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tables/table7.xml" ContentType="application/vnd.openxmlformats-officedocument.spreadsheetml.table+xml"/>
  <Override PartName="/xl/comments4.xml" ContentType="application/vnd.openxmlformats-officedocument.spreadsheetml.comments+xml"/>
  <Override PartName="/xl/tables/table8.xml" ContentType="application/vnd.openxmlformats-officedocument.spreadsheetml.table+xml"/>
  <Override PartName="/xl/comments5.xml" ContentType="application/vnd.openxmlformats-officedocument.spreadsheetml.comments+xml"/>
  <Override PartName="/xl/tables/table9.xml" ContentType="application/vnd.openxmlformats-officedocument.spreadsheetml.table+xml"/>
  <Override PartName="/xl/comments6.xml" ContentType="application/vnd.openxmlformats-officedocument.spreadsheetml.comments+xml"/>
  <Override PartName="/xl/tables/table10.xml" ContentType="application/vnd.openxmlformats-officedocument.spreadsheetml.table+xml"/>
  <Override PartName="/xl/comments7.xml" ContentType="application/vnd.openxmlformats-officedocument.spreadsheetml.comments+xml"/>
  <Override PartName="/xl/tables/table11.xml" ContentType="application/vnd.openxmlformats-officedocument.spreadsheetml.table+xml"/>
  <Override PartName="/xl/comments8.xml" ContentType="application/vnd.openxmlformats-officedocument.spreadsheetml.comments+xml"/>
  <Override PartName="/xl/tables/table12.xml" ContentType="application/vnd.openxmlformats-officedocument.spreadsheetml.table+xml"/>
  <Override PartName="/xl/comments9.xml" ContentType="application/vnd.openxmlformats-officedocument.spreadsheetml.comments+xml"/>
  <Override PartName="/xl/tables/table13.xml" ContentType="application/vnd.openxmlformats-officedocument.spreadsheetml.table+xml"/>
  <Override PartName="/xl/comments10.xml" ContentType="application/vnd.openxmlformats-officedocument.spreadsheetml.comments+xml"/>
  <Override PartName="/xl/tables/table14.xml" ContentType="application/vnd.openxmlformats-officedocument.spreadsheetml.table+xml"/>
  <Override PartName="/xl/comments11.xml" ContentType="application/vnd.openxmlformats-officedocument.spreadsheetml.comments+xml"/>
  <Override PartName="/xl/tables/table15.xml" ContentType="application/vnd.openxmlformats-officedocument.spreadsheetml.table+xml"/>
  <Override PartName="/xl/comments12.xml" ContentType="application/vnd.openxmlformats-officedocument.spreadsheetml.comments+xml"/>
  <Override PartName="/xl/tables/table16.xml" ContentType="application/vnd.openxmlformats-officedocument.spreadsheetml.table+xml"/>
  <Override PartName="/xl/comments13.xml" ContentType="application/vnd.openxmlformats-officedocument.spreadsheetml.comments+xml"/>
  <Override PartName="/xl/tables/table17.xml" ContentType="application/vnd.openxmlformats-officedocument.spreadsheetml.table+xml"/>
  <Override PartName="/xl/comments14.xml" ContentType="application/vnd.openxmlformats-officedocument.spreadsheetml.comments+xml"/>
  <Override PartName="/xl/tables/table18.xml" ContentType="application/vnd.openxmlformats-officedocument.spreadsheetml.table+xml"/>
  <Override PartName="/xl/comments15.xml" ContentType="application/vnd.openxmlformats-officedocument.spreadsheetml.comments+xml"/>
  <Override PartName="/xl/tables/table19.xml" ContentType="application/vnd.openxmlformats-officedocument.spreadsheetml.table+xml"/>
  <Override PartName="/xl/comments16.xml" ContentType="application/vnd.openxmlformats-officedocument.spreadsheetml.comments+xml"/>
  <Override PartName="/xl/tables/table20.xml" ContentType="application/vnd.openxmlformats-officedocument.spreadsheetml.table+xml"/>
  <Override PartName="/xl/comments17.xml" ContentType="application/vnd.openxmlformats-officedocument.spreadsheetml.comments+xml"/>
  <Override PartName="/xl/tables/table21.xml" ContentType="application/vnd.openxmlformats-officedocument.spreadsheetml.table+xml"/>
  <Override PartName="/xl/comments18.xml" ContentType="application/vnd.openxmlformats-officedocument.spreadsheetml.comments+xml"/>
  <Override PartName="/xl/tables/table22.xml" ContentType="application/vnd.openxmlformats-officedocument.spreadsheetml.table+xml"/>
  <Override PartName="/xl/comments19.xml" ContentType="application/vnd.openxmlformats-officedocument.spreadsheetml.comments+xml"/>
  <Override PartName="/xl/tables/table23.xml" ContentType="application/vnd.openxmlformats-officedocument.spreadsheetml.table+xml"/>
  <Override PartName="/xl/comments20.xml" ContentType="application/vnd.openxmlformats-officedocument.spreadsheetml.comments+xml"/>
  <Override PartName="/xl/tables/table24.xml" ContentType="application/vnd.openxmlformats-officedocument.spreadsheetml.table+xml"/>
  <Override PartName="/xl/comments21.xml" ContentType="application/vnd.openxmlformats-officedocument.spreadsheetml.comments+xml"/>
  <Override PartName="/xl/tables/table25.xml" ContentType="application/vnd.openxmlformats-officedocument.spreadsheetml.table+xml"/>
  <Override PartName="/xl/comments22.xml" ContentType="application/vnd.openxmlformats-officedocument.spreadsheetml.comments+xml"/>
  <Override PartName="/xl/tables/table26.xml" ContentType="application/vnd.openxmlformats-officedocument.spreadsheetml.table+xml"/>
  <Override PartName="/xl/comments23.xml" ContentType="application/vnd.openxmlformats-officedocument.spreadsheetml.comments+xml"/>
  <Override PartName="/xl/tables/table27.xml" ContentType="application/vnd.openxmlformats-officedocument.spreadsheetml.table+xml"/>
  <Override PartName="/xl/comments24.xml" ContentType="application/vnd.openxmlformats-officedocument.spreadsheetml.comments+xml"/>
  <Override PartName="/xl/tables/table28.xml" ContentType="application/vnd.openxmlformats-officedocument.spreadsheetml.table+xml"/>
  <Override PartName="/xl/comments25.xml" ContentType="application/vnd.openxmlformats-officedocument.spreadsheetml.comments+xml"/>
  <Override PartName="/xl/tables/table29.xml" ContentType="application/vnd.openxmlformats-officedocument.spreadsheetml.table+xml"/>
  <Override PartName="/xl/comments26.xml" ContentType="application/vnd.openxmlformats-officedocument.spreadsheetml.comments+xml"/>
  <Override PartName="/xl/tables/table30.xml" ContentType="application/vnd.openxmlformats-officedocument.spreadsheetml.table+xml"/>
  <Override PartName="/xl/comments27.xml" ContentType="application/vnd.openxmlformats-officedocument.spreadsheetml.comments+xml"/>
  <Override PartName="/xl/tables/table31.xml" ContentType="application/vnd.openxmlformats-officedocument.spreadsheetml.table+xml"/>
  <Override PartName="/xl/comments28.xml" ContentType="application/vnd.openxmlformats-officedocument.spreadsheetml.comments+xml"/>
  <Override PartName="/xl/tables/table32.xml" ContentType="application/vnd.openxmlformats-officedocument.spreadsheetml.table+xml"/>
  <Override PartName="/xl/comments29.xml" ContentType="application/vnd.openxmlformats-officedocument.spreadsheetml.comments+xml"/>
  <Override PartName="/xl/tables/table33.xml" ContentType="application/vnd.openxmlformats-officedocument.spreadsheetml.table+xml"/>
  <Override PartName="/xl/comments30.xml" ContentType="application/vnd.openxmlformats-officedocument.spreadsheetml.comments+xml"/>
  <Override PartName="/xl/tables/table34.xml" ContentType="application/vnd.openxmlformats-officedocument.spreadsheetml.table+xml"/>
  <Override PartName="/xl/comments31.xml" ContentType="application/vnd.openxmlformats-officedocument.spreadsheetml.comments+xml"/>
  <Override PartName="/xl/tables/table35.xml" ContentType="application/vnd.openxmlformats-officedocument.spreadsheetml.table+xml"/>
  <Override PartName="/xl/comments32.xml" ContentType="application/vnd.openxmlformats-officedocument.spreadsheetml.comments+xml"/>
  <Override PartName="/xl/tables/table36.xml" ContentType="application/vnd.openxmlformats-officedocument.spreadsheetml.table+xml"/>
  <Override PartName="/xl/comments33.xml" ContentType="application/vnd.openxmlformats-officedocument.spreadsheetml.comments+xml"/>
  <Override PartName="/xl/tables/table37.xml" ContentType="application/vnd.openxmlformats-officedocument.spreadsheetml.table+xml"/>
  <Override PartName="/xl/comments34.xml" ContentType="application/vnd.openxmlformats-officedocument.spreadsheetml.comments+xml"/>
  <Override PartName="/xl/tables/table38.xml" ContentType="application/vnd.openxmlformats-officedocument.spreadsheetml.table+xml"/>
  <Override PartName="/xl/comments35.xml" ContentType="application/vnd.openxmlformats-officedocument.spreadsheetml.comments+xml"/>
  <Override PartName="/xl/tables/table39.xml" ContentType="application/vnd.openxmlformats-officedocument.spreadsheetml.table+xml"/>
  <Override PartName="/xl/comments36.xml" ContentType="application/vnd.openxmlformats-officedocument.spreadsheetml.comments+xml"/>
  <Override PartName="/xl/tables/table40.xml" ContentType="application/vnd.openxmlformats-officedocument.spreadsheetml.table+xml"/>
  <Override PartName="/xl/comments37.xml" ContentType="application/vnd.openxmlformats-officedocument.spreadsheetml.comments+xml"/>
  <Override PartName="/xl/tables/table41.xml" ContentType="application/vnd.openxmlformats-officedocument.spreadsheetml.table+xml"/>
  <Override PartName="/xl/comments38.xml" ContentType="application/vnd.openxmlformats-officedocument.spreadsheetml.comments+xml"/>
  <Override PartName="/xl/tables/table42.xml" ContentType="application/vnd.openxmlformats-officedocument.spreadsheetml.table+xml"/>
  <Override PartName="/xl/comments39.xml" ContentType="application/vnd.openxmlformats-officedocument.spreadsheetml.comments+xml"/>
  <Override PartName="/xl/tables/table43.xml" ContentType="application/vnd.openxmlformats-officedocument.spreadsheetml.table+xml"/>
  <Override PartName="/xl/comments40.xml" ContentType="application/vnd.openxmlformats-officedocument.spreadsheetml.comments+xml"/>
  <Override PartName="/xl/tables/table44.xml" ContentType="application/vnd.openxmlformats-officedocument.spreadsheetml.table+xml"/>
  <Override PartName="/xl/comments41.xml" ContentType="application/vnd.openxmlformats-officedocument.spreadsheetml.comments+xml"/>
  <Override PartName="/xl/tables/table45.xml" ContentType="application/vnd.openxmlformats-officedocument.spreadsheetml.table+xml"/>
  <Override PartName="/xl/comments42.xml" ContentType="application/vnd.openxmlformats-officedocument.spreadsheetml.comments+xml"/>
  <Override PartName="/xl/tables/table46.xml" ContentType="application/vnd.openxmlformats-officedocument.spreadsheetml.table+xml"/>
  <Override PartName="/xl/comments43.xml" ContentType="application/vnd.openxmlformats-officedocument.spreadsheetml.comments+xml"/>
  <Override PartName="/xl/tables/table47.xml" ContentType="application/vnd.openxmlformats-officedocument.spreadsheetml.table+xml"/>
  <Override PartName="/xl/comments44.xml" ContentType="application/vnd.openxmlformats-officedocument.spreadsheetml.comments+xml"/>
  <Override PartName="/xl/tables/table48.xml" ContentType="application/vnd.openxmlformats-officedocument.spreadsheetml.table+xml"/>
  <Override PartName="/xl/comments45.xml" ContentType="application/vnd.openxmlformats-officedocument.spreadsheetml.comments+xml"/>
  <Override PartName="/xl/tables/table49.xml" ContentType="application/vnd.openxmlformats-officedocument.spreadsheetml.table+xml"/>
  <Override PartName="/xl/comments4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  <Override PartName="/xl/threadedComments/threadedComment6.xml" ContentType="application/vnd.ms-excel.threadedcomments+xml"/>
  <Override PartName="/xl/threadedComments/threadedComment7.xml" ContentType="application/vnd.ms-excel.threadedcomments+xml"/>
  <Override PartName="/xl/threadedComments/threadedComment8.xml" ContentType="application/vnd.ms-excel.threadedcomments+xml"/>
  <Override PartName="/xl/threadedComments/threadedComment9.xml" ContentType="application/vnd.ms-excel.threadedcomments+xml"/>
  <Override PartName="/xl/threadedComments/threadedComment10.xml" ContentType="application/vnd.ms-excel.threadedcomments+xml"/>
  <Override PartName="/xl/threadedComments/threadedComment11.xml" ContentType="application/vnd.ms-excel.threadedcomments+xml"/>
  <Override PartName="/xl/threadedComments/threadedComment12.xml" ContentType="application/vnd.ms-excel.threadedcomments+xml"/>
  <Override PartName="/xl/threadedComments/threadedComment13.xml" ContentType="application/vnd.ms-excel.threadedcomments+xml"/>
  <Override PartName="/xl/threadedComments/threadedComment14.xml" ContentType="application/vnd.ms-excel.threadedcomments+xml"/>
  <Override PartName="/xl/threadedComments/threadedComment15.xml" ContentType="application/vnd.ms-excel.threadedcomments+xml"/>
  <Override PartName="/xl/threadedComments/threadedComment16.xml" ContentType="application/vnd.ms-excel.threadedcomments+xml"/>
  <Override PartName="/xl/threadedComments/threadedComment17.xml" ContentType="application/vnd.ms-excel.threadedcomments+xml"/>
  <Override PartName="/xl/threadedComments/threadedComment18.xml" ContentType="application/vnd.ms-excel.threadedcomments+xml"/>
  <Override PartName="/xl/threadedComments/threadedComment19.xml" ContentType="application/vnd.ms-excel.threadedcomments+xml"/>
  <Override PartName="/xl/threadedComments/threadedComment20.xml" ContentType="application/vnd.ms-excel.threadedcomments+xml"/>
  <Override PartName="/xl/threadedComments/threadedComment21.xml" ContentType="application/vnd.ms-excel.threadedcomments+xml"/>
  <Override PartName="/xl/threadedComments/threadedComment22.xml" ContentType="application/vnd.ms-excel.threadedcomments+xml"/>
  <Override PartName="/xl/threadedComments/threadedComment23.xml" ContentType="application/vnd.ms-excel.threadedcomments+xml"/>
  <Override PartName="/xl/threadedComments/threadedComment24.xml" ContentType="application/vnd.ms-excel.threadedcomments+xml"/>
  <Override PartName="/xl/threadedComments/threadedComment25.xml" ContentType="application/vnd.ms-excel.threadedcomments+xml"/>
  <Override PartName="/xl/threadedComments/threadedComment26.xml" ContentType="application/vnd.ms-excel.threadedcomments+xml"/>
  <Override PartName="/xl/threadedComments/threadedComment27.xml" ContentType="application/vnd.ms-excel.threadedcomments+xml"/>
  <Override PartName="/xl/threadedComments/threadedComment28.xml" ContentType="application/vnd.ms-excel.threadedcomments+xml"/>
  <Override PartName="/xl/threadedComments/threadedComment29.xml" ContentType="application/vnd.ms-excel.threadedcomments+xml"/>
  <Override PartName="/xl/threadedComments/threadedComment30.xml" ContentType="application/vnd.ms-excel.threadedcomments+xml"/>
  <Override PartName="/xl/threadedComments/threadedComment31.xml" ContentType="application/vnd.ms-excel.threadedcomments+xml"/>
  <Override PartName="/xl/threadedComments/threadedComment32.xml" ContentType="application/vnd.ms-excel.threadedcomments+xml"/>
  <Override PartName="/xl/threadedComments/threadedComment33.xml" ContentType="application/vnd.ms-excel.threadedcomments+xml"/>
  <Override PartName="/xl/threadedComments/threadedComment34.xml" ContentType="application/vnd.ms-excel.threadedcomments+xml"/>
  <Override PartName="/xl/threadedComments/threadedComment35.xml" ContentType="application/vnd.ms-excel.threadedcomments+xml"/>
  <Override PartName="/xl/threadedComments/threadedComment36.xml" ContentType="application/vnd.ms-excel.threadedcomments+xml"/>
  <Override PartName="/xl/threadedComments/threadedComment37.xml" ContentType="application/vnd.ms-excel.threadedcomments+xml"/>
  <Override PartName="/xl/threadedComments/threadedComment38.xml" ContentType="application/vnd.ms-excel.threadedcomments+xml"/>
  <Override PartName="/xl/threadedComments/threadedComment39.xml" ContentType="application/vnd.ms-excel.threadedcomments+xml"/>
  <Override PartName="/xl/threadedComments/threadedComment40.xml" ContentType="application/vnd.ms-excel.threadedcomments+xml"/>
  <Override PartName="/xl/threadedComments/threadedComment41.xml" ContentType="application/vnd.ms-excel.threadedcomments+xml"/>
  <Override PartName="/xl/threadedComments/threadedComment42.xml" ContentType="application/vnd.ms-excel.threadedcomments+xml"/>
  <Override PartName="/xl/threadedComments/threadedComment43.xml" ContentType="application/vnd.ms-excel.threadedcomments+xml"/>
  <Override PartName="/xl/threadedComments/threadedComment44.xml" ContentType="application/vnd.ms-excel.threadedcomments+xml"/>
  <Override PartName="/xl/threadedComments/threadedComment45.xml" ContentType="application/vnd.ms-excel.threadedcomments+xml"/>
  <Override PartName="/xl/threadedComments/threadedComment46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ojtisev\OneDrive - Městská knihovna v Praze\0 - IN PROGRESS\"/>
    </mc:Choice>
  </mc:AlternateContent>
  <bookViews>
    <workbookView xWindow="0" yWindow="0" windowWidth="19200" windowHeight="6930" firstSheet="1" activeTab="50"/>
  </bookViews>
  <sheets>
    <sheet name="Kapacity fondu v síti - vzor" sheetId="1" state="hidden" r:id="rId1"/>
    <sheet name="Kapacity fondu v síti - vzor2" sheetId="7" r:id="rId2"/>
    <sheet name="Pobočky" sheetId="5" state="hidden" r:id="rId3"/>
    <sheet name="Označení" sheetId="6" state="hidden" r:id="rId4"/>
    <sheet name="nové koeficienty 100%" sheetId="3" state="hidden" r:id="rId5"/>
    <sheet name="původní kapacitní plán pro OIT" sheetId="2" state="hidden" r:id="rId6"/>
    <sheet name="počítání" sheetId="4" state="hidden" r:id="rId7"/>
    <sheet name="Barrandov" sheetId="49" r:id="rId8"/>
    <sheet name="Cibulka" sheetId="46" r:id="rId9"/>
    <sheet name="Lužiny" sheetId="50" r:id="rId10"/>
    <sheet name="Ostrovského" sheetId="48" r:id="rId11"/>
    <sheet name="Smíchov" sheetId="45" r:id="rId12"/>
    <sheet name="Stodůlky" sheetId="51" r:id="rId13"/>
    <sheet name="Velká Chuchle" sheetId="47" r:id="rId14"/>
    <sheet name="Chodov" sheetId="44" r:id="rId15"/>
    <sheet name="Krč" sheetId="43" r:id="rId16"/>
    <sheet name="Opatov" sheetId="42" r:id="rId17"/>
    <sheet name="Spořilov" sheetId="41" r:id="rId18"/>
    <sheet name="Pankrác" sheetId="40" r:id="rId19"/>
    <sheet name="Novodvorská" sheetId="39" r:id="rId20"/>
    <sheet name="Modřany" sheetId="38" r:id="rId21"/>
    <sheet name="Vikova" sheetId="37" r:id="rId22"/>
    <sheet name="Jezerka" sheetId="36" r:id="rId23"/>
    <sheet name="Skalka" sheetId="35" r:id="rId24"/>
    <sheet name="Malešice" sheetId="34" r:id="rId25"/>
    <sheet name="Dům čtení" sheetId="33" r:id="rId26"/>
    <sheet name="Zahradní Město" sheetId="32" r:id="rId27"/>
    <sheet name="Hostivař" sheetId="31" r:id="rId28"/>
    <sheet name="Korunní" sheetId="30" r:id="rId29"/>
    <sheet name="Ládví" sheetId="29" r:id="rId30"/>
    <sheet name="Rajská zahrada" sheetId="28" r:id="rId31"/>
    <sheet name="Prosek" sheetId="27" r:id="rId32"/>
    <sheet name="Bohnice" sheetId="26" r:id="rId33"/>
    <sheet name="Letná" sheetId="25" r:id="rId34"/>
    <sheet name="Hloubětín (H55)" sheetId="24" r:id="rId35"/>
    <sheet name="Velký mlýn" sheetId="23" r:id="rId36"/>
    <sheet name="Vysočany" sheetId="22" r:id="rId37"/>
    <sheet name="Kobylisy" sheetId="21" r:id="rId38"/>
    <sheet name="Sedmička" sheetId="20" r:id="rId39"/>
    <sheet name="Vozovna" sheetId="19" r:id="rId40"/>
    <sheet name="Záhřebská" sheetId="18" r:id="rId41"/>
    <sheet name="Dittrichova" sheetId="17" r:id="rId42"/>
    <sheet name="Petřiny" sheetId="16" r:id="rId43"/>
    <sheet name="Dejvice" sheetId="15" r:id="rId44"/>
    <sheet name="Dědina" sheetId="14" r:id="rId45"/>
    <sheet name="Břevnov" sheetId="13" r:id="rId46"/>
    <sheet name="Žižkov" sheetId="12" r:id="rId47"/>
    <sheet name="Školská" sheetId="11" r:id="rId48"/>
    <sheet name="Ostrčilovo náměstí" sheetId="10" r:id="rId49"/>
    <sheet name="Hradčany" sheetId="9" r:id="rId50"/>
    <sheet name="Ústřední knihovna" sheetId="8" r:id="rId51"/>
  </sheets>
  <definedNames>
    <definedName name="_xlnm._FilterDatabase" localSheetId="3" hidden="1">Označení!$A$1:$A$94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8" l="1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G309" i="12"/>
  <c r="G310" i="12"/>
  <c r="G311" i="12"/>
  <c r="G312" i="12"/>
  <c r="G313" i="12"/>
  <c r="G314" i="12"/>
  <c r="G315" i="12"/>
  <c r="G316" i="12"/>
  <c r="G317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G351" i="12"/>
  <c r="G352" i="12"/>
  <c r="G353" i="12"/>
  <c r="G354" i="12"/>
  <c r="G355" i="12"/>
  <c r="G356" i="12"/>
  <c r="G357" i="12"/>
  <c r="G358" i="12"/>
  <c r="G359" i="12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1" i="12"/>
  <c r="G392" i="12"/>
  <c r="G393" i="12"/>
  <c r="G394" i="12"/>
  <c r="G395" i="12"/>
  <c r="G396" i="12"/>
  <c r="G397" i="12"/>
  <c r="G398" i="12"/>
  <c r="G2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2" i="14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253" i="14"/>
  <c r="G254" i="14"/>
  <c r="G255" i="14"/>
  <c r="G256" i="14"/>
  <c r="G257" i="14"/>
  <c r="G258" i="14"/>
  <c r="G259" i="14"/>
  <c r="G260" i="14"/>
  <c r="G261" i="14"/>
  <c r="G262" i="14"/>
  <c r="G263" i="14"/>
  <c r="G264" i="14"/>
  <c r="G265" i="14"/>
  <c r="G266" i="14"/>
  <c r="G267" i="14"/>
  <c r="G268" i="14"/>
  <c r="G269" i="14"/>
  <c r="G270" i="14"/>
  <c r="G271" i="14"/>
  <c r="G272" i="14"/>
  <c r="G273" i="14"/>
  <c r="G274" i="14"/>
  <c r="G275" i="14"/>
  <c r="G276" i="14"/>
  <c r="G277" i="14"/>
  <c r="G278" i="14"/>
  <c r="G279" i="14"/>
  <c r="G280" i="14"/>
  <c r="G281" i="14"/>
  <c r="G282" i="14"/>
  <c r="G283" i="14"/>
  <c r="G284" i="14"/>
  <c r="G285" i="14"/>
  <c r="G286" i="14"/>
  <c r="G287" i="14"/>
  <c r="G288" i="14"/>
  <c r="G289" i="14"/>
  <c r="G290" i="14"/>
  <c r="G291" i="14"/>
  <c r="G292" i="14"/>
  <c r="G293" i="14"/>
  <c r="G294" i="14"/>
  <c r="G295" i="14"/>
  <c r="G296" i="14"/>
  <c r="G297" i="14"/>
  <c r="G298" i="14"/>
  <c r="G299" i="14"/>
  <c r="G300" i="14"/>
  <c r="G301" i="14"/>
  <c r="G302" i="14"/>
  <c r="G303" i="14"/>
  <c r="G304" i="14"/>
  <c r="G305" i="14"/>
  <c r="G306" i="14"/>
  <c r="G307" i="14"/>
  <c r="G308" i="14"/>
  <c r="G309" i="14"/>
  <c r="G310" i="14"/>
  <c r="G311" i="14"/>
  <c r="G312" i="14"/>
  <c r="G313" i="14"/>
  <c r="G314" i="14"/>
  <c r="G315" i="14"/>
  <c r="G316" i="14"/>
  <c r="G317" i="14"/>
  <c r="G318" i="14"/>
  <c r="G319" i="14"/>
  <c r="G320" i="14"/>
  <c r="G321" i="14"/>
  <c r="G322" i="14"/>
  <c r="G323" i="14"/>
  <c r="G324" i="14"/>
  <c r="G325" i="14"/>
  <c r="G326" i="14"/>
  <c r="G327" i="14"/>
  <c r="G328" i="14"/>
  <c r="G329" i="14"/>
  <c r="G330" i="14"/>
  <c r="G331" i="14"/>
  <c r="G332" i="14"/>
  <c r="G333" i="14"/>
  <c r="G334" i="14"/>
  <c r="G335" i="14"/>
  <c r="G336" i="14"/>
  <c r="G337" i="14"/>
  <c r="G338" i="14"/>
  <c r="G339" i="14"/>
  <c r="G340" i="14"/>
  <c r="G341" i="14"/>
  <c r="G342" i="14"/>
  <c r="G343" i="14"/>
  <c r="G344" i="14"/>
  <c r="G345" i="14"/>
  <c r="G346" i="14"/>
  <c r="G347" i="14"/>
  <c r="G348" i="14"/>
  <c r="G349" i="14"/>
  <c r="G350" i="14"/>
  <c r="G351" i="14"/>
  <c r="G352" i="14"/>
  <c r="G353" i="14"/>
  <c r="G354" i="14"/>
  <c r="G355" i="14"/>
  <c r="G356" i="14"/>
  <c r="G357" i="14"/>
  <c r="G358" i="14"/>
  <c r="G359" i="14"/>
  <c r="G360" i="14"/>
  <c r="G361" i="14"/>
  <c r="G362" i="14"/>
  <c r="G363" i="14"/>
  <c r="G364" i="14"/>
  <c r="G365" i="14"/>
  <c r="G366" i="14"/>
  <c r="G367" i="14"/>
  <c r="G368" i="14"/>
  <c r="G369" i="14"/>
  <c r="G370" i="14"/>
  <c r="G371" i="14"/>
  <c r="G372" i="14"/>
  <c r="G373" i="14"/>
  <c r="G374" i="14"/>
  <c r="G375" i="14"/>
  <c r="G376" i="14"/>
  <c r="G377" i="14"/>
  <c r="G378" i="14"/>
  <c r="G379" i="14"/>
  <c r="G380" i="14"/>
  <c r="G381" i="14"/>
  <c r="G382" i="14"/>
  <c r="G383" i="14"/>
  <c r="G384" i="14"/>
  <c r="G385" i="14"/>
  <c r="G386" i="14"/>
  <c r="G387" i="14"/>
  <c r="G388" i="14"/>
  <c r="G389" i="14"/>
  <c r="G390" i="14"/>
  <c r="G391" i="14"/>
  <c r="G392" i="14"/>
  <c r="G393" i="14"/>
  <c r="G394" i="14"/>
  <c r="G395" i="14"/>
  <c r="G2" i="15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184" i="15"/>
  <c r="G185" i="15"/>
  <c r="G186" i="15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216" i="15"/>
  <c r="G217" i="15"/>
  <c r="G218" i="15"/>
  <c r="G219" i="15"/>
  <c r="G220" i="15"/>
  <c r="G221" i="15"/>
  <c r="G222" i="15"/>
  <c r="G223" i="15"/>
  <c r="G224" i="15"/>
  <c r="G225" i="15"/>
  <c r="G226" i="15"/>
  <c r="G227" i="15"/>
  <c r="G228" i="15"/>
  <c r="G229" i="15"/>
  <c r="G230" i="15"/>
  <c r="G231" i="15"/>
  <c r="G232" i="15"/>
  <c r="G233" i="15"/>
  <c r="G234" i="15"/>
  <c r="G235" i="15"/>
  <c r="G236" i="15"/>
  <c r="G237" i="15"/>
  <c r="G238" i="15"/>
  <c r="G239" i="15"/>
  <c r="G240" i="15"/>
  <c r="G241" i="15"/>
  <c r="G242" i="15"/>
  <c r="G243" i="15"/>
  <c r="G244" i="15"/>
  <c r="G245" i="15"/>
  <c r="G246" i="15"/>
  <c r="G247" i="15"/>
  <c r="G248" i="15"/>
  <c r="G249" i="15"/>
  <c r="G250" i="15"/>
  <c r="G251" i="15"/>
  <c r="G252" i="15"/>
  <c r="G253" i="15"/>
  <c r="G254" i="15"/>
  <c r="G255" i="15"/>
  <c r="G256" i="15"/>
  <c r="G257" i="15"/>
  <c r="G258" i="15"/>
  <c r="G259" i="15"/>
  <c r="G260" i="15"/>
  <c r="G261" i="15"/>
  <c r="G262" i="15"/>
  <c r="G263" i="15"/>
  <c r="G264" i="15"/>
  <c r="G265" i="15"/>
  <c r="G266" i="15"/>
  <c r="G267" i="15"/>
  <c r="G268" i="15"/>
  <c r="G269" i="15"/>
  <c r="G270" i="15"/>
  <c r="G271" i="15"/>
  <c r="G272" i="15"/>
  <c r="G273" i="15"/>
  <c r="G274" i="15"/>
  <c r="G275" i="15"/>
  <c r="G276" i="15"/>
  <c r="G277" i="15"/>
  <c r="G278" i="15"/>
  <c r="G279" i="15"/>
  <c r="G280" i="15"/>
  <c r="G281" i="15"/>
  <c r="G282" i="15"/>
  <c r="G283" i="15"/>
  <c r="G284" i="15"/>
  <c r="G285" i="15"/>
  <c r="G286" i="15"/>
  <c r="G287" i="15"/>
  <c r="G288" i="15"/>
  <c r="G289" i="15"/>
  <c r="G290" i="15"/>
  <c r="G291" i="15"/>
  <c r="G292" i="15"/>
  <c r="G293" i="15"/>
  <c r="G294" i="15"/>
  <c r="G295" i="15"/>
  <c r="G296" i="15"/>
  <c r="G297" i="15"/>
  <c r="G298" i="15"/>
  <c r="G299" i="15"/>
  <c r="G300" i="15"/>
  <c r="G301" i="15"/>
  <c r="G302" i="15"/>
  <c r="G303" i="15"/>
  <c r="G304" i="15"/>
  <c r="G305" i="15"/>
  <c r="G306" i="15"/>
  <c r="G307" i="15"/>
  <c r="G308" i="15"/>
  <c r="G309" i="15"/>
  <c r="G310" i="15"/>
  <c r="G311" i="15"/>
  <c r="G312" i="15"/>
  <c r="G313" i="15"/>
  <c r="G314" i="15"/>
  <c r="G315" i="15"/>
  <c r="G316" i="15"/>
  <c r="G317" i="15"/>
  <c r="G318" i="15"/>
  <c r="G319" i="15"/>
  <c r="G320" i="15"/>
  <c r="G321" i="15"/>
  <c r="G322" i="15"/>
  <c r="G323" i="15"/>
  <c r="G324" i="15"/>
  <c r="G325" i="15"/>
  <c r="G326" i="15"/>
  <c r="G327" i="15"/>
  <c r="G328" i="15"/>
  <c r="G329" i="15"/>
  <c r="G330" i="15"/>
  <c r="G331" i="15"/>
  <c r="G332" i="15"/>
  <c r="G333" i="15"/>
  <c r="G334" i="15"/>
  <c r="G335" i="15"/>
  <c r="G336" i="15"/>
  <c r="G337" i="15"/>
  <c r="G338" i="15"/>
  <c r="G339" i="15"/>
  <c r="G340" i="15"/>
  <c r="G341" i="15"/>
  <c r="G342" i="15"/>
  <c r="G343" i="15"/>
  <c r="G344" i="15"/>
  <c r="G345" i="15"/>
  <c r="G346" i="15"/>
  <c r="G347" i="15"/>
  <c r="G348" i="15"/>
  <c r="G349" i="15"/>
  <c r="G350" i="15"/>
  <c r="G351" i="15"/>
  <c r="G352" i="15"/>
  <c r="G353" i="15"/>
  <c r="G354" i="15"/>
  <c r="G355" i="15"/>
  <c r="G356" i="15"/>
  <c r="G357" i="15"/>
  <c r="G358" i="15"/>
  <c r="G359" i="15"/>
  <c r="G360" i="15"/>
  <c r="G361" i="15"/>
  <c r="G362" i="15"/>
  <c r="G363" i="15"/>
  <c r="G364" i="15"/>
  <c r="G365" i="15"/>
  <c r="G366" i="15"/>
  <c r="G367" i="15"/>
  <c r="G368" i="15"/>
  <c r="G369" i="15"/>
  <c r="G370" i="15"/>
  <c r="G371" i="15"/>
  <c r="G372" i="15"/>
  <c r="G373" i="15"/>
  <c r="G374" i="15"/>
  <c r="G375" i="15"/>
  <c r="G376" i="15"/>
  <c r="G377" i="15"/>
  <c r="G378" i="15"/>
  <c r="G379" i="15"/>
  <c r="G380" i="15"/>
  <c r="G381" i="15"/>
  <c r="G382" i="15"/>
  <c r="G383" i="15"/>
  <c r="G384" i="15"/>
  <c r="G385" i="15"/>
  <c r="G386" i="15"/>
  <c r="G387" i="15"/>
  <c r="G388" i="15"/>
  <c r="G389" i="15"/>
  <c r="G390" i="15"/>
  <c r="G391" i="15"/>
  <c r="G392" i="15"/>
  <c r="G393" i="15"/>
  <c r="G394" i="15"/>
  <c r="G395" i="15"/>
  <c r="G396" i="15"/>
  <c r="G397" i="15"/>
  <c r="G398" i="15"/>
  <c r="G399" i="15"/>
  <c r="G400" i="15"/>
  <c r="G2" i="16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G202" i="16"/>
  <c r="G203" i="16"/>
  <c r="G204" i="16"/>
  <c r="G205" i="16"/>
  <c r="G206" i="16"/>
  <c r="G207" i="16"/>
  <c r="G208" i="16"/>
  <c r="G209" i="16"/>
  <c r="G210" i="16"/>
  <c r="G211" i="16"/>
  <c r="G212" i="16"/>
  <c r="G213" i="16"/>
  <c r="G214" i="16"/>
  <c r="G215" i="16"/>
  <c r="G216" i="16"/>
  <c r="G217" i="16"/>
  <c r="G218" i="16"/>
  <c r="G219" i="16"/>
  <c r="G220" i="16"/>
  <c r="G221" i="16"/>
  <c r="G222" i="16"/>
  <c r="G223" i="16"/>
  <c r="G224" i="16"/>
  <c r="G225" i="16"/>
  <c r="G226" i="16"/>
  <c r="G227" i="16"/>
  <c r="G228" i="16"/>
  <c r="G229" i="16"/>
  <c r="G230" i="16"/>
  <c r="G231" i="16"/>
  <c r="G232" i="16"/>
  <c r="G233" i="16"/>
  <c r="G234" i="16"/>
  <c r="G235" i="16"/>
  <c r="G236" i="16"/>
  <c r="G237" i="16"/>
  <c r="G238" i="16"/>
  <c r="G239" i="16"/>
  <c r="G240" i="16"/>
  <c r="G241" i="16"/>
  <c r="G242" i="16"/>
  <c r="G243" i="16"/>
  <c r="G244" i="16"/>
  <c r="G245" i="16"/>
  <c r="G246" i="16"/>
  <c r="G247" i="16"/>
  <c r="G248" i="16"/>
  <c r="G249" i="16"/>
  <c r="G250" i="16"/>
  <c r="G251" i="16"/>
  <c r="G252" i="16"/>
  <c r="G253" i="16"/>
  <c r="G254" i="16"/>
  <c r="G255" i="16"/>
  <c r="G256" i="16"/>
  <c r="G257" i="16"/>
  <c r="G258" i="16"/>
  <c r="G259" i="16"/>
  <c r="G260" i="16"/>
  <c r="G261" i="16"/>
  <c r="G262" i="16"/>
  <c r="G263" i="16"/>
  <c r="G264" i="16"/>
  <c r="G265" i="16"/>
  <c r="G266" i="16"/>
  <c r="G267" i="16"/>
  <c r="G268" i="16"/>
  <c r="G269" i="16"/>
  <c r="G270" i="16"/>
  <c r="G271" i="16"/>
  <c r="G272" i="16"/>
  <c r="G273" i="16"/>
  <c r="G274" i="16"/>
  <c r="G275" i="16"/>
  <c r="G276" i="16"/>
  <c r="G277" i="16"/>
  <c r="G278" i="16"/>
  <c r="G279" i="16"/>
  <c r="G280" i="16"/>
  <c r="G281" i="16"/>
  <c r="G282" i="16"/>
  <c r="G283" i="16"/>
  <c r="G284" i="16"/>
  <c r="G285" i="16"/>
  <c r="G286" i="16"/>
  <c r="G287" i="16"/>
  <c r="G288" i="16"/>
  <c r="G289" i="16"/>
  <c r="G290" i="16"/>
  <c r="G291" i="16"/>
  <c r="G292" i="16"/>
  <c r="G293" i="16"/>
  <c r="G294" i="16"/>
  <c r="G295" i="16"/>
  <c r="G296" i="16"/>
  <c r="G297" i="16"/>
  <c r="G298" i="16"/>
  <c r="G299" i="16"/>
  <c r="G300" i="16"/>
  <c r="G301" i="16"/>
  <c r="G302" i="16"/>
  <c r="G303" i="16"/>
  <c r="G304" i="16"/>
  <c r="G305" i="16"/>
  <c r="G306" i="16"/>
  <c r="G307" i="16"/>
  <c r="G308" i="16"/>
  <c r="G309" i="16"/>
  <c r="G310" i="16"/>
  <c r="G311" i="16"/>
  <c r="G312" i="16"/>
  <c r="G313" i="16"/>
  <c r="G314" i="16"/>
  <c r="G315" i="16"/>
  <c r="G316" i="16"/>
  <c r="G317" i="16"/>
  <c r="G318" i="16"/>
  <c r="G319" i="16"/>
  <c r="G320" i="16"/>
  <c r="G321" i="16"/>
  <c r="G322" i="16"/>
  <c r="G323" i="16"/>
  <c r="G324" i="16"/>
  <c r="G325" i="16"/>
  <c r="G326" i="16"/>
  <c r="G327" i="16"/>
  <c r="G328" i="16"/>
  <c r="G329" i="16"/>
  <c r="G330" i="16"/>
  <c r="G331" i="16"/>
  <c r="G332" i="16"/>
  <c r="G333" i="16"/>
  <c r="G334" i="16"/>
  <c r="G335" i="16"/>
  <c r="G336" i="16"/>
  <c r="G337" i="16"/>
  <c r="G338" i="16"/>
  <c r="G339" i="16"/>
  <c r="G340" i="16"/>
  <c r="G341" i="16"/>
  <c r="G342" i="16"/>
  <c r="G343" i="16"/>
  <c r="G344" i="16"/>
  <c r="G345" i="16"/>
  <c r="G346" i="16"/>
  <c r="G347" i="16"/>
  <c r="G348" i="16"/>
  <c r="G349" i="16"/>
  <c r="G350" i="16"/>
  <c r="G351" i="16"/>
  <c r="G352" i="16"/>
  <c r="G353" i="16"/>
  <c r="G354" i="16"/>
  <c r="G355" i="16"/>
  <c r="G356" i="16"/>
  <c r="G357" i="16"/>
  <c r="G358" i="16"/>
  <c r="G359" i="16"/>
  <c r="G360" i="16"/>
  <c r="G361" i="16"/>
  <c r="G362" i="16"/>
  <c r="G363" i="16"/>
  <c r="G364" i="16"/>
  <c r="G365" i="16"/>
  <c r="G366" i="16"/>
  <c r="G367" i="16"/>
  <c r="G368" i="16"/>
  <c r="G369" i="16"/>
  <c r="G370" i="16"/>
  <c r="G371" i="16"/>
  <c r="G372" i="16"/>
  <c r="G373" i="16"/>
  <c r="G374" i="16"/>
  <c r="G375" i="16"/>
  <c r="G376" i="16"/>
  <c r="G377" i="16"/>
  <c r="G378" i="16"/>
  <c r="G379" i="16"/>
  <c r="G380" i="16"/>
  <c r="G381" i="16"/>
  <c r="G382" i="16"/>
  <c r="G383" i="16"/>
  <c r="G384" i="16"/>
  <c r="G385" i="16"/>
  <c r="G386" i="16"/>
  <c r="G387" i="16"/>
  <c r="G388" i="16"/>
  <c r="G389" i="16"/>
  <c r="G390" i="16"/>
  <c r="G391" i="16"/>
  <c r="G392" i="16"/>
  <c r="G393" i="16"/>
  <c r="G394" i="16"/>
  <c r="G395" i="16"/>
  <c r="G396" i="16"/>
  <c r="G397" i="16"/>
  <c r="G398" i="16"/>
  <c r="G399" i="16"/>
  <c r="G400" i="16"/>
  <c r="G401" i="16"/>
  <c r="G402" i="16"/>
  <c r="G403" i="16"/>
  <c r="G404" i="16"/>
  <c r="G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2" i="18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G161" i="18"/>
  <c r="G162" i="18"/>
  <c r="G163" i="18"/>
  <c r="G164" i="18"/>
  <c r="G165" i="18"/>
  <c r="G166" i="18"/>
  <c r="G167" i="18"/>
  <c r="G168" i="18"/>
  <c r="G169" i="18"/>
  <c r="G170" i="18"/>
  <c r="G171" i="18"/>
  <c r="G172" i="18"/>
  <c r="G173" i="18"/>
  <c r="G174" i="18"/>
  <c r="G175" i="18"/>
  <c r="G176" i="18"/>
  <c r="G177" i="18"/>
  <c r="G178" i="18"/>
  <c r="G179" i="18"/>
  <c r="G180" i="18"/>
  <c r="G181" i="18"/>
  <c r="G182" i="18"/>
  <c r="G183" i="18"/>
  <c r="G184" i="18"/>
  <c r="G185" i="18"/>
  <c r="G186" i="18"/>
  <c r="G187" i="18"/>
  <c r="G188" i="18"/>
  <c r="G189" i="18"/>
  <c r="G190" i="18"/>
  <c r="G191" i="18"/>
  <c r="G192" i="18"/>
  <c r="G193" i="18"/>
  <c r="G194" i="18"/>
  <c r="G195" i="18"/>
  <c r="G196" i="18"/>
  <c r="G197" i="18"/>
  <c r="G198" i="18"/>
  <c r="G199" i="18"/>
  <c r="G200" i="18"/>
  <c r="G201" i="18"/>
  <c r="G202" i="18"/>
  <c r="G203" i="18"/>
  <c r="G204" i="18"/>
  <c r="G205" i="18"/>
  <c r="G206" i="18"/>
  <c r="G207" i="18"/>
  <c r="G208" i="18"/>
  <c r="G209" i="18"/>
  <c r="G210" i="18"/>
  <c r="G211" i="18"/>
  <c r="G212" i="18"/>
  <c r="G213" i="18"/>
  <c r="G214" i="18"/>
  <c r="G215" i="18"/>
  <c r="G216" i="18"/>
  <c r="G217" i="18"/>
  <c r="G218" i="18"/>
  <c r="G219" i="18"/>
  <c r="G220" i="18"/>
  <c r="G221" i="18"/>
  <c r="G222" i="18"/>
  <c r="G223" i="18"/>
  <c r="G224" i="18"/>
  <c r="G225" i="18"/>
  <c r="G226" i="18"/>
  <c r="G227" i="18"/>
  <c r="G228" i="18"/>
  <c r="G229" i="18"/>
  <c r="G230" i="18"/>
  <c r="G231" i="18"/>
  <c r="G232" i="18"/>
  <c r="G233" i="18"/>
  <c r="G234" i="18"/>
  <c r="G235" i="18"/>
  <c r="G236" i="18"/>
  <c r="G237" i="18"/>
  <c r="G238" i="18"/>
  <c r="G239" i="18"/>
  <c r="G240" i="18"/>
  <c r="G241" i="18"/>
  <c r="G242" i="18"/>
  <c r="G243" i="18"/>
  <c r="G244" i="18"/>
  <c r="G245" i="18"/>
  <c r="G246" i="18"/>
  <c r="G247" i="18"/>
  <c r="G248" i="18"/>
  <c r="G249" i="18"/>
  <c r="G250" i="18"/>
  <c r="G251" i="18"/>
  <c r="G252" i="18"/>
  <c r="G253" i="18"/>
  <c r="G254" i="18"/>
  <c r="G255" i="18"/>
  <c r="G256" i="18"/>
  <c r="G257" i="18"/>
  <c r="G258" i="18"/>
  <c r="G259" i="18"/>
  <c r="G260" i="18"/>
  <c r="G261" i="18"/>
  <c r="G262" i="18"/>
  <c r="G263" i="18"/>
  <c r="G264" i="18"/>
  <c r="G265" i="18"/>
  <c r="G266" i="18"/>
  <c r="G267" i="18"/>
  <c r="G268" i="18"/>
  <c r="G269" i="18"/>
  <c r="G270" i="18"/>
  <c r="G271" i="18"/>
  <c r="G272" i="18"/>
  <c r="G273" i="18"/>
  <c r="G274" i="18"/>
  <c r="G275" i="18"/>
  <c r="G276" i="18"/>
  <c r="G277" i="18"/>
  <c r="G278" i="18"/>
  <c r="G279" i="18"/>
  <c r="G280" i="18"/>
  <c r="G281" i="18"/>
  <c r="G282" i="18"/>
  <c r="G283" i="18"/>
  <c r="G284" i="18"/>
  <c r="G285" i="18"/>
  <c r="G286" i="18"/>
  <c r="G287" i="18"/>
  <c r="G288" i="18"/>
  <c r="G289" i="18"/>
  <c r="G290" i="18"/>
  <c r="G291" i="18"/>
  <c r="G292" i="18"/>
  <c r="G293" i="18"/>
  <c r="G294" i="18"/>
  <c r="G295" i="18"/>
  <c r="G296" i="18"/>
  <c r="G297" i="18"/>
  <c r="G298" i="18"/>
  <c r="G299" i="18"/>
  <c r="G300" i="18"/>
  <c r="G301" i="18"/>
  <c r="G302" i="18"/>
  <c r="G303" i="18"/>
  <c r="G304" i="18"/>
  <c r="G305" i="18"/>
  <c r="G306" i="18"/>
  <c r="G307" i="18"/>
  <c r="G308" i="18"/>
  <c r="G309" i="18"/>
  <c r="G310" i="18"/>
  <c r="G311" i="18"/>
  <c r="G312" i="18"/>
  <c r="G313" i="18"/>
  <c r="G314" i="18"/>
  <c r="G315" i="18"/>
  <c r="G316" i="18"/>
  <c r="G317" i="18"/>
  <c r="G318" i="18"/>
  <c r="G319" i="18"/>
  <c r="G320" i="18"/>
  <c r="G321" i="18"/>
  <c r="G322" i="18"/>
  <c r="G323" i="18"/>
  <c r="G324" i="18"/>
  <c r="G325" i="18"/>
  <c r="G326" i="18"/>
  <c r="G327" i="18"/>
  <c r="G328" i="18"/>
  <c r="G329" i="18"/>
  <c r="G330" i="18"/>
  <c r="G331" i="18"/>
  <c r="G332" i="18"/>
  <c r="G333" i="18"/>
  <c r="G334" i="18"/>
  <c r="G335" i="18"/>
  <c r="G336" i="18"/>
  <c r="G337" i="18"/>
  <c r="G338" i="18"/>
  <c r="G339" i="18"/>
  <c r="G340" i="18"/>
  <c r="G341" i="18"/>
  <c r="G342" i="18"/>
  <c r="G343" i="18"/>
  <c r="G344" i="18"/>
  <c r="G345" i="18"/>
  <c r="G346" i="18"/>
  <c r="G347" i="18"/>
  <c r="G348" i="18"/>
  <c r="G349" i="18"/>
  <c r="G350" i="18"/>
  <c r="G351" i="18"/>
  <c r="G352" i="18"/>
  <c r="G353" i="18"/>
  <c r="G354" i="18"/>
  <c r="G355" i="18"/>
  <c r="G356" i="18"/>
  <c r="G357" i="18"/>
  <c r="G358" i="18"/>
  <c r="G359" i="18"/>
  <c r="G360" i="18"/>
  <c r="G361" i="18"/>
  <c r="G362" i="18"/>
  <c r="G363" i="18"/>
  <c r="G364" i="18"/>
  <c r="G365" i="18"/>
  <c r="G366" i="18"/>
  <c r="G367" i="18"/>
  <c r="G368" i="18"/>
  <c r="G369" i="18"/>
  <c r="G370" i="18"/>
  <c r="G371" i="18"/>
  <c r="G372" i="18"/>
  <c r="G373" i="18"/>
  <c r="G374" i="18"/>
  <c r="G375" i="18"/>
  <c r="G376" i="18"/>
  <c r="G377" i="18"/>
  <c r="G378" i="18"/>
  <c r="G379" i="18"/>
  <c r="G380" i="18"/>
  <c r="G381" i="18"/>
  <c r="G382" i="18"/>
  <c r="G383" i="18"/>
  <c r="G384" i="18"/>
  <c r="G385" i="18"/>
  <c r="G386" i="18"/>
  <c r="G387" i="18"/>
  <c r="G388" i="18"/>
  <c r="G389" i="18"/>
  <c r="G390" i="18"/>
  <c r="G391" i="18"/>
  <c r="G392" i="18"/>
  <c r="G393" i="18"/>
  <c r="G394" i="18"/>
  <c r="G395" i="18"/>
  <c r="G396" i="18"/>
  <c r="G397" i="18"/>
  <c r="G2" i="19"/>
  <c r="G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17" i="19"/>
  <c r="G218" i="19"/>
  <c r="G219" i="19"/>
  <c r="G220" i="19"/>
  <c r="G221" i="19"/>
  <c r="G222" i="19"/>
  <c r="G223" i="19"/>
  <c r="G224" i="19"/>
  <c r="G225" i="19"/>
  <c r="G226" i="19"/>
  <c r="G227" i="19"/>
  <c r="G228" i="19"/>
  <c r="G229" i="19"/>
  <c r="G230" i="19"/>
  <c r="G231" i="19"/>
  <c r="G232" i="19"/>
  <c r="G233" i="19"/>
  <c r="G234" i="19"/>
  <c r="G235" i="19"/>
  <c r="G236" i="19"/>
  <c r="G237" i="19"/>
  <c r="G238" i="19"/>
  <c r="G239" i="19"/>
  <c r="G240" i="19"/>
  <c r="G241" i="19"/>
  <c r="G242" i="19"/>
  <c r="G243" i="19"/>
  <c r="G244" i="19"/>
  <c r="G245" i="19"/>
  <c r="G246" i="19"/>
  <c r="G247" i="19"/>
  <c r="G248" i="19"/>
  <c r="G249" i="19"/>
  <c r="G250" i="19"/>
  <c r="G251" i="19"/>
  <c r="G252" i="19"/>
  <c r="G253" i="19"/>
  <c r="G254" i="19"/>
  <c r="G255" i="19"/>
  <c r="G256" i="19"/>
  <c r="G257" i="19"/>
  <c r="G258" i="19"/>
  <c r="G259" i="19"/>
  <c r="G260" i="19"/>
  <c r="G261" i="19"/>
  <c r="G262" i="19"/>
  <c r="G263" i="19"/>
  <c r="G264" i="19"/>
  <c r="G265" i="19"/>
  <c r="G266" i="19"/>
  <c r="G267" i="19"/>
  <c r="G268" i="19"/>
  <c r="G269" i="19"/>
  <c r="G270" i="19"/>
  <c r="G271" i="19"/>
  <c r="G272" i="19"/>
  <c r="G273" i="19"/>
  <c r="G274" i="19"/>
  <c r="G275" i="19"/>
  <c r="G276" i="19"/>
  <c r="G277" i="19"/>
  <c r="G278" i="19"/>
  <c r="G279" i="19"/>
  <c r="G280" i="19"/>
  <c r="G281" i="19"/>
  <c r="G282" i="19"/>
  <c r="G283" i="19"/>
  <c r="G284" i="19"/>
  <c r="G285" i="19"/>
  <c r="G286" i="19"/>
  <c r="G287" i="19"/>
  <c r="G288" i="19"/>
  <c r="G289" i="19"/>
  <c r="G290" i="19"/>
  <c r="G291" i="19"/>
  <c r="G292" i="19"/>
  <c r="G293" i="19"/>
  <c r="G294" i="19"/>
  <c r="G295" i="19"/>
  <c r="G296" i="19"/>
  <c r="G297" i="19"/>
  <c r="G298" i="19"/>
  <c r="G299" i="19"/>
  <c r="G300" i="19"/>
  <c r="G301" i="19"/>
  <c r="G302" i="19"/>
  <c r="G303" i="19"/>
  <c r="G304" i="19"/>
  <c r="G305" i="19"/>
  <c r="G306" i="19"/>
  <c r="G307" i="19"/>
  <c r="G308" i="19"/>
  <c r="G309" i="19"/>
  <c r="G310" i="19"/>
  <c r="G311" i="19"/>
  <c r="G312" i="19"/>
  <c r="G313" i="19"/>
  <c r="G314" i="19"/>
  <c r="G315" i="19"/>
  <c r="G316" i="19"/>
  <c r="G317" i="19"/>
  <c r="G318" i="19"/>
  <c r="G319" i="19"/>
  <c r="G320" i="19"/>
  <c r="G321" i="19"/>
  <c r="G322" i="19"/>
  <c r="G323" i="19"/>
  <c r="G324" i="19"/>
  <c r="G325" i="19"/>
  <c r="G326" i="19"/>
  <c r="G327" i="19"/>
  <c r="G328" i="19"/>
  <c r="G329" i="19"/>
  <c r="G330" i="19"/>
  <c r="G331" i="19"/>
  <c r="G332" i="19"/>
  <c r="G333" i="19"/>
  <c r="G334" i="19"/>
  <c r="G335" i="19"/>
  <c r="G336" i="19"/>
  <c r="G337" i="19"/>
  <c r="G338" i="19"/>
  <c r="G339" i="19"/>
  <c r="G340" i="19"/>
  <c r="G341" i="19"/>
  <c r="G342" i="19"/>
  <c r="G343" i="19"/>
  <c r="G344" i="19"/>
  <c r="G345" i="19"/>
  <c r="G346" i="19"/>
  <c r="G347" i="19"/>
  <c r="G348" i="19"/>
  <c r="G349" i="19"/>
  <c r="G350" i="19"/>
  <c r="G351" i="19"/>
  <c r="G352" i="19"/>
  <c r="G353" i="19"/>
  <c r="G354" i="19"/>
  <c r="G355" i="19"/>
  <c r="G356" i="19"/>
  <c r="G357" i="19"/>
  <c r="G358" i="19"/>
  <c r="G359" i="19"/>
  <c r="G360" i="19"/>
  <c r="G361" i="19"/>
  <c r="G362" i="19"/>
  <c r="G363" i="19"/>
  <c r="G364" i="19"/>
  <c r="G365" i="19"/>
  <c r="G366" i="19"/>
  <c r="G367" i="19"/>
  <c r="G368" i="19"/>
  <c r="G369" i="19"/>
  <c r="G370" i="19"/>
  <c r="G371" i="19"/>
  <c r="G372" i="19"/>
  <c r="G373" i="19"/>
  <c r="G374" i="19"/>
  <c r="G375" i="19"/>
  <c r="G376" i="19"/>
  <c r="G377" i="19"/>
  <c r="G378" i="19"/>
  <c r="G379" i="19"/>
  <c r="G380" i="19"/>
  <c r="G381" i="19"/>
  <c r="G382" i="19"/>
  <c r="G383" i="19"/>
  <c r="G384" i="19"/>
  <c r="G385" i="19"/>
  <c r="G386" i="19"/>
  <c r="G387" i="19"/>
  <c r="G388" i="19"/>
  <c r="G389" i="19"/>
  <c r="G390" i="19"/>
  <c r="G391" i="19"/>
  <c r="G392" i="19"/>
  <c r="G393" i="19"/>
  <c r="G394" i="19"/>
  <c r="G395" i="19"/>
  <c r="G396" i="19"/>
  <c r="G397" i="19"/>
  <c r="G2" i="20"/>
  <c r="G3" i="20"/>
  <c r="G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201" i="20"/>
  <c r="G202" i="20"/>
  <c r="G203" i="20"/>
  <c r="G204" i="20"/>
  <c r="G205" i="20"/>
  <c r="G206" i="20"/>
  <c r="G207" i="20"/>
  <c r="G208" i="20"/>
  <c r="G209" i="20"/>
  <c r="G210" i="20"/>
  <c r="G211" i="20"/>
  <c r="G212" i="20"/>
  <c r="G213" i="20"/>
  <c r="G214" i="20"/>
  <c r="G215" i="20"/>
  <c r="G216" i="20"/>
  <c r="G217" i="20"/>
  <c r="G218" i="20"/>
  <c r="G219" i="20"/>
  <c r="G220" i="20"/>
  <c r="G221" i="20"/>
  <c r="G222" i="20"/>
  <c r="G223" i="20"/>
  <c r="G224" i="20"/>
  <c r="G225" i="20"/>
  <c r="G226" i="20"/>
  <c r="G227" i="20"/>
  <c r="G228" i="20"/>
  <c r="G229" i="20"/>
  <c r="G230" i="20"/>
  <c r="G231" i="20"/>
  <c r="G232" i="20"/>
  <c r="G233" i="20"/>
  <c r="G234" i="20"/>
  <c r="G235" i="20"/>
  <c r="G236" i="20"/>
  <c r="G237" i="20"/>
  <c r="G238" i="20"/>
  <c r="G239" i="20"/>
  <c r="G240" i="20"/>
  <c r="G241" i="20"/>
  <c r="G242" i="20"/>
  <c r="G243" i="20"/>
  <c r="G244" i="20"/>
  <c r="G245" i="20"/>
  <c r="G246" i="20"/>
  <c r="G247" i="20"/>
  <c r="G248" i="20"/>
  <c r="G249" i="20"/>
  <c r="G250" i="20"/>
  <c r="G251" i="20"/>
  <c r="G252" i="20"/>
  <c r="G253" i="20"/>
  <c r="G254" i="20"/>
  <c r="G255" i="20"/>
  <c r="G256" i="20"/>
  <c r="G257" i="20"/>
  <c r="G258" i="20"/>
  <c r="G259" i="20"/>
  <c r="G260" i="20"/>
  <c r="G261" i="20"/>
  <c r="G262" i="20"/>
  <c r="G263" i="20"/>
  <c r="G264" i="20"/>
  <c r="G265" i="20"/>
  <c r="G266" i="20"/>
  <c r="G267" i="20"/>
  <c r="G268" i="20"/>
  <c r="G269" i="20"/>
  <c r="G270" i="20"/>
  <c r="G271" i="20"/>
  <c r="G272" i="20"/>
  <c r="G273" i="20"/>
  <c r="G274" i="20"/>
  <c r="G275" i="20"/>
  <c r="G276" i="20"/>
  <c r="G277" i="20"/>
  <c r="G278" i="20"/>
  <c r="G279" i="20"/>
  <c r="G280" i="20"/>
  <c r="G281" i="20"/>
  <c r="G282" i="20"/>
  <c r="G283" i="20"/>
  <c r="G284" i="20"/>
  <c r="G285" i="20"/>
  <c r="G286" i="20"/>
  <c r="G287" i="20"/>
  <c r="G288" i="20"/>
  <c r="G289" i="20"/>
  <c r="G290" i="20"/>
  <c r="G291" i="20"/>
  <c r="G292" i="20"/>
  <c r="G293" i="20"/>
  <c r="G294" i="20"/>
  <c r="G295" i="20"/>
  <c r="G296" i="20"/>
  <c r="G297" i="20"/>
  <c r="G298" i="20"/>
  <c r="G299" i="20"/>
  <c r="G300" i="20"/>
  <c r="G301" i="20"/>
  <c r="G302" i="20"/>
  <c r="G303" i="20"/>
  <c r="G304" i="20"/>
  <c r="G305" i="20"/>
  <c r="G306" i="20"/>
  <c r="G307" i="20"/>
  <c r="G308" i="20"/>
  <c r="G309" i="20"/>
  <c r="G310" i="20"/>
  <c r="G311" i="20"/>
  <c r="G312" i="20"/>
  <c r="G313" i="20"/>
  <c r="G314" i="20"/>
  <c r="G315" i="20"/>
  <c r="G316" i="20"/>
  <c r="G317" i="20"/>
  <c r="G318" i="20"/>
  <c r="G319" i="20"/>
  <c r="G320" i="20"/>
  <c r="G321" i="20"/>
  <c r="G322" i="20"/>
  <c r="G323" i="20"/>
  <c r="G324" i="20"/>
  <c r="G325" i="20"/>
  <c r="G326" i="20"/>
  <c r="G327" i="20"/>
  <c r="G328" i="20"/>
  <c r="G329" i="20"/>
  <c r="G330" i="20"/>
  <c r="G331" i="20"/>
  <c r="G332" i="20"/>
  <c r="G333" i="20"/>
  <c r="G334" i="20"/>
  <c r="G335" i="20"/>
  <c r="G336" i="20"/>
  <c r="G337" i="20"/>
  <c r="G338" i="20"/>
  <c r="G339" i="20"/>
  <c r="G340" i="20"/>
  <c r="G341" i="20"/>
  <c r="G342" i="20"/>
  <c r="G343" i="20"/>
  <c r="G344" i="20"/>
  <c r="G345" i="20"/>
  <c r="G346" i="20"/>
  <c r="G347" i="20"/>
  <c r="G348" i="20"/>
  <c r="G349" i="20"/>
  <c r="G350" i="20"/>
  <c r="G351" i="20"/>
  <c r="G352" i="20"/>
  <c r="G353" i="20"/>
  <c r="G354" i="20"/>
  <c r="G355" i="20"/>
  <c r="G356" i="20"/>
  <c r="G357" i="20"/>
  <c r="G358" i="20"/>
  <c r="G359" i="20"/>
  <c r="G360" i="20"/>
  <c r="G361" i="20"/>
  <c r="G362" i="20"/>
  <c r="G363" i="20"/>
  <c r="G364" i="20"/>
  <c r="G365" i="20"/>
  <c r="G366" i="20"/>
  <c r="G367" i="20"/>
  <c r="G368" i="20"/>
  <c r="G369" i="20"/>
  <c r="G370" i="20"/>
  <c r="G371" i="20"/>
  <c r="G372" i="20"/>
  <c r="G373" i="20"/>
  <c r="G374" i="20"/>
  <c r="G375" i="20"/>
  <c r="G376" i="20"/>
  <c r="G377" i="20"/>
  <c r="G378" i="20"/>
  <c r="G379" i="20"/>
  <c r="G380" i="20"/>
  <c r="G381" i="20"/>
  <c r="G382" i="20"/>
  <c r="G383" i="20"/>
  <c r="G384" i="20"/>
  <c r="G385" i="20"/>
  <c r="G386" i="20"/>
  <c r="G387" i="20"/>
  <c r="G388" i="20"/>
  <c r="G389" i="20"/>
  <c r="G390" i="20"/>
  <c r="G391" i="20"/>
  <c r="G392" i="20"/>
  <c r="G393" i="20"/>
  <c r="G394" i="20"/>
  <c r="G395" i="20"/>
  <c r="G396" i="20"/>
  <c r="G397" i="20"/>
  <c r="G398" i="20"/>
  <c r="G399" i="20"/>
  <c r="G400" i="20"/>
  <c r="G401" i="20"/>
  <c r="G402" i="20"/>
  <c r="G403" i="20"/>
  <c r="G404" i="20"/>
  <c r="G405" i="20"/>
  <c r="G406" i="20"/>
  <c r="G407" i="20"/>
  <c r="G408" i="20"/>
  <c r="G409" i="20"/>
  <c r="G410" i="20"/>
  <c r="G411" i="20"/>
  <c r="G412" i="20"/>
  <c r="G413" i="20"/>
  <c r="G414" i="20"/>
  <c r="G415" i="20"/>
  <c r="G416" i="20"/>
  <c r="G417" i="20"/>
  <c r="G418" i="20"/>
  <c r="G419" i="20"/>
  <c r="G420" i="20"/>
  <c r="G421" i="20"/>
  <c r="G422" i="20"/>
  <c r="G423" i="20"/>
  <c r="G424" i="20"/>
  <c r="G425" i="20"/>
  <c r="G426" i="20"/>
  <c r="G427" i="20"/>
  <c r="G428" i="20"/>
  <c r="G429" i="20"/>
  <c r="G430" i="20"/>
  <c r="G431" i="20"/>
  <c r="G432" i="20"/>
  <c r="G433" i="20"/>
  <c r="G434" i="20"/>
  <c r="G435" i="20"/>
  <c r="G436" i="20"/>
  <c r="G437" i="20"/>
  <c r="G438" i="20"/>
  <c r="G439" i="20"/>
  <c r="G440" i="20"/>
  <c r="G441" i="20"/>
  <c r="G442" i="20"/>
  <c r="G443" i="20"/>
  <c r="G444" i="20"/>
  <c r="G445" i="20"/>
  <c r="G446" i="20"/>
  <c r="G447" i="20"/>
  <c r="G448" i="20"/>
  <c r="G449" i="20"/>
  <c r="G450" i="20"/>
  <c r="G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G201" i="21"/>
  <c r="G202" i="21"/>
  <c r="G203" i="21"/>
  <c r="G204" i="21"/>
  <c r="G205" i="21"/>
  <c r="G206" i="21"/>
  <c r="G207" i="21"/>
  <c r="G208" i="21"/>
  <c r="G209" i="21"/>
  <c r="G210" i="21"/>
  <c r="G211" i="21"/>
  <c r="G212" i="21"/>
  <c r="G213" i="21"/>
  <c r="G214" i="21"/>
  <c r="G215" i="21"/>
  <c r="G216" i="21"/>
  <c r="G217" i="21"/>
  <c r="G218" i="21"/>
  <c r="G219" i="21"/>
  <c r="G220" i="21"/>
  <c r="G221" i="21"/>
  <c r="G222" i="21"/>
  <c r="G223" i="21"/>
  <c r="G224" i="21"/>
  <c r="G225" i="21"/>
  <c r="G226" i="21"/>
  <c r="G227" i="21"/>
  <c r="G228" i="21"/>
  <c r="G229" i="21"/>
  <c r="G230" i="21"/>
  <c r="G231" i="21"/>
  <c r="G232" i="21"/>
  <c r="G233" i="21"/>
  <c r="G234" i="21"/>
  <c r="G235" i="21"/>
  <c r="G236" i="21"/>
  <c r="G237" i="21"/>
  <c r="G238" i="21"/>
  <c r="G239" i="21"/>
  <c r="G240" i="21"/>
  <c r="G241" i="21"/>
  <c r="G242" i="21"/>
  <c r="G243" i="21"/>
  <c r="G244" i="21"/>
  <c r="G245" i="21"/>
  <c r="G246" i="21"/>
  <c r="G247" i="21"/>
  <c r="G248" i="21"/>
  <c r="G249" i="21"/>
  <c r="G250" i="21"/>
  <c r="G251" i="21"/>
  <c r="G252" i="21"/>
  <c r="G253" i="21"/>
  <c r="G254" i="21"/>
  <c r="G255" i="21"/>
  <c r="G256" i="21"/>
  <c r="G257" i="21"/>
  <c r="G258" i="21"/>
  <c r="G259" i="21"/>
  <c r="G260" i="21"/>
  <c r="G261" i="21"/>
  <c r="G262" i="21"/>
  <c r="G263" i="21"/>
  <c r="G264" i="21"/>
  <c r="G265" i="21"/>
  <c r="G266" i="21"/>
  <c r="G267" i="21"/>
  <c r="G268" i="21"/>
  <c r="G269" i="21"/>
  <c r="G270" i="21"/>
  <c r="G271" i="21"/>
  <c r="G272" i="21"/>
  <c r="G273" i="21"/>
  <c r="G274" i="21"/>
  <c r="G275" i="21"/>
  <c r="G276" i="21"/>
  <c r="G277" i="21"/>
  <c r="G278" i="21"/>
  <c r="G279" i="21"/>
  <c r="G280" i="21"/>
  <c r="G281" i="21"/>
  <c r="G282" i="21"/>
  <c r="G283" i="21"/>
  <c r="G284" i="21"/>
  <c r="G285" i="21"/>
  <c r="G286" i="21"/>
  <c r="G287" i="21"/>
  <c r="G288" i="21"/>
  <c r="G289" i="21"/>
  <c r="G290" i="21"/>
  <c r="G291" i="21"/>
  <c r="G292" i="21"/>
  <c r="G293" i="21"/>
  <c r="G294" i="21"/>
  <c r="G295" i="21"/>
  <c r="G296" i="21"/>
  <c r="G297" i="21"/>
  <c r="G298" i="21"/>
  <c r="G299" i="21"/>
  <c r="G300" i="21"/>
  <c r="G301" i="21"/>
  <c r="G302" i="21"/>
  <c r="G303" i="21"/>
  <c r="G304" i="21"/>
  <c r="G305" i="21"/>
  <c r="G306" i="21"/>
  <c r="G307" i="21"/>
  <c r="G308" i="21"/>
  <c r="G309" i="21"/>
  <c r="G310" i="21"/>
  <c r="G311" i="21"/>
  <c r="G312" i="21"/>
  <c r="G313" i="21"/>
  <c r="G314" i="21"/>
  <c r="G315" i="21"/>
  <c r="G316" i="21"/>
  <c r="G317" i="21"/>
  <c r="G318" i="21"/>
  <c r="G319" i="21"/>
  <c r="G320" i="21"/>
  <c r="G321" i="21"/>
  <c r="G322" i="21"/>
  <c r="G323" i="21"/>
  <c r="G324" i="21"/>
  <c r="G325" i="21"/>
  <c r="G326" i="21"/>
  <c r="G327" i="21"/>
  <c r="G328" i="21"/>
  <c r="G329" i="21"/>
  <c r="G330" i="21"/>
  <c r="G331" i="21"/>
  <c r="G332" i="21"/>
  <c r="G333" i="21"/>
  <c r="G334" i="21"/>
  <c r="G335" i="21"/>
  <c r="G336" i="21"/>
  <c r="G337" i="21"/>
  <c r="G338" i="21"/>
  <c r="G339" i="21"/>
  <c r="G340" i="21"/>
  <c r="G341" i="21"/>
  <c r="G342" i="21"/>
  <c r="G343" i="21"/>
  <c r="G344" i="21"/>
  <c r="G345" i="21"/>
  <c r="G346" i="21"/>
  <c r="G347" i="21"/>
  <c r="G348" i="21"/>
  <c r="G349" i="21"/>
  <c r="G350" i="21"/>
  <c r="G351" i="21"/>
  <c r="G352" i="21"/>
  <c r="G353" i="21"/>
  <c r="G354" i="21"/>
  <c r="G355" i="21"/>
  <c r="G356" i="21"/>
  <c r="G357" i="21"/>
  <c r="G358" i="21"/>
  <c r="G359" i="21"/>
  <c r="G360" i="21"/>
  <c r="G361" i="21"/>
  <c r="G362" i="21"/>
  <c r="G363" i="21"/>
  <c r="G364" i="21"/>
  <c r="G365" i="21"/>
  <c r="G366" i="21"/>
  <c r="G367" i="21"/>
  <c r="G368" i="21"/>
  <c r="G369" i="21"/>
  <c r="G370" i="21"/>
  <c r="G371" i="21"/>
  <c r="G372" i="21"/>
  <c r="G373" i="21"/>
  <c r="G374" i="21"/>
  <c r="G375" i="21"/>
  <c r="G376" i="21"/>
  <c r="G377" i="21"/>
  <c r="G378" i="21"/>
  <c r="G379" i="21"/>
  <c r="G380" i="21"/>
  <c r="G381" i="21"/>
  <c r="G382" i="21"/>
  <c r="G383" i="21"/>
  <c r="G384" i="21"/>
  <c r="G385" i="21"/>
  <c r="G386" i="21"/>
  <c r="G387" i="21"/>
  <c r="G388" i="21"/>
  <c r="G389" i="21"/>
  <c r="G390" i="21"/>
  <c r="G391" i="21"/>
  <c r="G392" i="21"/>
  <c r="G393" i="21"/>
  <c r="G394" i="21"/>
  <c r="G395" i="21"/>
  <c r="G396" i="21"/>
  <c r="G397" i="21"/>
  <c r="G398" i="21"/>
  <c r="G399" i="21"/>
  <c r="G400" i="21"/>
  <c r="G401" i="21"/>
  <c r="G402" i="21"/>
  <c r="G403" i="21"/>
  <c r="G404" i="21"/>
  <c r="G405" i="21"/>
  <c r="G406" i="21"/>
  <c r="G407" i="21"/>
  <c r="G408" i="21"/>
  <c r="G409" i="21"/>
  <c r="G410" i="21"/>
  <c r="G411" i="21"/>
  <c r="G412" i="21"/>
  <c r="G413" i="21"/>
  <c r="G414" i="21"/>
  <c r="G415" i="21"/>
  <c r="G416" i="21"/>
  <c r="G417" i="21"/>
  <c r="G418" i="21"/>
  <c r="G419" i="21"/>
  <c r="G420" i="21"/>
  <c r="G421" i="21"/>
  <c r="G422" i="21"/>
  <c r="G423" i="21"/>
  <c r="G424" i="21"/>
  <c r="G425" i="21"/>
  <c r="G426" i="21"/>
  <c r="G427" i="21"/>
  <c r="G2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G201" i="22"/>
  <c r="G202" i="22"/>
  <c r="G203" i="22"/>
  <c r="G204" i="22"/>
  <c r="G205" i="22"/>
  <c r="G206" i="22"/>
  <c r="G207" i="22"/>
  <c r="G208" i="22"/>
  <c r="G209" i="22"/>
  <c r="G210" i="22"/>
  <c r="G211" i="22"/>
  <c r="G212" i="22"/>
  <c r="G213" i="22"/>
  <c r="G214" i="22"/>
  <c r="G215" i="22"/>
  <c r="G216" i="22"/>
  <c r="G217" i="22"/>
  <c r="G218" i="22"/>
  <c r="G219" i="22"/>
  <c r="G220" i="22"/>
  <c r="G221" i="22"/>
  <c r="G222" i="22"/>
  <c r="G223" i="22"/>
  <c r="G224" i="22"/>
  <c r="G225" i="22"/>
  <c r="G226" i="22"/>
  <c r="G227" i="22"/>
  <c r="G228" i="22"/>
  <c r="G229" i="22"/>
  <c r="G230" i="22"/>
  <c r="G231" i="22"/>
  <c r="G232" i="22"/>
  <c r="G233" i="22"/>
  <c r="G234" i="22"/>
  <c r="G235" i="22"/>
  <c r="G236" i="22"/>
  <c r="G237" i="22"/>
  <c r="G238" i="22"/>
  <c r="G239" i="22"/>
  <c r="G240" i="22"/>
  <c r="G241" i="22"/>
  <c r="G242" i="22"/>
  <c r="G243" i="22"/>
  <c r="G244" i="22"/>
  <c r="G245" i="22"/>
  <c r="G246" i="22"/>
  <c r="G247" i="22"/>
  <c r="G248" i="22"/>
  <c r="G249" i="22"/>
  <c r="G250" i="22"/>
  <c r="G251" i="22"/>
  <c r="G252" i="22"/>
  <c r="G253" i="22"/>
  <c r="G254" i="22"/>
  <c r="G255" i="22"/>
  <c r="G256" i="22"/>
  <c r="G257" i="22"/>
  <c r="G258" i="22"/>
  <c r="G259" i="22"/>
  <c r="G260" i="22"/>
  <c r="G261" i="22"/>
  <c r="G262" i="22"/>
  <c r="G263" i="22"/>
  <c r="G264" i="22"/>
  <c r="G265" i="22"/>
  <c r="G266" i="22"/>
  <c r="G267" i="22"/>
  <c r="G268" i="22"/>
  <c r="G269" i="22"/>
  <c r="G270" i="22"/>
  <c r="G271" i="22"/>
  <c r="G272" i="22"/>
  <c r="G273" i="22"/>
  <c r="G274" i="22"/>
  <c r="G275" i="22"/>
  <c r="G276" i="22"/>
  <c r="G277" i="22"/>
  <c r="G278" i="22"/>
  <c r="G279" i="22"/>
  <c r="G280" i="22"/>
  <c r="G281" i="22"/>
  <c r="G282" i="22"/>
  <c r="G283" i="22"/>
  <c r="G284" i="22"/>
  <c r="G285" i="22"/>
  <c r="G286" i="22"/>
  <c r="G287" i="22"/>
  <c r="G288" i="22"/>
  <c r="G289" i="22"/>
  <c r="G290" i="22"/>
  <c r="G291" i="22"/>
  <c r="G292" i="22"/>
  <c r="G293" i="22"/>
  <c r="G294" i="22"/>
  <c r="G295" i="22"/>
  <c r="G296" i="22"/>
  <c r="G297" i="22"/>
  <c r="G298" i="22"/>
  <c r="G299" i="22"/>
  <c r="G300" i="22"/>
  <c r="G301" i="22"/>
  <c r="G302" i="22"/>
  <c r="G303" i="22"/>
  <c r="G304" i="22"/>
  <c r="G305" i="22"/>
  <c r="G306" i="22"/>
  <c r="G307" i="22"/>
  <c r="G308" i="22"/>
  <c r="G309" i="22"/>
  <c r="G310" i="22"/>
  <c r="G311" i="22"/>
  <c r="G312" i="22"/>
  <c r="G313" i="22"/>
  <c r="G314" i="22"/>
  <c r="G315" i="22"/>
  <c r="G316" i="22"/>
  <c r="G317" i="22"/>
  <c r="G318" i="22"/>
  <c r="G319" i="22"/>
  <c r="G320" i="22"/>
  <c r="G321" i="22"/>
  <c r="G322" i="22"/>
  <c r="G323" i="22"/>
  <c r="G324" i="22"/>
  <c r="G325" i="22"/>
  <c r="G326" i="22"/>
  <c r="G327" i="22"/>
  <c r="G328" i="22"/>
  <c r="G329" i="22"/>
  <c r="G330" i="22"/>
  <c r="G331" i="22"/>
  <c r="G332" i="22"/>
  <c r="G333" i="22"/>
  <c r="G334" i="22"/>
  <c r="G335" i="22"/>
  <c r="G336" i="22"/>
  <c r="G337" i="22"/>
  <c r="G338" i="22"/>
  <c r="G339" i="22"/>
  <c r="G340" i="22"/>
  <c r="G341" i="22"/>
  <c r="G342" i="22"/>
  <c r="G343" i="22"/>
  <c r="G344" i="22"/>
  <c r="G345" i="22"/>
  <c r="G346" i="22"/>
  <c r="G347" i="22"/>
  <c r="G348" i="22"/>
  <c r="G349" i="22"/>
  <c r="G350" i="22"/>
  <c r="G351" i="22"/>
  <c r="G352" i="22"/>
  <c r="G353" i="22"/>
  <c r="G354" i="22"/>
  <c r="G355" i="22"/>
  <c r="G356" i="22"/>
  <c r="G357" i="22"/>
  <c r="G358" i="22"/>
  <c r="G359" i="22"/>
  <c r="G360" i="22"/>
  <c r="G361" i="22"/>
  <c r="G362" i="22"/>
  <c r="G363" i="22"/>
  <c r="G364" i="22"/>
  <c r="G365" i="22"/>
  <c r="G366" i="22"/>
  <c r="G367" i="22"/>
  <c r="G368" i="22"/>
  <c r="G369" i="22"/>
  <c r="G370" i="22"/>
  <c r="G371" i="22"/>
  <c r="G372" i="22"/>
  <c r="G373" i="22"/>
  <c r="G374" i="22"/>
  <c r="G375" i="22"/>
  <c r="G376" i="22"/>
  <c r="G377" i="22"/>
  <c r="G378" i="22"/>
  <c r="G379" i="22"/>
  <c r="G380" i="22"/>
  <c r="G381" i="22"/>
  <c r="G382" i="22"/>
  <c r="G383" i="22"/>
  <c r="G384" i="22"/>
  <c r="G385" i="22"/>
  <c r="G386" i="22"/>
  <c r="G387" i="22"/>
  <c r="G388" i="22"/>
  <c r="G389" i="22"/>
  <c r="G390" i="22"/>
  <c r="G391" i="22"/>
  <c r="G392" i="22"/>
  <c r="G393" i="22"/>
  <c r="G394" i="22"/>
  <c r="G395" i="22"/>
  <c r="G396" i="22"/>
  <c r="G397" i="22"/>
  <c r="G398" i="22"/>
  <c r="G399" i="22"/>
  <c r="G400" i="22"/>
  <c r="G401" i="22"/>
  <c r="G402" i="22"/>
  <c r="G403" i="22"/>
  <c r="G404" i="22"/>
  <c r="G405" i="22"/>
  <c r="G406" i="22"/>
  <c r="G407" i="22"/>
  <c r="G408" i="22"/>
  <c r="G409" i="22"/>
  <c r="G410" i="22"/>
  <c r="G411" i="22"/>
  <c r="G412" i="22"/>
  <c r="G413" i="22"/>
  <c r="G414" i="22"/>
  <c r="G415" i="22"/>
  <c r="G416" i="22"/>
  <c r="G417" i="22"/>
  <c r="G2" i="23"/>
  <c r="G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100" i="23"/>
  <c r="G101" i="23"/>
  <c r="G102" i="23"/>
  <c r="G103" i="23"/>
  <c r="G104" i="23"/>
  <c r="G105" i="23"/>
  <c r="G106" i="23"/>
  <c r="G107" i="23"/>
  <c r="G108" i="23"/>
  <c r="G109" i="23"/>
  <c r="G110" i="23"/>
  <c r="G111" i="23"/>
  <c r="G112" i="23"/>
  <c r="G113" i="23"/>
  <c r="G114" i="23"/>
  <c r="G115" i="23"/>
  <c r="G116" i="23"/>
  <c r="G117" i="23"/>
  <c r="G118" i="23"/>
  <c r="G119" i="23"/>
  <c r="G120" i="23"/>
  <c r="G121" i="23"/>
  <c r="G122" i="23"/>
  <c r="G123" i="23"/>
  <c r="G124" i="23"/>
  <c r="G125" i="23"/>
  <c r="G126" i="23"/>
  <c r="G127" i="23"/>
  <c r="G128" i="23"/>
  <c r="G129" i="23"/>
  <c r="G130" i="23"/>
  <c r="G131" i="23"/>
  <c r="G132" i="23"/>
  <c r="G133" i="23"/>
  <c r="G134" i="23"/>
  <c r="G135" i="23"/>
  <c r="G136" i="23"/>
  <c r="G137" i="23"/>
  <c r="G138" i="23"/>
  <c r="G139" i="23"/>
  <c r="G140" i="23"/>
  <c r="G141" i="23"/>
  <c r="G142" i="23"/>
  <c r="G143" i="23"/>
  <c r="G144" i="23"/>
  <c r="G145" i="23"/>
  <c r="G146" i="23"/>
  <c r="G147" i="23"/>
  <c r="G148" i="23"/>
  <c r="G149" i="23"/>
  <c r="G150" i="23"/>
  <c r="G151" i="23"/>
  <c r="G152" i="23"/>
  <c r="G153" i="23"/>
  <c r="G154" i="23"/>
  <c r="G155" i="23"/>
  <c r="G156" i="23"/>
  <c r="G157" i="23"/>
  <c r="G158" i="23"/>
  <c r="G159" i="23"/>
  <c r="G160" i="23"/>
  <c r="G161" i="23"/>
  <c r="G162" i="23"/>
  <c r="G163" i="23"/>
  <c r="G164" i="23"/>
  <c r="G165" i="23"/>
  <c r="G166" i="23"/>
  <c r="G167" i="23"/>
  <c r="G168" i="23"/>
  <c r="G169" i="23"/>
  <c r="G170" i="23"/>
  <c r="G171" i="23"/>
  <c r="G172" i="23"/>
  <c r="G173" i="23"/>
  <c r="G174" i="23"/>
  <c r="G175" i="23"/>
  <c r="G176" i="23"/>
  <c r="G177" i="23"/>
  <c r="G178" i="23"/>
  <c r="G179" i="23"/>
  <c r="G180" i="23"/>
  <c r="G181" i="23"/>
  <c r="G182" i="23"/>
  <c r="G183" i="23"/>
  <c r="G184" i="23"/>
  <c r="G185" i="23"/>
  <c r="G186" i="23"/>
  <c r="G187" i="23"/>
  <c r="G188" i="23"/>
  <c r="G189" i="23"/>
  <c r="G190" i="23"/>
  <c r="G191" i="23"/>
  <c r="G192" i="23"/>
  <c r="G193" i="23"/>
  <c r="G194" i="23"/>
  <c r="G195" i="23"/>
  <c r="G196" i="23"/>
  <c r="G197" i="23"/>
  <c r="G198" i="23"/>
  <c r="G199" i="23"/>
  <c r="G200" i="23"/>
  <c r="G201" i="23"/>
  <c r="G202" i="23"/>
  <c r="G203" i="23"/>
  <c r="G204" i="23"/>
  <c r="G205" i="23"/>
  <c r="G206" i="23"/>
  <c r="G207" i="23"/>
  <c r="G208" i="23"/>
  <c r="G209" i="23"/>
  <c r="G210" i="23"/>
  <c r="G211" i="23"/>
  <c r="G212" i="23"/>
  <c r="G213" i="23"/>
  <c r="G214" i="23"/>
  <c r="G215" i="23"/>
  <c r="G216" i="23"/>
  <c r="G217" i="23"/>
  <c r="G218" i="23"/>
  <c r="G219" i="23"/>
  <c r="G220" i="23"/>
  <c r="G221" i="23"/>
  <c r="G222" i="23"/>
  <c r="G223" i="23"/>
  <c r="G224" i="23"/>
  <c r="G225" i="23"/>
  <c r="G226" i="23"/>
  <c r="G227" i="23"/>
  <c r="G228" i="23"/>
  <c r="G229" i="23"/>
  <c r="G230" i="23"/>
  <c r="G231" i="23"/>
  <c r="G232" i="23"/>
  <c r="G233" i="23"/>
  <c r="G234" i="23"/>
  <c r="G235" i="23"/>
  <c r="G236" i="23"/>
  <c r="G237" i="23"/>
  <c r="G238" i="23"/>
  <c r="G239" i="23"/>
  <c r="G240" i="23"/>
  <c r="G241" i="23"/>
  <c r="G242" i="23"/>
  <c r="G243" i="23"/>
  <c r="G244" i="23"/>
  <c r="G245" i="23"/>
  <c r="G246" i="23"/>
  <c r="G247" i="23"/>
  <c r="G248" i="23"/>
  <c r="G249" i="23"/>
  <c r="G250" i="23"/>
  <c r="G251" i="23"/>
  <c r="G252" i="23"/>
  <c r="G253" i="23"/>
  <c r="G254" i="23"/>
  <c r="G255" i="23"/>
  <c r="G256" i="23"/>
  <c r="G257" i="23"/>
  <c r="G258" i="23"/>
  <c r="G259" i="23"/>
  <c r="G260" i="23"/>
  <c r="G261" i="23"/>
  <c r="G262" i="23"/>
  <c r="G263" i="23"/>
  <c r="G264" i="23"/>
  <c r="G265" i="23"/>
  <c r="G266" i="23"/>
  <c r="G267" i="23"/>
  <c r="G268" i="23"/>
  <c r="G269" i="23"/>
  <c r="G270" i="23"/>
  <c r="G271" i="23"/>
  <c r="G272" i="23"/>
  <c r="G273" i="23"/>
  <c r="G274" i="23"/>
  <c r="G275" i="23"/>
  <c r="G276" i="23"/>
  <c r="G277" i="23"/>
  <c r="G278" i="23"/>
  <c r="G279" i="23"/>
  <c r="G280" i="23"/>
  <c r="G281" i="23"/>
  <c r="G282" i="23"/>
  <c r="G283" i="23"/>
  <c r="G284" i="23"/>
  <c r="G285" i="23"/>
  <c r="G286" i="23"/>
  <c r="G287" i="23"/>
  <c r="G288" i="23"/>
  <c r="G289" i="23"/>
  <c r="G290" i="23"/>
  <c r="G291" i="23"/>
  <c r="G292" i="23"/>
  <c r="G293" i="23"/>
  <c r="G294" i="23"/>
  <c r="G295" i="23"/>
  <c r="G296" i="23"/>
  <c r="G297" i="23"/>
  <c r="G298" i="23"/>
  <c r="G299" i="23"/>
  <c r="G300" i="23"/>
  <c r="G301" i="23"/>
  <c r="G302" i="23"/>
  <c r="G303" i="23"/>
  <c r="G304" i="23"/>
  <c r="G305" i="23"/>
  <c r="G306" i="23"/>
  <c r="G307" i="23"/>
  <c r="G308" i="23"/>
  <c r="G309" i="23"/>
  <c r="G310" i="23"/>
  <c r="G311" i="23"/>
  <c r="G312" i="23"/>
  <c r="G313" i="23"/>
  <c r="G314" i="23"/>
  <c r="G315" i="23"/>
  <c r="G316" i="23"/>
  <c r="G317" i="23"/>
  <c r="G318" i="23"/>
  <c r="G319" i="23"/>
  <c r="G320" i="23"/>
  <c r="G321" i="23"/>
  <c r="G322" i="23"/>
  <c r="G323" i="23"/>
  <c r="G324" i="23"/>
  <c r="G325" i="23"/>
  <c r="G326" i="23"/>
  <c r="G327" i="23"/>
  <c r="G328" i="23"/>
  <c r="G329" i="23"/>
  <c r="G330" i="23"/>
  <c r="G331" i="23"/>
  <c r="G332" i="23"/>
  <c r="G333" i="23"/>
  <c r="G334" i="23"/>
  <c r="G335" i="23"/>
  <c r="G336" i="23"/>
  <c r="G337" i="23"/>
  <c r="G338" i="23"/>
  <c r="G339" i="23"/>
  <c r="G340" i="23"/>
  <c r="G341" i="23"/>
  <c r="G342" i="23"/>
  <c r="G343" i="23"/>
  <c r="G344" i="23"/>
  <c r="G345" i="23"/>
  <c r="G346" i="23"/>
  <c r="G347" i="23"/>
  <c r="G348" i="23"/>
  <c r="G349" i="23"/>
  <c r="G350" i="23"/>
  <c r="G351" i="23"/>
  <c r="G352" i="23"/>
  <c r="G353" i="23"/>
  <c r="G354" i="23"/>
  <c r="G355" i="23"/>
  <c r="G356" i="23"/>
  <c r="G357" i="23"/>
  <c r="G358" i="23"/>
  <c r="G359" i="23"/>
  <c r="G360" i="23"/>
  <c r="G361" i="23"/>
  <c r="G362" i="23"/>
  <c r="G363" i="23"/>
  <c r="G364" i="23"/>
  <c r="G365" i="23"/>
  <c r="G366" i="23"/>
  <c r="G367" i="23"/>
  <c r="G368" i="23"/>
  <c r="G369" i="23"/>
  <c r="G370" i="23"/>
  <c r="G371" i="23"/>
  <c r="G372" i="23"/>
  <c r="G373" i="23"/>
  <c r="G374" i="23"/>
  <c r="G375" i="23"/>
  <c r="G376" i="23"/>
  <c r="G377" i="23"/>
  <c r="G378" i="23"/>
  <c r="G379" i="23"/>
  <c r="G380" i="23"/>
  <c r="G381" i="23"/>
  <c r="G382" i="23"/>
  <c r="G383" i="23"/>
  <c r="G384" i="23"/>
  <c r="G385" i="23"/>
  <c r="G386" i="23"/>
  <c r="G387" i="23"/>
  <c r="G388" i="23"/>
  <c r="G389" i="23"/>
  <c r="G390" i="23"/>
  <c r="G391" i="23"/>
  <c r="G392" i="23"/>
  <c r="G393" i="23"/>
  <c r="G394" i="23"/>
  <c r="G395" i="23"/>
  <c r="G396" i="23"/>
  <c r="G397" i="23"/>
  <c r="G398" i="23"/>
  <c r="G399" i="23"/>
  <c r="G400" i="23"/>
  <c r="G401" i="23"/>
  <c r="G402" i="23"/>
  <c r="G403" i="23"/>
  <c r="G404" i="23"/>
  <c r="G405" i="23"/>
  <c r="G406" i="23"/>
  <c r="G407" i="23"/>
  <c r="G408" i="23"/>
  <c r="G409" i="23"/>
  <c r="G410" i="23"/>
  <c r="G411" i="23"/>
  <c r="G412" i="23"/>
  <c r="G413" i="23"/>
  <c r="G414" i="23"/>
  <c r="G415" i="23"/>
  <c r="G416" i="23"/>
  <c r="G417" i="23"/>
  <c r="G2" i="24"/>
  <c r="G3" i="24"/>
  <c r="G4" i="24"/>
  <c r="G5" i="24"/>
  <c r="G6" i="24"/>
  <c r="G7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G32" i="24"/>
  <c r="G33" i="24"/>
  <c r="G34" i="24"/>
  <c r="G35" i="24"/>
  <c r="G36" i="24"/>
  <c r="G37" i="24"/>
  <c r="G38" i="24"/>
  <c r="G39" i="24"/>
  <c r="G40" i="24"/>
  <c r="G41" i="24"/>
  <c r="G42" i="24"/>
  <c r="G43" i="24"/>
  <c r="G44" i="24"/>
  <c r="G45" i="24"/>
  <c r="G46" i="24"/>
  <c r="G47" i="24"/>
  <c r="G48" i="24"/>
  <c r="G49" i="24"/>
  <c r="G50" i="24"/>
  <c r="G51" i="24"/>
  <c r="G52" i="24"/>
  <c r="G53" i="24"/>
  <c r="G54" i="24"/>
  <c r="G55" i="24"/>
  <c r="G56" i="24"/>
  <c r="G57" i="24"/>
  <c r="G58" i="24"/>
  <c r="G59" i="24"/>
  <c r="G60" i="24"/>
  <c r="G61" i="24"/>
  <c r="G62" i="24"/>
  <c r="G63" i="24"/>
  <c r="G64" i="24"/>
  <c r="G65" i="24"/>
  <c r="G66" i="24"/>
  <c r="G67" i="24"/>
  <c r="G68" i="24"/>
  <c r="G69" i="24"/>
  <c r="G70" i="24"/>
  <c r="G71" i="24"/>
  <c r="G72" i="24"/>
  <c r="G73" i="24"/>
  <c r="G74" i="24"/>
  <c r="G75" i="24"/>
  <c r="G76" i="24"/>
  <c r="G77" i="24"/>
  <c r="G78" i="24"/>
  <c r="G79" i="24"/>
  <c r="G80" i="24"/>
  <c r="G81" i="24"/>
  <c r="G82" i="24"/>
  <c r="G83" i="24"/>
  <c r="G84" i="24"/>
  <c r="G85" i="24"/>
  <c r="G86" i="24"/>
  <c r="G87" i="24"/>
  <c r="G88" i="24"/>
  <c r="G89" i="24"/>
  <c r="G90" i="24"/>
  <c r="G91" i="24"/>
  <c r="G92" i="24"/>
  <c r="G93" i="24"/>
  <c r="G94" i="24"/>
  <c r="G95" i="24"/>
  <c r="G96" i="24"/>
  <c r="G97" i="24"/>
  <c r="G98" i="24"/>
  <c r="G99" i="24"/>
  <c r="G100" i="24"/>
  <c r="G101" i="24"/>
  <c r="G102" i="24"/>
  <c r="G103" i="24"/>
  <c r="G104" i="24"/>
  <c r="G105" i="24"/>
  <c r="G106" i="24"/>
  <c r="G107" i="24"/>
  <c r="G108" i="24"/>
  <c r="G109" i="24"/>
  <c r="G110" i="24"/>
  <c r="G111" i="24"/>
  <c r="G112" i="24"/>
  <c r="G113" i="24"/>
  <c r="G114" i="24"/>
  <c r="G115" i="24"/>
  <c r="G116" i="24"/>
  <c r="G117" i="24"/>
  <c r="G118" i="24"/>
  <c r="G119" i="24"/>
  <c r="G120" i="24"/>
  <c r="G121" i="24"/>
  <c r="G122" i="24"/>
  <c r="G123" i="24"/>
  <c r="G124" i="24"/>
  <c r="G125" i="24"/>
  <c r="G126" i="24"/>
  <c r="G127" i="24"/>
  <c r="G128" i="24"/>
  <c r="G129" i="24"/>
  <c r="G130" i="24"/>
  <c r="G131" i="24"/>
  <c r="G132" i="24"/>
  <c r="G133" i="24"/>
  <c r="G134" i="24"/>
  <c r="G135" i="24"/>
  <c r="G136" i="24"/>
  <c r="G137" i="24"/>
  <c r="G138" i="24"/>
  <c r="G139" i="24"/>
  <c r="G140" i="24"/>
  <c r="G141" i="24"/>
  <c r="G142" i="24"/>
  <c r="G143" i="24"/>
  <c r="G144" i="24"/>
  <c r="G145" i="24"/>
  <c r="G146" i="24"/>
  <c r="G147" i="24"/>
  <c r="G148" i="24"/>
  <c r="G149" i="24"/>
  <c r="G150" i="24"/>
  <c r="G151" i="24"/>
  <c r="G152" i="24"/>
  <c r="G153" i="24"/>
  <c r="G154" i="24"/>
  <c r="G155" i="24"/>
  <c r="G156" i="24"/>
  <c r="G157" i="24"/>
  <c r="G158" i="24"/>
  <c r="G159" i="24"/>
  <c r="G160" i="24"/>
  <c r="G161" i="24"/>
  <c r="G162" i="24"/>
  <c r="G163" i="24"/>
  <c r="G164" i="24"/>
  <c r="G165" i="24"/>
  <c r="G166" i="24"/>
  <c r="G167" i="24"/>
  <c r="G168" i="24"/>
  <c r="G169" i="24"/>
  <c r="G170" i="24"/>
  <c r="G171" i="24"/>
  <c r="G172" i="24"/>
  <c r="G173" i="24"/>
  <c r="G174" i="24"/>
  <c r="G175" i="24"/>
  <c r="G176" i="24"/>
  <c r="G177" i="24"/>
  <c r="G178" i="24"/>
  <c r="G179" i="24"/>
  <c r="G180" i="24"/>
  <c r="G181" i="24"/>
  <c r="G182" i="24"/>
  <c r="G183" i="24"/>
  <c r="G184" i="24"/>
  <c r="G185" i="24"/>
  <c r="G186" i="24"/>
  <c r="G187" i="24"/>
  <c r="G188" i="24"/>
  <c r="G189" i="24"/>
  <c r="G190" i="24"/>
  <c r="G191" i="24"/>
  <c r="G192" i="24"/>
  <c r="G193" i="24"/>
  <c r="G194" i="24"/>
  <c r="G195" i="24"/>
  <c r="G196" i="24"/>
  <c r="G197" i="24"/>
  <c r="G198" i="24"/>
  <c r="G199" i="24"/>
  <c r="G200" i="24"/>
  <c r="G201" i="24"/>
  <c r="G202" i="24"/>
  <c r="G203" i="24"/>
  <c r="G204" i="24"/>
  <c r="G205" i="24"/>
  <c r="G206" i="24"/>
  <c r="G207" i="24"/>
  <c r="G208" i="24"/>
  <c r="G209" i="24"/>
  <c r="G210" i="24"/>
  <c r="G211" i="24"/>
  <c r="G212" i="24"/>
  <c r="G213" i="24"/>
  <c r="G214" i="24"/>
  <c r="G215" i="24"/>
  <c r="G216" i="24"/>
  <c r="G217" i="24"/>
  <c r="G218" i="24"/>
  <c r="G219" i="24"/>
  <c r="G220" i="24"/>
  <c r="G221" i="24"/>
  <c r="G222" i="24"/>
  <c r="G223" i="24"/>
  <c r="G224" i="24"/>
  <c r="G225" i="24"/>
  <c r="G226" i="24"/>
  <c r="G227" i="24"/>
  <c r="G228" i="24"/>
  <c r="G229" i="24"/>
  <c r="G230" i="24"/>
  <c r="G231" i="24"/>
  <c r="G232" i="24"/>
  <c r="G233" i="24"/>
  <c r="G234" i="24"/>
  <c r="G235" i="24"/>
  <c r="G236" i="24"/>
  <c r="G237" i="24"/>
  <c r="G238" i="24"/>
  <c r="G239" i="24"/>
  <c r="G240" i="24"/>
  <c r="G241" i="24"/>
  <c r="G242" i="24"/>
  <c r="G243" i="24"/>
  <c r="G244" i="24"/>
  <c r="G245" i="24"/>
  <c r="G246" i="24"/>
  <c r="G247" i="24"/>
  <c r="G248" i="24"/>
  <c r="G249" i="24"/>
  <c r="G250" i="24"/>
  <c r="G251" i="24"/>
  <c r="G252" i="24"/>
  <c r="G253" i="24"/>
  <c r="G254" i="24"/>
  <c r="G255" i="24"/>
  <c r="G256" i="24"/>
  <c r="G257" i="24"/>
  <c r="G258" i="24"/>
  <c r="G259" i="24"/>
  <c r="G260" i="24"/>
  <c r="G261" i="24"/>
  <c r="G262" i="24"/>
  <c r="G263" i="24"/>
  <c r="G264" i="24"/>
  <c r="G265" i="24"/>
  <c r="G266" i="24"/>
  <c r="G267" i="24"/>
  <c r="G268" i="24"/>
  <c r="G269" i="24"/>
  <c r="G270" i="24"/>
  <c r="G271" i="24"/>
  <c r="G272" i="24"/>
  <c r="G273" i="24"/>
  <c r="G274" i="24"/>
  <c r="G275" i="24"/>
  <c r="G276" i="24"/>
  <c r="G277" i="24"/>
  <c r="G278" i="24"/>
  <c r="G279" i="24"/>
  <c r="G280" i="24"/>
  <c r="G281" i="24"/>
  <c r="G282" i="24"/>
  <c r="G283" i="24"/>
  <c r="G284" i="24"/>
  <c r="G285" i="24"/>
  <c r="G286" i="24"/>
  <c r="G287" i="24"/>
  <c r="G288" i="24"/>
  <c r="G289" i="24"/>
  <c r="G290" i="24"/>
  <c r="G291" i="24"/>
  <c r="G292" i="24"/>
  <c r="G293" i="24"/>
  <c r="G294" i="24"/>
  <c r="G295" i="24"/>
  <c r="G296" i="24"/>
  <c r="G297" i="24"/>
  <c r="G298" i="24"/>
  <c r="G299" i="24"/>
  <c r="G300" i="24"/>
  <c r="G301" i="24"/>
  <c r="G302" i="24"/>
  <c r="G303" i="24"/>
  <c r="G304" i="24"/>
  <c r="G305" i="24"/>
  <c r="G306" i="24"/>
  <c r="G307" i="24"/>
  <c r="G308" i="24"/>
  <c r="G309" i="24"/>
  <c r="G310" i="24"/>
  <c r="G311" i="24"/>
  <c r="G312" i="24"/>
  <c r="G313" i="24"/>
  <c r="G314" i="24"/>
  <c r="G315" i="24"/>
  <c r="G316" i="24"/>
  <c r="G317" i="24"/>
  <c r="G318" i="24"/>
  <c r="G319" i="24"/>
  <c r="G320" i="24"/>
  <c r="G321" i="24"/>
  <c r="G322" i="24"/>
  <c r="G323" i="24"/>
  <c r="G324" i="24"/>
  <c r="G325" i="24"/>
  <c r="G326" i="24"/>
  <c r="G327" i="24"/>
  <c r="G328" i="24"/>
  <c r="G329" i="24"/>
  <c r="G330" i="24"/>
  <c r="G331" i="24"/>
  <c r="G332" i="24"/>
  <c r="G333" i="24"/>
  <c r="G334" i="24"/>
  <c r="G335" i="24"/>
  <c r="G336" i="24"/>
  <c r="G337" i="24"/>
  <c r="G338" i="24"/>
  <c r="G339" i="24"/>
  <c r="G340" i="24"/>
  <c r="G341" i="24"/>
  <c r="G342" i="24"/>
  <c r="G343" i="24"/>
  <c r="G344" i="24"/>
  <c r="G345" i="24"/>
  <c r="G346" i="24"/>
  <c r="G347" i="24"/>
  <c r="G348" i="24"/>
  <c r="G349" i="24"/>
  <c r="G350" i="24"/>
  <c r="G351" i="24"/>
  <c r="G352" i="24"/>
  <c r="G353" i="24"/>
  <c r="G354" i="24"/>
  <c r="G355" i="24"/>
  <c r="G356" i="24"/>
  <c r="G357" i="24"/>
  <c r="G358" i="24"/>
  <c r="G359" i="24"/>
  <c r="G360" i="24"/>
  <c r="G361" i="24"/>
  <c r="G362" i="24"/>
  <c r="G363" i="24"/>
  <c r="G364" i="24"/>
  <c r="G365" i="24"/>
  <c r="G366" i="24"/>
  <c r="G367" i="24"/>
  <c r="G368" i="24"/>
  <c r="G369" i="24"/>
  <c r="G370" i="24"/>
  <c r="G371" i="24"/>
  <c r="G372" i="24"/>
  <c r="G373" i="24"/>
  <c r="G374" i="24"/>
  <c r="G375" i="24"/>
  <c r="G376" i="24"/>
  <c r="G377" i="24"/>
  <c r="G378" i="24"/>
  <c r="G379" i="24"/>
  <c r="G380" i="24"/>
  <c r="G381" i="24"/>
  <c r="G382" i="24"/>
  <c r="G383" i="24"/>
  <c r="G384" i="24"/>
  <c r="G385" i="24"/>
  <c r="G386" i="24"/>
  <c r="G387" i="24"/>
  <c r="G388" i="24"/>
  <c r="G389" i="24"/>
  <c r="G390" i="24"/>
  <c r="G391" i="24"/>
  <c r="G392" i="24"/>
  <c r="G393" i="24"/>
  <c r="G394" i="24"/>
  <c r="G395" i="24"/>
  <c r="G396" i="24"/>
  <c r="G397" i="24"/>
  <c r="G398" i="24"/>
  <c r="G399" i="24"/>
  <c r="G400" i="24"/>
  <c r="G401" i="24"/>
  <c r="G402" i="24"/>
  <c r="G403" i="24"/>
  <c r="G404" i="24"/>
  <c r="G405" i="24"/>
  <c r="G406" i="24"/>
  <c r="G407" i="24"/>
  <c r="G408" i="24"/>
  <c r="G409" i="24"/>
  <c r="G410" i="24"/>
  <c r="G411" i="24"/>
  <c r="G412" i="24"/>
  <c r="G413" i="24"/>
  <c r="G414" i="24"/>
  <c r="G415" i="24"/>
  <c r="G416" i="24"/>
  <c r="G417" i="24"/>
  <c r="G418" i="24"/>
  <c r="G419" i="24"/>
  <c r="G420" i="24"/>
  <c r="G2" i="25"/>
  <c r="G3" i="25"/>
  <c r="G4" i="25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36" i="25"/>
  <c r="G37" i="25"/>
  <c r="G38" i="25"/>
  <c r="G39" i="25"/>
  <c r="G40" i="25"/>
  <c r="G41" i="25"/>
  <c r="G42" i="25"/>
  <c r="G43" i="25"/>
  <c r="G44" i="25"/>
  <c r="G45" i="25"/>
  <c r="G46" i="25"/>
  <c r="G47" i="25"/>
  <c r="G48" i="25"/>
  <c r="G49" i="25"/>
  <c r="G50" i="25"/>
  <c r="G51" i="25"/>
  <c r="G52" i="25"/>
  <c r="G53" i="25"/>
  <c r="G54" i="25"/>
  <c r="G55" i="25"/>
  <c r="G56" i="25"/>
  <c r="G57" i="25"/>
  <c r="G58" i="25"/>
  <c r="G59" i="25"/>
  <c r="G60" i="25"/>
  <c r="G61" i="25"/>
  <c r="G62" i="25"/>
  <c r="G63" i="25"/>
  <c r="G64" i="25"/>
  <c r="G65" i="25"/>
  <c r="G66" i="25"/>
  <c r="G67" i="25"/>
  <c r="G68" i="25"/>
  <c r="G69" i="25"/>
  <c r="G70" i="25"/>
  <c r="G71" i="25"/>
  <c r="G72" i="25"/>
  <c r="G73" i="25"/>
  <c r="G74" i="25"/>
  <c r="G75" i="25"/>
  <c r="G76" i="25"/>
  <c r="G77" i="25"/>
  <c r="G78" i="25"/>
  <c r="G79" i="25"/>
  <c r="G80" i="25"/>
  <c r="G81" i="25"/>
  <c r="G82" i="25"/>
  <c r="G83" i="25"/>
  <c r="G84" i="25"/>
  <c r="G85" i="25"/>
  <c r="G86" i="25"/>
  <c r="G87" i="25"/>
  <c r="G88" i="25"/>
  <c r="G89" i="25"/>
  <c r="G90" i="25"/>
  <c r="G91" i="25"/>
  <c r="G92" i="25"/>
  <c r="G93" i="25"/>
  <c r="G94" i="25"/>
  <c r="G95" i="25"/>
  <c r="G96" i="25"/>
  <c r="G97" i="25"/>
  <c r="G98" i="25"/>
  <c r="G99" i="25"/>
  <c r="G100" i="25"/>
  <c r="G101" i="25"/>
  <c r="G102" i="25"/>
  <c r="G103" i="25"/>
  <c r="G104" i="25"/>
  <c r="G105" i="25"/>
  <c r="G106" i="25"/>
  <c r="G107" i="25"/>
  <c r="G108" i="25"/>
  <c r="G109" i="25"/>
  <c r="G110" i="25"/>
  <c r="G111" i="25"/>
  <c r="G112" i="25"/>
  <c r="G113" i="25"/>
  <c r="G114" i="25"/>
  <c r="G115" i="25"/>
  <c r="G116" i="25"/>
  <c r="G117" i="25"/>
  <c r="G118" i="25"/>
  <c r="G119" i="25"/>
  <c r="G120" i="25"/>
  <c r="G121" i="25"/>
  <c r="G122" i="25"/>
  <c r="G123" i="25"/>
  <c r="G124" i="25"/>
  <c r="G125" i="25"/>
  <c r="G126" i="25"/>
  <c r="G127" i="25"/>
  <c r="G128" i="25"/>
  <c r="G129" i="25"/>
  <c r="G130" i="25"/>
  <c r="G131" i="25"/>
  <c r="G132" i="25"/>
  <c r="G133" i="25"/>
  <c r="G134" i="25"/>
  <c r="G135" i="25"/>
  <c r="G136" i="25"/>
  <c r="G137" i="25"/>
  <c r="G138" i="25"/>
  <c r="G139" i="25"/>
  <c r="G140" i="25"/>
  <c r="G141" i="25"/>
  <c r="G142" i="25"/>
  <c r="G143" i="25"/>
  <c r="G144" i="25"/>
  <c r="G145" i="25"/>
  <c r="G146" i="25"/>
  <c r="G147" i="25"/>
  <c r="G148" i="25"/>
  <c r="G149" i="25"/>
  <c r="G150" i="25"/>
  <c r="G151" i="25"/>
  <c r="G152" i="25"/>
  <c r="G153" i="25"/>
  <c r="G154" i="25"/>
  <c r="G155" i="25"/>
  <c r="G156" i="25"/>
  <c r="G157" i="25"/>
  <c r="G158" i="25"/>
  <c r="G159" i="25"/>
  <c r="G160" i="25"/>
  <c r="G161" i="25"/>
  <c r="G162" i="25"/>
  <c r="G163" i="25"/>
  <c r="G164" i="25"/>
  <c r="G165" i="25"/>
  <c r="G166" i="25"/>
  <c r="G167" i="25"/>
  <c r="G168" i="25"/>
  <c r="G169" i="25"/>
  <c r="G170" i="25"/>
  <c r="G171" i="25"/>
  <c r="G172" i="25"/>
  <c r="G173" i="25"/>
  <c r="G174" i="25"/>
  <c r="G175" i="25"/>
  <c r="G176" i="25"/>
  <c r="G177" i="25"/>
  <c r="G178" i="25"/>
  <c r="G179" i="25"/>
  <c r="G180" i="25"/>
  <c r="G181" i="25"/>
  <c r="G182" i="25"/>
  <c r="G183" i="25"/>
  <c r="G184" i="25"/>
  <c r="G185" i="25"/>
  <c r="G186" i="25"/>
  <c r="G187" i="25"/>
  <c r="G188" i="25"/>
  <c r="G189" i="25"/>
  <c r="G190" i="25"/>
  <c r="G191" i="25"/>
  <c r="G192" i="25"/>
  <c r="G193" i="25"/>
  <c r="G194" i="25"/>
  <c r="G195" i="25"/>
  <c r="G196" i="25"/>
  <c r="G197" i="25"/>
  <c r="G198" i="25"/>
  <c r="G199" i="25"/>
  <c r="G200" i="25"/>
  <c r="G201" i="25"/>
  <c r="G202" i="25"/>
  <c r="G203" i="25"/>
  <c r="G204" i="25"/>
  <c r="G205" i="25"/>
  <c r="G206" i="25"/>
  <c r="G207" i="25"/>
  <c r="G208" i="25"/>
  <c r="G209" i="25"/>
  <c r="G210" i="25"/>
  <c r="G211" i="25"/>
  <c r="G212" i="25"/>
  <c r="G213" i="25"/>
  <c r="G214" i="25"/>
  <c r="G215" i="25"/>
  <c r="G216" i="25"/>
  <c r="G217" i="25"/>
  <c r="G218" i="25"/>
  <c r="G219" i="25"/>
  <c r="G220" i="25"/>
  <c r="G221" i="25"/>
  <c r="G222" i="25"/>
  <c r="G223" i="25"/>
  <c r="G224" i="25"/>
  <c r="G225" i="25"/>
  <c r="G226" i="25"/>
  <c r="G227" i="25"/>
  <c r="G228" i="25"/>
  <c r="G229" i="25"/>
  <c r="G230" i="25"/>
  <c r="G231" i="25"/>
  <c r="G232" i="25"/>
  <c r="G233" i="25"/>
  <c r="G234" i="25"/>
  <c r="G235" i="25"/>
  <c r="G236" i="25"/>
  <c r="G237" i="25"/>
  <c r="G238" i="25"/>
  <c r="G239" i="25"/>
  <c r="G240" i="25"/>
  <c r="G241" i="25"/>
  <c r="G242" i="25"/>
  <c r="G243" i="25"/>
  <c r="G244" i="25"/>
  <c r="G245" i="25"/>
  <c r="G246" i="25"/>
  <c r="G247" i="25"/>
  <c r="G248" i="25"/>
  <c r="G249" i="25"/>
  <c r="G250" i="25"/>
  <c r="G251" i="25"/>
  <c r="G252" i="25"/>
  <c r="G253" i="25"/>
  <c r="G254" i="25"/>
  <c r="G255" i="25"/>
  <c r="G256" i="25"/>
  <c r="G257" i="25"/>
  <c r="G258" i="25"/>
  <c r="G259" i="25"/>
  <c r="G260" i="25"/>
  <c r="G261" i="25"/>
  <c r="G262" i="25"/>
  <c r="G263" i="25"/>
  <c r="G264" i="25"/>
  <c r="G265" i="25"/>
  <c r="G266" i="25"/>
  <c r="G267" i="25"/>
  <c r="G268" i="25"/>
  <c r="G269" i="25"/>
  <c r="G270" i="25"/>
  <c r="G271" i="25"/>
  <c r="G272" i="25"/>
  <c r="G273" i="25"/>
  <c r="G274" i="25"/>
  <c r="G275" i="25"/>
  <c r="G276" i="25"/>
  <c r="G277" i="25"/>
  <c r="G278" i="25"/>
  <c r="G279" i="25"/>
  <c r="G280" i="25"/>
  <c r="G281" i="25"/>
  <c r="G282" i="25"/>
  <c r="G283" i="25"/>
  <c r="G284" i="25"/>
  <c r="G285" i="25"/>
  <c r="G286" i="25"/>
  <c r="G287" i="25"/>
  <c r="G288" i="25"/>
  <c r="G289" i="25"/>
  <c r="G290" i="25"/>
  <c r="G291" i="25"/>
  <c r="G292" i="25"/>
  <c r="G293" i="25"/>
  <c r="G294" i="25"/>
  <c r="G295" i="25"/>
  <c r="G296" i="25"/>
  <c r="G297" i="25"/>
  <c r="G298" i="25"/>
  <c r="G299" i="25"/>
  <c r="G300" i="25"/>
  <c r="G301" i="25"/>
  <c r="G302" i="25"/>
  <c r="G303" i="25"/>
  <c r="G304" i="25"/>
  <c r="G305" i="25"/>
  <c r="G306" i="25"/>
  <c r="G307" i="25"/>
  <c r="G308" i="25"/>
  <c r="G309" i="25"/>
  <c r="G310" i="25"/>
  <c r="G311" i="25"/>
  <c r="G312" i="25"/>
  <c r="G313" i="25"/>
  <c r="G314" i="25"/>
  <c r="G315" i="25"/>
  <c r="G316" i="25"/>
  <c r="G317" i="25"/>
  <c r="G318" i="25"/>
  <c r="G319" i="25"/>
  <c r="G320" i="25"/>
  <c r="G321" i="25"/>
  <c r="G322" i="25"/>
  <c r="G323" i="25"/>
  <c r="G324" i="25"/>
  <c r="G325" i="25"/>
  <c r="G326" i="25"/>
  <c r="G327" i="25"/>
  <c r="G328" i="25"/>
  <c r="G329" i="25"/>
  <c r="G330" i="25"/>
  <c r="G331" i="25"/>
  <c r="G332" i="25"/>
  <c r="G333" i="25"/>
  <c r="G334" i="25"/>
  <c r="G335" i="25"/>
  <c r="G336" i="25"/>
  <c r="G337" i="25"/>
  <c r="G338" i="25"/>
  <c r="G339" i="25"/>
  <c r="G340" i="25"/>
  <c r="G341" i="25"/>
  <c r="G342" i="25"/>
  <c r="G343" i="25"/>
  <c r="G344" i="25"/>
  <c r="G345" i="25"/>
  <c r="G346" i="25"/>
  <c r="G347" i="25"/>
  <c r="G348" i="25"/>
  <c r="G349" i="25"/>
  <c r="G350" i="25"/>
  <c r="G351" i="25"/>
  <c r="G352" i="25"/>
  <c r="G353" i="25"/>
  <c r="G354" i="25"/>
  <c r="G355" i="25"/>
  <c r="G356" i="25"/>
  <c r="G357" i="25"/>
  <c r="G358" i="25"/>
  <c r="G359" i="25"/>
  <c r="G360" i="25"/>
  <c r="G361" i="25"/>
  <c r="G362" i="25"/>
  <c r="G363" i="25"/>
  <c r="G364" i="25"/>
  <c r="G365" i="25"/>
  <c r="G366" i="25"/>
  <c r="G367" i="25"/>
  <c r="G368" i="25"/>
  <c r="G369" i="25"/>
  <c r="G370" i="25"/>
  <c r="G371" i="25"/>
  <c r="G372" i="25"/>
  <c r="G373" i="25"/>
  <c r="G374" i="25"/>
  <c r="G375" i="25"/>
  <c r="G376" i="25"/>
  <c r="G377" i="25"/>
  <c r="G378" i="25"/>
  <c r="G379" i="25"/>
  <c r="G380" i="25"/>
  <c r="G381" i="25"/>
  <c r="G382" i="25"/>
  <c r="G383" i="25"/>
  <c r="G384" i="25"/>
  <c r="G385" i="25"/>
  <c r="G386" i="25"/>
  <c r="G387" i="25"/>
  <c r="G388" i="25"/>
  <c r="G389" i="25"/>
  <c r="G390" i="25"/>
  <c r="G391" i="25"/>
  <c r="G392" i="25"/>
  <c r="G393" i="25"/>
  <c r="G394" i="25"/>
  <c r="G395" i="25"/>
  <c r="G396" i="25"/>
  <c r="G397" i="25"/>
  <c r="G398" i="25"/>
  <c r="G399" i="25"/>
  <c r="G400" i="25"/>
  <c r="G401" i="25"/>
  <c r="G402" i="25"/>
  <c r="G403" i="25"/>
  <c r="G404" i="25"/>
  <c r="G405" i="25"/>
  <c r="G406" i="25"/>
  <c r="G407" i="25"/>
  <c r="G408" i="25"/>
  <c r="G409" i="25"/>
  <c r="G410" i="25"/>
  <c r="G411" i="25"/>
  <c r="G412" i="25"/>
  <c r="G413" i="25"/>
  <c r="G414" i="25"/>
  <c r="G415" i="25"/>
  <c r="G416" i="25"/>
  <c r="G417" i="25"/>
  <c r="G418" i="25"/>
  <c r="G419" i="25"/>
  <c r="G420" i="25"/>
  <c r="G421" i="25"/>
  <c r="G422" i="25"/>
  <c r="G2" i="26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2" i="27"/>
  <c r="G3" i="27"/>
  <c r="G4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G201" i="27"/>
  <c r="G202" i="27"/>
  <c r="G203" i="27"/>
  <c r="G204" i="27"/>
  <c r="G205" i="27"/>
  <c r="G206" i="27"/>
  <c r="G207" i="27"/>
  <c r="G208" i="27"/>
  <c r="G209" i="27"/>
  <c r="G210" i="27"/>
  <c r="G211" i="27"/>
  <c r="G212" i="27"/>
  <c r="G213" i="27"/>
  <c r="G214" i="27"/>
  <c r="G215" i="27"/>
  <c r="G216" i="27"/>
  <c r="G217" i="27"/>
  <c r="G218" i="27"/>
  <c r="G219" i="27"/>
  <c r="G220" i="27"/>
  <c r="G221" i="27"/>
  <c r="G222" i="27"/>
  <c r="G223" i="27"/>
  <c r="G224" i="27"/>
  <c r="G225" i="27"/>
  <c r="G226" i="27"/>
  <c r="G227" i="27"/>
  <c r="G228" i="27"/>
  <c r="G229" i="27"/>
  <c r="G230" i="27"/>
  <c r="G231" i="27"/>
  <c r="G232" i="27"/>
  <c r="G233" i="27"/>
  <c r="G234" i="27"/>
  <c r="G235" i="27"/>
  <c r="G236" i="27"/>
  <c r="G237" i="27"/>
  <c r="G238" i="27"/>
  <c r="G239" i="27"/>
  <c r="G240" i="27"/>
  <c r="G241" i="27"/>
  <c r="G242" i="27"/>
  <c r="G243" i="27"/>
  <c r="G244" i="27"/>
  <c r="G245" i="27"/>
  <c r="G246" i="27"/>
  <c r="G247" i="27"/>
  <c r="G248" i="27"/>
  <c r="G249" i="27"/>
  <c r="G250" i="27"/>
  <c r="G251" i="27"/>
  <c r="G252" i="27"/>
  <c r="G253" i="27"/>
  <c r="G254" i="27"/>
  <c r="G255" i="27"/>
  <c r="G256" i="27"/>
  <c r="G257" i="27"/>
  <c r="G258" i="27"/>
  <c r="G259" i="27"/>
  <c r="G260" i="27"/>
  <c r="G261" i="27"/>
  <c r="G262" i="27"/>
  <c r="G263" i="27"/>
  <c r="G264" i="27"/>
  <c r="G265" i="27"/>
  <c r="G266" i="27"/>
  <c r="G267" i="27"/>
  <c r="G268" i="27"/>
  <c r="G269" i="27"/>
  <c r="G270" i="27"/>
  <c r="G271" i="27"/>
  <c r="G272" i="27"/>
  <c r="G273" i="27"/>
  <c r="G274" i="27"/>
  <c r="G275" i="27"/>
  <c r="G276" i="27"/>
  <c r="G277" i="27"/>
  <c r="G278" i="27"/>
  <c r="G279" i="27"/>
  <c r="G280" i="27"/>
  <c r="G281" i="27"/>
  <c r="G282" i="27"/>
  <c r="G283" i="27"/>
  <c r="G284" i="27"/>
  <c r="G285" i="27"/>
  <c r="G286" i="27"/>
  <c r="G287" i="27"/>
  <c r="G288" i="27"/>
  <c r="G289" i="27"/>
  <c r="G290" i="27"/>
  <c r="G291" i="27"/>
  <c r="G292" i="27"/>
  <c r="G293" i="27"/>
  <c r="G294" i="27"/>
  <c r="G295" i="27"/>
  <c r="G296" i="27"/>
  <c r="G297" i="27"/>
  <c r="G298" i="27"/>
  <c r="G299" i="27"/>
  <c r="G300" i="27"/>
  <c r="G301" i="27"/>
  <c r="G302" i="27"/>
  <c r="G303" i="27"/>
  <c r="G304" i="27"/>
  <c r="G305" i="27"/>
  <c r="G306" i="27"/>
  <c r="G307" i="27"/>
  <c r="G308" i="27"/>
  <c r="G309" i="27"/>
  <c r="G310" i="27"/>
  <c r="G311" i="27"/>
  <c r="G312" i="27"/>
  <c r="G313" i="27"/>
  <c r="G314" i="27"/>
  <c r="G315" i="27"/>
  <c r="G316" i="27"/>
  <c r="G317" i="27"/>
  <c r="G318" i="27"/>
  <c r="G319" i="27"/>
  <c r="G320" i="27"/>
  <c r="G321" i="27"/>
  <c r="G322" i="27"/>
  <c r="G323" i="27"/>
  <c r="G324" i="27"/>
  <c r="G325" i="27"/>
  <c r="G326" i="27"/>
  <c r="G327" i="27"/>
  <c r="G328" i="27"/>
  <c r="G329" i="27"/>
  <c r="G330" i="27"/>
  <c r="G331" i="27"/>
  <c r="G332" i="27"/>
  <c r="G333" i="27"/>
  <c r="G334" i="27"/>
  <c r="G335" i="27"/>
  <c r="G336" i="27"/>
  <c r="G337" i="27"/>
  <c r="G338" i="27"/>
  <c r="G339" i="27"/>
  <c r="G340" i="27"/>
  <c r="G341" i="27"/>
  <c r="G342" i="27"/>
  <c r="G343" i="27"/>
  <c r="G344" i="27"/>
  <c r="G345" i="27"/>
  <c r="G346" i="27"/>
  <c r="G347" i="27"/>
  <c r="G348" i="27"/>
  <c r="G349" i="27"/>
  <c r="G350" i="27"/>
  <c r="G351" i="27"/>
  <c r="G352" i="27"/>
  <c r="G353" i="27"/>
  <c r="G354" i="27"/>
  <c r="G355" i="27"/>
  <c r="G356" i="27"/>
  <c r="G357" i="27"/>
  <c r="G358" i="27"/>
  <c r="G359" i="27"/>
  <c r="G360" i="27"/>
  <c r="G361" i="27"/>
  <c r="G362" i="27"/>
  <c r="G363" i="27"/>
  <c r="G364" i="27"/>
  <c r="G365" i="27"/>
  <c r="G366" i="27"/>
  <c r="G367" i="27"/>
  <c r="G368" i="27"/>
  <c r="G369" i="27"/>
  <c r="G370" i="27"/>
  <c r="G371" i="27"/>
  <c r="G372" i="27"/>
  <c r="G373" i="27"/>
  <c r="G374" i="27"/>
  <c r="G375" i="27"/>
  <c r="G376" i="27"/>
  <c r="G377" i="27"/>
  <c r="G378" i="27"/>
  <c r="G379" i="27"/>
  <c r="G380" i="27"/>
  <c r="G381" i="27"/>
  <c r="G382" i="27"/>
  <c r="G383" i="27"/>
  <c r="G384" i="27"/>
  <c r="G385" i="27"/>
  <c r="G386" i="27"/>
  <c r="G387" i="27"/>
  <c r="G388" i="27"/>
  <c r="G389" i="27"/>
  <c r="G390" i="27"/>
  <c r="G391" i="27"/>
  <c r="G392" i="27"/>
  <c r="G393" i="27"/>
  <c r="G394" i="27"/>
  <c r="G395" i="27"/>
  <c r="G396" i="27"/>
  <c r="G397" i="27"/>
  <c r="G398" i="27"/>
  <c r="G399" i="27"/>
  <c r="G400" i="27"/>
  <c r="G401" i="27"/>
  <c r="G402" i="27"/>
  <c r="G403" i="27"/>
  <c r="G404" i="27"/>
  <c r="G405" i="27"/>
  <c r="G406" i="27"/>
  <c r="G407" i="27"/>
  <c r="G408" i="27"/>
  <c r="G409" i="27"/>
  <c r="G410" i="27"/>
  <c r="G411" i="27"/>
  <c r="G412" i="27"/>
  <c r="G413" i="27"/>
  <c r="G414" i="27"/>
  <c r="G415" i="27"/>
  <c r="G416" i="27"/>
  <c r="G417" i="27"/>
  <c r="G418" i="27"/>
  <c r="G419" i="27"/>
  <c r="G2" i="28"/>
  <c r="G3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G40" i="28"/>
  <c r="G41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5" i="28"/>
  <c r="G56" i="28"/>
  <c r="G57" i="28"/>
  <c r="G58" i="28"/>
  <c r="G59" i="28"/>
  <c r="G60" i="28"/>
  <c r="G61" i="28"/>
  <c r="G62" i="28"/>
  <c r="G63" i="28"/>
  <c r="G64" i="28"/>
  <c r="G65" i="28"/>
  <c r="G66" i="28"/>
  <c r="G67" i="28"/>
  <c r="G68" i="28"/>
  <c r="G69" i="28"/>
  <c r="G70" i="28"/>
  <c r="G71" i="28"/>
  <c r="G72" i="28"/>
  <c r="G73" i="28"/>
  <c r="G74" i="28"/>
  <c r="G75" i="28"/>
  <c r="G76" i="28"/>
  <c r="G77" i="28"/>
  <c r="G78" i="28"/>
  <c r="G79" i="28"/>
  <c r="G80" i="28"/>
  <c r="G81" i="28"/>
  <c r="G82" i="28"/>
  <c r="G83" i="28"/>
  <c r="G84" i="28"/>
  <c r="G85" i="28"/>
  <c r="G86" i="28"/>
  <c r="G87" i="28"/>
  <c r="G88" i="28"/>
  <c r="G89" i="28"/>
  <c r="G90" i="28"/>
  <c r="G91" i="28"/>
  <c r="G92" i="28"/>
  <c r="G93" i="28"/>
  <c r="G94" i="28"/>
  <c r="G95" i="28"/>
  <c r="G96" i="28"/>
  <c r="G97" i="28"/>
  <c r="G98" i="28"/>
  <c r="G99" i="28"/>
  <c r="G100" i="28"/>
  <c r="G101" i="28"/>
  <c r="G102" i="28"/>
  <c r="G103" i="28"/>
  <c r="G104" i="28"/>
  <c r="G105" i="28"/>
  <c r="G106" i="28"/>
  <c r="G107" i="28"/>
  <c r="G108" i="28"/>
  <c r="G109" i="28"/>
  <c r="G110" i="28"/>
  <c r="G111" i="28"/>
  <c r="G112" i="28"/>
  <c r="G113" i="28"/>
  <c r="G114" i="28"/>
  <c r="G115" i="28"/>
  <c r="G116" i="28"/>
  <c r="G117" i="28"/>
  <c r="G118" i="28"/>
  <c r="G119" i="28"/>
  <c r="G120" i="28"/>
  <c r="G121" i="28"/>
  <c r="G122" i="28"/>
  <c r="G123" i="28"/>
  <c r="G124" i="28"/>
  <c r="G125" i="28"/>
  <c r="G126" i="28"/>
  <c r="G127" i="28"/>
  <c r="G128" i="28"/>
  <c r="G129" i="28"/>
  <c r="G130" i="28"/>
  <c r="G131" i="28"/>
  <c r="G132" i="28"/>
  <c r="G133" i="28"/>
  <c r="G134" i="28"/>
  <c r="G135" i="28"/>
  <c r="G136" i="28"/>
  <c r="G137" i="28"/>
  <c r="G138" i="28"/>
  <c r="G139" i="28"/>
  <c r="G140" i="28"/>
  <c r="G141" i="28"/>
  <c r="G142" i="28"/>
  <c r="G143" i="28"/>
  <c r="G144" i="28"/>
  <c r="G145" i="28"/>
  <c r="G146" i="28"/>
  <c r="G147" i="28"/>
  <c r="G148" i="28"/>
  <c r="G149" i="28"/>
  <c r="G150" i="28"/>
  <c r="G151" i="28"/>
  <c r="G152" i="28"/>
  <c r="G153" i="28"/>
  <c r="G154" i="28"/>
  <c r="G155" i="28"/>
  <c r="G156" i="28"/>
  <c r="G157" i="28"/>
  <c r="G158" i="28"/>
  <c r="G159" i="28"/>
  <c r="G160" i="28"/>
  <c r="G161" i="28"/>
  <c r="G162" i="28"/>
  <c r="G163" i="28"/>
  <c r="G164" i="28"/>
  <c r="G165" i="28"/>
  <c r="G166" i="28"/>
  <c r="G167" i="28"/>
  <c r="G168" i="28"/>
  <c r="G169" i="28"/>
  <c r="G170" i="28"/>
  <c r="G171" i="28"/>
  <c r="G172" i="28"/>
  <c r="G173" i="28"/>
  <c r="G174" i="28"/>
  <c r="G175" i="28"/>
  <c r="G176" i="28"/>
  <c r="G177" i="28"/>
  <c r="G178" i="28"/>
  <c r="G179" i="28"/>
  <c r="G180" i="28"/>
  <c r="G181" i="28"/>
  <c r="G182" i="28"/>
  <c r="G183" i="28"/>
  <c r="G184" i="28"/>
  <c r="G185" i="28"/>
  <c r="G186" i="28"/>
  <c r="G187" i="28"/>
  <c r="G188" i="28"/>
  <c r="G189" i="28"/>
  <c r="G190" i="28"/>
  <c r="G191" i="28"/>
  <c r="G192" i="28"/>
  <c r="G193" i="28"/>
  <c r="G194" i="28"/>
  <c r="G195" i="28"/>
  <c r="G196" i="28"/>
  <c r="G197" i="28"/>
  <c r="G198" i="28"/>
  <c r="G199" i="28"/>
  <c r="G200" i="28"/>
  <c r="G201" i="28"/>
  <c r="G202" i="28"/>
  <c r="G203" i="28"/>
  <c r="G204" i="28"/>
  <c r="G205" i="28"/>
  <c r="G206" i="28"/>
  <c r="G207" i="28"/>
  <c r="G208" i="28"/>
  <c r="G209" i="28"/>
  <c r="G210" i="28"/>
  <c r="G211" i="28"/>
  <c r="G212" i="28"/>
  <c r="G213" i="28"/>
  <c r="G214" i="28"/>
  <c r="G215" i="28"/>
  <c r="G216" i="28"/>
  <c r="G217" i="28"/>
  <c r="G218" i="28"/>
  <c r="G219" i="28"/>
  <c r="G220" i="28"/>
  <c r="G221" i="28"/>
  <c r="G222" i="28"/>
  <c r="G223" i="28"/>
  <c r="G224" i="28"/>
  <c r="G225" i="28"/>
  <c r="G226" i="28"/>
  <c r="G227" i="28"/>
  <c r="G228" i="28"/>
  <c r="G229" i="28"/>
  <c r="G230" i="28"/>
  <c r="G231" i="28"/>
  <c r="G232" i="28"/>
  <c r="G233" i="28"/>
  <c r="G234" i="28"/>
  <c r="G235" i="28"/>
  <c r="G236" i="28"/>
  <c r="G237" i="28"/>
  <c r="G238" i="28"/>
  <c r="G239" i="28"/>
  <c r="G240" i="28"/>
  <c r="G241" i="28"/>
  <c r="G242" i="28"/>
  <c r="G243" i="28"/>
  <c r="G244" i="28"/>
  <c r="G245" i="28"/>
  <c r="G246" i="28"/>
  <c r="G247" i="28"/>
  <c r="G248" i="28"/>
  <c r="G249" i="28"/>
  <c r="G250" i="28"/>
  <c r="G251" i="28"/>
  <c r="G252" i="28"/>
  <c r="G253" i="28"/>
  <c r="G254" i="28"/>
  <c r="G255" i="28"/>
  <c r="G256" i="28"/>
  <c r="G257" i="28"/>
  <c r="G258" i="28"/>
  <c r="G259" i="28"/>
  <c r="G260" i="28"/>
  <c r="G261" i="28"/>
  <c r="G262" i="28"/>
  <c r="G263" i="28"/>
  <c r="G264" i="28"/>
  <c r="G265" i="28"/>
  <c r="G266" i="28"/>
  <c r="G267" i="28"/>
  <c r="G268" i="28"/>
  <c r="G269" i="28"/>
  <c r="G270" i="28"/>
  <c r="G271" i="28"/>
  <c r="G272" i="28"/>
  <c r="G273" i="28"/>
  <c r="G274" i="28"/>
  <c r="G275" i="28"/>
  <c r="G276" i="28"/>
  <c r="G277" i="28"/>
  <c r="G278" i="28"/>
  <c r="G279" i="28"/>
  <c r="G280" i="28"/>
  <c r="G281" i="28"/>
  <c r="G282" i="28"/>
  <c r="G283" i="28"/>
  <c r="G284" i="28"/>
  <c r="G285" i="28"/>
  <c r="G286" i="28"/>
  <c r="G287" i="28"/>
  <c r="G288" i="28"/>
  <c r="G289" i="28"/>
  <c r="G290" i="28"/>
  <c r="G291" i="28"/>
  <c r="G292" i="28"/>
  <c r="G293" i="28"/>
  <c r="G294" i="28"/>
  <c r="G295" i="28"/>
  <c r="G296" i="28"/>
  <c r="G297" i="28"/>
  <c r="G298" i="28"/>
  <c r="G299" i="28"/>
  <c r="G300" i="28"/>
  <c r="G301" i="28"/>
  <c r="G302" i="28"/>
  <c r="G303" i="28"/>
  <c r="G304" i="28"/>
  <c r="G305" i="28"/>
  <c r="G306" i="28"/>
  <c r="G307" i="28"/>
  <c r="G308" i="28"/>
  <c r="G309" i="28"/>
  <c r="G310" i="28"/>
  <c r="G311" i="28"/>
  <c r="G312" i="28"/>
  <c r="G313" i="28"/>
  <c r="G314" i="28"/>
  <c r="G315" i="28"/>
  <c r="G316" i="28"/>
  <c r="G317" i="28"/>
  <c r="G318" i="28"/>
  <c r="G319" i="28"/>
  <c r="G320" i="28"/>
  <c r="G321" i="28"/>
  <c r="G322" i="28"/>
  <c r="G323" i="28"/>
  <c r="G324" i="28"/>
  <c r="G325" i="28"/>
  <c r="G326" i="28"/>
  <c r="G327" i="28"/>
  <c r="G328" i="28"/>
  <c r="G329" i="28"/>
  <c r="G330" i="28"/>
  <c r="G331" i="28"/>
  <c r="G332" i="28"/>
  <c r="G333" i="28"/>
  <c r="G334" i="28"/>
  <c r="G335" i="28"/>
  <c r="G336" i="28"/>
  <c r="G337" i="28"/>
  <c r="G338" i="28"/>
  <c r="G339" i="28"/>
  <c r="G340" i="28"/>
  <c r="G341" i="28"/>
  <c r="G342" i="28"/>
  <c r="G343" i="28"/>
  <c r="G344" i="28"/>
  <c r="G345" i="28"/>
  <c r="G346" i="28"/>
  <c r="G347" i="28"/>
  <c r="G348" i="28"/>
  <c r="G349" i="28"/>
  <c r="G350" i="28"/>
  <c r="G351" i="28"/>
  <c r="G352" i="28"/>
  <c r="G353" i="28"/>
  <c r="G354" i="28"/>
  <c r="G355" i="28"/>
  <c r="G356" i="28"/>
  <c r="G357" i="28"/>
  <c r="G358" i="28"/>
  <c r="G359" i="28"/>
  <c r="G360" i="28"/>
  <c r="G361" i="28"/>
  <c r="G362" i="28"/>
  <c r="G363" i="28"/>
  <c r="G364" i="28"/>
  <c r="G365" i="28"/>
  <c r="G366" i="28"/>
  <c r="G367" i="28"/>
  <c r="G368" i="28"/>
  <c r="G369" i="28"/>
  <c r="G370" i="28"/>
  <c r="G371" i="28"/>
  <c r="G372" i="28"/>
  <c r="G373" i="28"/>
  <c r="G374" i="28"/>
  <c r="G375" i="28"/>
  <c r="G376" i="28"/>
  <c r="G377" i="28"/>
  <c r="G378" i="28"/>
  <c r="G379" i="28"/>
  <c r="G380" i="28"/>
  <c r="G381" i="28"/>
  <c r="G382" i="28"/>
  <c r="G383" i="28"/>
  <c r="G384" i="28"/>
  <c r="G385" i="28"/>
  <c r="G386" i="28"/>
  <c r="G387" i="28"/>
  <c r="G388" i="28"/>
  <c r="G389" i="28"/>
  <c r="G390" i="28"/>
  <c r="G391" i="28"/>
  <c r="G392" i="28"/>
  <c r="G393" i="28"/>
  <c r="G394" i="28"/>
  <c r="G395" i="28"/>
  <c r="G396" i="28"/>
  <c r="G397" i="28"/>
  <c r="G398" i="28"/>
  <c r="G399" i="28"/>
  <c r="G400" i="28"/>
  <c r="G401" i="28"/>
  <c r="G402" i="28"/>
  <c r="G403" i="28"/>
  <c r="G404" i="28"/>
  <c r="G405" i="28"/>
  <c r="G406" i="28"/>
  <c r="G407" i="28"/>
  <c r="G408" i="28"/>
  <c r="G409" i="28"/>
  <c r="G410" i="28"/>
  <c r="G411" i="28"/>
  <c r="G412" i="28"/>
  <c r="G413" i="28"/>
  <c r="G414" i="28"/>
  <c r="G415" i="28"/>
  <c r="G416" i="28"/>
  <c r="G417" i="28"/>
  <c r="G418" i="28"/>
  <c r="G2" i="29"/>
  <c r="G3" i="29"/>
  <c r="G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34" i="29"/>
  <c r="G35" i="29"/>
  <c r="G36" i="29"/>
  <c r="G37" i="29"/>
  <c r="G38" i="29"/>
  <c r="G39" i="29"/>
  <c r="G40" i="29"/>
  <c r="G41" i="29"/>
  <c r="G42" i="29"/>
  <c r="G43" i="29"/>
  <c r="G44" i="29"/>
  <c r="G45" i="29"/>
  <c r="G46" i="29"/>
  <c r="G47" i="29"/>
  <c r="G48" i="29"/>
  <c r="G49" i="29"/>
  <c r="G50" i="29"/>
  <c r="G51" i="29"/>
  <c r="G52" i="29"/>
  <c r="G53" i="29"/>
  <c r="G54" i="29"/>
  <c r="G55" i="29"/>
  <c r="G56" i="29"/>
  <c r="G57" i="29"/>
  <c r="G58" i="29"/>
  <c r="G59" i="29"/>
  <c r="G60" i="29"/>
  <c r="G61" i="29"/>
  <c r="G62" i="29"/>
  <c r="G63" i="29"/>
  <c r="G64" i="29"/>
  <c r="G65" i="29"/>
  <c r="G66" i="29"/>
  <c r="G67" i="29"/>
  <c r="G68" i="29"/>
  <c r="G69" i="29"/>
  <c r="G70" i="29"/>
  <c r="G71" i="29"/>
  <c r="G72" i="29"/>
  <c r="G73" i="29"/>
  <c r="G74" i="29"/>
  <c r="G75" i="29"/>
  <c r="G76" i="29"/>
  <c r="G77" i="29"/>
  <c r="G78" i="29"/>
  <c r="G79" i="29"/>
  <c r="G80" i="29"/>
  <c r="G81" i="29"/>
  <c r="G82" i="29"/>
  <c r="G83" i="29"/>
  <c r="G84" i="29"/>
  <c r="G85" i="29"/>
  <c r="G86" i="29"/>
  <c r="G87" i="29"/>
  <c r="G88" i="29"/>
  <c r="G89" i="29"/>
  <c r="G90" i="29"/>
  <c r="G91" i="29"/>
  <c r="G92" i="29"/>
  <c r="G93" i="29"/>
  <c r="G94" i="29"/>
  <c r="G95" i="29"/>
  <c r="G96" i="29"/>
  <c r="G97" i="29"/>
  <c r="G98" i="29"/>
  <c r="G99" i="29"/>
  <c r="G100" i="29"/>
  <c r="G101" i="29"/>
  <c r="G102" i="29"/>
  <c r="G103" i="29"/>
  <c r="G104" i="29"/>
  <c r="G105" i="29"/>
  <c r="G106" i="29"/>
  <c r="G107" i="29"/>
  <c r="G108" i="29"/>
  <c r="G109" i="29"/>
  <c r="G110" i="29"/>
  <c r="G111" i="29"/>
  <c r="G112" i="29"/>
  <c r="G113" i="29"/>
  <c r="G114" i="29"/>
  <c r="G115" i="29"/>
  <c r="G116" i="29"/>
  <c r="G117" i="29"/>
  <c r="G118" i="29"/>
  <c r="G119" i="29"/>
  <c r="G120" i="29"/>
  <c r="G121" i="29"/>
  <c r="G122" i="29"/>
  <c r="G123" i="29"/>
  <c r="G124" i="29"/>
  <c r="G125" i="29"/>
  <c r="G126" i="29"/>
  <c r="G127" i="29"/>
  <c r="G128" i="29"/>
  <c r="G129" i="29"/>
  <c r="G130" i="29"/>
  <c r="G131" i="29"/>
  <c r="G132" i="29"/>
  <c r="G133" i="29"/>
  <c r="G134" i="29"/>
  <c r="G135" i="29"/>
  <c r="G136" i="29"/>
  <c r="G137" i="29"/>
  <c r="G138" i="29"/>
  <c r="G139" i="29"/>
  <c r="G140" i="29"/>
  <c r="G141" i="29"/>
  <c r="G142" i="29"/>
  <c r="G143" i="29"/>
  <c r="G144" i="29"/>
  <c r="G145" i="29"/>
  <c r="G146" i="29"/>
  <c r="G147" i="29"/>
  <c r="G148" i="29"/>
  <c r="G149" i="29"/>
  <c r="G150" i="29"/>
  <c r="G151" i="29"/>
  <c r="G152" i="29"/>
  <c r="G153" i="29"/>
  <c r="G154" i="29"/>
  <c r="G155" i="29"/>
  <c r="G156" i="29"/>
  <c r="G157" i="29"/>
  <c r="G158" i="29"/>
  <c r="G159" i="29"/>
  <c r="G160" i="29"/>
  <c r="G161" i="29"/>
  <c r="G162" i="29"/>
  <c r="G163" i="29"/>
  <c r="G164" i="29"/>
  <c r="G165" i="29"/>
  <c r="G166" i="29"/>
  <c r="G167" i="29"/>
  <c r="G168" i="29"/>
  <c r="G169" i="29"/>
  <c r="G170" i="29"/>
  <c r="G171" i="29"/>
  <c r="G172" i="29"/>
  <c r="G173" i="29"/>
  <c r="G174" i="29"/>
  <c r="G175" i="29"/>
  <c r="G176" i="29"/>
  <c r="G177" i="29"/>
  <c r="G178" i="29"/>
  <c r="G179" i="29"/>
  <c r="G180" i="29"/>
  <c r="G181" i="29"/>
  <c r="G182" i="29"/>
  <c r="G183" i="29"/>
  <c r="G184" i="29"/>
  <c r="G185" i="29"/>
  <c r="G186" i="29"/>
  <c r="G187" i="29"/>
  <c r="G188" i="29"/>
  <c r="G189" i="29"/>
  <c r="G190" i="29"/>
  <c r="G191" i="29"/>
  <c r="G192" i="29"/>
  <c r="G193" i="29"/>
  <c r="G194" i="29"/>
  <c r="G195" i="29"/>
  <c r="G196" i="29"/>
  <c r="G197" i="29"/>
  <c r="G198" i="29"/>
  <c r="G199" i="29"/>
  <c r="G200" i="29"/>
  <c r="G201" i="29"/>
  <c r="G202" i="29"/>
  <c r="G203" i="29"/>
  <c r="G204" i="29"/>
  <c r="G205" i="29"/>
  <c r="G206" i="29"/>
  <c r="G207" i="29"/>
  <c r="G208" i="29"/>
  <c r="G209" i="29"/>
  <c r="G210" i="29"/>
  <c r="G211" i="29"/>
  <c r="G212" i="29"/>
  <c r="G213" i="29"/>
  <c r="G214" i="29"/>
  <c r="G215" i="29"/>
  <c r="G216" i="29"/>
  <c r="G217" i="29"/>
  <c r="G218" i="29"/>
  <c r="G219" i="29"/>
  <c r="G220" i="29"/>
  <c r="G221" i="29"/>
  <c r="G222" i="29"/>
  <c r="G223" i="29"/>
  <c r="G224" i="29"/>
  <c r="G225" i="29"/>
  <c r="G226" i="29"/>
  <c r="G227" i="29"/>
  <c r="G228" i="29"/>
  <c r="G229" i="29"/>
  <c r="G230" i="29"/>
  <c r="G231" i="29"/>
  <c r="G232" i="29"/>
  <c r="G233" i="29"/>
  <c r="G234" i="29"/>
  <c r="G235" i="29"/>
  <c r="G236" i="29"/>
  <c r="G237" i="29"/>
  <c r="G238" i="29"/>
  <c r="G239" i="29"/>
  <c r="G240" i="29"/>
  <c r="G241" i="29"/>
  <c r="G242" i="29"/>
  <c r="G243" i="29"/>
  <c r="G244" i="29"/>
  <c r="G245" i="29"/>
  <c r="G246" i="29"/>
  <c r="G247" i="29"/>
  <c r="G248" i="29"/>
  <c r="G249" i="29"/>
  <c r="G250" i="29"/>
  <c r="G251" i="29"/>
  <c r="G252" i="29"/>
  <c r="G253" i="29"/>
  <c r="G254" i="29"/>
  <c r="G255" i="29"/>
  <c r="G256" i="29"/>
  <c r="G257" i="29"/>
  <c r="G258" i="29"/>
  <c r="G259" i="29"/>
  <c r="G260" i="29"/>
  <c r="G261" i="29"/>
  <c r="G262" i="29"/>
  <c r="G263" i="29"/>
  <c r="G264" i="29"/>
  <c r="G265" i="29"/>
  <c r="G266" i="29"/>
  <c r="G267" i="29"/>
  <c r="G268" i="29"/>
  <c r="G269" i="29"/>
  <c r="G270" i="29"/>
  <c r="G271" i="29"/>
  <c r="G272" i="29"/>
  <c r="G273" i="29"/>
  <c r="G274" i="29"/>
  <c r="G275" i="29"/>
  <c r="G276" i="29"/>
  <c r="G277" i="29"/>
  <c r="G278" i="29"/>
  <c r="G279" i="29"/>
  <c r="G280" i="29"/>
  <c r="G281" i="29"/>
  <c r="G282" i="29"/>
  <c r="G283" i="29"/>
  <c r="G284" i="29"/>
  <c r="G285" i="29"/>
  <c r="G286" i="29"/>
  <c r="G287" i="29"/>
  <c r="G288" i="29"/>
  <c r="G289" i="29"/>
  <c r="G290" i="29"/>
  <c r="G291" i="29"/>
  <c r="G292" i="29"/>
  <c r="G293" i="29"/>
  <c r="G294" i="29"/>
  <c r="G295" i="29"/>
  <c r="G296" i="29"/>
  <c r="G297" i="29"/>
  <c r="G298" i="29"/>
  <c r="G299" i="29"/>
  <c r="G300" i="29"/>
  <c r="G301" i="29"/>
  <c r="G302" i="29"/>
  <c r="G303" i="29"/>
  <c r="G304" i="29"/>
  <c r="G305" i="29"/>
  <c r="G306" i="29"/>
  <c r="G307" i="29"/>
  <c r="G308" i="29"/>
  <c r="G309" i="29"/>
  <c r="G310" i="29"/>
  <c r="G311" i="29"/>
  <c r="G312" i="29"/>
  <c r="G313" i="29"/>
  <c r="G314" i="29"/>
  <c r="G315" i="29"/>
  <c r="G316" i="29"/>
  <c r="G317" i="29"/>
  <c r="G318" i="29"/>
  <c r="G319" i="29"/>
  <c r="G320" i="29"/>
  <c r="G321" i="29"/>
  <c r="G322" i="29"/>
  <c r="G323" i="29"/>
  <c r="G324" i="29"/>
  <c r="G325" i="29"/>
  <c r="G326" i="29"/>
  <c r="G327" i="29"/>
  <c r="G328" i="29"/>
  <c r="G329" i="29"/>
  <c r="G330" i="29"/>
  <c r="G331" i="29"/>
  <c r="G332" i="29"/>
  <c r="G333" i="29"/>
  <c r="G334" i="29"/>
  <c r="G335" i="29"/>
  <c r="G336" i="29"/>
  <c r="G337" i="29"/>
  <c r="G338" i="29"/>
  <c r="G339" i="29"/>
  <c r="G340" i="29"/>
  <c r="G341" i="29"/>
  <c r="G342" i="29"/>
  <c r="G343" i="29"/>
  <c r="G344" i="29"/>
  <c r="G345" i="29"/>
  <c r="G346" i="29"/>
  <c r="G347" i="29"/>
  <c r="G348" i="29"/>
  <c r="G349" i="29"/>
  <c r="G350" i="29"/>
  <c r="G351" i="29"/>
  <c r="G352" i="29"/>
  <c r="G353" i="29"/>
  <c r="G354" i="29"/>
  <c r="G355" i="29"/>
  <c r="G356" i="29"/>
  <c r="G357" i="29"/>
  <c r="G358" i="29"/>
  <c r="G359" i="29"/>
  <c r="G360" i="29"/>
  <c r="G361" i="29"/>
  <c r="G362" i="29"/>
  <c r="G363" i="29"/>
  <c r="G364" i="29"/>
  <c r="G365" i="29"/>
  <c r="G366" i="29"/>
  <c r="G367" i="29"/>
  <c r="G368" i="29"/>
  <c r="G369" i="29"/>
  <c r="G370" i="29"/>
  <c r="G371" i="29"/>
  <c r="G372" i="29"/>
  <c r="G373" i="29"/>
  <c r="G374" i="29"/>
  <c r="G375" i="29"/>
  <c r="G376" i="29"/>
  <c r="G377" i="29"/>
  <c r="G378" i="29"/>
  <c r="G379" i="29"/>
  <c r="G380" i="29"/>
  <c r="G381" i="29"/>
  <c r="G382" i="29"/>
  <c r="G383" i="29"/>
  <c r="G384" i="29"/>
  <c r="G385" i="29"/>
  <c r="G386" i="29"/>
  <c r="G387" i="29"/>
  <c r="G388" i="29"/>
  <c r="G389" i="29"/>
  <c r="G390" i="29"/>
  <c r="G391" i="29"/>
  <c r="G392" i="29"/>
  <c r="G393" i="29"/>
  <c r="G394" i="29"/>
  <c r="G395" i="29"/>
  <c r="G396" i="29"/>
  <c r="G397" i="29"/>
  <c r="G398" i="29"/>
  <c r="G399" i="29"/>
  <c r="G400" i="29"/>
  <c r="G401" i="29"/>
  <c r="G402" i="29"/>
  <c r="G403" i="29"/>
  <c r="G404" i="29"/>
  <c r="G405" i="29"/>
  <c r="G406" i="29"/>
  <c r="G407" i="29"/>
  <c r="G408" i="29"/>
  <c r="G409" i="29"/>
  <c r="G410" i="29"/>
  <c r="G411" i="29"/>
  <c r="G412" i="29"/>
  <c r="G413" i="29"/>
  <c r="G414" i="29"/>
  <c r="G415" i="29"/>
  <c r="G416" i="29"/>
  <c r="G417" i="29"/>
  <c r="G418" i="29"/>
  <c r="G419" i="29"/>
  <c r="G420" i="29"/>
  <c r="G421" i="29"/>
  <c r="G2" i="30"/>
  <c r="G3" i="30"/>
  <c r="G4" i="30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7" i="30"/>
  <c r="G28" i="30"/>
  <c r="G29" i="30"/>
  <c r="G30" i="30"/>
  <c r="G31" i="30"/>
  <c r="G32" i="30"/>
  <c r="G33" i="30"/>
  <c r="G34" i="30"/>
  <c r="G35" i="30"/>
  <c r="G36" i="30"/>
  <c r="G37" i="30"/>
  <c r="G38" i="30"/>
  <c r="G39" i="30"/>
  <c r="G40" i="30"/>
  <c r="G41" i="30"/>
  <c r="G42" i="30"/>
  <c r="G43" i="30"/>
  <c r="G44" i="30"/>
  <c r="G45" i="30"/>
  <c r="G46" i="30"/>
  <c r="G47" i="30"/>
  <c r="G48" i="30"/>
  <c r="G49" i="30"/>
  <c r="G50" i="30"/>
  <c r="G51" i="30"/>
  <c r="G52" i="30"/>
  <c r="G53" i="30"/>
  <c r="G54" i="30"/>
  <c r="G55" i="30"/>
  <c r="G56" i="30"/>
  <c r="G57" i="30"/>
  <c r="G58" i="30"/>
  <c r="G59" i="30"/>
  <c r="G60" i="30"/>
  <c r="G61" i="30"/>
  <c r="G62" i="30"/>
  <c r="G63" i="30"/>
  <c r="G64" i="30"/>
  <c r="G65" i="30"/>
  <c r="G66" i="30"/>
  <c r="G67" i="30"/>
  <c r="G68" i="30"/>
  <c r="G69" i="30"/>
  <c r="G70" i="30"/>
  <c r="G71" i="30"/>
  <c r="G72" i="30"/>
  <c r="G73" i="30"/>
  <c r="G74" i="30"/>
  <c r="G75" i="30"/>
  <c r="G76" i="30"/>
  <c r="G77" i="30"/>
  <c r="G78" i="30"/>
  <c r="G79" i="30"/>
  <c r="G80" i="30"/>
  <c r="G81" i="30"/>
  <c r="G82" i="30"/>
  <c r="G83" i="30"/>
  <c r="G84" i="30"/>
  <c r="G85" i="30"/>
  <c r="G86" i="30"/>
  <c r="G87" i="30"/>
  <c r="G88" i="30"/>
  <c r="G89" i="30"/>
  <c r="G90" i="30"/>
  <c r="G91" i="30"/>
  <c r="G92" i="30"/>
  <c r="G93" i="30"/>
  <c r="G94" i="30"/>
  <c r="G95" i="30"/>
  <c r="G96" i="30"/>
  <c r="G97" i="30"/>
  <c r="G98" i="30"/>
  <c r="G99" i="30"/>
  <c r="G100" i="30"/>
  <c r="G101" i="30"/>
  <c r="G102" i="30"/>
  <c r="G103" i="30"/>
  <c r="G104" i="30"/>
  <c r="G105" i="30"/>
  <c r="G106" i="30"/>
  <c r="G107" i="30"/>
  <c r="G108" i="30"/>
  <c r="G109" i="30"/>
  <c r="G110" i="30"/>
  <c r="G111" i="30"/>
  <c r="G112" i="30"/>
  <c r="G113" i="30"/>
  <c r="G114" i="30"/>
  <c r="G115" i="30"/>
  <c r="G116" i="30"/>
  <c r="G117" i="30"/>
  <c r="G118" i="30"/>
  <c r="G119" i="30"/>
  <c r="G120" i="30"/>
  <c r="G121" i="30"/>
  <c r="G122" i="30"/>
  <c r="G123" i="30"/>
  <c r="G124" i="30"/>
  <c r="G125" i="30"/>
  <c r="G126" i="30"/>
  <c r="G127" i="30"/>
  <c r="G128" i="30"/>
  <c r="G129" i="30"/>
  <c r="G130" i="30"/>
  <c r="G131" i="30"/>
  <c r="G132" i="30"/>
  <c r="G133" i="30"/>
  <c r="G134" i="30"/>
  <c r="G135" i="30"/>
  <c r="G136" i="30"/>
  <c r="G137" i="30"/>
  <c r="G138" i="30"/>
  <c r="G139" i="30"/>
  <c r="G140" i="30"/>
  <c r="G141" i="30"/>
  <c r="G142" i="30"/>
  <c r="G143" i="30"/>
  <c r="G144" i="30"/>
  <c r="G145" i="30"/>
  <c r="G146" i="30"/>
  <c r="G147" i="30"/>
  <c r="G148" i="30"/>
  <c r="G149" i="30"/>
  <c r="G150" i="30"/>
  <c r="G151" i="30"/>
  <c r="G152" i="30"/>
  <c r="G153" i="30"/>
  <c r="G154" i="30"/>
  <c r="G155" i="30"/>
  <c r="G156" i="30"/>
  <c r="G157" i="30"/>
  <c r="G158" i="30"/>
  <c r="G159" i="30"/>
  <c r="G160" i="30"/>
  <c r="G161" i="30"/>
  <c r="G162" i="30"/>
  <c r="G163" i="30"/>
  <c r="G164" i="30"/>
  <c r="G165" i="30"/>
  <c r="G166" i="30"/>
  <c r="G167" i="30"/>
  <c r="G168" i="30"/>
  <c r="G169" i="30"/>
  <c r="G170" i="30"/>
  <c r="G171" i="30"/>
  <c r="G172" i="30"/>
  <c r="G173" i="30"/>
  <c r="G174" i="30"/>
  <c r="G175" i="30"/>
  <c r="G176" i="30"/>
  <c r="G177" i="30"/>
  <c r="G178" i="30"/>
  <c r="G179" i="30"/>
  <c r="G180" i="30"/>
  <c r="G181" i="30"/>
  <c r="G182" i="30"/>
  <c r="G183" i="30"/>
  <c r="G184" i="30"/>
  <c r="G185" i="30"/>
  <c r="G186" i="30"/>
  <c r="G187" i="30"/>
  <c r="G188" i="30"/>
  <c r="G189" i="30"/>
  <c r="G190" i="30"/>
  <c r="G191" i="30"/>
  <c r="G192" i="30"/>
  <c r="G193" i="30"/>
  <c r="G194" i="30"/>
  <c r="G195" i="30"/>
  <c r="G196" i="30"/>
  <c r="G197" i="30"/>
  <c r="G198" i="30"/>
  <c r="G199" i="30"/>
  <c r="G200" i="30"/>
  <c r="G201" i="30"/>
  <c r="G202" i="30"/>
  <c r="G203" i="30"/>
  <c r="G204" i="30"/>
  <c r="G205" i="30"/>
  <c r="G206" i="30"/>
  <c r="G207" i="30"/>
  <c r="G208" i="30"/>
  <c r="G209" i="30"/>
  <c r="G210" i="30"/>
  <c r="G211" i="30"/>
  <c r="G212" i="30"/>
  <c r="G213" i="30"/>
  <c r="G214" i="30"/>
  <c r="G215" i="30"/>
  <c r="G216" i="30"/>
  <c r="G217" i="30"/>
  <c r="G218" i="30"/>
  <c r="G219" i="30"/>
  <c r="G220" i="30"/>
  <c r="G221" i="30"/>
  <c r="G222" i="30"/>
  <c r="G223" i="30"/>
  <c r="G224" i="30"/>
  <c r="G225" i="30"/>
  <c r="G226" i="30"/>
  <c r="G227" i="30"/>
  <c r="G228" i="30"/>
  <c r="G229" i="30"/>
  <c r="G230" i="30"/>
  <c r="G231" i="30"/>
  <c r="G232" i="30"/>
  <c r="G233" i="30"/>
  <c r="G234" i="30"/>
  <c r="G235" i="30"/>
  <c r="G236" i="30"/>
  <c r="G237" i="30"/>
  <c r="G238" i="30"/>
  <c r="G239" i="30"/>
  <c r="G240" i="30"/>
  <c r="G241" i="30"/>
  <c r="G242" i="30"/>
  <c r="G243" i="30"/>
  <c r="G244" i="30"/>
  <c r="G245" i="30"/>
  <c r="G246" i="30"/>
  <c r="G247" i="30"/>
  <c r="G248" i="30"/>
  <c r="G249" i="30"/>
  <c r="G250" i="30"/>
  <c r="G251" i="30"/>
  <c r="G252" i="30"/>
  <c r="G253" i="30"/>
  <c r="G254" i="30"/>
  <c r="G255" i="30"/>
  <c r="G256" i="30"/>
  <c r="G257" i="30"/>
  <c r="G258" i="30"/>
  <c r="G259" i="30"/>
  <c r="G260" i="30"/>
  <c r="G261" i="30"/>
  <c r="G262" i="30"/>
  <c r="G263" i="30"/>
  <c r="G264" i="30"/>
  <c r="G265" i="30"/>
  <c r="G266" i="30"/>
  <c r="G267" i="30"/>
  <c r="G268" i="30"/>
  <c r="G269" i="30"/>
  <c r="G270" i="30"/>
  <c r="G271" i="30"/>
  <c r="G272" i="30"/>
  <c r="G273" i="30"/>
  <c r="G274" i="30"/>
  <c r="G275" i="30"/>
  <c r="G276" i="30"/>
  <c r="G277" i="30"/>
  <c r="G278" i="30"/>
  <c r="G279" i="30"/>
  <c r="G280" i="30"/>
  <c r="G281" i="30"/>
  <c r="G282" i="30"/>
  <c r="G283" i="30"/>
  <c r="G284" i="30"/>
  <c r="G285" i="30"/>
  <c r="G286" i="30"/>
  <c r="G287" i="30"/>
  <c r="G288" i="30"/>
  <c r="G289" i="30"/>
  <c r="G290" i="30"/>
  <c r="G291" i="30"/>
  <c r="G292" i="30"/>
  <c r="G293" i="30"/>
  <c r="G294" i="30"/>
  <c r="G295" i="30"/>
  <c r="G296" i="30"/>
  <c r="G297" i="30"/>
  <c r="G298" i="30"/>
  <c r="G299" i="30"/>
  <c r="G300" i="30"/>
  <c r="G301" i="30"/>
  <c r="G302" i="30"/>
  <c r="G303" i="30"/>
  <c r="G304" i="30"/>
  <c r="G305" i="30"/>
  <c r="G306" i="30"/>
  <c r="G307" i="30"/>
  <c r="G308" i="30"/>
  <c r="G309" i="30"/>
  <c r="G310" i="30"/>
  <c r="G311" i="30"/>
  <c r="G312" i="30"/>
  <c r="G313" i="30"/>
  <c r="G314" i="30"/>
  <c r="G315" i="30"/>
  <c r="G316" i="30"/>
  <c r="G317" i="30"/>
  <c r="G318" i="30"/>
  <c r="G319" i="30"/>
  <c r="G320" i="30"/>
  <c r="G321" i="30"/>
  <c r="G322" i="30"/>
  <c r="G323" i="30"/>
  <c r="G324" i="30"/>
  <c r="G325" i="30"/>
  <c r="G326" i="30"/>
  <c r="G327" i="30"/>
  <c r="G328" i="30"/>
  <c r="G329" i="30"/>
  <c r="G330" i="30"/>
  <c r="G331" i="30"/>
  <c r="G332" i="30"/>
  <c r="G333" i="30"/>
  <c r="G334" i="30"/>
  <c r="G335" i="30"/>
  <c r="G336" i="30"/>
  <c r="G337" i="30"/>
  <c r="G338" i="30"/>
  <c r="G339" i="30"/>
  <c r="G340" i="30"/>
  <c r="G341" i="30"/>
  <c r="G342" i="30"/>
  <c r="G343" i="30"/>
  <c r="G344" i="30"/>
  <c r="G345" i="30"/>
  <c r="G346" i="30"/>
  <c r="G347" i="30"/>
  <c r="G348" i="30"/>
  <c r="G349" i="30"/>
  <c r="G350" i="30"/>
  <c r="G351" i="30"/>
  <c r="G352" i="30"/>
  <c r="G353" i="30"/>
  <c r="G354" i="30"/>
  <c r="G355" i="30"/>
  <c r="G356" i="30"/>
  <c r="G357" i="30"/>
  <c r="G358" i="30"/>
  <c r="G359" i="30"/>
  <c r="G360" i="30"/>
  <c r="G361" i="30"/>
  <c r="G362" i="30"/>
  <c r="G363" i="30"/>
  <c r="G364" i="30"/>
  <c r="G365" i="30"/>
  <c r="G366" i="30"/>
  <c r="G367" i="30"/>
  <c r="G368" i="30"/>
  <c r="G369" i="30"/>
  <c r="G370" i="30"/>
  <c r="G371" i="30"/>
  <c r="G372" i="30"/>
  <c r="G373" i="30"/>
  <c r="G374" i="30"/>
  <c r="G375" i="30"/>
  <c r="G376" i="30"/>
  <c r="G377" i="30"/>
  <c r="G378" i="30"/>
  <c r="G379" i="30"/>
  <c r="G380" i="30"/>
  <c r="G381" i="30"/>
  <c r="G382" i="30"/>
  <c r="G383" i="30"/>
  <c r="G384" i="30"/>
  <c r="G385" i="30"/>
  <c r="G386" i="30"/>
  <c r="G387" i="30"/>
  <c r="G388" i="30"/>
  <c r="G389" i="30"/>
  <c r="G390" i="30"/>
  <c r="G391" i="30"/>
  <c r="G392" i="30"/>
  <c r="G393" i="30"/>
  <c r="G394" i="30"/>
  <c r="G395" i="30"/>
  <c r="G396" i="30"/>
  <c r="G397" i="30"/>
  <c r="G398" i="30"/>
  <c r="G399" i="30"/>
  <c r="G400" i="30"/>
  <c r="G401" i="30"/>
  <c r="G402" i="30"/>
  <c r="G2" i="31"/>
  <c r="G3" i="31"/>
  <c r="G4" i="31"/>
  <c r="G5" i="31"/>
  <c r="G6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23" i="31"/>
  <c r="G24" i="31"/>
  <c r="G25" i="31"/>
  <c r="G26" i="31"/>
  <c r="G27" i="31"/>
  <c r="G28" i="31"/>
  <c r="G29" i="31"/>
  <c r="G30" i="31"/>
  <c r="G31" i="31"/>
  <c r="G32" i="31"/>
  <c r="G33" i="31"/>
  <c r="G34" i="31"/>
  <c r="G35" i="31"/>
  <c r="G36" i="31"/>
  <c r="G37" i="31"/>
  <c r="G38" i="31"/>
  <c r="G39" i="31"/>
  <c r="G40" i="31"/>
  <c r="G41" i="31"/>
  <c r="G42" i="31"/>
  <c r="G43" i="31"/>
  <c r="G44" i="31"/>
  <c r="G45" i="31"/>
  <c r="G46" i="31"/>
  <c r="G47" i="31"/>
  <c r="G48" i="31"/>
  <c r="G49" i="31"/>
  <c r="G50" i="31"/>
  <c r="G51" i="31"/>
  <c r="G52" i="31"/>
  <c r="G53" i="31"/>
  <c r="G54" i="31"/>
  <c r="G55" i="31"/>
  <c r="G56" i="31"/>
  <c r="G57" i="31"/>
  <c r="G58" i="31"/>
  <c r="G59" i="31"/>
  <c r="G60" i="31"/>
  <c r="G61" i="31"/>
  <c r="G62" i="31"/>
  <c r="G63" i="31"/>
  <c r="G64" i="31"/>
  <c r="G65" i="31"/>
  <c r="G66" i="31"/>
  <c r="G67" i="31"/>
  <c r="G68" i="31"/>
  <c r="G69" i="31"/>
  <c r="G70" i="31"/>
  <c r="G71" i="31"/>
  <c r="G72" i="31"/>
  <c r="G73" i="31"/>
  <c r="G74" i="31"/>
  <c r="G75" i="31"/>
  <c r="G76" i="31"/>
  <c r="G77" i="31"/>
  <c r="G78" i="31"/>
  <c r="G79" i="31"/>
  <c r="G80" i="31"/>
  <c r="G81" i="31"/>
  <c r="G82" i="31"/>
  <c r="G83" i="31"/>
  <c r="G84" i="31"/>
  <c r="G85" i="31"/>
  <c r="G86" i="31"/>
  <c r="G87" i="31"/>
  <c r="G88" i="31"/>
  <c r="G89" i="31"/>
  <c r="G90" i="31"/>
  <c r="G91" i="31"/>
  <c r="G92" i="31"/>
  <c r="G93" i="31"/>
  <c r="G94" i="31"/>
  <c r="G95" i="31"/>
  <c r="G96" i="31"/>
  <c r="G97" i="31"/>
  <c r="G98" i="31"/>
  <c r="G99" i="31"/>
  <c r="G100" i="31"/>
  <c r="G101" i="31"/>
  <c r="G102" i="31"/>
  <c r="G103" i="31"/>
  <c r="G104" i="31"/>
  <c r="G105" i="31"/>
  <c r="G106" i="31"/>
  <c r="G107" i="31"/>
  <c r="G108" i="31"/>
  <c r="G109" i="31"/>
  <c r="G110" i="31"/>
  <c r="G111" i="31"/>
  <c r="G112" i="31"/>
  <c r="G113" i="31"/>
  <c r="G114" i="31"/>
  <c r="G115" i="31"/>
  <c r="G116" i="31"/>
  <c r="G117" i="31"/>
  <c r="G118" i="31"/>
  <c r="G119" i="31"/>
  <c r="G120" i="31"/>
  <c r="G121" i="31"/>
  <c r="G122" i="31"/>
  <c r="G123" i="31"/>
  <c r="G124" i="31"/>
  <c r="G125" i="31"/>
  <c r="G126" i="31"/>
  <c r="G127" i="31"/>
  <c r="G128" i="31"/>
  <c r="G129" i="31"/>
  <c r="G130" i="31"/>
  <c r="G131" i="31"/>
  <c r="G132" i="31"/>
  <c r="G133" i="31"/>
  <c r="G134" i="31"/>
  <c r="G135" i="31"/>
  <c r="G136" i="31"/>
  <c r="G137" i="31"/>
  <c r="G138" i="31"/>
  <c r="G139" i="31"/>
  <c r="G140" i="31"/>
  <c r="G141" i="31"/>
  <c r="G142" i="31"/>
  <c r="G143" i="31"/>
  <c r="G144" i="31"/>
  <c r="G145" i="31"/>
  <c r="G146" i="31"/>
  <c r="G147" i="31"/>
  <c r="G148" i="31"/>
  <c r="G149" i="31"/>
  <c r="G150" i="31"/>
  <c r="G151" i="31"/>
  <c r="G152" i="31"/>
  <c r="G153" i="31"/>
  <c r="G154" i="31"/>
  <c r="G155" i="31"/>
  <c r="G156" i="31"/>
  <c r="G157" i="31"/>
  <c r="G158" i="31"/>
  <c r="G159" i="31"/>
  <c r="G160" i="31"/>
  <c r="G161" i="31"/>
  <c r="G162" i="31"/>
  <c r="G163" i="31"/>
  <c r="G164" i="31"/>
  <c r="G165" i="31"/>
  <c r="G166" i="31"/>
  <c r="G167" i="31"/>
  <c r="G168" i="31"/>
  <c r="G169" i="31"/>
  <c r="G170" i="31"/>
  <c r="G171" i="31"/>
  <c r="G172" i="31"/>
  <c r="G173" i="31"/>
  <c r="G174" i="31"/>
  <c r="G175" i="31"/>
  <c r="G176" i="31"/>
  <c r="G177" i="31"/>
  <c r="G178" i="31"/>
  <c r="G179" i="31"/>
  <c r="G180" i="31"/>
  <c r="G181" i="31"/>
  <c r="G182" i="31"/>
  <c r="G183" i="31"/>
  <c r="G184" i="31"/>
  <c r="G185" i="31"/>
  <c r="G186" i="31"/>
  <c r="G187" i="31"/>
  <c r="G188" i="31"/>
  <c r="G189" i="31"/>
  <c r="G190" i="31"/>
  <c r="G191" i="31"/>
  <c r="G192" i="31"/>
  <c r="G193" i="31"/>
  <c r="G194" i="31"/>
  <c r="G195" i="31"/>
  <c r="G196" i="31"/>
  <c r="G197" i="31"/>
  <c r="G198" i="31"/>
  <c r="G199" i="31"/>
  <c r="G200" i="31"/>
  <c r="G201" i="31"/>
  <c r="G202" i="31"/>
  <c r="G203" i="31"/>
  <c r="G204" i="31"/>
  <c r="G205" i="31"/>
  <c r="G206" i="31"/>
  <c r="G207" i="31"/>
  <c r="G208" i="31"/>
  <c r="G209" i="31"/>
  <c r="G210" i="31"/>
  <c r="G211" i="31"/>
  <c r="G212" i="31"/>
  <c r="G213" i="31"/>
  <c r="G214" i="31"/>
  <c r="G215" i="31"/>
  <c r="G216" i="31"/>
  <c r="G217" i="31"/>
  <c r="G218" i="31"/>
  <c r="G219" i="31"/>
  <c r="G220" i="31"/>
  <c r="G221" i="31"/>
  <c r="G222" i="31"/>
  <c r="G223" i="31"/>
  <c r="G224" i="31"/>
  <c r="G225" i="31"/>
  <c r="G226" i="31"/>
  <c r="G227" i="31"/>
  <c r="G228" i="31"/>
  <c r="G229" i="31"/>
  <c r="G230" i="31"/>
  <c r="G231" i="31"/>
  <c r="G232" i="31"/>
  <c r="G233" i="31"/>
  <c r="G234" i="31"/>
  <c r="G235" i="31"/>
  <c r="G236" i="31"/>
  <c r="G237" i="31"/>
  <c r="G238" i="31"/>
  <c r="G239" i="31"/>
  <c r="G240" i="31"/>
  <c r="G241" i="31"/>
  <c r="G242" i="31"/>
  <c r="G243" i="31"/>
  <c r="G244" i="31"/>
  <c r="G245" i="31"/>
  <c r="G246" i="31"/>
  <c r="G247" i="31"/>
  <c r="G248" i="31"/>
  <c r="G249" i="31"/>
  <c r="G250" i="31"/>
  <c r="G251" i="31"/>
  <c r="G252" i="31"/>
  <c r="G253" i="31"/>
  <c r="G254" i="31"/>
  <c r="G255" i="31"/>
  <c r="G256" i="31"/>
  <c r="G257" i="31"/>
  <c r="G258" i="31"/>
  <c r="G259" i="31"/>
  <c r="G260" i="31"/>
  <c r="G261" i="31"/>
  <c r="G262" i="31"/>
  <c r="G263" i="31"/>
  <c r="G264" i="31"/>
  <c r="G265" i="31"/>
  <c r="G266" i="31"/>
  <c r="G267" i="31"/>
  <c r="G268" i="31"/>
  <c r="G269" i="31"/>
  <c r="G270" i="31"/>
  <c r="G271" i="31"/>
  <c r="G272" i="31"/>
  <c r="G273" i="31"/>
  <c r="G274" i="31"/>
  <c r="G275" i="31"/>
  <c r="G276" i="31"/>
  <c r="G277" i="31"/>
  <c r="G278" i="31"/>
  <c r="G279" i="31"/>
  <c r="G280" i="31"/>
  <c r="G281" i="31"/>
  <c r="G282" i="31"/>
  <c r="G283" i="31"/>
  <c r="G284" i="31"/>
  <c r="G285" i="31"/>
  <c r="G286" i="31"/>
  <c r="G287" i="31"/>
  <c r="G288" i="31"/>
  <c r="G289" i="31"/>
  <c r="G290" i="31"/>
  <c r="G291" i="31"/>
  <c r="G292" i="31"/>
  <c r="G293" i="31"/>
  <c r="G294" i="31"/>
  <c r="G295" i="31"/>
  <c r="G296" i="31"/>
  <c r="G297" i="31"/>
  <c r="G298" i="31"/>
  <c r="G299" i="31"/>
  <c r="G300" i="31"/>
  <c r="G301" i="31"/>
  <c r="G302" i="31"/>
  <c r="G303" i="31"/>
  <c r="G304" i="31"/>
  <c r="G305" i="31"/>
  <c r="G306" i="31"/>
  <c r="G307" i="31"/>
  <c r="G308" i="31"/>
  <c r="G309" i="31"/>
  <c r="G310" i="31"/>
  <c r="G311" i="31"/>
  <c r="G312" i="31"/>
  <c r="G313" i="31"/>
  <c r="G314" i="31"/>
  <c r="G315" i="31"/>
  <c r="G316" i="31"/>
  <c r="G317" i="31"/>
  <c r="G318" i="31"/>
  <c r="G319" i="31"/>
  <c r="G320" i="31"/>
  <c r="G321" i="31"/>
  <c r="G322" i="31"/>
  <c r="G323" i="31"/>
  <c r="G324" i="31"/>
  <c r="G325" i="31"/>
  <c r="G326" i="31"/>
  <c r="G327" i="31"/>
  <c r="G328" i="31"/>
  <c r="G329" i="31"/>
  <c r="G330" i="31"/>
  <c r="G331" i="31"/>
  <c r="G332" i="31"/>
  <c r="G333" i="31"/>
  <c r="G334" i="31"/>
  <c r="G335" i="31"/>
  <c r="G336" i="31"/>
  <c r="G337" i="31"/>
  <c r="G338" i="31"/>
  <c r="G339" i="31"/>
  <c r="G340" i="31"/>
  <c r="G341" i="31"/>
  <c r="G342" i="31"/>
  <c r="G343" i="31"/>
  <c r="G344" i="31"/>
  <c r="G345" i="31"/>
  <c r="G346" i="31"/>
  <c r="G347" i="31"/>
  <c r="G348" i="31"/>
  <c r="G349" i="31"/>
  <c r="G350" i="31"/>
  <c r="G351" i="31"/>
  <c r="G352" i="31"/>
  <c r="G353" i="31"/>
  <c r="G354" i="31"/>
  <c r="G355" i="31"/>
  <c r="G356" i="31"/>
  <c r="G357" i="31"/>
  <c r="G358" i="31"/>
  <c r="G359" i="31"/>
  <c r="G360" i="31"/>
  <c r="G361" i="31"/>
  <c r="G362" i="31"/>
  <c r="G363" i="31"/>
  <c r="G364" i="31"/>
  <c r="G365" i="31"/>
  <c r="G366" i="31"/>
  <c r="G367" i="31"/>
  <c r="G368" i="31"/>
  <c r="G369" i="31"/>
  <c r="G370" i="31"/>
  <c r="G371" i="31"/>
  <c r="G372" i="31"/>
  <c r="G373" i="31"/>
  <c r="G374" i="31"/>
  <c r="G375" i="31"/>
  <c r="G376" i="31"/>
  <c r="G377" i="31"/>
  <c r="G378" i="31"/>
  <c r="G379" i="31"/>
  <c r="G380" i="31"/>
  <c r="G381" i="31"/>
  <c r="G382" i="31"/>
  <c r="G383" i="31"/>
  <c r="G384" i="31"/>
  <c r="G385" i="31"/>
  <c r="G386" i="31"/>
  <c r="G387" i="31"/>
  <c r="G388" i="31"/>
  <c r="G389" i="31"/>
  <c r="G390" i="31"/>
  <c r="G391" i="31"/>
  <c r="G392" i="31"/>
  <c r="G393" i="31"/>
  <c r="G394" i="31"/>
  <c r="G395" i="31"/>
  <c r="G396" i="31"/>
  <c r="G397" i="31"/>
  <c r="G398" i="31"/>
  <c r="G399" i="31"/>
  <c r="G400" i="31"/>
  <c r="G401" i="31"/>
  <c r="G402" i="31"/>
  <c r="G403" i="31"/>
  <c r="G404" i="31"/>
  <c r="G405" i="31"/>
  <c r="G406" i="31"/>
  <c r="G407" i="31"/>
  <c r="G408" i="31"/>
  <c r="G409" i="31"/>
  <c r="G410" i="31"/>
  <c r="G411" i="31"/>
  <c r="G412" i="31"/>
  <c r="G413" i="31"/>
  <c r="G414" i="31"/>
  <c r="G415" i="31"/>
  <c r="G2" i="32"/>
  <c r="G3" i="32"/>
  <c r="G4" i="32"/>
  <c r="G5" i="32"/>
  <c r="G6" i="32"/>
  <c r="G7" i="32"/>
  <c r="G8" i="32"/>
  <c r="G9" i="32"/>
  <c r="G10" i="32"/>
  <c r="G11" i="32"/>
  <c r="G12" i="32"/>
  <c r="G13" i="32"/>
  <c r="G14" i="32"/>
  <c r="G15" i="32"/>
  <c r="G16" i="32"/>
  <c r="G17" i="32"/>
  <c r="G18" i="32"/>
  <c r="G19" i="32"/>
  <c r="G20" i="32"/>
  <c r="G21" i="32"/>
  <c r="G22" i="32"/>
  <c r="G23" i="32"/>
  <c r="G24" i="32"/>
  <c r="G25" i="32"/>
  <c r="G26" i="32"/>
  <c r="G27" i="32"/>
  <c r="G28" i="32"/>
  <c r="G29" i="32"/>
  <c r="G30" i="32"/>
  <c r="G31" i="32"/>
  <c r="G32" i="32"/>
  <c r="G33" i="32"/>
  <c r="G34" i="32"/>
  <c r="G35" i="32"/>
  <c r="G36" i="32"/>
  <c r="G37" i="32"/>
  <c r="G38" i="32"/>
  <c r="G39" i="32"/>
  <c r="G40" i="32"/>
  <c r="G41" i="32"/>
  <c r="G42" i="32"/>
  <c r="G43" i="32"/>
  <c r="G44" i="32"/>
  <c r="G45" i="32"/>
  <c r="G46" i="32"/>
  <c r="G47" i="32"/>
  <c r="G48" i="32"/>
  <c r="G49" i="32"/>
  <c r="G50" i="32"/>
  <c r="G51" i="32"/>
  <c r="G52" i="32"/>
  <c r="G53" i="32"/>
  <c r="G54" i="32"/>
  <c r="G55" i="32"/>
  <c r="G56" i="32"/>
  <c r="G57" i="32"/>
  <c r="G58" i="32"/>
  <c r="G59" i="32"/>
  <c r="G60" i="32"/>
  <c r="G61" i="32"/>
  <c r="G62" i="32"/>
  <c r="G63" i="32"/>
  <c r="G64" i="32"/>
  <c r="G65" i="32"/>
  <c r="G66" i="32"/>
  <c r="G67" i="32"/>
  <c r="G68" i="32"/>
  <c r="G69" i="32"/>
  <c r="G70" i="32"/>
  <c r="G71" i="32"/>
  <c r="G72" i="32"/>
  <c r="G73" i="32"/>
  <c r="G74" i="32"/>
  <c r="G75" i="32"/>
  <c r="G76" i="32"/>
  <c r="G77" i="32"/>
  <c r="G78" i="32"/>
  <c r="G79" i="32"/>
  <c r="G80" i="32"/>
  <c r="G81" i="32"/>
  <c r="G82" i="32"/>
  <c r="G83" i="32"/>
  <c r="G84" i="32"/>
  <c r="G85" i="32"/>
  <c r="G86" i="32"/>
  <c r="G87" i="32"/>
  <c r="G88" i="32"/>
  <c r="G89" i="32"/>
  <c r="G90" i="32"/>
  <c r="G91" i="32"/>
  <c r="G92" i="32"/>
  <c r="G93" i="32"/>
  <c r="G94" i="32"/>
  <c r="G95" i="32"/>
  <c r="G96" i="32"/>
  <c r="G97" i="32"/>
  <c r="G98" i="32"/>
  <c r="G99" i="32"/>
  <c r="G100" i="32"/>
  <c r="G101" i="32"/>
  <c r="G102" i="32"/>
  <c r="G103" i="32"/>
  <c r="G104" i="32"/>
  <c r="G105" i="32"/>
  <c r="G106" i="32"/>
  <c r="G107" i="32"/>
  <c r="G108" i="32"/>
  <c r="G109" i="32"/>
  <c r="G110" i="32"/>
  <c r="G111" i="32"/>
  <c r="G112" i="32"/>
  <c r="G113" i="32"/>
  <c r="G114" i="32"/>
  <c r="G115" i="32"/>
  <c r="G116" i="32"/>
  <c r="G117" i="32"/>
  <c r="G118" i="32"/>
  <c r="G119" i="32"/>
  <c r="G120" i="32"/>
  <c r="G121" i="32"/>
  <c r="G122" i="32"/>
  <c r="G123" i="32"/>
  <c r="G124" i="32"/>
  <c r="G125" i="32"/>
  <c r="G126" i="32"/>
  <c r="G127" i="32"/>
  <c r="G128" i="32"/>
  <c r="G129" i="32"/>
  <c r="G130" i="32"/>
  <c r="G131" i="32"/>
  <c r="G132" i="32"/>
  <c r="G133" i="32"/>
  <c r="G134" i="32"/>
  <c r="G135" i="32"/>
  <c r="G136" i="32"/>
  <c r="G137" i="32"/>
  <c r="G138" i="32"/>
  <c r="G139" i="32"/>
  <c r="G140" i="32"/>
  <c r="G141" i="32"/>
  <c r="G142" i="32"/>
  <c r="G143" i="32"/>
  <c r="G144" i="32"/>
  <c r="G145" i="32"/>
  <c r="G146" i="32"/>
  <c r="G147" i="32"/>
  <c r="G148" i="32"/>
  <c r="G149" i="32"/>
  <c r="G150" i="32"/>
  <c r="G151" i="32"/>
  <c r="G152" i="32"/>
  <c r="G153" i="32"/>
  <c r="G154" i="32"/>
  <c r="G155" i="32"/>
  <c r="G156" i="32"/>
  <c r="G157" i="32"/>
  <c r="G158" i="32"/>
  <c r="G159" i="32"/>
  <c r="G160" i="32"/>
  <c r="G161" i="32"/>
  <c r="G162" i="32"/>
  <c r="G163" i="32"/>
  <c r="G164" i="32"/>
  <c r="G165" i="32"/>
  <c r="G166" i="32"/>
  <c r="G167" i="32"/>
  <c r="G168" i="32"/>
  <c r="G169" i="32"/>
  <c r="G170" i="32"/>
  <c r="G171" i="32"/>
  <c r="G172" i="32"/>
  <c r="G173" i="32"/>
  <c r="G174" i="32"/>
  <c r="G175" i="32"/>
  <c r="G176" i="32"/>
  <c r="G177" i="32"/>
  <c r="G178" i="32"/>
  <c r="G179" i="32"/>
  <c r="G180" i="32"/>
  <c r="G181" i="32"/>
  <c r="G182" i="32"/>
  <c r="G183" i="32"/>
  <c r="G184" i="32"/>
  <c r="G185" i="32"/>
  <c r="G186" i="32"/>
  <c r="G187" i="32"/>
  <c r="G188" i="32"/>
  <c r="G189" i="32"/>
  <c r="G190" i="32"/>
  <c r="G191" i="32"/>
  <c r="G192" i="32"/>
  <c r="G193" i="32"/>
  <c r="G194" i="32"/>
  <c r="G195" i="32"/>
  <c r="G196" i="32"/>
  <c r="G197" i="32"/>
  <c r="G198" i="32"/>
  <c r="G199" i="32"/>
  <c r="G200" i="32"/>
  <c r="G201" i="32"/>
  <c r="G202" i="32"/>
  <c r="G203" i="32"/>
  <c r="G204" i="32"/>
  <c r="G205" i="32"/>
  <c r="G206" i="32"/>
  <c r="G207" i="32"/>
  <c r="G208" i="32"/>
  <c r="G209" i="32"/>
  <c r="G210" i="32"/>
  <c r="G211" i="32"/>
  <c r="G212" i="32"/>
  <c r="G213" i="32"/>
  <c r="G214" i="32"/>
  <c r="G215" i="32"/>
  <c r="G216" i="32"/>
  <c r="G217" i="32"/>
  <c r="G218" i="32"/>
  <c r="G219" i="32"/>
  <c r="G220" i="32"/>
  <c r="G221" i="32"/>
  <c r="G222" i="32"/>
  <c r="G223" i="32"/>
  <c r="G224" i="32"/>
  <c r="G225" i="32"/>
  <c r="G226" i="32"/>
  <c r="G227" i="32"/>
  <c r="G228" i="32"/>
  <c r="G229" i="32"/>
  <c r="G230" i="32"/>
  <c r="G231" i="32"/>
  <c r="G232" i="32"/>
  <c r="G233" i="32"/>
  <c r="G234" i="32"/>
  <c r="G235" i="32"/>
  <c r="G236" i="32"/>
  <c r="G237" i="32"/>
  <c r="G238" i="32"/>
  <c r="G239" i="32"/>
  <c r="G240" i="32"/>
  <c r="G241" i="32"/>
  <c r="G242" i="32"/>
  <c r="G243" i="32"/>
  <c r="G244" i="32"/>
  <c r="G245" i="32"/>
  <c r="G246" i="32"/>
  <c r="G247" i="32"/>
  <c r="G248" i="32"/>
  <c r="G249" i="32"/>
  <c r="G250" i="32"/>
  <c r="G251" i="32"/>
  <c r="G252" i="32"/>
  <c r="G253" i="32"/>
  <c r="G254" i="32"/>
  <c r="G255" i="32"/>
  <c r="G256" i="32"/>
  <c r="G257" i="32"/>
  <c r="G258" i="32"/>
  <c r="G259" i="32"/>
  <c r="G260" i="32"/>
  <c r="G261" i="32"/>
  <c r="G262" i="32"/>
  <c r="G263" i="32"/>
  <c r="G264" i="32"/>
  <c r="G265" i="32"/>
  <c r="G266" i="32"/>
  <c r="G267" i="32"/>
  <c r="G268" i="32"/>
  <c r="G269" i="32"/>
  <c r="G270" i="32"/>
  <c r="G271" i="32"/>
  <c r="G272" i="32"/>
  <c r="G273" i="32"/>
  <c r="G274" i="32"/>
  <c r="G275" i="32"/>
  <c r="G276" i="32"/>
  <c r="G277" i="32"/>
  <c r="G278" i="32"/>
  <c r="G279" i="32"/>
  <c r="G280" i="32"/>
  <c r="G281" i="32"/>
  <c r="G282" i="32"/>
  <c r="G283" i="32"/>
  <c r="G284" i="32"/>
  <c r="G285" i="32"/>
  <c r="G286" i="32"/>
  <c r="G287" i="32"/>
  <c r="G288" i="32"/>
  <c r="G289" i="32"/>
  <c r="G290" i="32"/>
  <c r="G291" i="32"/>
  <c r="G292" i="32"/>
  <c r="G293" i="32"/>
  <c r="G294" i="32"/>
  <c r="G295" i="32"/>
  <c r="G296" i="32"/>
  <c r="G297" i="32"/>
  <c r="G298" i="32"/>
  <c r="G299" i="32"/>
  <c r="G300" i="32"/>
  <c r="G301" i="32"/>
  <c r="G302" i="32"/>
  <c r="G303" i="32"/>
  <c r="G304" i="32"/>
  <c r="G305" i="32"/>
  <c r="G306" i="32"/>
  <c r="G307" i="32"/>
  <c r="G308" i="32"/>
  <c r="G309" i="32"/>
  <c r="G310" i="32"/>
  <c r="G311" i="32"/>
  <c r="G312" i="32"/>
  <c r="G313" i="32"/>
  <c r="G314" i="32"/>
  <c r="G315" i="32"/>
  <c r="G316" i="32"/>
  <c r="G317" i="32"/>
  <c r="G318" i="32"/>
  <c r="G319" i="32"/>
  <c r="G320" i="32"/>
  <c r="G321" i="32"/>
  <c r="G322" i="32"/>
  <c r="G323" i="32"/>
  <c r="G324" i="32"/>
  <c r="G325" i="32"/>
  <c r="G326" i="32"/>
  <c r="G327" i="32"/>
  <c r="G328" i="32"/>
  <c r="G329" i="32"/>
  <c r="G330" i="32"/>
  <c r="G331" i="32"/>
  <c r="G332" i="32"/>
  <c r="G333" i="32"/>
  <c r="G334" i="32"/>
  <c r="G335" i="32"/>
  <c r="G336" i="32"/>
  <c r="G337" i="32"/>
  <c r="G338" i="32"/>
  <c r="G339" i="32"/>
  <c r="G340" i="32"/>
  <c r="G341" i="32"/>
  <c r="G342" i="32"/>
  <c r="G343" i="32"/>
  <c r="G344" i="32"/>
  <c r="G345" i="32"/>
  <c r="G346" i="32"/>
  <c r="G347" i="32"/>
  <c r="G348" i="32"/>
  <c r="G349" i="32"/>
  <c r="G350" i="32"/>
  <c r="G351" i="32"/>
  <c r="G352" i="32"/>
  <c r="G353" i="32"/>
  <c r="G354" i="32"/>
  <c r="G355" i="32"/>
  <c r="G356" i="32"/>
  <c r="G357" i="32"/>
  <c r="G358" i="32"/>
  <c r="G359" i="32"/>
  <c r="G360" i="32"/>
  <c r="G361" i="32"/>
  <c r="G362" i="32"/>
  <c r="G363" i="32"/>
  <c r="G364" i="32"/>
  <c r="G365" i="32"/>
  <c r="G366" i="32"/>
  <c r="G367" i="32"/>
  <c r="G368" i="32"/>
  <c r="G369" i="32"/>
  <c r="G370" i="32"/>
  <c r="G371" i="32"/>
  <c r="G372" i="32"/>
  <c r="G373" i="32"/>
  <c r="G374" i="32"/>
  <c r="G375" i="32"/>
  <c r="G376" i="32"/>
  <c r="G377" i="32"/>
  <c r="G378" i="32"/>
  <c r="G379" i="32"/>
  <c r="G380" i="32"/>
  <c r="G381" i="32"/>
  <c r="G382" i="32"/>
  <c r="G383" i="32"/>
  <c r="G384" i="32"/>
  <c r="G385" i="32"/>
  <c r="G386" i="32"/>
  <c r="G387" i="32"/>
  <c r="G388" i="32"/>
  <c r="G389" i="32"/>
  <c r="G390" i="32"/>
  <c r="G391" i="32"/>
  <c r="G392" i="32"/>
  <c r="G393" i="32"/>
  <c r="G394" i="32"/>
  <c r="G395" i="32"/>
  <c r="G396" i="32"/>
  <c r="G397" i="32"/>
  <c r="G398" i="32"/>
  <c r="G399" i="32"/>
  <c r="G400" i="32"/>
  <c r="G2" i="33"/>
  <c r="G3" i="33"/>
  <c r="G4" i="33"/>
  <c r="G5" i="33"/>
  <c r="G6" i="33"/>
  <c r="G7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23" i="33"/>
  <c r="G24" i="33"/>
  <c r="G25" i="33"/>
  <c r="G26" i="33"/>
  <c r="G27" i="33"/>
  <c r="G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45" i="33"/>
  <c r="G46" i="33"/>
  <c r="G47" i="33"/>
  <c r="G48" i="33"/>
  <c r="G49" i="33"/>
  <c r="G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67" i="33"/>
  <c r="G68" i="33"/>
  <c r="G69" i="33"/>
  <c r="G70" i="33"/>
  <c r="G71" i="33"/>
  <c r="G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89" i="33"/>
  <c r="G90" i="33"/>
  <c r="G91" i="33"/>
  <c r="G92" i="33"/>
  <c r="G93" i="33"/>
  <c r="G94" i="33"/>
  <c r="G95" i="33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110" i="33"/>
  <c r="G111" i="33"/>
  <c r="G112" i="33"/>
  <c r="G113" i="33"/>
  <c r="G114" i="33"/>
  <c r="G115" i="33"/>
  <c r="G116" i="33"/>
  <c r="G117" i="33"/>
  <c r="G118" i="33"/>
  <c r="G119" i="33"/>
  <c r="G120" i="33"/>
  <c r="G121" i="33"/>
  <c r="G122" i="33"/>
  <c r="G123" i="33"/>
  <c r="G124" i="33"/>
  <c r="G125" i="33"/>
  <c r="G126" i="33"/>
  <c r="G127" i="33"/>
  <c r="G128" i="33"/>
  <c r="G129" i="33"/>
  <c r="G130" i="33"/>
  <c r="G131" i="33"/>
  <c r="G132" i="33"/>
  <c r="G133" i="33"/>
  <c r="G134" i="33"/>
  <c r="G135" i="33"/>
  <c r="G136" i="33"/>
  <c r="G137" i="33"/>
  <c r="G138" i="33"/>
  <c r="G139" i="33"/>
  <c r="G140" i="33"/>
  <c r="G141" i="33"/>
  <c r="G142" i="33"/>
  <c r="G143" i="33"/>
  <c r="G144" i="33"/>
  <c r="G145" i="33"/>
  <c r="G146" i="33"/>
  <c r="G147" i="33"/>
  <c r="G148" i="33"/>
  <c r="G149" i="33"/>
  <c r="G150" i="33"/>
  <c r="G151" i="33"/>
  <c r="G152" i="33"/>
  <c r="G153" i="33"/>
  <c r="G154" i="33"/>
  <c r="G155" i="33"/>
  <c r="G156" i="33"/>
  <c r="G157" i="33"/>
  <c r="G158" i="33"/>
  <c r="G159" i="33"/>
  <c r="G160" i="33"/>
  <c r="G161" i="33"/>
  <c r="G162" i="33"/>
  <c r="G163" i="33"/>
  <c r="G164" i="33"/>
  <c r="G165" i="33"/>
  <c r="G166" i="33"/>
  <c r="G167" i="33"/>
  <c r="G168" i="33"/>
  <c r="G169" i="33"/>
  <c r="G170" i="33"/>
  <c r="G171" i="33"/>
  <c r="G172" i="33"/>
  <c r="G173" i="33"/>
  <c r="G174" i="33"/>
  <c r="G175" i="33"/>
  <c r="G176" i="33"/>
  <c r="G177" i="33"/>
  <c r="G178" i="33"/>
  <c r="G179" i="33"/>
  <c r="G180" i="33"/>
  <c r="G181" i="33"/>
  <c r="G182" i="33"/>
  <c r="G183" i="33"/>
  <c r="G184" i="33"/>
  <c r="G185" i="33"/>
  <c r="G186" i="33"/>
  <c r="G187" i="33"/>
  <c r="G188" i="33"/>
  <c r="G189" i="33"/>
  <c r="G190" i="33"/>
  <c r="G191" i="33"/>
  <c r="G192" i="33"/>
  <c r="G193" i="33"/>
  <c r="G194" i="33"/>
  <c r="G195" i="33"/>
  <c r="G196" i="33"/>
  <c r="G197" i="33"/>
  <c r="G198" i="33"/>
  <c r="G199" i="33"/>
  <c r="G200" i="33"/>
  <c r="G201" i="33"/>
  <c r="G202" i="33"/>
  <c r="G203" i="33"/>
  <c r="G204" i="33"/>
  <c r="G205" i="33"/>
  <c r="G206" i="33"/>
  <c r="G207" i="33"/>
  <c r="G208" i="33"/>
  <c r="G209" i="33"/>
  <c r="G210" i="33"/>
  <c r="G211" i="33"/>
  <c r="G212" i="33"/>
  <c r="G213" i="33"/>
  <c r="G214" i="33"/>
  <c r="G215" i="33"/>
  <c r="G216" i="33"/>
  <c r="G217" i="33"/>
  <c r="G218" i="33"/>
  <c r="G219" i="33"/>
  <c r="G220" i="33"/>
  <c r="G221" i="33"/>
  <c r="G222" i="33"/>
  <c r="G223" i="33"/>
  <c r="G224" i="33"/>
  <c r="G225" i="33"/>
  <c r="G226" i="33"/>
  <c r="G227" i="33"/>
  <c r="G228" i="33"/>
  <c r="G229" i="33"/>
  <c r="G230" i="33"/>
  <c r="G231" i="33"/>
  <c r="G232" i="33"/>
  <c r="G233" i="33"/>
  <c r="G234" i="33"/>
  <c r="G235" i="33"/>
  <c r="G236" i="33"/>
  <c r="G237" i="33"/>
  <c r="G238" i="33"/>
  <c r="G239" i="33"/>
  <c r="G240" i="33"/>
  <c r="G241" i="33"/>
  <c r="G242" i="33"/>
  <c r="G243" i="33"/>
  <c r="G244" i="33"/>
  <c r="G245" i="33"/>
  <c r="G246" i="33"/>
  <c r="G247" i="33"/>
  <c r="G248" i="33"/>
  <c r="G249" i="33"/>
  <c r="G250" i="33"/>
  <c r="G251" i="33"/>
  <c r="G252" i="33"/>
  <c r="G253" i="33"/>
  <c r="G254" i="33"/>
  <c r="G255" i="33"/>
  <c r="G256" i="33"/>
  <c r="G257" i="33"/>
  <c r="G258" i="33"/>
  <c r="G259" i="33"/>
  <c r="G260" i="33"/>
  <c r="G261" i="33"/>
  <c r="G262" i="33"/>
  <c r="G263" i="33"/>
  <c r="G264" i="33"/>
  <c r="G265" i="33"/>
  <c r="G266" i="33"/>
  <c r="G267" i="33"/>
  <c r="G268" i="33"/>
  <c r="G269" i="33"/>
  <c r="G270" i="33"/>
  <c r="G271" i="33"/>
  <c r="G272" i="33"/>
  <c r="G273" i="33"/>
  <c r="G274" i="33"/>
  <c r="G275" i="33"/>
  <c r="G276" i="33"/>
  <c r="G277" i="33"/>
  <c r="G278" i="33"/>
  <c r="G279" i="33"/>
  <c r="G280" i="33"/>
  <c r="G281" i="33"/>
  <c r="G282" i="33"/>
  <c r="G283" i="33"/>
  <c r="G284" i="33"/>
  <c r="G285" i="33"/>
  <c r="G286" i="33"/>
  <c r="G287" i="33"/>
  <c r="G288" i="33"/>
  <c r="G289" i="33"/>
  <c r="G290" i="33"/>
  <c r="G291" i="33"/>
  <c r="G292" i="33"/>
  <c r="G293" i="33"/>
  <c r="G294" i="33"/>
  <c r="G295" i="33"/>
  <c r="G296" i="33"/>
  <c r="G297" i="33"/>
  <c r="G298" i="33"/>
  <c r="G299" i="33"/>
  <c r="G300" i="33"/>
  <c r="G301" i="33"/>
  <c r="G302" i="33"/>
  <c r="G303" i="33"/>
  <c r="G304" i="33"/>
  <c r="G305" i="33"/>
  <c r="G306" i="33"/>
  <c r="G307" i="33"/>
  <c r="G308" i="33"/>
  <c r="G309" i="33"/>
  <c r="G310" i="33"/>
  <c r="G311" i="33"/>
  <c r="G312" i="33"/>
  <c r="G313" i="33"/>
  <c r="G314" i="33"/>
  <c r="G315" i="33"/>
  <c r="G316" i="33"/>
  <c r="G317" i="33"/>
  <c r="G318" i="33"/>
  <c r="G319" i="33"/>
  <c r="G320" i="33"/>
  <c r="G321" i="33"/>
  <c r="G322" i="33"/>
  <c r="G323" i="33"/>
  <c r="G324" i="33"/>
  <c r="G325" i="33"/>
  <c r="G326" i="33"/>
  <c r="G327" i="33"/>
  <c r="G328" i="33"/>
  <c r="G329" i="33"/>
  <c r="G330" i="33"/>
  <c r="G331" i="33"/>
  <c r="G332" i="33"/>
  <c r="G333" i="33"/>
  <c r="G334" i="33"/>
  <c r="G335" i="33"/>
  <c r="G336" i="33"/>
  <c r="G337" i="33"/>
  <c r="G338" i="33"/>
  <c r="G339" i="33"/>
  <c r="G340" i="33"/>
  <c r="G341" i="33"/>
  <c r="G342" i="33"/>
  <c r="G343" i="33"/>
  <c r="G344" i="33"/>
  <c r="G345" i="33"/>
  <c r="G346" i="33"/>
  <c r="G347" i="33"/>
  <c r="G348" i="33"/>
  <c r="G349" i="33"/>
  <c r="G350" i="33"/>
  <c r="G351" i="33"/>
  <c r="G352" i="33"/>
  <c r="G353" i="33"/>
  <c r="G354" i="33"/>
  <c r="G355" i="33"/>
  <c r="G356" i="33"/>
  <c r="G357" i="33"/>
  <c r="G358" i="33"/>
  <c r="G359" i="33"/>
  <c r="G360" i="33"/>
  <c r="G361" i="33"/>
  <c r="G362" i="33"/>
  <c r="G363" i="33"/>
  <c r="G364" i="33"/>
  <c r="G365" i="33"/>
  <c r="G366" i="33"/>
  <c r="G367" i="33"/>
  <c r="G368" i="33"/>
  <c r="G369" i="33"/>
  <c r="G370" i="33"/>
  <c r="G371" i="33"/>
  <c r="G372" i="33"/>
  <c r="G373" i="33"/>
  <c r="G374" i="33"/>
  <c r="G375" i="33"/>
  <c r="G376" i="33"/>
  <c r="G377" i="33"/>
  <c r="G378" i="33"/>
  <c r="G379" i="33"/>
  <c r="G380" i="33"/>
  <c r="G381" i="33"/>
  <c r="G382" i="33"/>
  <c r="G383" i="33"/>
  <c r="G384" i="33"/>
  <c r="G385" i="33"/>
  <c r="G386" i="33"/>
  <c r="G387" i="33"/>
  <c r="G388" i="33"/>
  <c r="G389" i="33"/>
  <c r="G390" i="33"/>
  <c r="G391" i="33"/>
  <c r="G392" i="33"/>
  <c r="G393" i="33"/>
  <c r="G394" i="33"/>
  <c r="G395" i="33"/>
  <c r="G396" i="33"/>
  <c r="G397" i="33"/>
  <c r="G398" i="33"/>
  <c r="G399" i="33"/>
  <c r="G400" i="33"/>
  <c r="G401" i="33"/>
  <c r="G402" i="33"/>
  <c r="G403" i="33"/>
  <c r="G404" i="33"/>
  <c r="G405" i="33"/>
  <c r="G406" i="33"/>
  <c r="G407" i="33"/>
  <c r="G408" i="33"/>
  <c r="G409" i="33"/>
  <c r="G410" i="33"/>
  <c r="G411" i="33"/>
  <c r="G412" i="33"/>
  <c r="G413" i="33"/>
  <c r="G414" i="33"/>
  <c r="G415" i="33"/>
  <c r="G416" i="33"/>
  <c r="G2" i="34"/>
  <c r="G3" i="34"/>
  <c r="G4" i="34"/>
  <c r="G5" i="34"/>
  <c r="G6" i="34"/>
  <c r="G7" i="34"/>
  <c r="G8" i="34"/>
  <c r="G9" i="34"/>
  <c r="G10" i="34"/>
  <c r="G11" i="34"/>
  <c r="G12" i="34"/>
  <c r="G13" i="34"/>
  <c r="G14" i="34"/>
  <c r="G15" i="34"/>
  <c r="G16" i="34"/>
  <c r="G17" i="34"/>
  <c r="G18" i="34"/>
  <c r="G19" i="34"/>
  <c r="G20" i="34"/>
  <c r="G21" i="34"/>
  <c r="G22" i="34"/>
  <c r="G23" i="34"/>
  <c r="G24" i="34"/>
  <c r="G25" i="34"/>
  <c r="G26" i="34"/>
  <c r="G27" i="34"/>
  <c r="G28" i="34"/>
  <c r="G29" i="34"/>
  <c r="G30" i="34"/>
  <c r="G31" i="34"/>
  <c r="G32" i="34"/>
  <c r="G33" i="34"/>
  <c r="G34" i="34"/>
  <c r="G35" i="34"/>
  <c r="G36" i="34"/>
  <c r="G37" i="34"/>
  <c r="G38" i="34"/>
  <c r="G39" i="34"/>
  <c r="G40" i="34"/>
  <c r="G41" i="34"/>
  <c r="G42" i="34"/>
  <c r="G43" i="34"/>
  <c r="G44" i="34"/>
  <c r="G45" i="34"/>
  <c r="G46" i="34"/>
  <c r="G47" i="34"/>
  <c r="G48" i="34"/>
  <c r="G49" i="34"/>
  <c r="G50" i="34"/>
  <c r="G51" i="34"/>
  <c r="G52" i="34"/>
  <c r="G53" i="34"/>
  <c r="G54" i="34"/>
  <c r="G55" i="34"/>
  <c r="G56" i="34"/>
  <c r="G57" i="34"/>
  <c r="G58" i="34"/>
  <c r="G59" i="34"/>
  <c r="G60" i="34"/>
  <c r="G61" i="34"/>
  <c r="G62" i="34"/>
  <c r="G63" i="34"/>
  <c r="G64" i="34"/>
  <c r="G65" i="34"/>
  <c r="G66" i="34"/>
  <c r="G67" i="34"/>
  <c r="G68" i="34"/>
  <c r="G69" i="34"/>
  <c r="G70" i="34"/>
  <c r="G71" i="34"/>
  <c r="G72" i="34"/>
  <c r="G73" i="34"/>
  <c r="G74" i="34"/>
  <c r="G75" i="34"/>
  <c r="G76" i="34"/>
  <c r="G77" i="34"/>
  <c r="G78" i="34"/>
  <c r="G79" i="34"/>
  <c r="G80" i="34"/>
  <c r="G81" i="34"/>
  <c r="G82" i="34"/>
  <c r="G83" i="34"/>
  <c r="G84" i="34"/>
  <c r="G85" i="34"/>
  <c r="G86" i="34"/>
  <c r="G87" i="34"/>
  <c r="G88" i="34"/>
  <c r="G89" i="34"/>
  <c r="G90" i="34"/>
  <c r="G91" i="34"/>
  <c r="G92" i="34"/>
  <c r="G93" i="34"/>
  <c r="G94" i="34"/>
  <c r="G95" i="34"/>
  <c r="G96" i="34"/>
  <c r="G97" i="34"/>
  <c r="G98" i="34"/>
  <c r="G99" i="34"/>
  <c r="G100" i="34"/>
  <c r="G101" i="34"/>
  <c r="G102" i="34"/>
  <c r="G103" i="34"/>
  <c r="G104" i="34"/>
  <c r="G105" i="34"/>
  <c r="G106" i="34"/>
  <c r="G107" i="34"/>
  <c r="G108" i="34"/>
  <c r="G109" i="34"/>
  <c r="G110" i="34"/>
  <c r="G111" i="34"/>
  <c r="G112" i="34"/>
  <c r="G113" i="34"/>
  <c r="G114" i="34"/>
  <c r="G115" i="34"/>
  <c r="G116" i="34"/>
  <c r="G117" i="34"/>
  <c r="G118" i="34"/>
  <c r="G119" i="34"/>
  <c r="G120" i="34"/>
  <c r="G121" i="34"/>
  <c r="G122" i="34"/>
  <c r="G123" i="34"/>
  <c r="G124" i="34"/>
  <c r="G125" i="34"/>
  <c r="G126" i="34"/>
  <c r="G127" i="34"/>
  <c r="G128" i="34"/>
  <c r="G129" i="34"/>
  <c r="G130" i="34"/>
  <c r="G131" i="34"/>
  <c r="G132" i="34"/>
  <c r="G133" i="34"/>
  <c r="G134" i="34"/>
  <c r="G135" i="34"/>
  <c r="G136" i="34"/>
  <c r="G137" i="34"/>
  <c r="G138" i="34"/>
  <c r="G139" i="34"/>
  <c r="G140" i="34"/>
  <c r="G141" i="34"/>
  <c r="G142" i="34"/>
  <c r="G143" i="34"/>
  <c r="G144" i="34"/>
  <c r="G145" i="34"/>
  <c r="G146" i="34"/>
  <c r="G147" i="34"/>
  <c r="G148" i="34"/>
  <c r="G149" i="34"/>
  <c r="G150" i="34"/>
  <c r="G151" i="34"/>
  <c r="G152" i="34"/>
  <c r="G153" i="34"/>
  <c r="G154" i="34"/>
  <c r="G155" i="34"/>
  <c r="G156" i="34"/>
  <c r="G157" i="34"/>
  <c r="G158" i="34"/>
  <c r="G159" i="34"/>
  <c r="G160" i="34"/>
  <c r="G161" i="34"/>
  <c r="G162" i="34"/>
  <c r="G163" i="34"/>
  <c r="G164" i="34"/>
  <c r="G165" i="34"/>
  <c r="G166" i="34"/>
  <c r="G167" i="34"/>
  <c r="G168" i="34"/>
  <c r="G169" i="34"/>
  <c r="G170" i="34"/>
  <c r="G171" i="34"/>
  <c r="G172" i="34"/>
  <c r="G173" i="34"/>
  <c r="G174" i="34"/>
  <c r="G175" i="34"/>
  <c r="G176" i="34"/>
  <c r="G177" i="34"/>
  <c r="G178" i="34"/>
  <c r="G179" i="34"/>
  <c r="G180" i="34"/>
  <c r="G181" i="34"/>
  <c r="G182" i="34"/>
  <c r="G183" i="34"/>
  <c r="G184" i="34"/>
  <c r="G185" i="34"/>
  <c r="G186" i="34"/>
  <c r="G187" i="34"/>
  <c r="G188" i="34"/>
  <c r="G189" i="34"/>
  <c r="G190" i="34"/>
  <c r="G191" i="34"/>
  <c r="G192" i="34"/>
  <c r="G193" i="34"/>
  <c r="G194" i="34"/>
  <c r="G195" i="34"/>
  <c r="G196" i="34"/>
  <c r="G197" i="34"/>
  <c r="G198" i="34"/>
  <c r="G199" i="34"/>
  <c r="G200" i="34"/>
  <c r="G201" i="34"/>
  <c r="G202" i="34"/>
  <c r="G203" i="34"/>
  <c r="G204" i="34"/>
  <c r="G205" i="34"/>
  <c r="G206" i="34"/>
  <c r="G207" i="34"/>
  <c r="G208" i="34"/>
  <c r="G209" i="34"/>
  <c r="G210" i="34"/>
  <c r="G211" i="34"/>
  <c r="G212" i="34"/>
  <c r="G213" i="34"/>
  <c r="G214" i="34"/>
  <c r="G215" i="34"/>
  <c r="G216" i="34"/>
  <c r="G217" i="34"/>
  <c r="G218" i="34"/>
  <c r="G219" i="34"/>
  <c r="G220" i="34"/>
  <c r="G221" i="34"/>
  <c r="G222" i="34"/>
  <c r="G223" i="34"/>
  <c r="G224" i="34"/>
  <c r="G225" i="34"/>
  <c r="G226" i="34"/>
  <c r="G227" i="34"/>
  <c r="G228" i="34"/>
  <c r="G229" i="34"/>
  <c r="G230" i="34"/>
  <c r="G231" i="34"/>
  <c r="G232" i="34"/>
  <c r="G233" i="34"/>
  <c r="G234" i="34"/>
  <c r="G235" i="34"/>
  <c r="G236" i="34"/>
  <c r="G237" i="34"/>
  <c r="G238" i="34"/>
  <c r="G239" i="34"/>
  <c r="G240" i="34"/>
  <c r="G241" i="34"/>
  <c r="G242" i="34"/>
  <c r="G243" i="34"/>
  <c r="G244" i="34"/>
  <c r="G245" i="34"/>
  <c r="G246" i="34"/>
  <c r="G247" i="34"/>
  <c r="G248" i="34"/>
  <c r="G249" i="34"/>
  <c r="G250" i="34"/>
  <c r="G251" i="34"/>
  <c r="G252" i="34"/>
  <c r="G253" i="34"/>
  <c r="G254" i="34"/>
  <c r="G255" i="34"/>
  <c r="G256" i="34"/>
  <c r="G257" i="34"/>
  <c r="G258" i="34"/>
  <c r="G259" i="34"/>
  <c r="G260" i="34"/>
  <c r="G261" i="34"/>
  <c r="G262" i="34"/>
  <c r="G263" i="34"/>
  <c r="G264" i="34"/>
  <c r="G265" i="34"/>
  <c r="G266" i="34"/>
  <c r="G267" i="34"/>
  <c r="G268" i="34"/>
  <c r="G269" i="34"/>
  <c r="G270" i="34"/>
  <c r="G271" i="34"/>
  <c r="G272" i="34"/>
  <c r="G273" i="34"/>
  <c r="G274" i="34"/>
  <c r="G275" i="34"/>
  <c r="G276" i="34"/>
  <c r="G277" i="34"/>
  <c r="G278" i="34"/>
  <c r="G279" i="34"/>
  <c r="G280" i="34"/>
  <c r="G281" i="34"/>
  <c r="G282" i="34"/>
  <c r="G283" i="34"/>
  <c r="G284" i="34"/>
  <c r="G285" i="34"/>
  <c r="G286" i="34"/>
  <c r="G287" i="34"/>
  <c r="G288" i="34"/>
  <c r="G289" i="34"/>
  <c r="G290" i="34"/>
  <c r="G291" i="34"/>
  <c r="G292" i="34"/>
  <c r="G293" i="34"/>
  <c r="G294" i="34"/>
  <c r="G295" i="34"/>
  <c r="G296" i="34"/>
  <c r="G297" i="34"/>
  <c r="G298" i="34"/>
  <c r="G299" i="34"/>
  <c r="G300" i="34"/>
  <c r="G301" i="34"/>
  <c r="G302" i="34"/>
  <c r="G303" i="34"/>
  <c r="G304" i="34"/>
  <c r="G305" i="34"/>
  <c r="G306" i="34"/>
  <c r="G307" i="34"/>
  <c r="G308" i="34"/>
  <c r="G309" i="34"/>
  <c r="G310" i="34"/>
  <c r="G311" i="34"/>
  <c r="G312" i="34"/>
  <c r="G313" i="34"/>
  <c r="G314" i="34"/>
  <c r="G315" i="34"/>
  <c r="G316" i="34"/>
  <c r="G317" i="34"/>
  <c r="G318" i="34"/>
  <c r="G319" i="34"/>
  <c r="G320" i="34"/>
  <c r="G321" i="34"/>
  <c r="G322" i="34"/>
  <c r="G323" i="34"/>
  <c r="G324" i="34"/>
  <c r="G325" i="34"/>
  <c r="G326" i="34"/>
  <c r="G327" i="34"/>
  <c r="G328" i="34"/>
  <c r="G329" i="34"/>
  <c r="G330" i="34"/>
  <c r="G331" i="34"/>
  <c r="G332" i="34"/>
  <c r="G333" i="34"/>
  <c r="G334" i="34"/>
  <c r="G335" i="34"/>
  <c r="G336" i="34"/>
  <c r="G337" i="34"/>
  <c r="G338" i="34"/>
  <c r="G339" i="34"/>
  <c r="G340" i="34"/>
  <c r="G341" i="34"/>
  <c r="G342" i="34"/>
  <c r="G343" i="34"/>
  <c r="G344" i="34"/>
  <c r="G345" i="34"/>
  <c r="G346" i="34"/>
  <c r="G347" i="34"/>
  <c r="G348" i="34"/>
  <c r="G349" i="34"/>
  <c r="G350" i="34"/>
  <c r="G351" i="34"/>
  <c r="G352" i="34"/>
  <c r="G353" i="34"/>
  <c r="G354" i="34"/>
  <c r="G355" i="34"/>
  <c r="G356" i="34"/>
  <c r="G357" i="34"/>
  <c r="G358" i="34"/>
  <c r="G359" i="34"/>
  <c r="G360" i="34"/>
  <c r="G361" i="34"/>
  <c r="G362" i="34"/>
  <c r="G363" i="34"/>
  <c r="G364" i="34"/>
  <c r="G365" i="34"/>
  <c r="G366" i="34"/>
  <c r="G367" i="34"/>
  <c r="G368" i="34"/>
  <c r="G369" i="34"/>
  <c r="G370" i="34"/>
  <c r="G371" i="34"/>
  <c r="G372" i="34"/>
  <c r="G373" i="34"/>
  <c r="G374" i="34"/>
  <c r="G375" i="34"/>
  <c r="G376" i="34"/>
  <c r="G377" i="34"/>
  <c r="G378" i="34"/>
  <c r="G379" i="34"/>
  <c r="G380" i="34"/>
  <c r="G381" i="34"/>
  <c r="G382" i="34"/>
  <c r="G383" i="34"/>
  <c r="G384" i="34"/>
  <c r="G385" i="34"/>
  <c r="G386" i="34"/>
  <c r="G387" i="34"/>
  <c r="G388" i="34"/>
  <c r="G389" i="34"/>
  <c r="G390" i="34"/>
  <c r="G391" i="34"/>
  <c r="G392" i="34"/>
  <c r="G393" i="34"/>
  <c r="G394" i="34"/>
  <c r="G395" i="34"/>
  <c r="G396" i="34"/>
  <c r="G397" i="34"/>
  <c r="G398" i="34"/>
  <c r="G399" i="34"/>
  <c r="G400" i="34"/>
  <c r="G401" i="34"/>
  <c r="G402" i="34"/>
  <c r="G403" i="34"/>
  <c r="G404" i="34"/>
  <c r="G405" i="34"/>
  <c r="G406" i="34"/>
  <c r="G407" i="34"/>
  <c r="G408" i="34"/>
  <c r="G409" i="34"/>
  <c r="G410" i="34"/>
  <c r="G411" i="34"/>
  <c r="G2" i="35"/>
  <c r="G3" i="35"/>
  <c r="G4" i="35"/>
  <c r="G5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7" i="35"/>
  <c r="G68" i="35"/>
  <c r="G69" i="35"/>
  <c r="G70" i="35"/>
  <c r="G71" i="35"/>
  <c r="G72" i="35"/>
  <c r="G73" i="35"/>
  <c r="G74" i="35"/>
  <c r="G75" i="35"/>
  <c r="G76" i="35"/>
  <c r="G77" i="35"/>
  <c r="G78" i="35"/>
  <c r="G79" i="35"/>
  <c r="G80" i="35"/>
  <c r="G81" i="35"/>
  <c r="G82" i="35"/>
  <c r="G83" i="35"/>
  <c r="G84" i="35"/>
  <c r="G85" i="35"/>
  <c r="G86" i="35"/>
  <c r="G87" i="35"/>
  <c r="G88" i="35"/>
  <c r="G89" i="35"/>
  <c r="G90" i="35"/>
  <c r="G91" i="35"/>
  <c r="G92" i="35"/>
  <c r="G93" i="35"/>
  <c r="G94" i="35"/>
  <c r="G95" i="35"/>
  <c r="G96" i="35"/>
  <c r="G97" i="35"/>
  <c r="G98" i="35"/>
  <c r="G99" i="35"/>
  <c r="G100" i="35"/>
  <c r="G101" i="35"/>
  <c r="G102" i="35"/>
  <c r="G103" i="35"/>
  <c r="G104" i="35"/>
  <c r="G105" i="35"/>
  <c r="G106" i="35"/>
  <c r="G107" i="35"/>
  <c r="G108" i="35"/>
  <c r="G109" i="35"/>
  <c r="G110" i="35"/>
  <c r="G111" i="35"/>
  <c r="G112" i="35"/>
  <c r="G113" i="35"/>
  <c r="G114" i="35"/>
  <c r="G115" i="35"/>
  <c r="G116" i="35"/>
  <c r="G117" i="35"/>
  <c r="G118" i="35"/>
  <c r="G119" i="35"/>
  <c r="G120" i="35"/>
  <c r="G121" i="35"/>
  <c r="G122" i="35"/>
  <c r="G123" i="35"/>
  <c r="G124" i="35"/>
  <c r="G125" i="35"/>
  <c r="G126" i="35"/>
  <c r="G127" i="35"/>
  <c r="G128" i="35"/>
  <c r="G129" i="35"/>
  <c r="G130" i="35"/>
  <c r="G131" i="35"/>
  <c r="G132" i="35"/>
  <c r="G133" i="35"/>
  <c r="G134" i="35"/>
  <c r="G135" i="35"/>
  <c r="G136" i="35"/>
  <c r="G137" i="35"/>
  <c r="G138" i="35"/>
  <c r="G139" i="35"/>
  <c r="G140" i="35"/>
  <c r="G141" i="35"/>
  <c r="G142" i="35"/>
  <c r="G143" i="35"/>
  <c r="G144" i="35"/>
  <c r="G145" i="35"/>
  <c r="G146" i="35"/>
  <c r="G147" i="35"/>
  <c r="G148" i="35"/>
  <c r="G149" i="35"/>
  <c r="G150" i="35"/>
  <c r="G151" i="35"/>
  <c r="G152" i="35"/>
  <c r="G153" i="35"/>
  <c r="G154" i="35"/>
  <c r="G155" i="35"/>
  <c r="G156" i="35"/>
  <c r="G157" i="35"/>
  <c r="G158" i="35"/>
  <c r="G159" i="35"/>
  <c r="G160" i="35"/>
  <c r="G161" i="35"/>
  <c r="G162" i="35"/>
  <c r="G163" i="35"/>
  <c r="G164" i="35"/>
  <c r="G165" i="35"/>
  <c r="G166" i="35"/>
  <c r="G167" i="35"/>
  <c r="G168" i="35"/>
  <c r="G169" i="35"/>
  <c r="G170" i="35"/>
  <c r="G171" i="35"/>
  <c r="G172" i="35"/>
  <c r="G173" i="35"/>
  <c r="G174" i="35"/>
  <c r="G175" i="35"/>
  <c r="G176" i="35"/>
  <c r="G177" i="35"/>
  <c r="G178" i="35"/>
  <c r="G179" i="35"/>
  <c r="G180" i="35"/>
  <c r="G181" i="35"/>
  <c r="G182" i="35"/>
  <c r="G183" i="35"/>
  <c r="G184" i="35"/>
  <c r="G185" i="35"/>
  <c r="G186" i="35"/>
  <c r="G187" i="35"/>
  <c r="G188" i="35"/>
  <c r="G189" i="35"/>
  <c r="G190" i="35"/>
  <c r="G191" i="35"/>
  <c r="G192" i="35"/>
  <c r="G193" i="35"/>
  <c r="G194" i="35"/>
  <c r="G195" i="35"/>
  <c r="G196" i="35"/>
  <c r="G197" i="35"/>
  <c r="G198" i="35"/>
  <c r="G199" i="35"/>
  <c r="G200" i="35"/>
  <c r="G201" i="35"/>
  <c r="G202" i="35"/>
  <c r="G203" i="35"/>
  <c r="G204" i="35"/>
  <c r="G205" i="35"/>
  <c r="G206" i="35"/>
  <c r="G207" i="35"/>
  <c r="G208" i="35"/>
  <c r="G209" i="35"/>
  <c r="G210" i="35"/>
  <c r="G211" i="35"/>
  <c r="G212" i="35"/>
  <c r="G213" i="35"/>
  <c r="G214" i="35"/>
  <c r="G215" i="35"/>
  <c r="G216" i="35"/>
  <c r="G217" i="35"/>
  <c r="G218" i="35"/>
  <c r="G219" i="35"/>
  <c r="G220" i="35"/>
  <c r="G221" i="35"/>
  <c r="G222" i="35"/>
  <c r="G223" i="35"/>
  <c r="G224" i="35"/>
  <c r="G225" i="35"/>
  <c r="G226" i="35"/>
  <c r="G227" i="35"/>
  <c r="G228" i="35"/>
  <c r="G229" i="35"/>
  <c r="G230" i="35"/>
  <c r="G231" i="35"/>
  <c r="G232" i="35"/>
  <c r="G233" i="35"/>
  <c r="G234" i="35"/>
  <c r="G235" i="35"/>
  <c r="G236" i="35"/>
  <c r="G237" i="35"/>
  <c r="G238" i="35"/>
  <c r="G239" i="35"/>
  <c r="G240" i="35"/>
  <c r="G241" i="35"/>
  <c r="G242" i="35"/>
  <c r="G243" i="35"/>
  <c r="G244" i="35"/>
  <c r="G245" i="35"/>
  <c r="G246" i="35"/>
  <c r="G247" i="35"/>
  <c r="G248" i="35"/>
  <c r="G249" i="35"/>
  <c r="G250" i="35"/>
  <c r="G251" i="35"/>
  <c r="G252" i="35"/>
  <c r="G253" i="35"/>
  <c r="G254" i="35"/>
  <c r="G255" i="35"/>
  <c r="G256" i="35"/>
  <c r="G257" i="35"/>
  <c r="G258" i="35"/>
  <c r="G259" i="35"/>
  <c r="G260" i="35"/>
  <c r="G261" i="35"/>
  <c r="G262" i="35"/>
  <c r="G263" i="35"/>
  <c r="G264" i="35"/>
  <c r="G265" i="35"/>
  <c r="G266" i="35"/>
  <c r="G267" i="35"/>
  <c r="G268" i="35"/>
  <c r="G269" i="35"/>
  <c r="G270" i="35"/>
  <c r="G271" i="35"/>
  <c r="G272" i="35"/>
  <c r="G273" i="35"/>
  <c r="G274" i="35"/>
  <c r="G275" i="35"/>
  <c r="G276" i="35"/>
  <c r="G277" i="35"/>
  <c r="G278" i="35"/>
  <c r="G279" i="35"/>
  <c r="G280" i="35"/>
  <c r="G281" i="35"/>
  <c r="G282" i="35"/>
  <c r="G283" i="35"/>
  <c r="G284" i="35"/>
  <c r="G285" i="35"/>
  <c r="G286" i="35"/>
  <c r="G287" i="35"/>
  <c r="G288" i="35"/>
  <c r="G289" i="35"/>
  <c r="G290" i="35"/>
  <c r="G291" i="35"/>
  <c r="G292" i="35"/>
  <c r="G293" i="35"/>
  <c r="G294" i="35"/>
  <c r="G295" i="35"/>
  <c r="G296" i="35"/>
  <c r="G297" i="35"/>
  <c r="G298" i="35"/>
  <c r="G299" i="35"/>
  <c r="G300" i="35"/>
  <c r="G301" i="35"/>
  <c r="G302" i="35"/>
  <c r="G303" i="35"/>
  <c r="G304" i="35"/>
  <c r="G305" i="35"/>
  <c r="G306" i="35"/>
  <c r="G307" i="35"/>
  <c r="G308" i="35"/>
  <c r="G309" i="35"/>
  <c r="G310" i="35"/>
  <c r="G311" i="35"/>
  <c r="G312" i="35"/>
  <c r="G313" i="35"/>
  <c r="G314" i="35"/>
  <c r="G315" i="35"/>
  <c r="G316" i="35"/>
  <c r="G317" i="35"/>
  <c r="G318" i="35"/>
  <c r="G319" i="35"/>
  <c r="G320" i="35"/>
  <c r="G321" i="35"/>
  <c r="G322" i="35"/>
  <c r="G323" i="35"/>
  <c r="G324" i="35"/>
  <c r="G325" i="35"/>
  <c r="G326" i="35"/>
  <c r="G327" i="35"/>
  <c r="G328" i="35"/>
  <c r="G329" i="35"/>
  <c r="G330" i="35"/>
  <c r="G331" i="35"/>
  <c r="G332" i="35"/>
  <c r="G333" i="35"/>
  <c r="G334" i="35"/>
  <c r="G335" i="35"/>
  <c r="G336" i="35"/>
  <c r="G337" i="35"/>
  <c r="G338" i="35"/>
  <c r="G339" i="35"/>
  <c r="G340" i="35"/>
  <c r="G341" i="35"/>
  <c r="G342" i="35"/>
  <c r="G343" i="35"/>
  <c r="G344" i="35"/>
  <c r="G345" i="35"/>
  <c r="G346" i="35"/>
  <c r="G347" i="35"/>
  <c r="G348" i="35"/>
  <c r="G349" i="35"/>
  <c r="G350" i="35"/>
  <c r="G351" i="35"/>
  <c r="G352" i="35"/>
  <c r="G353" i="35"/>
  <c r="G354" i="35"/>
  <c r="G355" i="35"/>
  <c r="G356" i="35"/>
  <c r="G357" i="35"/>
  <c r="G358" i="35"/>
  <c r="G359" i="35"/>
  <c r="G360" i="35"/>
  <c r="G361" i="35"/>
  <c r="G362" i="35"/>
  <c r="G363" i="35"/>
  <c r="G364" i="35"/>
  <c r="G365" i="35"/>
  <c r="G366" i="35"/>
  <c r="G367" i="35"/>
  <c r="G368" i="35"/>
  <c r="G369" i="35"/>
  <c r="G370" i="35"/>
  <c r="G371" i="35"/>
  <c r="G372" i="35"/>
  <c r="G373" i="35"/>
  <c r="G374" i="35"/>
  <c r="G375" i="35"/>
  <c r="G376" i="35"/>
  <c r="G377" i="35"/>
  <c r="G378" i="35"/>
  <c r="G379" i="35"/>
  <c r="G380" i="35"/>
  <c r="G381" i="35"/>
  <c r="G382" i="35"/>
  <c r="G383" i="35"/>
  <c r="G384" i="35"/>
  <c r="G385" i="35"/>
  <c r="G386" i="35"/>
  <c r="G387" i="35"/>
  <c r="G388" i="35"/>
  <c r="G389" i="35"/>
  <c r="G390" i="35"/>
  <c r="G391" i="35"/>
  <c r="G392" i="35"/>
  <c r="G393" i="35"/>
  <c r="G394" i="35"/>
  <c r="G395" i="35"/>
  <c r="G396" i="35"/>
  <c r="G397" i="35"/>
  <c r="G398" i="35"/>
  <c r="G399" i="35"/>
  <c r="G400" i="35"/>
  <c r="G401" i="35"/>
  <c r="G402" i="35"/>
  <c r="G403" i="35"/>
  <c r="G404" i="35"/>
  <c r="G405" i="35"/>
  <c r="G406" i="35"/>
  <c r="G407" i="35"/>
  <c r="G408" i="35"/>
  <c r="G409" i="35"/>
  <c r="G410" i="35"/>
  <c r="G2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33" i="36"/>
  <c r="G34" i="36"/>
  <c r="G35" i="36"/>
  <c r="G36" i="36"/>
  <c r="G37" i="36"/>
  <c r="G38" i="36"/>
  <c r="G39" i="36"/>
  <c r="G40" i="36"/>
  <c r="G41" i="36"/>
  <c r="G42" i="36"/>
  <c r="G43" i="36"/>
  <c r="G44" i="36"/>
  <c r="G45" i="36"/>
  <c r="G46" i="36"/>
  <c r="G47" i="36"/>
  <c r="G48" i="36"/>
  <c r="G49" i="36"/>
  <c r="G50" i="36"/>
  <c r="G51" i="36"/>
  <c r="G52" i="36"/>
  <c r="G53" i="36"/>
  <c r="G54" i="36"/>
  <c r="G55" i="36"/>
  <c r="G56" i="36"/>
  <c r="G57" i="36"/>
  <c r="G58" i="36"/>
  <c r="G59" i="36"/>
  <c r="G60" i="36"/>
  <c r="G61" i="36"/>
  <c r="G62" i="36"/>
  <c r="G63" i="36"/>
  <c r="G64" i="36"/>
  <c r="G65" i="36"/>
  <c r="G66" i="36"/>
  <c r="G67" i="36"/>
  <c r="G68" i="36"/>
  <c r="G69" i="36"/>
  <c r="G70" i="36"/>
  <c r="G71" i="36"/>
  <c r="G72" i="36"/>
  <c r="G73" i="36"/>
  <c r="G74" i="36"/>
  <c r="G75" i="36"/>
  <c r="G76" i="36"/>
  <c r="G77" i="36"/>
  <c r="G78" i="36"/>
  <c r="G79" i="36"/>
  <c r="G80" i="36"/>
  <c r="G81" i="36"/>
  <c r="G82" i="36"/>
  <c r="G83" i="36"/>
  <c r="G84" i="36"/>
  <c r="G85" i="36"/>
  <c r="G86" i="36"/>
  <c r="G87" i="36"/>
  <c r="G88" i="36"/>
  <c r="G89" i="36"/>
  <c r="G90" i="36"/>
  <c r="G91" i="36"/>
  <c r="G92" i="36"/>
  <c r="G93" i="36"/>
  <c r="G94" i="36"/>
  <c r="G95" i="36"/>
  <c r="G96" i="36"/>
  <c r="G97" i="36"/>
  <c r="G98" i="36"/>
  <c r="G99" i="36"/>
  <c r="G100" i="36"/>
  <c r="G101" i="36"/>
  <c r="G102" i="36"/>
  <c r="G103" i="36"/>
  <c r="G104" i="36"/>
  <c r="G105" i="36"/>
  <c r="G106" i="36"/>
  <c r="G107" i="36"/>
  <c r="G108" i="36"/>
  <c r="G109" i="36"/>
  <c r="G110" i="36"/>
  <c r="G111" i="36"/>
  <c r="G112" i="36"/>
  <c r="G113" i="36"/>
  <c r="G114" i="36"/>
  <c r="G115" i="36"/>
  <c r="G116" i="36"/>
  <c r="G117" i="36"/>
  <c r="G118" i="36"/>
  <c r="G119" i="36"/>
  <c r="G120" i="36"/>
  <c r="G121" i="36"/>
  <c r="G122" i="36"/>
  <c r="G123" i="36"/>
  <c r="G124" i="36"/>
  <c r="G125" i="36"/>
  <c r="G126" i="36"/>
  <c r="G127" i="36"/>
  <c r="G128" i="36"/>
  <c r="G129" i="36"/>
  <c r="G130" i="36"/>
  <c r="G131" i="36"/>
  <c r="G132" i="36"/>
  <c r="G133" i="36"/>
  <c r="G134" i="36"/>
  <c r="G135" i="36"/>
  <c r="G136" i="36"/>
  <c r="G137" i="36"/>
  <c r="G138" i="36"/>
  <c r="G139" i="36"/>
  <c r="G140" i="36"/>
  <c r="G141" i="36"/>
  <c r="G142" i="36"/>
  <c r="G143" i="36"/>
  <c r="G144" i="36"/>
  <c r="G145" i="36"/>
  <c r="G146" i="36"/>
  <c r="G147" i="36"/>
  <c r="G148" i="36"/>
  <c r="G149" i="36"/>
  <c r="G150" i="36"/>
  <c r="G151" i="36"/>
  <c r="G152" i="36"/>
  <c r="G153" i="36"/>
  <c r="G154" i="36"/>
  <c r="G155" i="36"/>
  <c r="G156" i="36"/>
  <c r="G157" i="36"/>
  <c r="G158" i="36"/>
  <c r="G159" i="36"/>
  <c r="G160" i="36"/>
  <c r="G161" i="36"/>
  <c r="G162" i="36"/>
  <c r="G163" i="36"/>
  <c r="G164" i="36"/>
  <c r="G165" i="36"/>
  <c r="G166" i="36"/>
  <c r="G167" i="36"/>
  <c r="G168" i="36"/>
  <c r="G169" i="36"/>
  <c r="G170" i="36"/>
  <c r="G171" i="36"/>
  <c r="G172" i="36"/>
  <c r="G173" i="36"/>
  <c r="G174" i="36"/>
  <c r="G175" i="36"/>
  <c r="G176" i="36"/>
  <c r="G177" i="36"/>
  <c r="G178" i="36"/>
  <c r="G179" i="36"/>
  <c r="G180" i="36"/>
  <c r="G181" i="36"/>
  <c r="G182" i="36"/>
  <c r="G183" i="36"/>
  <c r="G184" i="36"/>
  <c r="G185" i="36"/>
  <c r="G186" i="36"/>
  <c r="G187" i="36"/>
  <c r="G188" i="36"/>
  <c r="G189" i="36"/>
  <c r="G190" i="36"/>
  <c r="G191" i="36"/>
  <c r="G192" i="36"/>
  <c r="G193" i="36"/>
  <c r="G194" i="36"/>
  <c r="G195" i="36"/>
  <c r="G196" i="36"/>
  <c r="G197" i="36"/>
  <c r="G198" i="36"/>
  <c r="G199" i="36"/>
  <c r="G200" i="36"/>
  <c r="G201" i="36"/>
  <c r="G202" i="36"/>
  <c r="G203" i="36"/>
  <c r="G204" i="36"/>
  <c r="G205" i="36"/>
  <c r="G206" i="36"/>
  <c r="G207" i="36"/>
  <c r="G208" i="36"/>
  <c r="G209" i="36"/>
  <c r="G210" i="36"/>
  <c r="G211" i="36"/>
  <c r="G212" i="36"/>
  <c r="G213" i="36"/>
  <c r="G214" i="36"/>
  <c r="G215" i="36"/>
  <c r="G216" i="36"/>
  <c r="G217" i="36"/>
  <c r="G218" i="36"/>
  <c r="G219" i="36"/>
  <c r="G220" i="36"/>
  <c r="G221" i="36"/>
  <c r="G222" i="36"/>
  <c r="G223" i="36"/>
  <c r="G224" i="36"/>
  <c r="G225" i="36"/>
  <c r="G226" i="36"/>
  <c r="G227" i="36"/>
  <c r="G228" i="36"/>
  <c r="G229" i="36"/>
  <c r="G230" i="36"/>
  <c r="G231" i="36"/>
  <c r="G232" i="36"/>
  <c r="G233" i="36"/>
  <c r="G234" i="36"/>
  <c r="G235" i="36"/>
  <c r="G236" i="36"/>
  <c r="G237" i="36"/>
  <c r="G238" i="36"/>
  <c r="G239" i="36"/>
  <c r="G240" i="36"/>
  <c r="G241" i="36"/>
  <c r="G242" i="36"/>
  <c r="G243" i="36"/>
  <c r="G244" i="36"/>
  <c r="G245" i="36"/>
  <c r="G246" i="36"/>
  <c r="G247" i="36"/>
  <c r="G248" i="36"/>
  <c r="G249" i="36"/>
  <c r="G250" i="36"/>
  <c r="G251" i="36"/>
  <c r="G252" i="36"/>
  <c r="G253" i="36"/>
  <c r="G254" i="36"/>
  <c r="G255" i="36"/>
  <c r="G256" i="36"/>
  <c r="G257" i="36"/>
  <c r="G258" i="36"/>
  <c r="G259" i="36"/>
  <c r="G260" i="36"/>
  <c r="G261" i="36"/>
  <c r="G262" i="36"/>
  <c r="G263" i="36"/>
  <c r="G264" i="36"/>
  <c r="G265" i="36"/>
  <c r="G266" i="36"/>
  <c r="G267" i="36"/>
  <c r="G268" i="36"/>
  <c r="G269" i="36"/>
  <c r="G270" i="36"/>
  <c r="G271" i="36"/>
  <c r="G272" i="36"/>
  <c r="G273" i="36"/>
  <c r="G274" i="36"/>
  <c r="G275" i="36"/>
  <c r="G276" i="36"/>
  <c r="G277" i="36"/>
  <c r="G278" i="36"/>
  <c r="G279" i="36"/>
  <c r="G280" i="36"/>
  <c r="G281" i="36"/>
  <c r="G282" i="36"/>
  <c r="G283" i="36"/>
  <c r="G284" i="36"/>
  <c r="G285" i="36"/>
  <c r="G286" i="36"/>
  <c r="G287" i="36"/>
  <c r="G288" i="36"/>
  <c r="G289" i="36"/>
  <c r="G290" i="36"/>
  <c r="G291" i="36"/>
  <c r="G292" i="36"/>
  <c r="G293" i="36"/>
  <c r="G294" i="36"/>
  <c r="G295" i="36"/>
  <c r="G296" i="36"/>
  <c r="G297" i="36"/>
  <c r="G298" i="36"/>
  <c r="G299" i="36"/>
  <c r="G300" i="36"/>
  <c r="G301" i="36"/>
  <c r="G302" i="36"/>
  <c r="G303" i="36"/>
  <c r="G304" i="36"/>
  <c r="G305" i="36"/>
  <c r="G306" i="36"/>
  <c r="G307" i="36"/>
  <c r="G308" i="36"/>
  <c r="G309" i="36"/>
  <c r="G310" i="36"/>
  <c r="G311" i="36"/>
  <c r="G312" i="36"/>
  <c r="G313" i="36"/>
  <c r="G314" i="36"/>
  <c r="G315" i="36"/>
  <c r="G316" i="36"/>
  <c r="G317" i="36"/>
  <c r="G318" i="36"/>
  <c r="G319" i="36"/>
  <c r="G320" i="36"/>
  <c r="G321" i="36"/>
  <c r="G322" i="36"/>
  <c r="G323" i="36"/>
  <c r="G324" i="36"/>
  <c r="G325" i="36"/>
  <c r="G326" i="36"/>
  <c r="G327" i="36"/>
  <c r="G328" i="36"/>
  <c r="G329" i="36"/>
  <c r="G330" i="36"/>
  <c r="G331" i="36"/>
  <c r="G332" i="36"/>
  <c r="G333" i="36"/>
  <c r="G334" i="36"/>
  <c r="G335" i="36"/>
  <c r="G336" i="36"/>
  <c r="G337" i="36"/>
  <c r="G338" i="36"/>
  <c r="G339" i="36"/>
  <c r="G340" i="36"/>
  <c r="G341" i="36"/>
  <c r="G342" i="36"/>
  <c r="G343" i="36"/>
  <c r="G344" i="36"/>
  <c r="G345" i="36"/>
  <c r="G346" i="36"/>
  <c r="G347" i="36"/>
  <c r="G348" i="36"/>
  <c r="G349" i="36"/>
  <c r="G350" i="36"/>
  <c r="G351" i="36"/>
  <c r="G352" i="36"/>
  <c r="G353" i="36"/>
  <c r="G354" i="36"/>
  <c r="G355" i="36"/>
  <c r="G356" i="36"/>
  <c r="G357" i="36"/>
  <c r="G358" i="36"/>
  <c r="G359" i="36"/>
  <c r="G360" i="36"/>
  <c r="G361" i="36"/>
  <c r="G362" i="36"/>
  <c r="G363" i="36"/>
  <c r="G364" i="36"/>
  <c r="G365" i="36"/>
  <c r="G366" i="36"/>
  <c r="G367" i="36"/>
  <c r="G368" i="36"/>
  <c r="G369" i="36"/>
  <c r="G370" i="36"/>
  <c r="G371" i="36"/>
  <c r="G372" i="36"/>
  <c r="G373" i="36"/>
  <c r="G374" i="36"/>
  <c r="G375" i="36"/>
  <c r="G376" i="36"/>
  <c r="G377" i="36"/>
  <c r="G378" i="36"/>
  <c r="G379" i="36"/>
  <c r="G380" i="36"/>
  <c r="G381" i="36"/>
  <c r="G382" i="36"/>
  <c r="G383" i="36"/>
  <c r="G384" i="36"/>
  <c r="G385" i="36"/>
  <c r="G386" i="36"/>
  <c r="G387" i="36"/>
  <c r="G388" i="36"/>
  <c r="G389" i="36"/>
  <c r="G390" i="36"/>
  <c r="G391" i="36"/>
  <c r="G392" i="36"/>
  <c r="G393" i="36"/>
  <c r="G394" i="36"/>
  <c r="G395" i="36"/>
  <c r="G396" i="36"/>
  <c r="G397" i="36"/>
  <c r="G398" i="36"/>
  <c r="G399" i="36"/>
  <c r="G400" i="36"/>
  <c r="G401" i="36"/>
  <c r="G402" i="36"/>
  <c r="G403" i="36"/>
  <c r="G404" i="36"/>
  <c r="G405" i="36"/>
  <c r="G406" i="36"/>
  <c r="G407" i="36"/>
  <c r="G408" i="36"/>
  <c r="G409" i="36"/>
  <c r="G410" i="36"/>
  <c r="G411" i="36"/>
  <c r="G412" i="36"/>
  <c r="G413" i="36"/>
  <c r="G414" i="36"/>
  <c r="G2" i="37"/>
  <c r="G3" i="37"/>
  <c r="G4" i="37"/>
  <c r="G5" i="37"/>
  <c r="G6" i="37"/>
  <c r="G7" i="37"/>
  <c r="G8" i="37"/>
  <c r="G9" i="37"/>
  <c r="G10" i="37"/>
  <c r="G11" i="37"/>
  <c r="G12" i="37"/>
  <c r="G13" i="37"/>
  <c r="G14" i="37"/>
  <c r="G15" i="37"/>
  <c r="G16" i="37"/>
  <c r="G17" i="37"/>
  <c r="G18" i="37"/>
  <c r="G19" i="37"/>
  <c r="G20" i="37"/>
  <c r="G21" i="37"/>
  <c r="G22" i="37"/>
  <c r="G23" i="37"/>
  <c r="G24" i="37"/>
  <c r="G25" i="37"/>
  <c r="G26" i="37"/>
  <c r="G27" i="37"/>
  <c r="G28" i="37"/>
  <c r="G29" i="37"/>
  <c r="G30" i="37"/>
  <c r="G31" i="37"/>
  <c r="G32" i="37"/>
  <c r="G33" i="37"/>
  <c r="G34" i="37"/>
  <c r="G35" i="37"/>
  <c r="G36" i="37"/>
  <c r="G37" i="37"/>
  <c r="G38" i="37"/>
  <c r="G39" i="37"/>
  <c r="G40" i="37"/>
  <c r="G41" i="37"/>
  <c r="G42" i="37"/>
  <c r="G43" i="37"/>
  <c r="G44" i="37"/>
  <c r="G45" i="37"/>
  <c r="G46" i="37"/>
  <c r="G47" i="37"/>
  <c r="G48" i="37"/>
  <c r="G49" i="37"/>
  <c r="G50" i="37"/>
  <c r="G51" i="37"/>
  <c r="G52" i="37"/>
  <c r="G53" i="37"/>
  <c r="G54" i="37"/>
  <c r="G55" i="37"/>
  <c r="G56" i="37"/>
  <c r="G57" i="37"/>
  <c r="G58" i="37"/>
  <c r="G59" i="37"/>
  <c r="G60" i="37"/>
  <c r="G61" i="37"/>
  <c r="G62" i="37"/>
  <c r="G63" i="37"/>
  <c r="G64" i="37"/>
  <c r="G65" i="37"/>
  <c r="G66" i="37"/>
  <c r="G67" i="37"/>
  <c r="G68" i="37"/>
  <c r="G69" i="37"/>
  <c r="G70" i="37"/>
  <c r="G71" i="37"/>
  <c r="G72" i="37"/>
  <c r="G73" i="37"/>
  <c r="G74" i="37"/>
  <c r="G75" i="37"/>
  <c r="G76" i="37"/>
  <c r="G77" i="37"/>
  <c r="G78" i="37"/>
  <c r="G79" i="37"/>
  <c r="G80" i="37"/>
  <c r="G81" i="37"/>
  <c r="G82" i="37"/>
  <c r="G83" i="37"/>
  <c r="G84" i="37"/>
  <c r="G85" i="37"/>
  <c r="G86" i="37"/>
  <c r="G87" i="37"/>
  <c r="G88" i="37"/>
  <c r="G89" i="37"/>
  <c r="G90" i="37"/>
  <c r="G91" i="37"/>
  <c r="G92" i="37"/>
  <c r="G93" i="37"/>
  <c r="G94" i="37"/>
  <c r="G95" i="37"/>
  <c r="G96" i="37"/>
  <c r="G97" i="37"/>
  <c r="G98" i="37"/>
  <c r="G99" i="37"/>
  <c r="G100" i="37"/>
  <c r="G101" i="37"/>
  <c r="G102" i="37"/>
  <c r="G103" i="37"/>
  <c r="G104" i="37"/>
  <c r="G105" i="37"/>
  <c r="G106" i="37"/>
  <c r="G107" i="37"/>
  <c r="G108" i="37"/>
  <c r="G109" i="37"/>
  <c r="G110" i="37"/>
  <c r="G111" i="37"/>
  <c r="G112" i="37"/>
  <c r="G113" i="37"/>
  <c r="G114" i="37"/>
  <c r="G115" i="37"/>
  <c r="G116" i="37"/>
  <c r="G117" i="37"/>
  <c r="G118" i="37"/>
  <c r="G119" i="37"/>
  <c r="G120" i="37"/>
  <c r="G121" i="37"/>
  <c r="G122" i="37"/>
  <c r="G123" i="37"/>
  <c r="G124" i="37"/>
  <c r="G125" i="37"/>
  <c r="G126" i="37"/>
  <c r="G127" i="37"/>
  <c r="G128" i="37"/>
  <c r="G129" i="37"/>
  <c r="G130" i="37"/>
  <c r="G131" i="37"/>
  <c r="G132" i="37"/>
  <c r="G133" i="37"/>
  <c r="G134" i="37"/>
  <c r="G135" i="37"/>
  <c r="G136" i="37"/>
  <c r="G137" i="37"/>
  <c r="G138" i="37"/>
  <c r="G139" i="37"/>
  <c r="G140" i="37"/>
  <c r="G141" i="37"/>
  <c r="G142" i="37"/>
  <c r="G143" i="37"/>
  <c r="G144" i="37"/>
  <c r="G145" i="37"/>
  <c r="G146" i="37"/>
  <c r="G147" i="37"/>
  <c r="G148" i="37"/>
  <c r="G149" i="37"/>
  <c r="G150" i="37"/>
  <c r="G151" i="37"/>
  <c r="G152" i="37"/>
  <c r="G153" i="37"/>
  <c r="G154" i="37"/>
  <c r="G155" i="37"/>
  <c r="G156" i="37"/>
  <c r="G157" i="37"/>
  <c r="G158" i="37"/>
  <c r="G159" i="37"/>
  <c r="G160" i="37"/>
  <c r="G161" i="37"/>
  <c r="G162" i="37"/>
  <c r="G163" i="37"/>
  <c r="G164" i="37"/>
  <c r="G165" i="37"/>
  <c r="G166" i="37"/>
  <c r="G167" i="37"/>
  <c r="G168" i="37"/>
  <c r="G169" i="37"/>
  <c r="G170" i="37"/>
  <c r="G171" i="37"/>
  <c r="G172" i="37"/>
  <c r="G173" i="37"/>
  <c r="G174" i="37"/>
  <c r="G175" i="37"/>
  <c r="G176" i="37"/>
  <c r="G177" i="37"/>
  <c r="G178" i="37"/>
  <c r="G179" i="37"/>
  <c r="G180" i="37"/>
  <c r="G181" i="37"/>
  <c r="G182" i="37"/>
  <c r="G183" i="37"/>
  <c r="G184" i="37"/>
  <c r="G185" i="37"/>
  <c r="G186" i="37"/>
  <c r="G187" i="37"/>
  <c r="G188" i="37"/>
  <c r="G189" i="37"/>
  <c r="G190" i="37"/>
  <c r="G191" i="37"/>
  <c r="G192" i="37"/>
  <c r="G193" i="37"/>
  <c r="G194" i="37"/>
  <c r="G195" i="37"/>
  <c r="G196" i="37"/>
  <c r="G197" i="37"/>
  <c r="G198" i="37"/>
  <c r="G199" i="37"/>
  <c r="G200" i="37"/>
  <c r="G201" i="37"/>
  <c r="G202" i="37"/>
  <c r="G203" i="37"/>
  <c r="G204" i="37"/>
  <c r="G205" i="37"/>
  <c r="G206" i="37"/>
  <c r="G207" i="37"/>
  <c r="G208" i="37"/>
  <c r="G209" i="37"/>
  <c r="G210" i="37"/>
  <c r="G211" i="37"/>
  <c r="G212" i="37"/>
  <c r="G213" i="37"/>
  <c r="G214" i="37"/>
  <c r="G215" i="37"/>
  <c r="G216" i="37"/>
  <c r="G217" i="37"/>
  <c r="G218" i="37"/>
  <c r="G219" i="37"/>
  <c r="G220" i="37"/>
  <c r="G221" i="37"/>
  <c r="G222" i="37"/>
  <c r="G223" i="37"/>
  <c r="G224" i="37"/>
  <c r="G225" i="37"/>
  <c r="G226" i="37"/>
  <c r="G227" i="37"/>
  <c r="G228" i="37"/>
  <c r="G229" i="37"/>
  <c r="G230" i="37"/>
  <c r="G231" i="37"/>
  <c r="G232" i="37"/>
  <c r="G233" i="37"/>
  <c r="G234" i="37"/>
  <c r="G235" i="37"/>
  <c r="G236" i="37"/>
  <c r="G237" i="37"/>
  <c r="G238" i="37"/>
  <c r="G239" i="37"/>
  <c r="G240" i="37"/>
  <c r="G241" i="37"/>
  <c r="G242" i="37"/>
  <c r="G243" i="37"/>
  <c r="G244" i="37"/>
  <c r="G245" i="37"/>
  <c r="G246" i="37"/>
  <c r="G247" i="37"/>
  <c r="G248" i="37"/>
  <c r="G249" i="37"/>
  <c r="G250" i="37"/>
  <c r="G251" i="37"/>
  <c r="G252" i="37"/>
  <c r="G253" i="37"/>
  <c r="G254" i="37"/>
  <c r="G255" i="37"/>
  <c r="G256" i="37"/>
  <c r="G257" i="37"/>
  <c r="G258" i="37"/>
  <c r="G259" i="37"/>
  <c r="G260" i="37"/>
  <c r="G261" i="37"/>
  <c r="G262" i="37"/>
  <c r="G263" i="37"/>
  <c r="G264" i="37"/>
  <c r="G265" i="37"/>
  <c r="G266" i="37"/>
  <c r="G267" i="37"/>
  <c r="G268" i="37"/>
  <c r="G269" i="37"/>
  <c r="G270" i="37"/>
  <c r="G271" i="37"/>
  <c r="G272" i="37"/>
  <c r="G273" i="37"/>
  <c r="G274" i="37"/>
  <c r="G275" i="37"/>
  <c r="G276" i="37"/>
  <c r="G277" i="37"/>
  <c r="G278" i="37"/>
  <c r="G279" i="37"/>
  <c r="G280" i="37"/>
  <c r="G281" i="37"/>
  <c r="G282" i="37"/>
  <c r="G283" i="37"/>
  <c r="G284" i="37"/>
  <c r="G285" i="37"/>
  <c r="G286" i="37"/>
  <c r="G287" i="37"/>
  <c r="G288" i="37"/>
  <c r="G289" i="37"/>
  <c r="G290" i="37"/>
  <c r="G291" i="37"/>
  <c r="G292" i="37"/>
  <c r="G293" i="37"/>
  <c r="G294" i="37"/>
  <c r="G295" i="37"/>
  <c r="G296" i="37"/>
  <c r="G297" i="37"/>
  <c r="G298" i="37"/>
  <c r="G299" i="37"/>
  <c r="G300" i="37"/>
  <c r="G301" i="37"/>
  <c r="G302" i="37"/>
  <c r="G303" i="37"/>
  <c r="G304" i="37"/>
  <c r="G305" i="37"/>
  <c r="G306" i="37"/>
  <c r="G307" i="37"/>
  <c r="G308" i="37"/>
  <c r="G309" i="37"/>
  <c r="G310" i="37"/>
  <c r="G311" i="37"/>
  <c r="G312" i="37"/>
  <c r="G313" i="37"/>
  <c r="G314" i="37"/>
  <c r="G315" i="37"/>
  <c r="G316" i="37"/>
  <c r="G317" i="37"/>
  <c r="G318" i="37"/>
  <c r="G319" i="37"/>
  <c r="G320" i="37"/>
  <c r="G321" i="37"/>
  <c r="G322" i="37"/>
  <c r="G323" i="37"/>
  <c r="G324" i="37"/>
  <c r="G325" i="37"/>
  <c r="G326" i="37"/>
  <c r="G327" i="37"/>
  <c r="G328" i="37"/>
  <c r="G329" i="37"/>
  <c r="G330" i="37"/>
  <c r="G331" i="37"/>
  <c r="G332" i="37"/>
  <c r="G333" i="37"/>
  <c r="G334" i="37"/>
  <c r="G335" i="37"/>
  <c r="G336" i="37"/>
  <c r="G337" i="37"/>
  <c r="G338" i="37"/>
  <c r="G339" i="37"/>
  <c r="G340" i="37"/>
  <c r="G341" i="37"/>
  <c r="G342" i="37"/>
  <c r="G343" i="37"/>
  <c r="G344" i="37"/>
  <c r="G345" i="37"/>
  <c r="G346" i="37"/>
  <c r="G347" i="37"/>
  <c r="G348" i="37"/>
  <c r="G349" i="37"/>
  <c r="G350" i="37"/>
  <c r="G351" i="37"/>
  <c r="G352" i="37"/>
  <c r="G353" i="37"/>
  <c r="G354" i="37"/>
  <c r="G355" i="37"/>
  <c r="G356" i="37"/>
  <c r="G357" i="37"/>
  <c r="G358" i="37"/>
  <c r="G359" i="37"/>
  <c r="G360" i="37"/>
  <c r="G361" i="37"/>
  <c r="G362" i="37"/>
  <c r="G363" i="37"/>
  <c r="G364" i="37"/>
  <c r="G365" i="37"/>
  <c r="G366" i="37"/>
  <c r="G367" i="37"/>
  <c r="G368" i="37"/>
  <c r="G369" i="37"/>
  <c r="G370" i="37"/>
  <c r="G371" i="37"/>
  <c r="G372" i="37"/>
  <c r="G373" i="37"/>
  <c r="G374" i="37"/>
  <c r="G375" i="37"/>
  <c r="G376" i="37"/>
  <c r="G377" i="37"/>
  <c r="G378" i="37"/>
  <c r="G379" i="37"/>
  <c r="G380" i="37"/>
  <c r="G381" i="37"/>
  <c r="G382" i="37"/>
  <c r="G383" i="37"/>
  <c r="G384" i="37"/>
  <c r="G385" i="37"/>
  <c r="G386" i="37"/>
  <c r="G387" i="37"/>
  <c r="G388" i="37"/>
  <c r="G389" i="37"/>
  <c r="G390" i="37"/>
  <c r="G391" i="37"/>
  <c r="G392" i="37"/>
  <c r="G393" i="37"/>
  <c r="G394" i="37"/>
  <c r="G395" i="37"/>
  <c r="G396" i="37"/>
  <c r="G397" i="37"/>
  <c r="G398" i="37"/>
  <c r="G399" i="37"/>
  <c r="G400" i="37"/>
  <c r="G401" i="37"/>
  <c r="G402" i="37"/>
  <c r="G403" i="37"/>
  <c r="G404" i="37"/>
  <c r="G405" i="37"/>
  <c r="G406" i="37"/>
  <c r="G407" i="37"/>
  <c r="G408" i="37"/>
  <c r="G409" i="37"/>
  <c r="G410" i="37"/>
  <c r="G411" i="37"/>
  <c r="G412" i="37"/>
  <c r="G413" i="37"/>
  <c r="G414" i="37"/>
  <c r="G415" i="37"/>
  <c r="G416" i="37"/>
  <c r="G417" i="37"/>
  <c r="G418" i="37"/>
  <c r="G419" i="37"/>
  <c r="G420" i="37"/>
  <c r="G2" i="38"/>
  <c r="G3" i="38"/>
  <c r="G4" i="38"/>
  <c r="G5" i="38"/>
  <c r="G6" i="38"/>
  <c r="G7" i="38"/>
  <c r="G8" i="38"/>
  <c r="G9" i="38"/>
  <c r="G10" i="38"/>
  <c r="G11" i="38"/>
  <c r="G12" i="38"/>
  <c r="G13" i="38"/>
  <c r="G14" i="38"/>
  <c r="G15" i="38"/>
  <c r="G16" i="38"/>
  <c r="G17" i="38"/>
  <c r="G18" i="38"/>
  <c r="G19" i="38"/>
  <c r="G20" i="38"/>
  <c r="G21" i="38"/>
  <c r="G22" i="38"/>
  <c r="G23" i="38"/>
  <c r="G24" i="38"/>
  <c r="G25" i="38"/>
  <c r="G26" i="38"/>
  <c r="G27" i="38"/>
  <c r="G28" i="38"/>
  <c r="G29" i="38"/>
  <c r="G30" i="38"/>
  <c r="G31" i="38"/>
  <c r="G32" i="38"/>
  <c r="G33" i="38"/>
  <c r="G34" i="38"/>
  <c r="G35" i="38"/>
  <c r="G36" i="38"/>
  <c r="G37" i="38"/>
  <c r="G38" i="38"/>
  <c r="G39" i="38"/>
  <c r="G40" i="38"/>
  <c r="G41" i="38"/>
  <c r="G42" i="38"/>
  <c r="G43" i="38"/>
  <c r="G44" i="38"/>
  <c r="G45" i="38"/>
  <c r="G46" i="38"/>
  <c r="G47" i="38"/>
  <c r="G48" i="38"/>
  <c r="G49" i="38"/>
  <c r="G50" i="38"/>
  <c r="G51" i="38"/>
  <c r="G52" i="38"/>
  <c r="G53" i="38"/>
  <c r="G54" i="38"/>
  <c r="G55" i="38"/>
  <c r="G56" i="38"/>
  <c r="G57" i="38"/>
  <c r="G58" i="38"/>
  <c r="G59" i="38"/>
  <c r="G60" i="38"/>
  <c r="G61" i="38"/>
  <c r="G62" i="38"/>
  <c r="G63" i="38"/>
  <c r="G64" i="38"/>
  <c r="G65" i="38"/>
  <c r="G66" i="38"/>
  <c r="G67" i="38"/>
  <c r="G68" i="38"/>
  <c r="G69" i="38"/>
  <c r="G70" i="38"/>
  <c r="G71" i="38"/>
  <c r="G72" i="38"/>
  <c r="G73" i="38"/>
  <c r="G74" i="38"/>
  <c r="G75" i="38"/>
  <c r="G76" i="38"/>
  <c r="G77" i="38"/>
  <c r="G78" i="38"/>
  <c r="G79" i="38"/>
  <c r="G80" i="38"/>
  <c r="G81" i="38"/>
  <c r="G82" i="38"/>
  <c r="G83" i="38"/>
  <c r="G84" i="38"/>
  <c r="G85" i="38"/>
  <c r="G86" i="38"/>
  <c r="G87" i="38"/>
  <c r="G88" i="38"/>
  <c r="G89" i="38"/>
  <c r="G90" i="38"/>
  <c r="G91" i="38"/>
  <c r="G92" i="38"/>
  <c r="G93" i="38"/>
  <c r="G94" i="38"/>
  <c r="G95" i="38"/>
  <c r="G96" i="38"/>
  <c r="G97" i="38"/>
  <c r="G98" i="38"/>
  <c r="G99" i="38"/>
  <c r="G100" i="38"/>
  <c r="G101" i="38"/>
  <c r="G102" i="38"/>
  <c r="G103" i="38"/>
  <c r="G104" i="38"/>
  <c r="G105" i="38"/>
  <c r="G106" i="38"/>
  <c r="G107" i="38"/>
  <c r="G108" i="38"/>
  <c r="G109" i="38"/>
  <c r="G110" i="38"/>
  <c r="G111" i="38"/>
  <c r="G112" i="38"/>
  <c r="G113" i="38"/>
  <c r="G114" i="38"/>
  <c r="G115" i="38"/>
  <c r="G116" i="38"/>
  <c r="G117" i="38"/>
  <c r="G118" i="38"/>
  <c r="G119" i="38"/>
  <c r="G120" i="38"/>
  <c r="G121" i="38"/>
  <c r="G122" i="38"/>
  <c r="G123" i="38"/>
  <c r="G124" i="38"/>
  <c r="G125" i="38"/>
  <c r="G126" i="38"/>
  <c r="G127" i="38"/>
  <c r="G128" i="38"/>
  <c r="G129" i="38"/>
  <c r="G130" i="38"/>
  <c r="G131" i="38"/>
  <c r="G132" i="38"/>
  <c r="G133" i="38"/>
  <c r="G134" i="38"/>
  <c r="G135" i="38"/>
  <c r="G136" i="38"/>
  <c r="G137" i="38"/>
  <c r="G138" i="38"/>
  <c r="G139" i="38"/>
  <c r="G140" i="38"/>
  <c r="G141" i="38"/>
  <c r="G142" i="38"/>
  <c r="G143" i="38"/>
  <c r="G144" i="38"/>
  <c r="G145" i="38"/>
  <c r="G146" i="38"/>
  <c r="G147" i="38"/>
  <c r="G148" i="38"/>
  <c r="G149" i="38"/>
  <c r="G150" i="38"/>
  <c r="G151" i="38"/>
  <c r="G152" i="38"/>
  <c r="G153" i="38"/>
  <c r="G154" i="38"/>
  <c r="G155" i="38"/>
  <c r="G156" i="38"/>
  <c r="G157" i="38"/>
  <c r="G158" i="38"/>
  <c r="G159" i="38"/>
  <c r="G160" i="38"/>
  <c r="G161" i="38"/>
  <c r="G162" i="38"/>
  <c r="G163" i="38"/>
  <c r="G164" i="38"/>
  <c r="G165" i="38"/>
  <c r="G166" i="38"/>
  <c r="G167" i="38"/>
  <c r="G168" i="38"/>
  <c r="G169" i="38"/>
  <c r="G170" i="38"/>
  <c r="G171" i="38"/>
  <c r="G172" i="38"/>
  <c r="G173" i="38"/>
  <c r="G174" i="38"/>
  <c r="G175" i="38"/>
  <c r="G176" i="38"/>
  <c r="G177" i="38"/>
  <c r="G178" i="38"/>
  <c r="G179" i="38"/>
  <c r="G180" i="38"/>
  <c r="G181" i="38"/>
  <c r="G182" i="38"/>
  <c r="G183" i="38"/>
  <c r="G184" i="38"/>
  <c r="G185" i="38"/>
  <c r="G186" i="38"/>
  <c r="G187" i="38"/>
  <c r="G188" i="38"/>
  <c r="G189" i="38"/>
  <c r="G190" i="38"/>
  <c r="G191" i="38"/>
  <c r="G192" i="38"/>
  <c r="G193" i="38"/>
  <c r="G194" i="38"/>
  <c r="G195" i="38"/>
  <c r="G196" i="38"/>
  <c r="G197" i="38"/>
  <c r="G198" i="38"/>
  <c r="G199" i="38"/>
  <c r="G200" i="38"/>
  <c r="G201" i="38"/>
  <c r="G202" i="38"/>
  <c r="G203" i="38"/>
  <c r="G204" i="38"/>
  <c r="G205" i="38"/>
  <c r="G206" i="38"/>
  <c r="G207" i="38"/>
  <c r="G208" i="38"/>
  <c r="G209" i="38"/>
  <c r="G210" i="38"/>
  <c r="G211" i="38"/>
  <c r="G212" i="38"/>
  <c r="G213" i="38"/>
  <c r="G214" i="38"/>
  <c r="G215" i="38"/>
  <c r="G216" i="38"/>
  <c r="G217" i="38"/>
  <c r="G218" i="38"/>
  <c r="G219" i="38"/>
  <c r="G220" i="38"/>
  <c r="G221" i="38"/>
  <c r="G222" i="38"/>
  <c r="G223" i="38"/>
  <c r="G224" i="38"/>
  <c r="G225" i="38"/>
  <c r="G226" i="38"/>
  <c r="G227" i="38"/>
  <c r="G228" i="38"/>
  <c r="G229" i="38"/>
  <c r="G230" i="38"/>
  <c r="G231" i="38"/>
  <c r="G232" i="38"/>
  <c r="G233" i="38"/>
  <c r="G234" i="38"/>
  <c r="G235" i="38"/>
  <c r="G236" i="38"/>
  <c r="G237" i="38"/>
  <c r="G238" i="38"/>
  <c r="G239" i="38"/>
  <c r="G240" i="38"/>
  <c r="G241" i="38"/>
  <c r="G242" i="38"/>
  <c r="G243" i="38"/>
  <c r="G244" i="38"/>
  <c r="G245" i="38"/>
  <c r="G246" i="38"/>
  <c r="G247" i="38"/>
  <c r="G248" i="38"/>
  <c r="G249" i="38"/>
  <c r="G250" i="38"/>
  <c r="G251" i="38"/>
  <c r="G252" i="38"/>
  <c r="G253" i="38"/>
  <c r="G254" i="38"/>
  <c r="G255" i="38"/>
  <c r="G256" i="38"/>
  <c r="G257" i="38"/>
  <c r="G258" i="38"/>
  <c r="G259" i="38"/>
  <c r="G260" i="38"/>
  <c r="G261" i="38"/>
  <c r="G262" i="38"/>
  <c r="G263" i="38"/>
  <c r="G264" i="38"/>
  <c r="G265" i="38"/>
  <c r="G266" i="38"/>
  <c r="G267" i="38"/>
  <c r="G268" i="38"/>
  <c r="G269" i="38"/>
  <c r="G270" i="38"/>
  <c r="G271" i="38"/>
  <c r="G272" i="38"/>
  <c r="G273" i="38"/>
  <c r="G274" i="38"/>
  <c r="G275" i="38"/>
  <c r="G276" i="38"/>
  <c r="G277" i="38"/>
  <c r="G278" i="38"/>
  <c r="G279" i="38"/>
  <c r="G280" i="38"/>
  <c r="G281" i="38"/>
  <c r="G282" i="38"/>
  <c r="G283" i="38"/>
  <c r="G284" i="38"/>
  <c r="G285" i="38"/>
  <c r="G286" i="38"/>
  <c r="G287" i="38"/>
  <c r="G288" i="38"/>
  <c r="G289" i="38"/>
  <c r="G290" i="38"/>
  <c r="G291" i="38"/>
  <c r="G292" i="38"/>
  <c r="G293" i="38"/>
  <c r="G294" i="38"/>
  <c r="G295" i="38"/>
  <c r="G296" i="38"/>
  <c r="G297" i="38"/>
  <c r="G298" i="38"/>
  <c r="G299" i="38"/>
  <c r="G300" i="38"/>
  <c r="G301" i="38"/>
  <c r="G302" i="38"/>
  <c r="G303" i="38"/>
  <c r="G304" i="38"/>
  <c r="G305" i="38"/>
  <c r="G306" i="38"/>
  <c r="G307" i="38"/>
  <c r="G308" i="38"/>
  <c r="G309" i="38"/>
  <c r="G310" i="38"/>
  <c r="G311" i="38"/>
  <c r="G312" i="38"/>
  <c r="G313" i="38"/>
  <c r="G314" i="38"/>
  <c r="G315" i="38"/>
  <c r="G316" i="38"/>
  <c r="G317" i="38"/>
  <c r="G318" i="38"/>
  <c r="G319" i="38"/>
  <c r="G320" i="38"/>
  <c r="G321" i="38"/>
  <c r="G322" i="38"/>
  <c r="G323" i="38"/>
  <c r="G324" i="38"/>
  <c r="G325" i="38"/>
  <c r="G326" i="38"/>
  <c r="G327" i="38"/>
  <c r="G328" i="38"/>
  <c r="G329" i="38"/>
  <c r="G330" i="38"/>
  <c r="G331" i="38"/>
  <c r="G332" i="38"/>
  <c r="G333" i="38"/>
  <c r="G334" i="38"/>
  <c r="G335" i="38"/>
  <c r="G336" i="38"/>
  <c r="G337" i="38"/>
  <c r="G338" i="38"/>
  <c r="G339" i="38"/>
  <c r="G340" i="38"/>
  <c r="G341" i="38"/>
  <c r="G342" i="38"/>
  <c r="G343" i="38"/>
  <c r="G344" i="38"/>
  <c r="G345" i="38"/>
  <c r="G346" i="38"/>
  <c r="G347" i="38"/>
  <c r="G348" i="38"/>
  <c r="G349" i="38"/>
  <c r="G350" i="38"/>
  <c r="G351" i="38"/>
  <c r="G352" i="38"/>
  <c r="G353" i="38"/>
  <c r="G354" i="38"/>
  <c r="G355" i="38"/>
  <c r="G356" i="38"/>
  <c r="G357" i="38"/>
  <c r="G358" i="38"/>
  <c r="G359" i="38"/>
  <c r="G360" i="38"/>
  <c r="G361" i="38"/>
  <c r="G362" i="38"/>
  <c r="G363" i="38"/>
  <c r="G364" i="38"/>
  <c r="G365" i="38"/>
  <c r="G366" i="38"/>
  <c r="G367" i="38"/>
  <c r="G368" i="38"/>
  <c r="G369" i="38"/>
  <c r="G370" i="38"/>
  <c r="G371" i="38"/>
  <c r="G372" i="38"/>
  <c r="G373" i="38"/>
  <c r="G374" i="38"/>
  <c r="G375" i="38"/>
  <c r="G376" i="38"/>
  <c r="G377" i="38"/>
  <c r="G378" i="38"/>
  <c r="G379" i="38"/>
  <c r="G380" i="38"/>
  <c r="G381" i="38"/>
  <c r="G382" i="38"/>
  <c r="G383" i="38"/>
  <c r="G384" i="38"/>
  <c r="G385" i="38"/>
  <c r="G386" i="38"/>
  <c r="G387" i="38"/>
  <c r="G388" i="38"/>
  <c r="G389" i="38"/>
  <c r="G390" i="38"/>
  <c r="G391" i="38"/>
  <c r="G392" i="38"/>
  <c r="G393" i="38"/>
  <c r="G394" i="38"/>
  <c r="G395" i="38"/>
  <c r="G396" i="38"/>
  <c r="G397" i="38"/>
  <c r="G398" i="38"/>
  <c r="G399" i="38"/>
  <c r="G400" i="38"/>
  <c r="G401" i="38"/>
  <c r="G402" i="38"/>
  <c r="G403" i="38"/>
  <c r="G404" i="38"/>
  <c r="G405" i="38"/>
  <c r="G406" i="38"/>
  <c r="G407" i="38"/>
  <c r="G408" i="38"/>
  <c r="G409" i="38"/>
  <c r="G410" i="38"/>
  <c r="G411" i="38"/>
  <c r="G412" i="38"/>
  <c r="G413" i="38"/>
  <c r="G414" i="38"/>
  <c r="G415" i="38"/>
  <c r="G416" i="38"/>
  <c r="G417" i="38"/>
  <c r="G2" i="39"/>
  <c r="G3" i="39"/>
  <c r="G4" i="39"/>
  <c r="G5" i="39"/>
  <c r="G6" i="39"/>
  <c r="G7" i="39"/>
  <c r="G8" i="39"/>
  <c r="G9" i="39"/>
  <c r="G10" i="39"/>
  <c r="G11" i="39"/>
  <c r="G12" i="39"/>
  <c r="G13" i="39"/>
  <c r="G14" i="39"/>
  <c r="G15" i="39"/>
  <c r="G16" i="39"/>
  <c r="G17" i="39"/>
  <c r="G18" i="39"/>
  <c r="G19" i="39"/>
  <c r="G20" i="39"/>
  <c r="G21" i="39"/>
  <c r="G22" i="39"/>
  <c r="G23" i="39"/>
  <c r="G24" i="39"/>
  <c r="G25" i="39"/>
  <c r="G26" i="39"/>
  <c r="G27" i="39"/>
  <c r="G28" i="39"/>
  <c r="G29" i="39"/>
  <c r="G30" i="39"/>
  <c r="G31" i="39"/>
  <c r="G32" i="39"/>
  <c r="G33" i="39"/>
  <c r="G34" i="39"/>
  <c r="G35" i="39"/>
  <c r="G36" i="39"/>
  <c r="G37" i="39"/>
  <c r="G38" i="39"/>
  <c r="G39" i="39"/>
  <c r="G40" i="39"/>
  <c r="G41" i="39"/>
  <c r="G42" i="39"/>
  <c r="G43" i="39"/>
  <c r="G44" i="39"/>
  <c r="G45" i="39"/>
  <c r="G46" i="39"/>
  <c r="G47" i="39"/>
  <c r="G48" i="39"/>
  <c r="G49" i="39"/>
  <c r="G50" i="39"/>
  <c r="G51" i="39"/>
  <c r="G52" i="39"/>
  <c r="G53" i="39"/>
  <c r="G54" i="39"/>
  <c r="G55" i="39"/>
  <c r="G56" i="39"/>
  <c r="G57" i="39"/>
  <c r="G58" i="39"/>
  <c r="G59" i="39"/>
  <c r="G60" i="39"/>
  <c r="G61" i="39"/>
  <c r="G62" i="39"/>
  <c r="G63" i="39"/>
  <c r="G64" i="39"/>
  <c r="G65" i="39"/>
  <c r="G66" i="39"/>
  <c r="G67" i="39"/>
  <c r="G68" i="39"/>
  <c r="G69" i="39"/>
  <c r="G70" i="39"/>
  <c r="G71" i="39"/>
  <c r="G72" i="39"/>
  <c r="G73" i="39"/>
  <c r="G74" i="39"/>
  <c r="G75" i="39"/>
  <c r="G76" i="39"/>
  <c r="G77" i="39"/>
  <c r="G78" i="39"/>
  <c r="G79" i="39"/>
  <c r="G80" i="39"/>
  <c r="G81" i="39"/>
  <c r="G82" i="39"/>
  <c r="G83" i="39"/>
  <c r="G84" i="39"/>
  <c r="G85" i="39"/>
  <c r="G86" i="39"/>
  <c r="G87" i="39"/>
  <c r="G88" i="39"/>
  <c r="G89" i="39"/>
  <c r="G90" i="39"/>
  <c r="G91" i="39"/>
  <c r="G92" i="39"/>
  <c r="G93" i="39"/>
  <c r="G94" i="39"/>
  <c r="G95" i="39"/>
  <c r="G96" i="39"/>
  <c r="G97" i="39"/>
  <c r="G98" i="39"/>
  <c r="G99" i="39"/>
  <c r="G100" i="39"/>
  <c r="G101" i="39"/>
  <c r="G102" i="39"/>
  <c r="G103" i="39"/>
  <c r="G104" i="39"/>
  <c r="G105" i="39"/>
  <c r="G106" i="39"/>
  <c r="G107" i="39"/>
  <c r="G108" i="39"/>
  <c r="G109" i="39"/>
  <c r="G110" i="39"/>
  <c r="G111" i="39"/>
  <c r="G112" i="39"/>
  <c r="G113" i="39"/>
  <c r="G114" i="39"/>
  <c r="G115" i="39"/>
  <c r="G116" i="39"/>
  <c r="G117" i="39"/>
  <c r="G118" i="39"/>
  <c r="G119" i="39"/>
  <c r="G120" i="39"/>
  <c r="G121" i="39"/>
  <c r="G122" i="39"/>
  <c r="G123" i="39"/>
  <c r="G124" i="39"/>
  <c r="G125" i="39"/>
  <c r="G126" i="39"/>
  <c r="G127" i="39"/>
  <c r="G128" i="39"/>
  <c r="G129" i="39"/>
  <c r="G130" i="39"/>
  <c r="G131" i="39"/>
  <c r="G132" i="39"/>
  <c r="G133" i="39"/>
  <c r="G134" i="39"/>
  <c r="G135" i="39"/>
  <c r="G136" i="39"/>
  <c r="G137" i="39"/>
  <c r="G138" i="39"/>
  <c r="G139" i="39"/>
  <c r="G140" i="39"/>
  <c r="G141" i="39"/>
  <c r="G142" i="39"/>
  <c r="G143" i="39"/>
  <c r="G144" i="39"/>
  <c r="G145" i="39"/>
  <c r="G146" i="39"/>
  <c r="G147" i="39"/>
  <c r="G148" i="39"/>
  <c r="G149" i="39"/>
  <c r="G150" i="39"/>
  <c r="G151" i="39"/>
  <c r="G152" i="39"/>
  <c r="G153" i="39"/>
  <c r="G154" i="39"/>
  <c r="G155" i="39"/>
  <c r="G156" i="39"/>
  <c r="G157" i="39"/>
  <c r="G158" i="39"/>
  <c r="G159" i="39"/>
  <c r="G160" i="39"/>
  <c r="G161" i="39"/>
  <c r="G162" i="39"/>
  <c r="G163" i="39"/>
  <c r="G164" i="39"/>
  <c r="G165" i="39"/>
  <c r="G166" i="39"/>
  <c r="G167" i="39"/>
  <c r="G168" i="39"/>
  <c r="G169" i="39"/>
  <c r="G170" i="39"/>
  <c r="G171" i="39"/>
  <c r="G172" i="39"/>
  <c r="G173" i="39"/>
  <c r="G174" i="39"/>
  <c r="G175" i="39"/>
  <c r="G176" i="39"/>
  <c r="G177" i="39"/>
  <c r="G178" i="39"/>
  <c r="G179" i="39"/>
  <c r="G180" i="39"/>
  <c r="G181" i="39"/>
  <c r="G182" i="39"/>
  <c r="G183" i="39"/>
  <c r="G184" i="39"/>
  <c r="G185" i="39"/>
  <c r="G186" i="39"/>
  <c r="G187" i="39"/>
  <c r="G188" i="39"/>
  <c r="G189" i="39"/>
  <c r="G190" i="39"/>
  <c r="G191" i="39"/>
  <c r="G192" i="39"/>
  <c r="G193" i="39"/>
  <c r="G194" i="39"/>
  <c r="G195" i="39"/>
  <c r="G196" i="39"/>
  <c r="G197" i="39"/>
  <c r="G198" i="39"/>
  <c r="G199" i="39"/>
  <c r="G200" i="39"/>
  <c r="G201" i="39"/>
  <c r="G202" i="39"/>
  <c r="G203" i="39"/>
  <c r="G204" i="39"/>
  <c r="G205" i="39"/>
  <c r="G206" i="39"/>
  <c r="G207" i="39"/>
  <c r="G208" i="39"/>
  <c r="G209" i="39"/>
  <c r="G210" i="39"/>
  <c r="G211" i="39"/>
  <c r="G212" i="39"/>
  <c r="G213" i="39"/>
  <c r="G214" i="39"/>
  <c r="G215" i="39"/>
  <c r="G216" i="39"/>
  <c r="G217" i="39"/>
  <c r="G218" i="39"/>
  <c r="G219" i="39"/>
  <c r="G220" i="39"/>
  <c r="G221" i="39"/>
  <c r="G222" i="39"/>
  <c r="G223" i="39"/>
  <c r="G224" i="39"/>
  <c r="G225" i="39"/>
  <c r="G226" i="39"/>
  <c r="G227" i="39"/>
  <c r="G228" i="39"/>
  <c r="G229" i="39"/>
  <c r="G230" i="39"/>
  <c r="G231" i="39"/>
  <c r="G232" i="39"/>
  <c r="G233" i="39"/>
  <c r="G234" i="39"/>
  <c r="G235" i="39"/>
  <c r="G236" i="39"/>
  <c r="G237" i="39"/>
  <c r="G238" i="39"/>
  <c r="G239" i="39"/>
  <c r="G240" i="39"/>
  <c r="G241" i="39"/>
  <c r="G242" i="39"/>
  <c r="G243" i="39"/>
  <c r="G244" i="39"/>
  <c r="G245" i="39"/>
  <c r="G246" i="39"/>
  <c r="G247" i="39"/>
  <c r="G248" i="39"/>
  <c r="G249" i="39"/>
  <c r="G250" i="39"/>
  <c r="G251" i="39"/>
  <c r="G252" i="39"/>
  <c r="G253" i="39"/>
  <c r="G254" i="39"/>
  <c r="G255" i="39"/>
  <c r="G256" i="39"/>
  <c r="G257" i="39"/>
  <c r="G258" i="39"/>
  <c r="G259" i="39"/>
  <c r="G260" i="39"/>
  <c r="G261" i="39"/>
  <c r="G262" i="39"/>
  <c r="G263" i="39"/>
  <c r="G264" i="39"/>
  <c r="G265" i="39"/>
  <c r="G266" i="39"/>
  <c r="G267" i="39"/>
  <c r="G268" i="39"/>
  <c r="G269" i="39"/>
  <c r="G270" i="39"/>
  <c r="G271" i="39"/>
  <c r="G272" i="39"/>
  <c r="G273" i="39"/>
  <c r="G274" i="39"/>
  <c r="G275" i="39"/>
  <c r="G276" i="39"/>
  <c r="G277" i="39"/>
  <c r="G278" i="39"/>
  <c r="G279" i="39"/>
  <c r="G280" i="39"/>
  <c r="G281" i="39"/>
  <c r="G282" i="39"/>
  <c r="G283" i="39"/>
  <c r="G284" i="39"/>
  <c r="G285" i="39"/>
  <c r="G286" i="39"/>
  <c r="G287" i="39"/>
  <c r="G288" i="39"/>
  <c r="G289" i="39"/>
  <c r="G290" i="39"/>
  <c r="G291" i="39"/>
  <c r="G292" i="39"/>
  <c r="G293" i="39"/>
  <c r="G294" i="39"/>
  <c r="G295" i="39"/>
  <c r="G296" i="39"/>
  <c r="G297" i="39"/>
  <c r="G298" i="39"/>
  <c r="G299" i="39"/>
  <c r="G300" i="39"/>
  <c r="G301" i="39"/>
  <c r="G302" i="39"/>
  <c r="G303" i="39"/>
  <c r="G304" i="39"/>
  <c r="G305" i="39"/>
  <c r="G306" i="39"/>
  <c r="G307" i="39"/>
  <c r="G308" i="39"/>
  <c r="G309" i="39"/>
  <c r="G310" i="39"/>
  <c r="G311" i="39"/>
  <c r="G312" i="39"/>
  <c r="G313" i="39"/>
  <c r="G314" i="39"/>
  <c r="G315" i="39"/>
  <c r="G316" i="39"/>
  <c r="G317" i="39"/>
  <c r="G318" i="39"/>
  <c r="G319" i="39"/>
  <c r="G320" i="39"/>
  <c r="G321" i="39"/>
  <c r="G322" i="39"/>
  <c r="G323" i="39"/>
  <c r="G324" i="39"/>
  <c r="G325" i="39"/>
  <c r="G326" i="39"/>
  <c r="G327" i="39"/>
  <c r="G328" i="39"/>
  <c r="G329" i="39"/>
  <c r="G330" i="39"/>
  <c r="G331" i="39"/>
  <c r="G332" i="39"/>
  <c r="G333" i="39"/>
  <c r="G334" i="39"/>
  <c r="G335" i="39"/>
  <c r="G336" i="39"/>
  <c r="G337" i="39"/>
  <c r="G338" i="39"/>
  <c r="G339" i="39"/>
  <c r="G340" i="39"/>
  <c r="G341" i="39"/>
  <c r="G342" i="39"/>
  <c r="G343" i="39"/>
  <c r="G344" i="39"/>
  <c r="G345" i="39"/>
  <c r="G346" i="39"/>
  <c r="G347" i="39"/>
  <c r="G348" i="39"/>
  <c r="G349" i="39"/>
  <c r="G350" i="39"/>
  <c r="G351" i="39"/>
  <c r="G352" i="39"/>
  <c r="G353" i="39"/>
  <c r="G354" i="39"/>
  <c r="G355" i="39"/>
  <c r="G356" i="39"/>
  <c r="G357" i="39"/>
  <c r="G358" i="39"/>
  <c r="G359" i="39"/>
  <c r="G360" i="39"/>
  <c r="G361" i="39"/>
  <c r="G362" i="39"/>
  <c r="G363" i="39"/>
  <c r="G364" i="39"/>
  <c r="G365" i="39"/>
  <c r="G366" i="39"/>
  <c r="G367" i="39"/>
  <c r="G368" i="39"/>
  <c r="G369" i="39"/>
  <c r="G370" i="39"/>
  <c r="G371" i="39"/>
  <c r="G372" i="39"/>
  <c r="G373" i="39"/>
  <c r="G374" i="39"/>
  <c r="G375" i="39"/>
  <c r="G376" i="39"/>
  <c r="G377" i="39"/>
  <c r="G378" i="39"/>
  <c r="G379" i="39"/>
  <c r="G380" i="39"/>
  <c r="G381" i="39"/>
  <c r="G382" i="39"/>
  <c r="G383" i="39"/>
  <c r="G384" i="39"/>
  <c r="G385" i="39"/>
  <c r="G386" i="39"/>
  <c r="G387" i="39"/>
  <c r="G388" i="39"/>
  <c r="G389" i="39"/>
  <c r="G390" i="39"/>
  <c r="G391" i="39"/>
  <c r="G392" i="39"/>
  <c r="G393" i="39"/>
  <c r="G394" i="39"/>
  <c r="G395" i="39"/>
  <c r="G396" i="39"/>
  <c r="G397" i="39"/>
  <c r="G398" i="39"/>
  <c r="G399" i="39"/>
  <c r="G400" i="39"/>
  <c r="G401" i="39"/>
  <c r="G402" i="39"/>
  <c r="G403" i="39"/>
  <c r="G404" i="39"/>
  <c r="G405" i="39"/>
  <c r="G406" i="39"/>
  <c r="G407" i="39"/>
  <c r="G408" i="39"/>
  <c r="G409" i="39"/>
  <c r="G410" i="39"/>
  <c r="G411" i="39"/>
  <c r="G412" i="39"/>
  <c r="G413" i="39"/>
  <c r="G414" i="39"/>
  <c r="G415" i="39"/>
  <c r="G416" i="39"/>
  <c r="G417" i="39"/>
  <c r="G418" i="39"/>
  <c r="G419" i="39"/>
  <c r="G420" i="39"/>
  <c r="G421" i="39"/>
  <c r="G422" i="39"/>
  <c r="G423" i="39"/>
  <c r="G424" i="39"/>
  <c r="G2" i="40"/>
  <c r="G3" i="40"/>
  <c r="G4" i="40"/>
  <c r="G5" i="40"/>
  <c r="G6" i="40"/>
  <c r="G7" i="40"/>
  <c r="G8" i="40"/>
  <c r="G9" i="40"/>
  <c r="G10" i="40"/>
  <c r="G11" i="40"/>
  <c r="G12" i="40"/>
  <c r="G13" i="40"/>
  <c r="G14" i="40"/>
  <c r="G15" i="40"/>
  <c r="G16" i="40"/>
  <c r="G17" i="40"/>
  <c r="G18" i="40"/>
  <c r="G19" i="40"/>
  <c r="G20" i="40"/>
  <c r="G21" i="40"/>
  <c r="G22" i="40"/>
  <c r="G23" i="40"/>
  <c r="G24" i="40"/>
  <c r="G25" i="40"/>
  <c r="G26" i="40"/>
  <c r="G27" i="40"/>
  <c r="G28" i="40"/>
  <c r="G29" i="40"/>
  <c r="G30" i="40"/>
  <c r="G31" i="40"/>
  <c r="G32" i="40"/>
  <c r="G33" i="40"/>
  <c r="G34" i="40"/>
  <c r="G35" i="40"/>
  <c r="G36" i="40"/>
  <c r="G37" i="40"/>
  <c r="G38" i="40"/>
  <c r="G39" i="40"/>
  <c r="G40" i="40"/>
  <c r="G41" i="40"/>
  <c r="G42" i="40"/>
  <c r="G43" i="40"/>
  <c r="G44" i="40"/>
  <c r="G45" i="40"/>
  <c r="G46" i="40"/>
  <c r="G47" i="40"/>
  <c r="G48" i="40"/>
  <c r="G49" i="40"/>
  <c r="G50" i="40"/>
  <c r="G51" i="40"/>
  <c r="G52" i="40"/>
  <c r="G53" i="40"/>
  <c r="G54" i="40"/>
  <c r="G55" i="40"/>
  <c r="G56" i="40"/>
  <c r="G57" i="40"/>
  <c r="G58" i="40"/>
  <c r="G59" i="40"/>
  <c r="G60" i="40"/>
  <c r="G61" i="40"/>
  <c r="G62" i="40"/>
  <c r="G63" i="40"/>
  <c r="G64" i="40"/>
  <c r="G65" i="40"/>
  <c r="G66" i="40"/>
  <c r="G67" i="40"/>
  <c r="G68" i="40"/>
  <c r="G69" i="40"/>
  <c r="G70" i="40"/>
  <c r="G71" i="40"/>
  <c r="G72" i="40"/>
  <c r="G73" i="40"/>
  <c r="G74" i="40"/>
  <c r="G75" i="40"/>
  <c r="G76" i="40"/>
  <c r="G77" i="40"/>
  <c r="G78" i="40"/>
  <c r="G79" i="40"/>
  <c r="G80" i="40"/>
  <c r="G81" i="40"/>
  <c r="G82" i="40"/>
  <c r="G83" i="40"/>
  <c r="G84" i="40"/>
  <c r="G85" i="40"/>
  <c r="G86" i="40"/>
  <c r="G87" i="40"/>
  <c r="G88" i="40"/>
  <c r="G89" i="40"/>
  <c r="G90" i="40"/>
  <c r="G91" i="40"/>
  <c r="G92" i="40"/>
  <c r="G93" i="40"/>
  <c r="G94" i="40"/>
  <c r="G95" i="40"/>
  <c r="G96" i="40"/>
  <c r="G97" i="40"/>
  <c r="G98" i="40"/>
  <c r="G99" i="40"/>
  <c r="G100" i="40"/>
  <c r="G101" i="40"/>
  <c r="G102" i="40"/>
  <c r="G103" i="40"/>
  <c r="G104" i="40"/>
  <c r="G105" i="40"/>
  <c r="G106" i="40"/>
  <c r="G107" i="40"/>
  <c r="G108" i="40"/>
  <c r="G109" i="40"/>
  <c r="G110" i="40"/>
  <c r="G111" i="40"/>
  <c r="G112" i="40"/>
  <c r="G113" i="40"/>
  <c r="G114" i="40"/>
  <c r="G115" i="40"/>
  <c r="G116" i="40"/>
  <c r="G117" i="40"/>
  <c r="G118" i="40"/>
  <c r="G119" i="40"/>
  <c r="G120" i="40"/>
  <c r="G121" i="40"/>
  <c r="G122" i="40"/>
  <c r="G123" i="40"/>
  <c r="G124" i="40"/>
  <c r="G125" i="40"/>
  <c r="G126" i="40"/>
  <c r="G127" i="40"/>
  <c r="G128" i="40"/>
  <c r="G129" i="40"/>
  <c r="G130" i="40"/>
  <c r="G131" i="40"/>
  <c r="G132" i="40"/>
  <c r="G133" i="40"/>
  <c r="G134" i="40"/>
  <c r="G135" i="40"/>
  <c r="G136" i="40"/>
  <c r="G137" i="40"/>
  <c r="G138" i="40"/>
  <c r="G139" i="40"/>
  <c r="G140" i="40"/>
  <c r="G141" i="40"/>
  <c r="G142" i="40"/>
  <c r="G143" i="40"/>
  <c r="G144" i="40"/>
  <c r="G145" i="40"/>
  <c r="G146" i="40"/>
  <c r="G147" i="40"/>
  <c r="G148" i="40"/>
  <c r="G149" i="40"/>
  <c r="G150" i="40"/>
  <c r="G151" i="40"/>
  <c r="G152" i="40"/>
  <c r="G153" i="40"/>
  <c r="G154" i="40"/>
  <c r="G155" i="40"/>
  <c r="G156" i="40"/>
  <c r="G157" i="40"/>
  <c r="G158" i="40"/>
  <c r="G159" i="40"/>
  <c r="G160" i="40"/>
  <c r="G161" i="40"/>
  <c r="G162" i="40"/>
  <c r="G163" i="40"/>
  <c r="G164" i="40"/>
  <c r="G165" i="40"/>
  <c r="G166" i="40"/>
  <c r="G167" i="40"/>
  <c r="G168" i="40"/>
  <c r="G169" i="40"/>
  <c r="G170" i="40"/>
  <c r="G171" i="40"/>
  <c r="G172" i="40"/>
  <c r="G173" i="40"/>
  <c r="G174" i="40"/>
  <c r="G175" i="40"/>
  <c r="G176" i="40"/>
  <c r="G177" i="40"/>
  <c r="G178" i="40"/>
  <c r="G179" i="40"/>
  <c r="G180" i="40"/>
  <c r="G181" i="40"/>
  <c r="G182" i="40"/>
  <c r="G183" i="40"/>
  <c r="G184" i="40"/>
  <c r="G185" i="40"/>
  <c r="G186" i="40"/>
  <c r="G187" i="40"/>
  <c r="G188" i="40"/>
  <c r="G189" i="40"/>
  <c r="G190" i="40"/>
  <c r="G191" i="40"/>
  <c r="G192" i="40"/>
  <c r="G193" i="40"/>
  <c r="G194" i="40"/>
  <c r="G195" i="40"/>
  <c r="G196" i="40"/>
  <c r="G197" i="40"/>
  <c r="G198" i="40"/>
  <c r="G199" i="40"/>
  <c r="G200" i="40"/>
  <c r="G201" i="40"/>
  <c r="G202" i="40"/>
  <c r="G203" i="40"/>
  <c r="G204" i="40"/>
  <c r="G205" i="40"/>
  <c r="G206" i="40"/>
  <c r="G207" i="40"/>
  <c r="G208" i="40"/>
  <c r="G209" i="40"/>
  <c r="G210" i="40"/>
  <c r="G211" i="40"/>
  <c r="G212" i="40"/>
  <c r="G213" i="40"/>
  <c r="G214" i="40"/>
  <c r="G215" i="40"/>
  <c r="G216" i="40"/>
  <c r="G217" i="40"/>
  <c r="G218" i="40"/>
  <c r="G219" i="40"/>
  <c r="G220" i="40"/>
  <c r="G221" i="40"/>
  <c r="G222" i="40"/>
  <c r="G223" i="40"/>
  <c r="G224" i="40"/>
  <c r="G225" i="40"/>
  <c r="G226" i="40"/>
  <c r="G227" i="40"/>
  <c r="G228" i="40"/>
  <c r="G229" i="40"/>
  <c r="G230" i="40"/>
  <c r="G231" i="40"/>
  <c r="G232" i="40"/>
  <c r="G233" i="40"/>
  <c r="G234" i="40"/>
  <c r="G235" i="40"/>
  <c r="G236" i="40"/>
  <c r="G237" i="40"/>
  <c r="G238" i="40"/>
  <c r="G239" i="40"/>
  <c r="G240" i="40"/>
  <c r="G241" i="40"/>
  <c r="G242" i="40"/>
  <c r="G243" i="40"/>
  <c r="G244" i="40"/>
  <c r="G245" i="40"/>
  <c r="G246" i="40"/>
  <c r="G247" i="40"/>
  <c r="G248" i="40"/>
  <c r="G249" i="40"/>
  <c r="G250" i="40"/>
  <c r="G251" i="40"/>
  <c r="G252" i="40"/>
  <c r="G253" i="40"/>
  <c r="G254" i="40"/>
  <c r="G255" i="40"/>
  <c r="G256" i="40"/>
  <c r="G257" i="40"/>
  <c r="G258" i="40"/>
  <c r="G259" i="40"/>
  <c r="G260" i="40"/>
  <c r="G261" i="40"/>
  <c r="G262" i="40"/>
  <c r="G263" i="40"/>
  <c r="G264" i="40"/>
  <c r="G265" i="40"/>
  <c r="G266" i="40"/>
  <c r="G267" i="40"/>
  <c r="G268" i="40"/>
  <c r="G269" i="40"/>
  <c r="G270" i="40"/>
  <c r="G271" i="40"/>
  <c r="G272" i="40"/>
  <c r="G273" i="40"/>
  <c r="G274" i="40"/>
  <c r="G275" i="40"/>
  <c r="G276" i="40"/>
  <c r="G277" i="40"/>
  <c r="G278" i="40"/>
  <c r="G279" i="40"/>
  <c r="G280" i="40"/>
  <c r="G281" i="40"/>
  <c r="G282" i="40"/>
  <c r="G283" i="40"/>
  <c r="G284" i="40"/>
  <c r="G285" i="40"/>
  <c r="G286" i="40"/>
  <c r="G287" i="40"/>
  <c r="G288" i="40"/>
  <c r="G289" i="40"/>
  <c r="G290" i="40"/>
  <c r="G291" i="40"/>
  <c r="G292" i="40"/>
  <c r="G293" i="40"/>
  <c r="G294" i="40"/>
  <c r="G295" i="40"/>
  <c r="G296" i="40"/>
  <c r="G297" i="40"/>
  <c r="G298" i="40"/>
  <c r="G299" i="40"/>
  <c r="G300" i="40"/>
  <c r="G301" i="40"/>
  <c r="G302" i="40"/>
  <c r="G303" i="40"/>
  <c r="G304" i="40"/>
  <c r="G305" i="40"/>
  <c r="G306" i="40"/>
  <c r="G307" i="40"/>
  <c r="G308" i="40"/>
  <c r="G309" i="40"/>
  <c r="G310" i="40"/>
  <c r="G311" i="40"/>
  <c r="G312" i="40"/>
  <c r="G313" i="40"/>
  <c r="G314" i="40"/>
  <c r="G315" i="40"/>
  <c r="G316" i="40"/>
  <c r="G317" i="40"/>
  <c r="G318" i="40"/>
  <c r="G319" i="40"/>
  <c r="G320" i="40"/>
  <c r="G321" i="40"/>
  <c r="G322" i="40"/>
  <c r="G323" i="40"/>
  <c r="G324" i="40"/>
  <c r="G325" i="40"/>
  <c r="G326" i="40"/>
  <c r="G327" i="40"/>
  <c r="G328" i="40"/>
  <c r="G329" i="40"/>
  <c r="G330" i="40"/>
  <c r="G331" i="40"/>
  <c r="G332" i="40"/>
  <c r="G333" i="40"/>
  <c r="G334" i="40"/>
  <c r="G335" i="40"/>
  <c r="G336" i="40"/>
  <c r="G337" i="40"/>
  <c r="G338" i="40"/>
  <c r="G339" i="40"/>
  <c r="G340" i="40"/>
  <c r="G341" i="40"/>
  <c r="G342" i="40"/>
  <c r="G343" i="40"/>
  <c r="G344" i="40"/>
  <c r="G345" i="40"/>
  <c r="G346" i="40"/>
  <c r="G347" i="40"/>
  <c r="G348" i="40"/>
  <c r="G349" i="40"/>
  <c r="G350" i="40"/>
  <c r="G351" i="40"/>
  <c r="G352" i="40"/>
  <c r="G353" i="40"/>
  <c r="G354" i="40"/>
  <c r="G355" i="40"/>
  <c r="G356" i="40"/>
  <c r="G357" i="40"/>
  <c r="G358" i="40"/>
  <c r="G359" i="40"/>
  <c r="G360" i="40"/>
  <c r="G361" i="40"/>
  <c r="G362" i="40"/>
  <c r="G363" i="40"/>
  <c r="G364" i="40"/>
  <c r="G365" i="40"/>
  <c r="G366" i="40"/>
  <c r="G367" i="40"/>
  <c r="G368" i="40"/>
  <c r="G369" i="40"/>
  <c r="G370" i="40"/>
  <c r="G371" i="40"/>
  <c r="G372" i="40"/>
  <c r="G373" i="40"/>
  <c r="G374" i="40"/>
  <c r="G375" i="40"/>
  <c r="G376" i="40"/>
  <c r="G377" i="40"/>
  <c r="G378" i="40"/>
  <c r="G379" i="40"/>
  <c r="G380" i="40"/>
  <c r="G381" i="40"/>
  <c r="G382" i="40"/>
  <c r="G383" i="40"/>
  <c r="G384" i="40"/>
  <c r="G385" i="40"/>
  <c r="G386" i="40"/>
  <c r="G387" i="40"/>
  <c r="G388" i="40"/>
  <c r="G389" i="40"/>
  <c r="G390" i="40"/>
  <c r="G391" i="40"/>
  <c r="G392" i="40"/>
  <c r="G393" i="40"/>
  <c r="G394" i="40"/>
  <c r="G395" i="40"/>
  <c r="G396" i="40"/>
  <c r="G397" i="40"/>
  <c r="G398" i="40"/>
  <c r="G399" i="40"/>
  <c r="G400" i="40"/>
  <c r="G401" i="40"/>
  <c r="G402" i="40"/>
  <c r="G403" i="40"/>
  <c r="G404" i="40"/>
  <c r="G405" i="40"/>
  <c r="G406" i="40"/>
  <c r="G407" i="40"/>
  <c r="G408" i="40"/>
  <c r="G409" i="40"/>
  <c r="G410" i="40"/>
  <c r="G411" i="40"/>
  <c r="G412" i="40"/>
  <c r="G413" i="40"/>
  <c r="G414" i="40"/>
  <c r="G415" i="40"/>
  <c r="G416" i="40"/>
  <c r="G417" i="40"/>
  <c r="G418" i="40"/>
  <c r="G419" i="40"/>
  <c r="G420" i="40"/>
  <c r="G421" i="40"/>
  <c r="G422" i="40"/>
  <c r="G423" i="40"/>
  <c r="G424" i="40"/>
  <c r="G425" i="40"/>
  <c r="G426" i="40"/>
  <c r="G427" i="40"/>
  <c r="G428" i="40"/>
  <c r="G2" i="41"/>
  <c r="G3" i="41"/>
  <c r="G4" i="41"/>
  <c r="G5" i="41"/>
  <c r="G6" i="41"/>
  <c r="G7" i="41"/>
  <c r="G8" i="41"/>
  <c r="G9" i="41"/>
  <c r="G10" i="41"/>
  <c r="G11" i="41"/>
  <c r="G12" i="41"/>
  <c r="G13" i="41"/>
  <c r="G14" i="41"/>
  <c r="G15" i="41"/>
  <c r="G16" i="41"/>
  <c r="G17" i="41"/>
  <c r="G18" i="41"/>
  <c r="G19" i="41"/>
  <c r="G20" i="41"/>
  <c r="G21" i="41"/>
  <c r="G22" i="41"/>
  <c r="G23" i="41"/>
  <c r="G24" i="41"/>
  <c r="G25" i="41"/>
  <c r="G26" i="41"/>
  <c r="G27" i="41"/>
  <c r="G28" i="41"/>
  <c r="G29" i="41"/>
  <c r="G30" i="41"/>
  <c r="G31" i="41"/>
  <c r="G32" i="41"/>
  <c r="G33" i="41"/>
  <c r="G34" i="41"/>
  <c r="G35" i="41"/>
  <c r="G36" i="41"/>
  <c r="G37" i="41"/>
  <c r="G38" i="41"/>
  <c r="G39" i="41"/>
  <c r="G40" i="41"/>
  <c r="G41" i="41"/>
  <c r="G42" i="41"/>
  <c r="G43" i="41"/>
  <c r="G44" i="41"/>
  <c r="G45" i="41"/>
  <c r="G46" i="41"/>
  <c r="G47" i="41"/>
  <c r="G48" i="41"/>
  <c r="G49" i="41"/>
  <c r="G50" i="41"/>
  <c r="G51" i="41"/>
  <c r="G52" i="41"/>
  <c r="G53" i="41"/>
  <c r="G54" i="41"/>
  <c r="G55" i="41"/>
  <c r="G56" i="41"/>
  <c r="G57" i="41"/>
  <c r="G58" i="41"/>
  <c r="G59" i="41"/>
  <c r="G60" i="41"/>
  <c r="G61" i="41"/>
  <c r="G62" i="41"/>
  <c r="G63" i="41"/>
  <c r="G64" i="41"/>
  <c r="G65" i="41"/>
  <c r="G66" i="41"/>
  <c r="G67" i="41"/>
  <c r="G68" i="41"/>
  <c r="G69" i="41"/>
  <c r="G70" i="41"/>
  <c r="G71" i="41"/>
  <c r="G72" i="41"/>
  <c r="G73" i="41"/>
  <c r="G74" i="41"/>
  <c r="G75" i="41"/>
  <c r="G76" i="41"/>
  <c r="G77" i="41"/>
  <c r="G78" i="41"/>
  <c r="G79" i="41"/>
  <c r="G80" i="41"/>
  <c r="G81" i="41"/>
  <c r="G82" i="41"/>
  <c r="G83" i="41"/>
  <c r="G84" i="41"/>
  <c r="G85" i="41"/>
  <c r="G86" i="41"/>
  <c r="G87" i="41"/>
  <c r="G88" i="41"/>
  <c r="G89" i="41"/>
  <c r="G90" i="41"/>
  <c r="G91" i="41"/>
  <c r="G92" i="41"/>
  <c r="G93" i="41"/>
  <c r="G94" i="41"/>
  <c r="G95" i="41"/>
  <c r="G96" i="41"/>
  <c r="G97" i="41"/>
  <c r="G98" i="41"/>
  <c r="G99" i="41"/>
  <c r="G100" i="41"/>
  <c r="G101" i="41"/>
  <c r="G102" i="41"/>
  <c r="G103" i="41"/>
  <c r="G104" i="41"/>
  <c r="G105" i="41"/>
  <c r="G106" i="41"/>
  <c r="G107" i="41"/>
  <c r="G108" i="41"/>
  <c r="G109" i="41"/>
  <c r="G110" i="41"/>
  <c r="G111" i="41"/>
  <c r="G112" i="41"/>
  <c r="G113" i="41"/>
  <c r="G114" i="41"/>
  <c r="G115" i="41"/>
  <c r="G116" i="41"/>
  <c r="G117" i="41"/>
  <c r="G118" i="41"/>
  <c r="G119" i="41"/>
  <c r="G120" i="41"/>
  <c r="G121" i="41"/>
  <c r="G122" i="41"/>
  <c r="G123" i="41"/>
  <c r="G124" i="41"/>
  <c r="G125" i="41"/>
  <c r="G126" i="41"/>
  <c r="G127" i="41"/>
  <c r="G128" i="41"/>
  <c r="G129" i="41"/>
  <c r="G130" i="41"/>
  <c r="G131" i="41"/>
  <c r="G132" i="41"/>
  <c r="G133" i="41"/>
  <c r="G134" i="41"/>
  <c r="G135" i="41"/>
  <c r="G136" i="41"/>
  <c r="G137" i="41"/>
  <c r="G138" i="41"/>
  <c r="G139" i="41"/>
  <c r="G140" i="41"/>
  <c r="G141" i="41"/>
  <c r="G142" i="41"/>
  <c r="G143" i="41"/>
  <c r="G144" i="41"/>
  <c r="G145" i="41"/>
  <c r="G146" i="41"/>
  <c r="G147" i="41"/>
  <c r="G148" i="41"/>
  <c r="G149" i="41"/>
  <c r="G150" i="41"/>
  <c r="G151" i="41"/>
  <c r="G152" i="41"/>
  <c r="G153" i="41"/>
  <c r="G154" i="41"/>
  <c r="G155" i="41"/>
  <c r="G156" i="41"/>
  <c r="G157" i="41"/>
  <c r="G158" i="41"/>
  <c r="G159" i="41"/>
  <c r="G160" i="41"/>
  <c r="G161" i="41"/>
  <c r="G162" i="41"/>
  <c r="G163" i="41"/>
  <c r="G164" i="41"/>
  <c r="G165" i="41"/>
  <c r="G166" i="41"/>
  <c r="G167" i="41"/>
  <c r="G168" i="41"/>
  <c r="G169" i="41"/>
  <c r="G170" i="41"/>
  <c r="G171" i="41"/>
  <c r="G172" i="41"/>
  <c r="G173" i="41"/>
  <c r="G174" i="41"/>
  <c r="G175" i="41"/>
  <c r="G176" i="41"/>
  <c r="G177" i="41"/>
  <c r="G178" i="41"/>
  <c r="G179" i="41"/>
  <c r="G180" i="41"/>
  <c r="G181" i="41"/>
  <c r="G182" i="41"/>
  <c r="G183" i="41"/>
  <c r="G184" i="41"/>
  <c r="G185" i="41"/>
  <c r="G186" i="41"/>
  <c r="G187" i="41"/>
  <c r="G188" i="41"/>
  <c r="G189" i="41"/>
  <c r="G190" i="41"/>
  <c r="G191" i="41"/>
  <c r="G192" i="41"/>
  <c r="G193" i="41"/>
  <c r="G194" i="41"/>
  <c r="G195" i="41"/>
  <c r="G196" i="41"/>
  <c r="G197" i="41"/>
  <c r="G198" i="41"/>
  <c r="G199" i="41"/>
  <c r="G200" i="41"/>
  <c r="G201" i="41"/>
  <c r="G202" i="41"/>
  <c r="G203" i="41"/>
  <c r="G204" i="41"/>
  <c r="G205" i="41"/>
  <c r="G206" i="41"/>
  <c r="G207" i="41"/>
  <c r="G208" i="41"/>
  <c r="G209" i="41"/>
  <c r="G210" i="41"/>
  <c r="G211" i="41"/>
  <c r="G212" i="41"/>
  <c r="G213" i="41"/>
  <c r="G214" i="41"/>
  <c r="G215" i="41"/>
  <c r="G216" i="41"/>
  <c r="G217" i="41"/>
  <c r="G218" i="41"/>
  <c r="G219" i="41"/>
  <c r="G220" i="41"/>
  <c r="G221" i="41"/>
  <c r="G222" i="41"/>
  <c r="G223" i="41"/>
  <c r="G224" i="41"/>
  <c r="G225" i="41"/>
  <c r="G226" i="41"/>
  <c r="G227" i="41"/>
  <c r="G228" i="41"/>
  <c r="G229" i="41"/>
  <c r="G230" i="41"/>
  <c r="G231" i="41"/>
  <c r="G232" i="41"/>
  <c r="G233" i="41"/>
  <c r="G234" i="41"/>
  <c r="G235" i="41"/>
  <c r="G236" i="41"/>
  <c r="G237" i="41"/>
  <c r="G238" i="41"/>
  <c r="G239" i="41"/>
  <c r="G240" i="41"/>
  <c r="G241" i="41"/>
  <c r="G242" i="41"/>
  <c r="G243" i="41"/>
  <c r="G244" i="41"/>
  <c r="G245" i="41"/>
  <c r="G246" i="41"/>
  <c r="G247" i="41"/>
  <c r="G248" i="41"/>
  <c r="G249" i="41"/>
  <c r="G250" i="41"/>
  <c r="G251" i="41"/>
  <c r="G252" i="41"/>
  <c r="G253" i="41"/>
  <c r="G254" i="41"/>
  <c r="G255" i="41"/>
  <c r="G256" i="41"/>
  <c r="G257" i="41"/>
  <c r="G258" i="41"/>
  <c r="G259" i="41"/>
  <c r="G260" i="41"/>
  <c r="G261" i="41"/>
  <c r="G262" i="41"/>
  <c r="G263" i="41"/>
  <c r="G264" i="41"/>
  <c r="G265" i="41"/>
  <c r="G266" i="41"/>
  <c r="G267" i="41"/>
  <c r="G268" i="41"/>
  <c r="G269" i="41"/>
  <c r="G270" i="41"/>
  <c r="G271" i="41"/>
  <c r="G272" i="41"/>
  <c r="G273" i="41"/>
  <c r="G274" i="41"/>
  <c r="G275" i="41"/>
  <c r="G276" i="41"/>
  <c r="G277" i="41"/>
  <c r="G278" i="41"/>
  <c r="G279" i="41"/>
  <c r="G280" i="41"/>
  <c r="G281" i="41"/>
  <c r="G282" i="41"/>
  <c r="G283" i="41"/>
  <c r="G284" i="41"/>
  <c r="G285" i="41"/>
  <c r="G286" i="41"/>
  <c r="G287" i="41"/>
  <c r="G288" i="41"/>
  <c r="G289" i="41"/>
  <c r="G290" i="41"/>
  <c r="G291" i="41"/>
  <c r="G292" i="41"/>
  <c r="G293" i="41"/>
  <c r="G294" i="41"/>
  <c r="G295" i="41"/>
  <c r="G296" i="41"/>
  <c r="G297" i="41"/>
  <c r="G298" i="41"/>
  <c r="G299" i="41"/>
  <c r="G300" i="41"/>
  <c r="G301" i="41"/>
  <c r="G302" i="41"/>
  <c r="G303" i="41"/>
  <c r="G304" i="41"/>
  <c r="G305" i="41"/>
  <c r="G306" i="41"/>
  <c r="G307" i="41"/>
  <c r="G308" i="41"/>
  <c r="G309" i="41"/>
  <c r="G310" i="41"/>
  <c r="G311" i="41"/>
  <c r="G312" i="41"/>
  <c r="G313" i="41"/>
  <c r="G314" i="41"/>
  <c r="G315" i="41"/>
  <c r="G316" i="41"/>
  <c r="G317" i="41"/>
  <c r="G318" i="41"/>
  <c r="G319" i="41"/>
  <c r="G320" i="41"/>
  <c r="G321" i="41"/>
  <c r="G322" i="41"/>
  <c r="G323" i="41"/>
  <c r="G324" i="41"/>
  <c r="G325" i="41"/>
  <c r="G326" i="41"/>
  <c r="G327" i="41"/>
  <c r="G328" i="41"/>
  <c r="G329" i="41"/>
  <c r="G330" i="41"/>
  <c r="G331" i="41"/>
  <c r="G332" i="41"/>
  <c r="G333" i="41"/>
  <c r="G334" i="41"/>
  <c r="G335" i="41"/>
  <c r="G336" i="41"/>
  <c r="G337" i="41"/>
  <c r="G338" i="41"/>
  <c r="G339" i="41"/>
  <c r="G340" i="41"/>
  <c r="G341" i="41"/>
  <c r="G342" i="41"/>
  <c r="G343" i="41"/>
  <c r="G344" i="41"/>
  <c r="G345" i="41"/>
  <c r="G346" i="41"/>
  <c r="G347" i="41"/>
  <c r="G348" i="41"/>
  <c r="G349" i="41"/>
  <c r="G350" i="41"/>
  <c r="G351" i="41"/>
  <c r="G352" i="41"/>
  <c r="G353" i="41"/>
  <c r="G354" i="41"/>
  <c r="G355" i="41"/>
  <c r="G356" i="41"/>
  <c r="G357" i="41"/>
  <c r="G358" i="41"/>
  <c r="G359" i="41"/>
  <c r="G360" i="41"/>
  <c r="G361" i="41"/>
  <c r="G362" i="41"/>
  <c r="G363" i="41"/>
  <c r="G364" i="41"/>
  <c r="G365" i="41"/>
  <c r="G366" i="41"/>
  <c r="G367" i="41"/>
  <c r="G368" i="41"/>
  <c r="G369" i="41"/>
  <c r="G370" i="41"/>
  <c r="G371" i="41"/>
  <c r="G372" i="41"/>
  <c r="G373" i="41"/>
  <c r="G374" i="41"/>
  <c r="G375" i="41"/>
  <c r="G376" i="41"/>
  <c r="G377" i="41"/>
  <c r="G378" i="41"/>
  <c r="G379" i="41"/>
  <c r="G380" i="41"/>
  <c r="G381" i="41"/>
  <c r="G382" i="41"/>
  <c r="G383" i="41"/>
  <c r="G384" i="41"/>
  <c r="G385" i="41"/>
  <c r="G386" i="41"/>
  <c r="G387" i="41"/>
  <c r="G388" i="41"/>
  <c r="G389" i="41"/>
  <c r="G390" i="41"/>
  <c r="G391" i="41"/>
  <c r="G392" i="41"/>
  <c r="G393" i="41"/>
  <c r="G394" i="41"/>
  <c r="G395" i="41"/>
  <c r="G396" i="41"/>
  <c r="G397" i="41"/>
  <c r="G398" i="41"/>
  <c r="G399" i="41"/>
  <c r="G400" i="41"/>
  <c r="G401" i="41"/>
  <c r="G402" i="41"/>
  <c r="G403" i="41"/>
  <c r="G404" i="41"/>
  <c r="G405" i="41"/>
  <c r="G406" i="41"/>
  <c r="G407" i="41"/>
  <c r="G408" i="41"/>
  <c r="G409" i="41"/>
  <c r="G410" i="41"/>
  <c r="G411" i="41"/>
  <c r="G412" i="41"/>
  <c r="G413" i="41"/>
  <c r="G414" i="41"/>
  <c r="G415" i="41"/>
  <c r="G416" i="41"/>
  <c r="G417" i="41"/>
  <c r="G2" i="42"/>
  <c r="G3" i="42"/>
  <c r="G4" i="42"/>
  <c r="G5" i="42"/>
  <c r="G6" i="42"/>
  <c r="G7" i="42"/>
  <c r="G8" i="42"/>
  <c r="G9" i="42"/>
  <c r="G10" i="42"/>
  <c r="G11" i="42"/>
  <c r="G12" i="42"/>
  <c r="G13" i="42"/>
  <c r="G14" i="42"/>
  <c r="G15" i="42"/>
  <c r="G16" i="42"/>
  <c r="G17" i="42"/>
  <c r="G18" i="42"/>
  <c r="G19" i="42"/>
  <c r="G20" i="42"/>
  <c r="G21" i="42"/>
  <c r="G22" i="42"/>
  <c r="G23" i="42"/>
  <c r="G24" i="42"/>
  <c r="G25" i="42"/>
  <c r="G26" i="42"/>
  <c r="G27" i="42"/>
  <c r="G28" i="42"/>
  <c r="G29" i="42"/>
  <c r="G30" i="42"/>
  <c r="G31" i="42"/>
  <c r="G32" i="42"/>
  <c r="G33" i="42"/>
  <c r="G34" i="42"/>
  <c r="G35" i="42"/>
  <c r="G36" i="42"/>
  <c r="G37" i="42"/>
  <c r="G38" i="42"/>
  <c r="G39" i="42"/>
  <c r="G40" i="42"/>
  <c r="G41" i="42"/>
  <c r="G42" i="42"/>
  <c r="G43" i="42"/>
  <c r="G44" i="42"/>
  <c r="G45" i="42"/>
  <c r="G46" i="42"/>
  <c r="G47" i="42"/>
  <c r="G48" i="42"/>
  <c r="G49" i="42"/>
  <c r="G50" i="42"/>
  <c r="G51" i="42"/>
  <c r="G52" i="42"/>
  <c r="G53" i="42"/>
  <c r="G54" i="42"/>
  <c r="G55" i="42"/>
  <c r="G56" i="42"/>
  <c r="G57" i="42"/>
  <c r="G58" i="42"/>
  <c r="G59" i="42"/>
  <c r="G60" i="42"/>
  <c r="G61" i="42"/>
  <c r="G62" i="42"/>
  <c r="G63" i="42"/>
  <c r="G64" i="42"/>
  <c r="G65" i="42"/>
  <c r="G66" i="42"/>
  <c r="G67" i="42"/>
  <c r="G68" i="42"/>
  <c r="G69" i="42"/>
  <c r="G70" i="42"/>
  <c r="G71" i="42"/>
  <c r="G72" i="42"/>
  <c r="G73" i="42"/>
  <c r="G74" i="42"/>
  <c r="G75" i="42"/>
  <c r="G76" i="42"/>
  <c r="G77" i="42"/>
  <c r="G78" i="42"/>
  <c r="G79" i="42"/>
  <c r="G80" i="42"/>
  <c r="G81" i="42"/>
  <c r="G82" i="42"/>
  <c r="G83" i="42"/>
  <c r="G84" i="42"/>
  <c r="G85" i="42"/>
  <c r="G86" i="42"/>
  <c r="G87" i="42"/>
  <c r="G88" i="42"/>
  <c r="G89" i="42"/>
  <c r="G90" i="42"/>
  <c r="G91" i="42"/>
  <c r="G92" i="42"/>
  <c r="G93" i="42"/>
  <c r="G94" i="42"/>
  <c r="G95" i="42"/>
  <c r="G96" i="42"/>
  <c r="G97" i="42"/>
  <c r="G98" i="42"/>
  <c r="G99" i="42"/>
  <c r="G100" i="42"/>
  <c r="G101" i="42"/>
  <c r="G102" i="42"/>
  <c r="G103" i="42"/>
  <c r="G104" i="42"/>
  <c r="G105" i="42"/>
  <c r="G106" i="42"/>
  <c r="G107" i="42"/>
  <c r="G108" i="42"/>
  <c r="G109" i="42"/>
  <c r="G110" i="42"/>
  <c r="G111" i="42"/>
  <c r="G112" i="42"/>
  <c r="G113" i="42"/>
  <c r="G114" i="42"/>
  <c r="G115" i="42"/>
  <c r="G116" i="42"/>
  <c r="G117" i="42"/>
  <c r="G118" i="42"/>
  <c r="G119" i="42"/>
  <c r="G120" i="42"/>
  <c r="G121" i="42"/>
  <c r="G122" i="42"/>
  <c r="G123" i="42"/>
  <c r="G124" i="42"/>
  <c r="G125" i="42"/>
  <c r="G126" i="42"/>
  <c r="G127" i="42"/>
  <c r="G128" i="42"/>
  <c r="G129" i="42"/>
  <c r="G130" i="42"/>
  <c r="G131" i="42"/>
  <c r="G132" i="42"/>
  <c r="G133" i="42"/>
  <c r="G134" i="42"/>
  <c r="G135" i="42"/>
  <c r="G136" i="42"/>
  <c r="G137" i="42"/>
  <c r="G138" i="42"/>
  <c r="G139" i="42"/>
  <c r="G140" i="42"/>
  <c r="G141" i="42"/>
  <c r="G142" i="42"/>
  <c r="G143" i="42"/>
  <c r="G144" i="42"/>
  <c r="G145" i="42"/>
  <c r="G146" i="42"/>
  <c r="G147" i="42"/>
  <c r="G148" i="42"/>
  <c r="G149" i="42"/>
  <c r="G150" i="42"/>
  <c r="G151" i="42"/>
  <c r="G152" i="42"/>
  <c r="G153" i="42"/>
  <c r="G154" i="42"/>
  <c r="G155" i="42"/>
  <c r="G156" i="42"/>
  <c r="G157" i="42"/>
  <c r="G158" i="42"/>
  <c r="G159" i="42"/>
  <c r="G160" i="42"/>
  <c r="G161" i="42"/>
  <c r="G162" i="42"/>
  <c r="G163" i="42"/>
  <c r="G164" i="42"/>
  <c r="G165" i="42"/>
  <c r="G166" i="42"/>
  <c r="G167" i="42"/>
  <c r="G168" i="42"/>
  <c r="G169" i="42"/>
  <c r="G170" i="42"/>
  <c r="G171" i="42"/>
  <c r="G172" i="42"/>
  <c r="G173" i="42"/>
  <c r="G174" i="42"/>
  <c r="G175" i="42"/>
  <c r="G176" i="42"/>
  <c r="G177" i="42"/>
  <c r="G178" i="42"/>
  <c r="G179" i="42"/>
  <c r="G180" i="42"/>
  <c r="G181" i="42"/>
  <c r="G182" i="42"/>
  <c r="G183" i="42"/>
  <c r="G184" i="42"/>
  <c r="G185" i="42"/>
  <c r="G186" i="42"/>
  <c r="G187" i="42"/>
  <c r="G188" i="42"/>
  <c r="G189" i="42"/>
  <c r="G190" i="42"/>
  <c r="G191" i="42"/>
  <c r="G192" i="42"/>
  <c r="G193" i="42"/>
  <c r="G194" i="42"/>
  <c r="G195" i="42"/>
  <c r="G196" i="42"/>
  <c r="G197" i="42"/>
  <c r="G198" i="42"/>
  <c r="G199" i="42"/>
  <c r="G200" i="42"/>
  <c r="G201" i="42"/>
  <c r="G202" i="42"/>
  <c r="G203" i="42"/>
  <c r="G204" i="42"/>
  <c r="G205" i="42"/>
  <c r="G206" i="42"/>
  <c r="G207" i="42"/>
  <c r="G208" i="42"/>
  <c r="G209" i="42"/>
  <c r="G210" i="42"/>
  <c r="G211" i="42"/>
  <c r="G212" i="42"/>
  <c r="G213" i="42"/>
  <c r="G214" i="42"/>
  <c r="G215" i="42"/>
  <c r="G216" i="42"/>
  <c r="G217" i="42"/>
  <c r="G218" i="42"/>
  <c r="G219" i="42"/>
  <c r="G220" i="42"/>
  <c r="G221" i="42"/>
  <c r="G222" i="42"/>
  <c r="G223" i="42"/>
  <c r="G224" i="42"/>
  <c r="G225" i="42"/>
  <c r="G226" i="42"/>
  <c r="G227" i="42"/>
  <c r="G228" i="42"/>
  <c r="G229" i="42"/>
  <c r="G230" i="42"/>
  <c r="G231" i="42"/>
  <c r="G232" i="42"/>
  <c r="G233" i="42"/>
  <c r="G234" i="42"/>
  <c r="G235" i="42"/>
  <c r="G236" i="42"/>
  <c r="G237" i="42"/>
  <c r="G238" i="42"/>
  <c r="G239" i="42"/>
  <c r="G240" i="42"/>
  <c r="G241" i="42"/>
  <c r="G242" i="42"/>
  <c r="G243" i="42"/>
  <c r="G244" i="42"/>
  <c r="G245" i="42"/>
  <c r="G246" i="42"/>
  <c r="G247" i="42"/>
  <c r="G248" i="42"/>
  <c r="G249" i="42"/>
  <c r="G250" i="42"/>
  <c r="G251" i="42"/>
  <c r="G252" i="42"/>
  <c r="G253" i="42"/>
  <c r="G254" i="42"/>
  <c r="G255" i="42"/>
  <c r="G256" i="42"/>
  <c r="G257" i="42"/>
  <c r="G258" i="42"/>
  <c r="G259" i="42"/>
  <c r="G260" i="42"/>
  <c r="G261" i="42"/>
  <c r="G262" i="42"/>
  <c r="G263" i="42"/>
  <c r="G264" i="42"/>
  <c r="G265" i="42"/>
  <c r="G266" i="42"/>
  <c r="G267" i="42"/>
  <c r="G268" i="42"/>
  <c r="G269" i="42"/>
  <c r="G270" i="42"/>
  <c r="G271" i="42"/>
  <c r="G272" i="42"/>
  <c r="G273" i="42"/>
  <c r="G274" i="42"/>
  <c r="G275" i="42"/>
  <c r="G276" i="42"/>
  <c r="G277" i="42"/>
  <c r="G278" i="42"/>
  <c r="G279" i="42"/>
  <c r="G280" i="42"/>
  <c r="G281" i="42"/>
  <c r="G282" i="42"/>
  <c r="G283" i="42"/>
  <c r="G284" i="42"/>
  <c r="G285" i="42"/>
  <c r="G286" i="42"/>
  <c r="G287" i="42"/>
  <c r="G288" i="42"/>
  <c r="G289" i="42"/>
  <c r="G290" i="42"/>
  <c r="G291" i="42"/>
  <c r="G292" i="42"/>
  <c r="G293" i="42"/>
  <c r="G294" i="42"/>
  <c r="G295" i="42"/>
  <c r="G296" i="42"/>
  <c r="G297" i="42"/>
  <c r="G298" i="42"/>
  <c r="G299" i="42"/>
  <c r="G300" i="42"/>
  <c r="G301" i="42"/>
  <c r="G302" i="42"/>
  <c r="G303" i="42"/>
  <c r="G304" i="42"/>
  <c r="G305" i="42"/>
  <c r="G306" i="42"/>
  <c r="G307" i="42"/>
  <c r="G308" i="42"/>
  <c r="G309" i="42"/>
  <c r="G310" i="42"/>
  <c r="G311" i="42"/>
  <c r="G312" i="42"/>
  <c r="G313" i="42"/>
  <c r="G314" i="42"/>
  <c r="G315" i="42"/>
  <c r="G316" i="42"/>
  <c r="G317" i="42"/>
  <c r="G318" i="42"/>
  <c r="G319" i="42"/>
  <c r="G320" i="42"/>
  <c r="G321" i="42"/>
  <c r="G322" i="42"/>
  <c r="G323" i="42"/>
  <c r="G324" i="42"/>
  <c r="G325" i="42"/>
  <c r="G326" i="42"/>
  <c r="G327" i="42"/>
  <c r="G328" i="42"/>
  <c r="G329" i="42"/>
  <c r="G330" i="42"/>
  <c r="G331" i="42"/>
  <c r="G332" i="42"/>
  <c r="G333" i="42"/>
  <c r="G334" i="42"/>
  <c r="G335" i="42"/>
  <c r="G336" i="42"/>
  <c r="G337" i="42"/>
  <c r="G338" i="42"/>
  <c r="G339" i="42"/>
  <c r="G340" i="42"/>
  <c r="G341" i="42"/>
  <c r="G342" i="42"/>
  <c r="G343" i="42"/>
  <c r="G344" i="42"/>
  <c r="G345" i="42"/>
  <c r="G346" i="42"/>
  <c r="G347" i="42"/>
  <c r="G348" i="42"/>
  <c r="G349" i="42"/>
  <c r="G350" i="42"/>
  <c r="G351" i="42"/>
  <c r="G352" i="42"/>
  <c r="G353" i="42"/>
  <c r="G354" i="42"/>
  <c r="G355" i="42"/>
  <c r="G356" i="42"/>
  <c r="G357" i="42"/>
  <c r="G358" i="42"/>
  <c r="G359" i="42"/>
  <c r="G360" i="42"/>
  <c r="G361" i="42"/>
  <c r="G362" i="42"/>
  <c r="G363" i="42"/>
  <c r="G364" i="42"/>
  <c r="G365" i="42"/>
  <c r="G366" i="42"/>
  <c r="G367" i="42"/>
  <c r="G368" i="42"/>
  <c r="G369" i="42"/>
  <c r="G370" i="42"/>
  <c r="G371" i="42"/>
  <c r="G372" i="42"/>
  <c r="G373" i="42"/>
  <c r="G374" i="42"/>
  <c r="G375" i="42"/>
  <c r="G376" i="42"/>
  <c r="G377" i="42"/>
  <c r="G378" i="42"/>
  <c r="G379" i="42"/>
  <c r="G380" i="42"/>
  <c r="G381" i="42"/>
  <c r="G382" i="42"/>
  <c r="G383" i="42"/>
  <c r="G384" i="42"/>
  <c r="G385" i="42"/>
  <c r="G386" i="42"/>
  <c r="G387" i="42"/>
  <c r="G388" i="42"/>
  <c r="G389" i="42"/>
  <c r="G390" i="42"/>
  <c r="G391" i="42"/>
  <c r="G392" i="42"/>
  <c r="G393" i="42"/>
  <c r="G394" i="42"/>
  <c r="G395" i="42"/>
  <c r="G396" i="42"/>
  <c r="G397" i="42"/>
  <c r="G398" i="42"/>
  <c r="G399" i="42"/>
  <c r="G400" i="42"/>
  <c r="G401" i="42"/>
  <c r="G402" i="42"/>
  <c r="G403" i="42"/>
  <c r="G404" i="42"/>
  <c r="G405" i="42"/>
  <c r="G406" i="42"/>
  <c r="G407" i="42"/>
  <c r="G408" i="42"/>
  <c r="G409" i="42"/>
  <c r="G410" i="42"/>
  <c r="G411" i="42"/>
  <c r="G412" i="42"/>
  <c r="G413" i="42"/>
  <c r="G414" i="42"/>
  <c r="G415" i="42"/>
  <c r="G416" i="42"/>
  <c r="G417" i="42"/>
  <c r="G418" i="42"/>
  <c r="G419" i="42"/>
  <c r="G420" i="42"/>
  <c r="G421" i="42"/>
  <c r="G422" i="42"/>
  <c r="G423" i="42"/>
  <c r="G424" i="42"/>
  <c r="G425" i="42"/>
  <c r="G426" i="42"/>
  <c r="G427" i="42"/>
  <c r="G428" i="42"/>
  <c r="G429" i="42"/>
  <c r="G430" i="42"/>
  <c r="G431" i="42"/>
  <c r="G432" i="42"/>
  <c r="G433" i="42"/>
  <c r="G434" i="42"/>
  <c r="G435" i="42"/>
  <c r="G436" i="42"/>
  <c r="G437" i="42"/>
  <c r="G2" i="43"/>
  <c r="G3" i="43"/>
  <c r="G4" i="43"/>
  <c r="G5" i="43"/>
  <c r="G6" i="43"/>
  <c r="G7" i="43"/>
  <c r="G8" i="43"/>
  <c r="G9" i="43"/>
  <c r="G10" i="43"/>
  <c r="G11" i="43"/>
  <c r="G12" i="43"/>
  <c r="G13" i="43"/>
  <c r="G14" i="43"/>
  <c r="G15" i="43"/>
  <c r="G16" i="43"/>
  <c r="G17" i="43"/>
  <c r="G18" i="43"/>
  <c r="G19" i="43"/>
  <c r="G20" i="43"/>
  <c r="G21" i="43"/>
  <c r="G22" i="43"/>
  <c r="G23" i="43"/>
  <c r="G24" i="43"/>
  <c r="G25" i="43"/>
  <c r="G26" i="43"/>
  <c r="G27" i="43"/>
  <c r="G28" i="43"/>
  <c r="G29" i="43"/>
  <c r="G30" i="43"/>
  <c r="G31" i="43"/>
  <c r="G32" i="43"/>
  <c r="G33" i="43"/>
  <c r="G34" i="43"/>
  <c r="G35" i="43"/>
  <c r="G36" i="43"/>
  <c r="G37" i="43"/>
  <c r="G38" i="43"/>
  <c r="G39" i="43"/>
  <c r="G40" i="43"/>
  <c r="G41" i="43"/>
  <c r="G42" i="43"/>
  <c r="G43" i="43"/>
  <c r="G44" i="43"/>
  <c r="G45" i="43"/>
  <c r="G46" i="43"/>
  <c r="G47" i="43"/>
  <c r="G48" i="43"/>
  <c r="G49" i="43"/>
  <c r="G50" i="43"/>
  <c r="G51" i="43"/>
  <c r="G52" i="43"/>
  <c r="G53" i="43"/>
  <c r="G54" i="43"/>
  <c r="G55" i="43"/>
  <c r="G56" i="43"/>
  <c r="G57" i="43"/>
  <c r="G58" i="43"/>
  <c r="G59" i="43"/>
  <c r="G60" i="43"/>
  <c r="G61" i="43"/>
  <c r="G62" i="43"/>
  <c r="G63" i="43"/>
  <c r="G64" i="43"/>
  <c r="G65" i="43"/>
  <c r="G66" i="43"/>
  <c r="G67" i="43"/>
  <c r="G68" i="43"/>
  <c r="G69" i="43"/>
  <c r="G70" i="43"/>
  <c r="G71" i="43"/>
  <c r="G72" i="43"/>
  <c r="G73" i="43"/>
  <c r="G74" i="43"/>
  <c r="G75" i="43"/>
  <c r="G76" i="43"/>
  <c r="G77" i="43"/>
  <c r="G78" i="43"/>
  <c r="G79" i="43"/>
  <c r="G80" i="43"/>
  <c r="G81" i="43"/>
  <c r="G82" i="43"/>
  <c r="G83" i="43"/>
  <c r="G84" i="43"/>
  <c r="G85" i="43"/>
  <c r="G86" i="43"/>
  <c r="G87" i="43"/>
  <c r="G88" i="43"/>
  <c r="G89" i="43"/>
  <c r="G90" i="43"/>
  <c r="G91" i="43"/>
  <c r="G92" i="43"/>
  <c r="G93" i="43"/>
  <c r="G94" i="43"/>
  <c r="G95" i="43"/>
  <c r="G96" i="43"/>
  <c r="G97" i="43"/>
  <c r="G98" i="43"/>
  <c r="G99" i="43"/>
  <c r="G100" i="43"/>
  <c r="G101" i="43"/>
  <c r="G102" i="43"/>
  <c r="G103" i="43"/>
  <c r="G104" i="43"/>
  <c r="G105" i="43"/>
  <c r="G106" i="43"/>
  <c r="G107" i="43"/>
  <c r="G108" i="43"/>
  <c r="G109" i="43"/>
  <c r="G110" i="43"/>
  <c r="G111" i="43"/>
  <c r="G112" i="43"/>
  <c r="G113" i="43"/>
  <c r="G114" i="43"/>
  <c r="G115" i="43"/>
  <c r="G116" i="43"/>
  <c r="G117" i="43"/>
  <c r="G118" i="43"/>
  <c r="G119" i="43"/>
  <c r="G120" i="43"/>
  <c r="G121" i="43"/>
  <c r="G122" i="43"/>
  <c r="G123" i="43"/>
  <c r="G124" i="43"/>
  <c r="G125" i="43"/>
  <c r="G126" i="43"/>
  <c r="G127" i="43"/>
  <c r="G128" i="43"/>
  <c r="G129" i="43"/>
  <c r="G130" i="43"/>
  <c r="G131" i="43"/>
  <c r="G132" i="43"/>
  <c r="G133" i="43"/>
  <c r="G134" i="43"/>
  <c r="G135" i="43"/>
  <c r="G136" i="43"/>
  <c r="G137" i="43"/>
  <c r="G138" i="43"/>
  <c r="G139" i="43"/>
  <c r="G140" i="43"/>
  <c r="G141" i="43"/>
  <c r="G142" i="43"/>
  <c r="G143" i="43"/>
  <c r="G144" i="43"/>
  <c r="G145" i="43"/>
  <c r="G146" i="43"/>
  <c r="G147" i="43"/>
  <c r="G148" i="43"/>
  <c r="G149" i="43"/>
  <c r="G150" i="43"/>
  <c r="G151" i="43"/>
  <c r="G152" i="43"/>
  <c r="G153" i="43"/>
  <c r="G154" i="43"/>
  <c r="G155" i="43"/>
  <c r="G156" i="43"/>
  <c r="G157" i="43"/>
  <c r="G158" i="43"/>
  <c r="G159" i="43"/>
  <c r="G160" i="43"/>
  <c r="G161" i="43"/>
  <c r="G162" i="43"/>
  <c r="G163" i="43"/>
  <c r="G164" i="43"/>
  <c r="G165" i="43"/>
  <c r="G166" i="43"/>
  <c r="G167" i="43"/>
  <c r="G168" i="43"/>
  <c r="G169" i="43"/>
  <c r="G170" i="43"/>
  <c r="G171" i="43"/>
  <c r="G172" i="43"/>
  <c r="G173" i="43"/>
  <c r="G174" i="43"/>
  <c r="G175" i="43"/>
  <c r="G176" i="43"/>
  <c r="G177" i="43"/>
  <c r="G178" i="43"/>
  <c r="G179" i="43"/>
  <c r="G180" i="43"/>
  <c r="G181" i="43"/>
  <c r="G182" i="43"/>
  <c r="G183" i="43"/>
  <c r="G184" i="43"/>
  <c r="G185" i="43"/>
  <c r="G186" i="43"/>
  <c r="G187" i="43"/>
  <c r="G188" i="43"/>
  <c r="G189" i="43"/>
  <c r="G190" i="43"/>
  <c r="G191" i="43"/>
  <c r="G192" i="43"/>
  <c r="G193" i="43"/>
  <c r="G194" i="43"/>
  <c r="G195" i="43"/>
  <c r="G196" i="43"/>
  <c r="G197" i="43"/>
  <c r="G198" i="43"/>
  <c r="G199" i="43"/>
  <c r="G200" i="43"/>
  <c r="G201" i="43"/>
  <c r="G202" i="43"/>
  <c r="G203" i="43"/>
  <c r="G204" i="43"/>
  <c r="G205" i="43"/>
  <c r="G206" i="43"/>
  <c r="G207" i="43"/>
  <c r="G208" i="43"/>
  <c r="G209" i="43"/>
  <c r="G210" i="43"/>
  <c r="G211" i="43"/>
  <c r="G212" i="43"/>
  <c r="G213" i="43"/>
  <c r="G214" i="43"/>
  <c r="G215" i="43"/>
  <c r="G216" i="43"/>
  <c r="G217" i="43"/>
  <c r="G218" i="43"/>
  <c r="G219" i="43"/>
  <c r="G220" i="43"/>
  <c r="G221" i="43"/>
  <c r="G222" i="43"/>
  <c r="G223" i="43"/>
  <c r="G224" i="43"/>
  <c r="G225" i="43"/>
  <c r="G226" i="43"/>
  <c r="G227" i="43"/>
  <c r="G228" i="43"/>
  <c r="G229" i="43"/>
  <c r="G230" i="43"/>
  <c r="G231" i="43"/>
  <c r="G232" i="43"/>
  <c r="G233" i="43"/>
  <c r="G234" i="43"/>
  <c r="G235" i="43"/>
  <c r="G236" i="43"/>
  <c r="G237" i="43"/>
  <c r="G238" i="43"/>
  <c r="G239" i="43"/>
  <c r="G240" i="43"/>
  <c r="G241" i="43"/>
  <c r="G242" i="43"/>
  <c r="G243" i="43"/>
  <c r="G244" i="43"/>
  <c r="G245" i="43"/>
  <c r="G246" i="43"/>
  <c r="G247" i="43"/>
  <c r="G248" i="43"/>
  <c r="G249" i="43"/>
  <c r="G250" i="43"/>
  <c r="G251" i="43"/>
  <c r="G252" i="43"/>
  <c r="G253" i="43"/>
  <c r="G254" i="43"/>
  <c r="G255" i="43"/>
  <c r="G256" i="43"/>
  <c r="G257" i="43"/>
  <c r="G258" i="43"/>
  <c r="G259" i="43"/>
  <c r="G260" i="43"/>
  <c r="G261" i="43"/>
  <c r="G262" i="43"/>
  <c r="G263" i="43"/>
  <c r="G264" i="43"/>
  <c r="G265" i="43"/>
  <c r="G266" i="43"/>
  <c r="G267" i="43"/>
  <c r="G268" i="43"/>
  <c r="G269" i="43"/>
  <c r="G270" i="43"/>
  <c r="G271" i="43"/>
  <c r="G272" i="43"/>
  <c r="G273" i="43"/>
  <c r="G274" i="43"/>
  <c r="G275" i="43"/>
  <c r="G276" i="43"/>
  <c r="G277" i="43"/>
  <c r="G278" i="43"/>
  <c r="G279" i="43"/>
  <c r="G280" i="43"/>
  <c r="G281" i="43"/>
  <c r="G282" i="43"/>
  <c r="G283" i="43"/>
  <c r="G284" i="43"/>
  <c r="G285" i="43"/>
  <c r="G286" i="43"/>
  <c r="G287" i="43"/>
  <c r="G288" i="43"/>
  <c r="G289" i="43"/>
  <c r="G290" i="43"/>
  <c r="G291" i="43"/>
  <c r="G292" i="43"/>
  <c r="G293" i="43"/>
  <c r="G294" i="43"/>
  <c r="G295" i="43"/>
  <c r="G296" i="43"/>
  <c r="G297" i="43"/>
  <c r="G298" i="43"/>
  <c r="G299" i="43"/>
  <c r="G300" i="43"/>
  <c r="G301" i="43"/>
  <c r="G302" i="43"/>
  <c r="G303" i="43"/>
  <c r="G304" i="43"/>
  <c r="G305" i="43"/>
  <c r="G306" i="43"/>
  <c r="G307" i="43"/>
  <c r="G308" i="43"/>
  <c r="G309" i="43"/>
  <c r="G310" i="43"/>
  <c r="G311" i="43"/>
  <c r="G312" i="43"/>
  <c r="G313" i="43"/>
  <c r="G314" i="43"/>
  <c r="G315" i="43"/>
  <c r="G316" i="43"/>
  <c r="G317" i="43"/>
  <c r="G318" i="43"/>
  <c r="G319" i="43"/>
  <c r="G320" i="43"/>
  <c r="G321" i="43"/>
  <c r="G322" i="43"/>
  <c r="G323" i="43"/>
  <c r="G324" i="43"/>
  <c r="G325" i="43"/>
  <c r="G326" i="43"/>
  <c r="G327" i="43"/>
  <c r="G328" i="43"/>
  <c r="G329" i="43"/>
  <c r="G330" i="43"/>
  <c r="G331" i="43"/>
  <c r="G332" i="43"/>
  <c r="G333" i="43"/>
  <c r="G334" i="43"/>
  <c r="G335" i="43"/>
  <c r="G336" i="43"/>
  <c r="G337" i="43"/>
  <c r="G338" i="43"/>
  <c r="G339" i="43"/>
  <c r="G340" i="43"/>
  <c r="G341" i="43"/>
  <c r="G342" i="43"/>
  <c r="G343" i="43"/>
  <c r="G344" i="43"/>
  <c r="G345" i="43"/>
  <c r="G346" i="43"/>
  <c r="G347" i="43"/>
  <c r="G348" i="43"/>
  <c r="G349" i="43"/>
  <c r="G350" i="43"/>
  <c r="G351" i="43"/>
  <c r="G352" i="43"/>
  <c r="G353" i="43"/>
  <c r="G354" i="43"/>
  <c r="G355" i="43"/>
  <c r="G356" i="43"/>
  <c r="G357" i="43"/>
  <c r="G358" i="43"/>
  <c r="G359" i="43"/>
  <c r="G360" i="43"/>
  <c r="G361" i="43"/>
  <c r="G362" i="43"/>
  <c r="G363" i="43"/>
  <c r="G364" i="43"/>
  <c r="G365" i="43"/>
  <c r="G366" i="43"/>
  <c r="G367" i="43"/>
  <c r="G368" i="43"/>
  <c r="G369" i="43"/>
  <c r="G370" i="43"/>
  <c r="G371" i="43"/>
  <c r="G372" i="43"/>
  <c r="G373" i="43"/>
  <c r="G374" i="43"/>
  <c r="G375" i="43"/>
  <c r="G376" i="43"/>
  <c r="G377" i="43"/>
  <c r="G378" i="43"/>
  <c r="G379" i="43"/>
  <c r="G380" i="43"/>
  <c r="G381" i="43"/>
  <c r="G382" i="43"/>
  <c r="G383" i="43"/>
  <c r="G384" i="43"/>
  <c r="G385" i="43"/>
  <c r="G386" i="43"/>
  <c r="G387" i="43"/>
  <c r="G388" i="43"/>
  <c r="G389" i="43"/>
  <c r="G390" i="43"/>
  <c r="G391" i="43"/>
  <c r="G392" i="43"/>
  <c r="G393" i="43"/>
  <c r="G394" i="43"/>
  <c r="G395" i="43"/>
  <c r="G396" i="43"/>
  <c r="G397" i="43"/>
  <c r="G398" i="43"/>
  <c r="G399" i="43"/>
  <c r="G400" i="43"/>
  <c r="G401" i="43"/>
  <c r="G402" i="43"/>
  <c r="G403" i="43"/>
  <c r="G404" i="43"/>
  <c r="G405" i="43"/>
  <c r="G406" i="43"/>
  <c r="G407" i="43"/>
  <c r="G408" i="43"/>
  <c r="G409" i="43"/>
  <c r="G410" i="43"/>
  <c r="G411" i="43"/>
  <c r="G412" i="43"/>
  <c r="G413" i="43"/>
  <c r="G414" i="43"/>
  <c r="G415" i="43"/>
  <c r="G416" i="43"/>
  <c r="G417" i="43"/>
  <c r="G2" i="44"/>
  <c r="G3" i="44"/>
  <c r="G4" i="44"/>
  <c r="G5" i="44"/>
  <c r="G6" i="44"/>
  <c r="G7" i="44"/>
  <c r="G8" i="44"/>
  <c r="G9" i="44"/>
  <c r="G10" i="44"/>
  <c r="G11" i="44"/>
  <c r="G12" i="44"/>
  <c r="G13" i="44"/>
  <c r="G14" i="44"/>
  <c r="G15" i="44"/>
  <c r="G16" i="44"/>
  <c r="G17" i="44"/>
  <c r="G18" i="44"/>
  <c r="G19" i="44"/>
  <c r="G20" i="44"/>
  <c r="G21" i="44"/>
  <c r="G22" i="44"/>
  <c r="G23" i="44"/>
  <c r="G24" i="44"/>
  <c r="G25" i="44"/>
  <c r="G26" i="44"/>
  <c r="G27" i="44"/>
  <c r="G28" i="44"/>
  <c r="G29" i="44"/>
  <c r="G30" i="44"/>
  <c r="G31" i="44"/>
  <c r="G32" i="44"/>
  <c r="G33" i="44"/>
  <c r="G34" i="44"/>
  <c r="G35" i="44"/>
  <c r="G36" i="44"/>
  <c r="G37" i="44"/>
  <c r="G38" i="44"/>
  <c r="G39" i="44"/>
  <c r="G40" i="44"/>
  <c r="G41" i="44"/>
  <c r="G42" i="44"/>
  <c r="G43" i="44"/>
  <c r="G44" i="44"/>
  <c r="G45" i="44"/>
  <c r="G46" i="44"/>
  <c r="G47" i="44"/>
  <c r="G48" i="44"/>
  <c r="G49" i="44"/>
  <c r="G50" i="44"/>
  <c r="G51" i="44"/>
  <c r="G52" i="44"/>
  <c r="G53" i="44"/>
  <c r="G54" i="44"/>
  <c r="G55" i="44"/>
  <c r="G56" i="44"/>
  <c r="G57" i="44"/>
  <c r="G58" i="44"/>
  <c r="G59" i="44"/>
  <c r="G60" i="44"/>
  <c r="G61" i="44"/>
  <c r="G62" i="44"/>
  <c r="G63" i="44"/>
  <c r="G64" i="44"/>
  <c r="G65" i="44"/>
  <c r="G66" i="44"/>
  <c r="G67" i="44"/>
  <c r="G68" i="44"/>
  <c r="G69" i="44"/>
  <c r="G70" i="44"/>
  <c r="G71" i="44"/>
  <c r="G72" i="44"/>
  <c r="G73" i="44"/>
  <c r="G74" i="44"/>
  <c r="G75" i="44"/>
  <c r="G76" i="44"/>
  <c r="G77" i="44"/>
  <c r="G78" i="44"/>
  <c r="G79" i="44"/>
  <c r="G80" i="44"/>
  <c r="G81" i="44"/>
  <c r="G82" i="44"/>
  <c r="G83" i="44"/>
  <c r="G84" i="44"/>
  <c r="G85" i="44"/>
  <c r="G86" i="44"/>
  <c r="G87" i="44"/>
  <c r="G88" i="44"/>
  <c r="G89" i="44"/>
  <c r="G90" i="44"/>
  <c r="G91" i="44"/>
  <c r="G92" i="44"/>
  <c r="G93" i="44"/>
  <c r="G94" i="44"/>
  <c r="G95" i="44"/>
  <c r="G96" i="44"/>
  <c r="G97" i="44"/>
  <c r="G98" i="44"/>
  <c r="G99" i="44"/>
  <c r="G100" i="44"/>
  <c r="G101" i="44"/>
  <c r="G102" i="44"/>
  <c r="G103" i="44"/>
  <c r="G104" i="44"/>
  <c r="G105" i="44"/>
  <c r="G106" i="44"/>
  <c r="G107" i="44"/>
  <c r="G108" i="44"/>
  <c r="G109" i="44"/>
  <c r="G110" i="44"/>
  <c r="G111" i="44"/>
  <c r="G112" i="44"/>
  <c r="G113" i="44"/>
  <c r="G114" i="44"/>
  <c r="G115" i="44"/>
  <c r="G116" i="44"/>
  <c r="G117" i="44"/>
  <c r="G118" i="44"/>
  <c r="G119" i="44"/>
  <c r="G120" i="44"/>
  <c r="G121" i="44"/>
  <c r="G122" i="44"/>
  <c r="G123" i="44"/>
  <c r="G124" i="44"/>
  <c r="G125" i="44"/>
  <c r="G126" i="44"/>
  <c r="G127" i="44"/>
  <c r="G128" i="44"/>
  <c r="G129" i="44"/>
  <c r="G130" i="44"/>
  <c r="G131" i="44"/>
  <c r="G132" i="44"/>
  <c r="G133" i="44"/>
  <c r="G134" i="44"/>
  <c r="G135" i="44"/>
  <c r="G136" i="44"/>
  <c r="G137" i="44"/>
  <c r="G138" i="44"/>
  <c r="G139" i="44"/>
  <c r="G140" i="44"/>
  <c r="G141" i="44"/>
  <c r="G142" i="44"/>
  <c r="G143" i="44"/>
  <c r="G144" i="44"/>
  <c r="G145" i="44"/>
  <c r="G146" i="44"/>
  <c r="G147" i="44"/>
  <c r="G148" i="44"/>
  <c r="G149" i="44"/>
  <c r="G150" i="44"/>
  <c r="G151" i="44"/>
  <c r="G152" i="44"/>
  <c r="G153" i="44"/>
  <c r="G154" i="44"/>
  <c r="G155" i="44"/>
  <c r="G156" i="44"/>
  <c r="G157" i="44"/>
  <c r="G158" i="44"/>
  <c r="G159" i="44"/>
  <c r="G160" i="44"/>
  <c r="G161" i="44"/>
  <c r="G162" i="44"/>
  <c r="G163" i="44"/>
  <c r="G164" i="44"/>
  <c r="G165" i="44"/>
  <c r="G166" i="44"/>
  <c r="G167" i="44"/>
  <c r="G168" i="44"/>
  <c r="G169" i="44"/>
  <c r="G170" i="44"/>
  <c r="G171" i="44"/>
  <c r="G172" i="44"/>
  <c r="G173" i="44"/>
  <c r="G174" i="44"/>
  <c r="G175" i="44"/>
  <c r="G176" i="44"/>
  <c r="G177" i="44"/>
  <c r="G178" i="44"/>
  <c r="G179" i="44"/>
  <c r="G180" i="44"/>
  <c r="G181" i="44"/>
  <c r="G182" i="44"/>
  <c r="G183" i="44"/>
  <c r="G184" i="44"/>
  <c r="G185" i="44"/>
  <c r="G186" i="44"/>
  <c r="G187" i="44"/>
  <c r="G188" i="44"/>
  <c r="G189" i="44"/>
  <c r="G190" i="44"/>
  <c r="G191" i="44"/>
  <c r="G192" i="44"/>
  <c r="G193" i="44"/>
  <c r="G194" i="44"/>
  <c r="G195" i="44"/>
  <c r="G196" i="44"/>
  <c r="G197" i="44"/>
  <c r="G198" i="44"/>
  <c r="G199" i="44"/>
  <c r="G200" i="44"/>
  <c r="G201" i="44"/>
  <c r="G202" i="44"/>
  <c r="G203" i="44"/>
  <c r="G204" i="44"/>
  <c r="G205" i="44"/>
  <c r="G206" i="44"/>
  <c r="G207" i="44"/>
  <c r="G208" i="44"/>
  <c r="G209" i="44"/>
  <c r="G210" i="44"/>
  <c r="G211" i="44"/>
  <c r="G212" i="44"/>
  <c r="G213" i="44"/>
  <c r="G214" i="44"/>
  <c r="G215" i="44"/>
  <c r="G216" i="44"/>
  <c r="G217" i="44"/>
  <c r="G218" i="44"/>
  <c r="G219" i="44"/>
  <c r="G220" i="44"/>
  <c r="G221" i="44"/>
  <c r="G222" i="44"/>
  <c r="G223" i="44"/>
  <c r="G224" i="44"/>
  <c r="G225" i="44"/>
  <c r="G226" i="44"/>
  <c r="G227" i="44"/>
  <c r="G228" i="44"/>
  <c r="G229" i="44"/>
  <c r="G230" i="44"/>
  <c r="G231" i="44"/>
  <c r="G232" i="44"/>
  <c r="G233" i="44"/>
  <c r="G234" i="44"/>
  <c r="G235" i="44"/>
  <c r="G236" i="44"/>
  <c r="G237" i="44"/>
  <c r="G238" i="44"/>
  <c r="G239" i="44"/>
  <c r="G240" i="44"/>
  <c r="G241" i="44"/>
  <c r="G242" i="44"/>
  <c r="G243" i="44"/>
  <c r="G244" i="44"/>
  <c r="G245" i="44"/>
  <c r="G246" i="44"/>
  <c r="G247" i="44"/>
  <c r="G248" i="44"/>
  <c r="G249" i="44"/>
  <c r="G250" i="44"/>
  <c r="G251" i="44"/>
  <c r="G252" i="44"/>
  <c r="G253" i="44"/>
  <c r="G254" i="44"/>
  <c r="G255" i="44"/>
  <c r="G256" i="44"/>
  <c r="G257" i="44"/>
  <c r="G258" i="44"/>
  <c r="G259" i="44"/>
  <c r="G260" i="44"/>
  <c r="G261" i="44"/>
  <c r="G262" i="44"/>
  <c r="G263" i="44"/>
  <c r="G264" i="44"/>
  <c r="G265" i="44"/>
  <c r="G266" i="44"/>
  <c r="G267" i="44"/>
  <c r="G268" i="44"/>
  <c r="G269" i="44"/>
  <c r="G270" i="44"/>
  <c r="G271" i="44"/>
  <c r="G272" i="44"/>
  <c r="G273" i="44"/>
  <c r="G274" i="44"/>
  <c r="G275" i="44"/>
  <c r="G276" i="44"/>
  <c r="G277" i="44"/>
  <c r="G278" i="44"/>
  <c r="G279" i="44"/>
  <c r="G280" i="44"/>
  <c r="G281" i="44"/>
  <c r="G282" i="44"/>
  <c r="G283" i="44"/>
  <c r="G284" i="44"/>
  <c r="G285" i="44"/>
  <c r="G286" i="44"/>
  <c r="G287" i="44"/>
  <c r="G288" i="44"/>
  <c r="G289" i="44"/>
  <c r="G290" i="44"/>
  <c r="G291" i="44"/>
  <c r="G292" i="44"/>
  <c r="G293" i="44"/>
  <c r="G294" i="44"/>
  <c r="G295" i="44"/>
  <c r="G296" i="44"/>
  <c r="G297" i="44"/>
  <c r="G298" i="44"/>
  <c r="G299" i="44"/>
  <c r="G300" i="44"/>
  <c r="G301" i="44"/>
  <c r="G302" i="44"/>
  <c r="G303" i="44"/>
  <c r="G304" i="44"/>
  <c r="G305" i="44"/>
  <c r="G306" i="44"/>
  <c r="G307" i="44"/>
  <c r="G308" i="44"/>
  <c r="G309" i="44"/>
  <c r="G310" i="44"/>
  <c r="G311" i="44"/>
  <c r="G312" i="44"/>
  <c r="G313" i="44"/>
  <c r="G314" i="44"/>
  <c r="G315" i="44"/>
  <c r="G316" i="44"/>
  <c r="G317" i="44"/>
  <c r="G318" i="44"/>
  <c r="G319" i="44"/>
  <c r="G320" i="44"/>
  <c r="G321" i="44"/>
  <c r="G322" i="44"/>
  <c r="G323" i="44"/>
  <c r="G324" i="44"/>
  <c r="G325" i="44"/>
  <c r="G326" i="44"/>
  <c r="G327" i="44"/>
  <c r="G328" i="44"/>
  <c r="G329" i="44"/>
  <c r="G330" i="44"/>
  <c r="G331" i="44"/>
  <c r="G332" i="44"/>
  <c r="G333" i="44"/>
  <c r="G334" i="44"/>
  <c r="G335" i="44"/>
  <c r="G336" i="44"/>
  <c r="G337" i="44"/>
  <c r="G338" i="44"/>
  <c r="G339" i="44"/>
  <c r="G340" i="44"/>
  <c r="G341" i="44"/>
  <c r="G342" i="44"/>
  <c r="G343" i="44"/>
  <c r="G344" i="44"/>
  <c r="G345" i="44"/>
  <c r="G346" i="44"/>
  <c r="G347" i="44"/>
  <c r="G348" i="44"/>
  <c r="G349" i="44"/>
  <c r="G350" i="44"/>
  <c r="G351" i="44"/>
  <c r="G352" i="44"/>
  <c r="G353" i="44"/>
  <c r="G354" i="44"/>
  <c r="G355" i="44"/>
  <c r="G356" i="44"/>
  <c r="G357" i="44"/>
  <c r="G358" i="44"/>
  <c r="G359" i="44"/>
  <c r="G360" i="44"/>
  <c r="G361" i="44"/>
  <c r="G362" i="44"/>
  <c r="G363" i="44"/>
  <c r="G364" i="44"/>
  <c r="G365" i="44"/>
  <c r="G366" i="44"/>
  <c r="G367" i="44"/>
  <c r="G368" i="44"/>
  <c r="G369" i="44"/>
  <c r="G370" i="44"/>
  <c r="G371" i="44"/>
  <c r="G372" i="44"/>
  <c r="G373" i="44"/>
  <c r="G374" i="44"/>
  <c r="G375" i="44"/>
  <c r="G376" i="44"/>
  <c r="G377" i="44"/>
  <c r="G378" i="44"/>
  <c r="G379" i="44"/>
  <c r="G380" i="44"/>
  <c r="G381" i="44"/>
  <c r="G382" i="44"/>
  <c r="G383" i="44"/>
  <c r="G384" i="44"/>
  <c r="G385" i="44"/>
  <c r="G386" i="44"/>
  <c r="G387" i="44"/>
  <c r="G388" i="44"/>
  <c r="G389" i="44"/>
  <c r="G390" i="44"/>
  <c r="G391" i="44"/>
  <c r="G392" i="44"/>
  <c r="G393" i="44"/>
  <c r="G394" i="44"/>
  <c r="G395" i="44"/>
  <c r="G396" i="44"/>
  <c r="G397" i="44"/>
  <c r="G398" i="44"/>
  <c r="G399" i="44"/>
  <c r="G400" i="44"/>
  <c r="G401" i="44"/>
  <c r="G402" i="44"/>
  <c r="G403" i="44"/>
  <c r="G404" i="44"/>
  <c r="G405" i="44"/>
  <c r="G406" i="44"/>
  <c r="G407" i="44"/>
  <c r="G408" i="44"/>
  <c r="G409" i="44"/>
  <c r="G410" i="44"/>
  <c r="G411" i="44"/>
  <c r="G412" i="44"/>
  <c r="G413" i="44"/>
  <c r="G414" i="44"/>
  <c r="G415" i="44"/>
  <c r="G416" i="44"/>
  <c r="G417" i="44"/>
  <c r="G418" i="44"/>
  <c r="G419" i="44"/>
  <c r="G2" i="47"/>
  <c r="G3" i="47"/>
  <c r="G4" i="47"/>
  <c r="G5" i="47"/>
  <c r="G6" i="47"/>
  <c r="G7" i="47"/>
  <c r="G8" i="47"/>
  <c r="G9" i="47"/>
  <c r="G10" i="47"/>
  <c r="G11" i="47"/>
  <c r="G12" i="47"/>
  <c r="G13" i="47"/>
  <c r="G14" i="47"/>
  <c r="G15" i="47"/>
  <c r="G16" i="47"/>
  <c r="G17" i="47"/>
  <c r="G18" i="47"/>
  <c r="G19" i="47"/>
  <c r="G20" i="47"/>
  <c r="G21" i="47"/>
  <c r="G22" i="47"/>
  <c r="G23" i="47"/>
  <c r="G24" i="47"/>
  <c r="G25" i="47"/>
  <c r="G26" i="47"/>
  <c r="G27" i="47"/>
  <c r="G28" i="47"/>
  <c r="G29" i="47"/>
  <c r="G30" i="47"/>
  <c r="G31" i="47"/>
  <c r="G32" i="47"/>
  <c r="G33" i="47"/>
  <c r="G34" i="47"/>
  <c r="G35" i="47"/>
  <c r="G36" i="47"/>
  <c r="G37" i="47"/>
  <c r="G38" i="47"/>
  <c r="G39" i="47"/>
  <c r="G40" i="47"/>
  <c r="G41" i="47"/>
  <c r="G42" i="47"/>
  <c r="G43" i="47"/>
  <c r="G44" i="47"/>
  <c r="G45" i="47"/>
  <c r="G46" i="47"/>
  <c r="G47" i="47"/>
  <c r="G48" i="47"/>
  <c r="G49" i="47"/>
  <c r="G50" i="47"/>
  <c r="G51" i="47"/>
  <c r="G52" i="47"/>
  <c r="G53" i="47"/>
  <c r="G54" i="47"/>
  <c r="G55" i="47"/>
  <c r="G56" i="47"/>
  <c r="G57" i="47"/>
  <c r="G58" i="47"/>
  <c r="G59" i="47"/>
  <c r="G60" i="47"/>
  <c r="G61" i="47"/>
  <c r="G62" i="47"/>
  <c r="G63" i="47"/>
  <c r="G64" i="47"/>
  <c r="G65" i="47"/>
  <c r="G66" i="47"/>
  <c r="G67" i="47"/>
  <c r="G68" i="47"/>
  <c r="G69" i="47"/>
  <c r="G70" i="47"/>
  <c r="G71" i="47"/>
  <c r="G72" i="47"/>
  <c r="G73" i="47"/>
  <c r="G74" i="47"/>
  <c r="G75" i="47"/>
  <c r="G76" i="47"/>
  <c r="G77" i="47"/>
  <c r="G78" i="47"/>
  <c r="G79" i="47"/>
  <c r="G80" i="47"/>
  <c r="G81" i="47"/>
  <c r="G82" i="47"/>
  <c r="G83" i="47"/>
  <c r="G84" i="47"/>
  <c r="G85" i="47"/>
  <c r="G86" i="47"/>
  <c r="G87" i="47"/>
  <c r="G88" i="47"/>
  <c r="G89" i="47"/>
  <c r="G90" i="47"/>
  <c r="G91" i="47"/>
  <c r="G92" i="47"/>
  <c r="G93" i="47"/>
  <c r="G94" i="47"/>
  <c r="G95" i="47"/>
  <c r="G96" i="47"/>
  <c r="G97" i="47"/>
  <c r="G98" i="47"/>
  <c r="G99" i="47"/>
  <c r="G100" i="47"/>
  <c r="G101" i="47"/>
  <c r="G102" i="47"/>
  <c r="G103" i="47"/>
  <c r="G104" i="47"/>
  <c r="G105" i="47"/>
  <c r="G106" i="47"/>
  <c r="G107" i="47"/>
  <c r="G108" i="47"/>
  <c r="G109" i="47"/>
  <c r="G110" i="47"/>
  <c r="G111" i="47"/>
  <c r="G112" i="47"/>
  <c r="G113" i="47"/>
  <c r="G114" i="47"/>
  <c r="G115" i="47"/>
  <c r="G116" i="47"/>
  <c r="G117" i="47"/>
  <c r="G118" i="47"/>
  <c r="G119" i="47"/>
  <c r="G120" i="47"/>
  <c r="G121" i="47"/>
  <c r="G122" i="47"/>
  <c r="G123" i="47"/>
  <c r="G124" i="47"/>
  <c r="G125" i="47"/>
  <c r="G126" i="47"/>
  <c r="G127" i="47"/>
  <c r="G128" i="47"/>
  <c r="G129" i="47"/>
  <c r="G130" i="47"/>
  <c r="G131" i="47"/>
  <c r="G132" i="47"/>
  <c r="G133" i="47"/>
  <c r="G134" i="47"/>
  <c r="G135" i="47"/>
  <c r="G136" i="47"/>
  <c r="G137" i="47"/>
  <c r="G138" i="47"/>
  <c r="G139" i="47"/>
  <c r="G140" i="47"/>
  <c r="G141" i="47"/>
  <c r="G142" i="47"/>
  <c r="G143" i="47"/>
  <c r="G144" i="47"/>
  <c r="G145" i="47"/>
  <c r="G146" i="47"/>
  <c r="G147" i="47"/>
  <c r="G148" i="47"/>
  <c r="G149" i="47"/>
  <c r="G150" i="47"/>
  <c r="G151" i="47"/>
  <c r="G152" i="47"/>
  <c r="G153" i="47"/>
  <c r="G154" i="47"/>
  <c r="G155" i="47"/>
  <c r="G156" i="47"/>
  <c r="G157" i="47"/>
  <c r="G158" i="47"/>
  <c r="G159" i="47"/>
  <c r="G160" i="47"/>
  <c r="G161" i="47"/>
  <c r="G162" i="47"/>
  <c r="G163" i="47"/>
  <c r="G164" i="47"/>
  <c r="G165" i="47"/>
  <c r="G166" i="47"/>
  <c r="G167" i="47"/>
  <c r="G168" i="47"/>
  <c r="G169" i="47"/>
  <c r="G170" i="47"/>
  <c r="G171" i="47"/>
  <c r="G172" i="47"/>
  <c r="G173" i="47"/>
  <c r="G174" i="47"/>
  <c r="G175" i="47"/>
  <c r="G176" i="47"/>
  <c r="G177" i="47"/>
  <c r="G178" i="47"/>
  <c r="G179" i="47"/>
  <c r="G180" i="47"/>
  <c r="G181" i="47"/>
  <c r="G182" i="47"/>
  <c r="G183" i="47"/>
  <c r="G184" i="47"/>
  <c r="G185" i="47"/>
  <c r="G186" i="47"/>
  <c r="G187" i="47"/>
  <c r="G188" i="47"/>
  <c r="G189" i="47"/>
  <c r="G190" i="47"/>
  <c r="G191" i="47"/>
  <c r="G192" i="47"/>
  <c r="G193" i="47"/>
  <c r="G194" i="47"/>
  <c r="G195" i="47"/>
  <c r="G196" i="47"/>
  <c r="G197" i="47"/>
  <c r="G198" i="47"/>
  <c r="G199" i="47"/>
  <c r="G200" i="47"/>
  <c r="G201" i="47"/>
  <c r="G202" i="47"/>
  <c r="G203" i="47"/>
  <c r="G204" i="47"/>
  <c r="G205" i="47"/>
  <c r="G206" i="47"/>
  <c r="G207" i="47"/>
  <c r="G208" i="47"/>
  <c r="G209" i="47"/>
  <c r="G210" i="47"/>
  <c r="G211" i="47"/>
  <c r="G212" i="47"/>
  <c r="G213" i="47"/>
  <c r="G214" i="47"/>
  <c r="G215" i="47"/>
  <c r="G216" i="47"/>
  <c r="G217" i="47"/>
  <c r="G218" i="47"/>
  <c r="G219" i="47"/>
  <c r="G220" i="47"/>
  <c r="G221" i="47"/>
  <c r="G222" i="47"/>
  <c r="G223" i="47"/>
  <c r="G224" i="47"/>
  <c r="G225" i="47"/>
  <c r="G226" i="47"/>
  <c r="G227" i="47"/>
  <c r="G228" i="47"/>
  <c r="G229" i="47"/>
  <c r="G230" i="47"/>
  <c r="G231" i="47"/>
  <c r="G232" i="47"/>
  <c r="G233" i="47"/>
  <c r="G234" i="47"/>
  <c r="G235" i="47"/>
  <c r="G236" i="47"/>
  <c r="G237" i="47"/>
  <c r="G238" i="47"/>
  <c r="G239" i="47"/>
  <c r="G240" i="47"/>
  <c r="G241" i="47"/>
  <c r="G242" i="47"/>
  <c r="G243" i="47"/>
  <c r="G244" i="47"/>
  <c r="G245" i="47"/>
  <c r="G246" i="47"/>
  <c r="G247" i="47"/>
  <c r="G248" i="47"/>
  <c r="G249" i="47"/>
  <c r="G250" i="47"/>
  <c r="G251" i="47"/>
  <c r="G252" i="47"/>
  <c r="G253" i="47"/>
  <c r="G254" i="47"/>
  <c r="G255" i="47"/>
  <c r="G256" i="47"/>
  <c r="G257" i="47"/>
  <c r="G258" i="47"/>
  <c r="G259" i="47"/>
  <c r="G260" i="47"/>
  <c r="G261" i="47"/>
  <c r="G262" i="47"/>
  <c r="G263" i="47"/>
  <c r="G264" i="47"/>
  <c r="G265" i="47"/>
  <c r="G266" i="47"/>
  <c r="G267" i="47"/>
  <c r="G268" i="47"/>
  <c r="G269" i="47"/>
  <c r="G270" i="47"/>
  <c r="G271" i="47"/>
  <c r="G272" i="47"/>
  <c r="G273" i="47"/>
  <c r="G274" i="47"/>
  <c r="G275" i="47"/>
  <c r="G276" i="47"/>
  <c r="G277" i="47"/>
  <c r="G278" i="47"/>
  <c r="G279" i="47"/>
  <c r="G280" i="47"/>
  <c r="G281" i="47"/>
  <c r="G282" i="47"/>
  <c r="G283" i="47"/>
  <c r="G284" i="47"/>
  <c r="G285" i="47"/>
  <c r="G286" i="47"/>
  <c r="G287" i="47"/>
  <c r="G288" i="47"/>
  <c r="G289" i="47"/>
  <c r="G290" i="47"/>
  <c r="G291" i="47"/>
  <c r="G292" i="47"/>
  <c r="G293" i="47"/>
  <c r="G294" i="47"/>
  <c r="G295" i="47"/>
  <c r="G296" i="47"/>
  <c r="G297" i="47"/>
  <c r="G298" i="47"/>
  <c r="G299" i="47"/>
  <c r="G300" i="47"/>
  <c r="G301" i="47"/>
  <c r="G302" i="47"/>
  <c r="G303" i="47"/>
  <c r="G304" i="47"/>
  <c r="G305" i="47"/>
  <c r="G306" i="47"/>
  <c r="G307" i="47"/>
  <c r="G308" i="47"/>
  <c r="G309" i="47"/>
  <c r="G310" i="47"/>
  <c r="G311" i="47"/>
  <c r="G312" i="47"/>
  <c r="G313" i="47"/>
  <c r="G314" i="47"/>
  <c r="G315" i="47"/>
  <c r="G316" i="47"/>
  <c r="G317" i="47"/>
  <c r="G318" i="47"/>
  <c r="G319" i="47"/>
  <c r="G320" i="47"/>
  <c r="G321" i="47"/>
  <c r="G322" i="47"/>
  <c r="G323" i="47"/>
  <c r="G324" i="47"/>
  <c r="G325" i="47"/>
  <c r="G326" i="47"/>
  <c r="G327" i="47"/>
  <c r="G328" i="47"/>
  <c r="G329" i="47"/>
  <c r="G330" i="47"/>
  <c r="G331" i="47"/>
  <c r="G332" i="47"/>
  <c r="G333" i="47"/>
  <c r="G334" i="47"/>
  <c r="G335" i="47"/>
  <c r="G336" i="47"/>
  <c r="G337" i="47"/>
  <c r="G338" i="47"/>
  <c r="G339" i="47"/>
  <c r="G340" i="47"/>
  <c r="G341" i="47"/>
  <c r="G342" i="47"/>
  <c r="G343" i="47"/>
  <c r="G344" i="47"/>
  <c r="G345" i="47"/>
  <c r="G346" i="47"/>
  <c r="G347" i="47"/>
  <c r="G348" i="47"/>
  <c r="G349" i="47"/>
  <c r="G350" i="47"/>
  <c r="G351" i="47"/>
  <c r="G352" i="47"/>
  <c r="G353" i="47"/>
  <c r="G354" i="47"/>
  <c r="G355" i="47"/>
  <c r="G356" i="47"/>
  <c r="G357" i="47"/>
  <c r="G358" i="47"/>
  <c r="G359" i="47"/>
  <c r="G360" i="47"/>
  <c r="G361" i="47"/>
  <c r="G362" i="47"/>
  <c r="G363" i="47"/>
  <c r="G364" i="47"/>
  <c r="G365" i="47"/>
  <c r="G366" i="47"/>
  <c r="G367" i="47"/>
  <c r="G368" i="47"/>
  <c r="G369" i="47"/>
  <c r="G370" i="47"/>
  <c r="G371" i="47"/>
  <c r="G372" i="47"/>
  <c r="G373" i="47"/>
  <c r="G374" i="47"/>
  <c r="G375" i="47"/>
  <c r="G376" i="47"/>
  <c r="G377" i="47"/>
  <c r="G378" i="47"/>
  <c r="G379" i="47"/>
  <c r="G380" i="47"/>
  <c r="G381" i="47"/>
  <c r="G382" i="47"/>
  <c r="G383" i="47"/>
  <c r="G384" i="47"/>
  <c r="G385" i="47"/>
  <c r="G386" i="47"/>
  <c r="G387" i="47"/>
  <c r="G388" i="47"/>
  <c r="G389" i="47"/>
  <c r="G390" i="47"/>
  <c r="G391" i="47"/>
  <c r="G392" i="47"/>
  <c r="G393" i="47"/>
  <c r="G394" i="47"/>
  <c r="G395" i="47"/>
  <c r="G396" i="47"/>
  <c r="G397" i="47"/>
  <c r="G398" i="47"/>
  <c r="G399" i="47"/>
  <c r="G400" i="47"/>
  <c r="G401" i="47"/>
  <c r="G402" i="47"/>
  <c r="G403" i="47"/>
  <c r="G404" i="47"/>
  <c r="G405" i="47"/>
  <c r="G406" i="47"/>
  <c r="G407" i="47"/>
  <c r="G408" i="47"/>
  <c r="G409" i="47"/>
  <c r="G410" i="47"/>
  <c r="G411" i="47"/>
  <c r="G412" i="47"/>
  <c r="G413" i="47"/>
  <c r="G414" i="47"/>
  <c r="G415" i="47"/>
  <c r="G416" i="47"/>
  <c r="G417" i="47"/>
  <c r="G2" i="51"/>
  <c r="G3" i="51"/>
  <c r="G4" i="51"/>
  <c r="G5" i="51"/>
  <c r="G6" i="51"/>
  <c r="G7" i="51"/>
  <c r="G8" i="51"/>
  <c r="G9" i="51"/>
  <c r="G10" i="51"/>
  <c r="G11" i="51"/>
  <c r="G12" i="51"/>
  <c r="G13" i="51"/>
  <c r="G14" i="51"/>
  <c r="G15" i="51"/>
  <c r="G16" i="51"/>
  <c r="G17" i="51"/>
  <c r="G18" i="51"/>
  <c r="G19" i="51"/>
  <c r="G20" i="51"/>
  <c r="G21" i="51"/>
  <c r="G22" i="51"/>
  <c r="G23" i="51"/>
  <c r="G24" i="51"/>
  <c r="G25" i="51"/>
  <c r="G26" i="51"/>
  <c r="G27" i="51"/>
  <c r="G28" i="51"/>
  <c r="G29" i="51"/>
  <c r="G30" i="51"/>
  <c r="G31" i="51"/>
  <c r="G32" i="51"/>
  <c r="G33" i="51"/>
  <c r="G34" i="51"/>
  <c r="G35" i="51"/>
  <c r="G36" i="51"/>
  <c r="G37" i="51"/>
  <c r="G38" i="51"/>
  <c r="G39" i="51"/>
  <c r="G40" i="51"/>
  <c r="G41" i="51"/>
  <c r="G42" i="51"/>
  <c r="G43" i="51"/>
  <c r="G44" i="51"/>
  <c r="G45" i="51"/>
  <c r="G46" i="51"/>
  <c r="G47" i="51"/>
  <c r="G48" i="51"/>
  <c r="G49" i="51"/>
  <c r="G50" i="51"/>
  <c r="G51" i="51"/>
  <c r="G52" i="51"/>
  <c r="G53" i="51"/>
  <c r="G54" i="51"/>
  <c r="G55" i="51"/>
  <c r="G56" i="51"/>
  <c r="G57" i="51"/>
  <c r="G58" i="51"/>
  <c r="G59" i="51"/>
  <c r="G60" i="51"/>
  <c r="G61" i="51"/>
  <c r="G62" i="51"/>
  <c r="G63" i="51"/>
  <c r="G64" i="51"/>
  <c r="G65" i="51"/>
  <c r="G66" i="51"/>
  <c r="G67" i="51"/>
  <c r="G68" i="51"/>
  <c r="G69" i="51"/>
  <c r="G70" i="51"/>
  <c r="G71" i="51"/>
  <c r="G72" i="51"/>
  <c r="G73" i="51"/>
  <c r="G74" i="51"/>
  <c r="G75" i="51"/>
  <c r="G76" i="51"/>
  <c r="G77" i="51"/>
  <c r="G78" i="51"/>
  <c r="G79" i="51"/>
  <c r="G80" i="51"/>
  <c r="G81" i="51"/>
  <c r="G82" i="51"/>
  <c r="G83" i="51"/>
  <c r="G84" i="51"/>
  <c r="G85" i="51"/>
  <c r="G86" i="51"/>
  <c r="G87" i="51"/>
  <c r="G88" i="51"/>
  <c r="G89" i="51"/>
  <c r="G90" i="51"/>
  <c r="G91" i="51"/>
  <c r="G92" i="51"/>
  <c r="G93" i="51"/>
  <c r="G94" i="51"/>
  <c r="G95" i="51"/>
  <c r="G96" i="51"/>
  <c r="G97" i="51"/>
  <c r="G98" i="51"/>
  <c r="G99" i="51"/>
  <c r="G100" i="51"/>
  <c r="G101" i="51"/>
  <c r="G102" i="51"/>
  <c r="G103" i="51"/>
  <c r="G104" i="51"/>
  <c r="G105" i="51"/>
  <c r="G106" i="51"/>
  <c r="G107" i="51"/>
  <c r="G108" i="51"/>
  <c r="G109" i="51"/>
  <c r="G110" i="51"/>
  <c r="G111" i="51"/>
  <c r="G112" i="51"/>
  <c r="G113" i="51"/>
  <c r="G114" i="51"/>
  <c r="G115" i="51"/>
  <c r="G116" i="51"/>
  <c r="G117" i="51"/>
  <c r="G118" i="51"/>
  <c r="G119" i="51"/>
  <c r="G120" i="51"/>
  <c r="G121" i="51"/>
  <c r="G122" i="51"/>
  <c r="G123" i="51"/>
  <c r="G124" i="51"/>
  <c r="G125" i="51"/>
  <c r="G126" i="51"/>
  <c r="G127" i="51"/>
  <c r="G128" i="51"/>
  <c r="G129" i="51"/>
  <c r="G130" i="51"/>
  <c r="G131" i="51"/>
  <c r="G132" i="51"/>
  <c r="G133" i="51"/>
  <c r="G134" i="51"/>
  <c r="G135" i="51"/>
  <c r="G136" i="51"/>
  <c r="G137" i="51"/>
  <c r="G138" i="51"/>
  <c r="G139" i="51"/>
  <c r="G140" i="51"/>
  <c r="G141" i="51"/>
  <c r="G142" i="51"/>
  <c r="G143" i="51"/>
  <c r="G144" i="51"/>
  <c r="G145" i="51"/>
  <c r="G146" i="51"/>
  <c r="G147" i="51"/>
  <c r="G148" i="51"/>
  <c r="G149" i="51"/>
  <c r="G150" i="51"/>
  <c r="G151" i="51"/>
  <c r="G152" i="51"/>
  <c r="G153" i="51"/>
  <c r="G154" i="51"/>
  <c r="G155" i="51"/>
  <c r="G156" i="51"/>
  <c r="G157" i="51"/>
  <c r="G158" i="51"/>
  <c r="G159" i="51"/>
  <c r="G160" i="51"/>
  <c r="G161" i="51"/>
  <c r="G162" i="51"/>
  <c r="G163" i="51"/>
  <c r="G164" i="51"/>
  <c r="G165" i="51"/>
  <c r="G166" i="51"/>
  <c r="G167" i="51"/>
  <c r="G168" i="51"/>
  <c r="G169" i="51"/>
  <c r="G170" i="51"/>
  <c r="G171" i="51"/>
  <c r="G172" i="51"/>
  <c r="G173" i="51"/>
  <c r="G174" i="51"/>
  <c r="G175" i="51"/>
  <c r="G176" i="51"/>
  <c r="G177" i="51"/>
  <c r="G178" i="51"/>
  <c r="G179" i="51"/>
  <c r="G180" i="51"/>
  <c r="G181" i="51"/>
  <c r="G182" i="51"/>
  <c r="G183" i="51"/>
  <c r="G184" i="51"/>
  <c r="G185" i="51"/>
  <c r="G186" i="51"/>
  <c r="G187" i="51"/>
  <c r="G188" i="51"/>
  <c r="G189" i="51"/>
  <c r="G190" i="51"/>
  <c r="G191" i="51"/>
  <c r="G192" i="51"/>
  <c r="G193" i="51"/>
  <c r="G194" i="51"/>
  <c r="G195" i="51"/>
  <c r="G196" i="51"/>
  <c r="G197" i="51"/>
  <c r="G198" i="51"/>
  <c r="G199" i="51"/>
  <c r="G200" i="51"/>
  <c r="G201" i="51"/>
  <c r="G202" i="51"/>
  <c r="G203" i="51"/>
  <c r="G204" i="51"/>
  <c r="G205" i="51"/>
  <c r="G206" i="51"/>
  <c r="G207" i="51"/>
  <c r="G208" i="51"/>
  <c r="G209" i="51"/>
  <c r="G210" i="51"/>
  <c r="G211" i="51"/>
  <c r="G212" i="51"/>
  <c r="G213" i="51"/>
  <c r="G214" i="51"/>
  <c r="G215" i="51"/>
  <c r="G216" i="51"/>
  <c r="G217" i="51"/>
  <c r="G218" i="51"/>
  <c r="G219" i="51"/>
  <c r="G220" i="51"/>
  <c r="G221" i="51"/>
  <c r="G222" i="51"/>
  <c r="G223" i="51"/>
  <c r="G224" i="51"/>
  <c r="G225" i="51"/>
  <c r="G226" i="51"/>
  <c r="G227" i="51"/>
  <c r="G228" i="51"/>
  <c r="G229" i="51"/>
  <c r="G230" i="51"/>
  <c r="G231" i="51"/>
  <c r="G232" i="51"/>
  <c r="G233" i="51"/>
  <c r="G234" i="51"/>
  <c r="G235" i="51"/>
  <c r="G236" i="51"/>
  <c r="G237" i="51"/>
  <c r="G238" i="51"/>
  <c r="G239" i="51"/>
  <c r="G240" i="51"/>
  <c r="G241" i="51"/>
  <c r="G242" i="51"/>
  <c r="G243" i="51"/>
  <c r="G244" i="51"/>
  <c r="G245" i="51"/>
  <c r="G246" i="51"/>
  <c r="G247" i="51"/>
  <c r="G248" i="51"/>
  <c r="G249" i="51"/>
  <c r="G250" i="51"/>
  <c r="G251" i="51"/>
  <c r="G252" i="51"/>
  <c r="G253" i="51"/>
  <c r="G254" i="51"/>
  <c r="G255" i="51"/>
  <c r="G256" i="51"/>
  <c r="G257" i="51"/>
  <c r="G258" i="51"/>
  <c r="G259" i="51"/>
  <c r="G260" i="51"/>
  <c r="G261" i="51"/>
  <c r="G262" i="51"/>
  <c r="G263" i="51"/>
  <c r="G264" i="51"/>
  <c r="G265" i="51"/>
  <c r="G266" i="51"/>
  <c r="G267" i="51"/>
  <c r="G268" i="51"/>
  <c r="G269" i="51"/>
  <c r="G270" i="51"/>
  <c r="G271" i="51"/>
  <c r="G272" i="51"/>
  <c r="G273" i="51"/>
  <c r="G274" i="51"/>
  <c r="G275" i="51"/>
  <c r="G276" i="51"/>
  <c r="G277" i="51"/>
  <c r="G278" i="51"/>
  <c r="G279" i="51"/>
  <c r="G280" i="51"/>
  <c r="G281" i="51"/>
  <c r="G282" i="51"/>
  <c r="G283" i="51"/>
  <c r="G284" i="51"/>
  <c r="G285" i="51"/>
  <c r="G286" i="51"/>
  <c r="G287" i="51"/>
  <c r="G288" i="51"/>
  <c r="G289" i="51"/>
  <c r="G290" i="51"/>
  <c r="G291" i="51"/>
  <c r="G292" i="51"/>
  <c r="G293" i="51"/>
  <c r="G294" i="51"/>
  <c r="G295" i="51"/>
  <c r="G296" i="51"/>
  <c r="G297" i="51"/>
  <c r="G298" i="51"/>
  <c r="G299" i="51"/>
  <c r="G300" i="51"/>
  <c r="G301" i="51"/>
  <c r="G302" i="51"/>
  <c r="G303" i="51"/>
  <c r="G304" i="51"/>
  <c r="G305" i="51"/>
  <c r="G306" i="51"/>
  <c r="G307" i="51"/>
  <c r="G308" i="51"/>
  <c r="G309" i="51"/>
  <c r="G310" i="51"/>
  <c r="G311" i="51"/>
  <c r="G312" i="51"/>
  <c r="G313" i="51"/>
  <c r="G314" i="51"/>
  <c r="G315" i="51"/>
  <c r="G316" i="51"/>
  <c r="G317" i="51"/>
  <c r="G318" i="51"/>
  <c r="G319" i="51"/>
  <c r="G320" i="51"/>
  <c r="G321" i="51"/>
  <c r="G322" i="51"/>
  <c r="G323" i="51"/>
  <c r="G324" i="51"/>
  <c r="G325" i="51"/>
  <c r="G326" i="51"/>
  <c r="G327" i="51"/>
  <c r="G328" i="51"/>
  <c r="G329" i="51"/>
  <c r="G330" i="51"/>
  <c r="G331" i="51"/>
  <c r="G332" i="51"/>
  <c r="G333" i="51"/>
  <c r="G334" i="51"/>
  <c r="G335" i="51"/>
  <c r="G336" i="51"/>
  <c r="G337" i="51"/>
  <c r="G338" i="51"/>
  <c r="G339" i="51"/>
  <c r="G340" i="51"/>
  <c r="G341" i="51"/>
  <c r="G342" i="51"/>
  <c r="G343" i="51"/>
  <c r="G344" i="51"/>
  <c r="G345" i="51"/>
  <c r="G346" i="51"/>
  <c r="G347" i="51"/>
  <c r="G348" i="51"/>
  <c r="G349" i="51"/>
  <c r="G350" i="51"/>
  <c r="G351" i="51"/>
  <c r="G352" i="51"/>
  <c r="G353" i="51"/>
  <c r="G354" i="51"/>
  <c r="G355" i="51"/>
  <c r="G356" i="51"/>
  <c r="G357" i="51"/>
  <c r="G358" i="51"/>
  <c r="G359" i="51"/>
  <c r="G360" i="51"/>
  <c r="G361" i="51"/>
  <c r="G362" i="51"/>
  <c r="G363" i="51"/>
  <c r="G364" i="51"/>
  <c r="G365" i="51"/>
  <c r="G366" i="51"/>
  <c r="G367" i="51"/>
  <c r="G368" i="51"/>
  <c r="G369" i="51"/>
  <c r="G370" i="51"/>
  <c r="G371" i="51"/>
  <c r="G372" i="51"/>
  <c r="G373" i="51"/>
  <c r="G374" i="51"/>
  <c r="G375" i="51"/>
  <c r="G376" i="51"/>
  <c r="G377" i="51"/>
  <c r="G378" i="51"/>
  <c r="G379" i="51"/>
  <c r="G380" i="51"/>
  <c r="G381" i="51"/>
  <c r="G382" i="51"/>
  <c r="G383" i="51"/>
  <c r="G384" i="51"/>
  <c r="G385" i="51"/>
  <c r="G386" i="51"/>
  <c r="G387" i="51"/>
  <c r="G388" i="51"/>
  <c r="G389" i="51"/>
  <c r="G390" i="51"/>
  <c r="G391" i="51"/>
  <c r="G392" i="51"/>
  <c r="G393" i="51"/>
  <c r="G394" i="51"/>
  <c r="G395" i="51"/>
  <c r="G396" i="51"/>
  <c r="G397" i="51"/>
  <c r="G398" i="51"/>
  <c r="G399" i="51"/>
  <c r="G400" i="51"/>
  <c r="G401" i="51"/>
  <c r="G402" i="51"/>
  <c r="G403" i="51"/>
  <c r="G404" i="51"/>
  <c r="G405" i="51"/>
  <c r="G406" i="51"/>
  <c r="G407" i="51"/>
  <c r="G408" i="51"/>
  <c r="G409" i="51"/>
  <c r="G410" i="51"/>
  <c r="G411" i="51"/>
  <c r="G412" i="51"/>
  <c r="G413" i="51"/>
  <c r="G414" i="51"/>
  <c r="G415" i="51"/>
  <c r="G416" i="51"/>
  <c r="G417" i="51"/>
  <c r="G2" i="45"/>
  <c r="G3" i="45"/>
  <c r="G4" i="45"/>
  <c r="G5" i="45"/>
  <c r="G6" i="45"/>
  <c r="G7" i="45"/>
  <c r="G8" i="45"/>
  <c r="G9" i="45"/>
  <c r="G10" i="45"/>
  <c r="G11" i="45"/>
  <c r="G12" i="45"/>
  <c r="G13" i="45"/>
  <c r="G14" i="45"/>
  <c r="G15" i="45"/>
  <c r="G16" i="45"/>
  <c r="G17" i="45"/>
  <c r="G18" i="45"/>
  <c r="G19" i="45"/>
  <c r="G20" i="45"/>
  <c r="G21" i="45"/>
  <c r="G22" i="45"/>
  <c r="G23" i="45"/>
  <c r="G24" i="45"/>
  <c r="G25" i="45"/>
  <c r="G26" i="45"/>
  <c r="G27" i="45"/>
  <c r="G28" i="45"/>
  <c r="G29" i="45"/>
  <c r="G30" i="45"/>
  <c r="G31" i="45"/>
  <c r="G32" i="45"/>
  <c r="G33" i="45"/>
  <c r="G34" i="45"/>
  <c r="G35" i="45"/>
  <c r="G36" i="45"/>
  <c r="G37" i="45"/>
  <c r="G38" i="45"/>
  <c r="G39" i="45"/>
  <c r="G40" i="45"/>
  <c r="G41" i="45"/>
  <c r="G42" i="45"/>
  <c r="G43" i="45"/>
  <c r="G44" i="45"/>
  <c r="G45" i="45"/>
  <c r="G46" i="45"/>
  <c r="G47" i="45"/>
  <c r="G48" i="45"/>
  <c r="G49" i="45"/>
  <c r="G50" i="45"/>
  <c r="G51" i="45"/>
  <c r="G52" i="45"/>
  <c r="G53" i="45"/>
  <c r="G54" i="45"/>
  <c r="G55" i="45"/>
  <c r="G56" i="45"/>
  <c r="G57" i="45"/>
  <c r="G58" i="45"/>
  <c r="G59" i="45"/>
  <c r="G60" i="45"/>
  <c r="G61" i="45"/>
  <c r="G62" i="45"/>
  <c r="G63" i="45"/>
  <c r="G64" i="45"/>
  <c r="G65" i="45"/>
  <c r="G66" i="45"/>
  <c r="G67" i="45"/>
  <c r="G68" i="45"/>
  <c r="G69" i="45"/>
  <c r="G70" i="45"/>
  <c r="G71" i="45"/>
  <c r="G72" i="45"/>
  <c r="G73" i="45"/>
  <c r="G74" i="45"/>
  <c r="G75" i="45"/>
  <c r="G76" i="45"/>
  <c r="G77" i="45"/>
  <c r="G78" i="45"/>
  <c r="G79" i="45"/>
  <c r="G80" i="45"/>
  <c r="G81" i="45"/>
  <c r="G82" i="45"/>
  <c r="G83" i="45"/>
  <c r="G84" i="45"/>
  <c r="G85" i="45"/>
  <c r="G86" i="45"/>
  <c r="G87" i="45"/>
  <c r="G88" i="45"/>
  <c r="G89" i="45"/>
  <c r="G90" i="45"/>
  <c r="G91" i="45"/>
  <c r="G92" i="45"/>
  <c r="G93" i="45"/>
  <c r="G94" i="45"/>
  <c r="G95" i="45"/>
  <c r="G96" i="45"/>
  <c r="G97" i="45"/>
  <c r="G98" i="45"/>
  <c r="G99" i="45"/>
  <c r="G100" i="45"/>
  <c r="G101" i="45"/>
  <c r="G102" i="45"/>
  <c r="G103" i="45"/>
  <c r="G104" i="45"/>
  <c r="G105" i="45"/>
  <c r="G106" i="45"/>
  <c r="G107" i="45"/>
  <c r="G108" i="45"/>
  <c r="G109" i="45"/>
  <c r="G110" i="45"/>
  <c r="G111" i="45"/>
  <c r="G112" i="45"/>
  <c r="G113" i="45"/>
  <c r="G114" i="45"/>
  <c r="G115" i="45"/>
  <c r="G116" i="45"/>
  <c r="G117" i="45"/>
  <c r="G118" i="45"/>
  <c r="G119" i="45"/>
  <c r="G120" i="45"/>
  <c r="G121" i="45"/>
  <c r="G122" i="45"/>
  <c r="G123" i="45"/>
  <c r="G124" i="45"/>
  <c r="G125" i="45"/>
  <c r="G126" i="45"/>
  <c r="G127" i="45"/>
  <c r="G128" i="45"/>
  <c r="G129" i="45"/>
  <c r="G130" i="45"/>
  <c r="G131" i="45"/>
  <c r="G132" i="45"/>
  <c r="G133" i="45"/>
  <c r="G134" i="45"/>
  <c r="G135" i="45"/>
  <c r="G136" i="45"/>
  <c r="G137" i="45"/>
  <c r="G138" i="45"/>
  <c r="G139" i="45"/>
  <c r="G140" i="45"/>
  <c r="G141" i="45"/>
  <c r="G142" i="45"/>
  <c r="G143" i="45"/>
  <c r="G144" i="45"/>
  <c r="G145" i="45"/>
  <c r="G146" i="45"/>
  <c r="G147" i="45"/>
  <c r="G148" i="45"/>
  <c r="G149" i="45"/>
  <c r="G150" i="45"/>
  <c r="G151" i="45"/>
  <c r="G152" i="45"/>
  <c r="G153" i="45"/>
  <c r="G154" i="45"/>
  <c r="G155" i="45"/>
  <c r="G156" i="45"/>
  <c r="G157" i="45"/>
  <c r="G158" i="45"/>
  <c r="G159" i="45"/>
  <c r="G160" i="45"/>
  <c r="G161" i="45"/>
  <c r="G162" i="45"/>
  <c r="G163" i="45"/>
  <c r="G164" i="45"/>
  <c r="G165" i="45"/>
  <c r="G166" i="45"/>
  <c r="G167" i="45"/>
  <c r="G168" i="45"/>
  <c r="G169" i="45"/>
  <c r="G170" i="45"/>
  <c r="G171" i="45"/>
  <c r="G172" i="45"/>
  <c r="G173" i="45"/>
  <c r="G174" i="45"/>
  <c r="G175" i="45"/>
  <c r="G176" i="45"/>
  <c r="G177" i="45"/>
  <c r="G178" i="45"/>
  <c r="G179" i="45"/>
  <c r="G180" i="45"/>
  <c r="G181" i="45"/>
  <c r="G182" i="45"/>
  <c r="G183" i="45"/>
  <c r="G184" i="45"/>
  <c r="G185" i="45"/>
  <c r="G186" i="45"/>
  <c r="G187" i="45"/>
  <c r="G188" i="45"/>
  <c r="G189" i="45"/>
  <c r="G190" i="45"/>
  <c r="G191" i="45"/>
  <c r="G192" i="45"/>
  <c r="G193" i="45"/>
  <c r="G194" i="45"/>
  <c r="G195" i="45"/>
  <c r="G196" i="45"/>
  <c r="G197" i="45"/>
  <c r="G198" i="45"/>
  <c r="G199" i="45"/>
  <c r="G200" i="45"/>
  <c r="G201" i="45"/>
  <c r="G202" i="45"/>
  <c r="G203" i="45"/>
  <c r="G204" i="45"/>
  <c r="G205" i="45"/>
  <c r="G206" i="45"/>
  <c r="G207" i="45"/>
  <c r="G208" i="45"/>
  <c r="G209" i="45"/>
  <c r="G210" i="45"/>
  <c r="G211" i="45"/>
  <c r="G212" i="45"/>
  <c r="G213" i="45"/>
  <c r="G214" i="45"/>
  <c r="G215" i="45"/>
  <c r="G216" i="45"/>
  <c r="G217" i="45"/>
  <c r="G218" i="45"/>
  <c r="G219" i="45"/>
  <c r="G220" i="45"/>
  <c r="G221" i="45"/>
  <c r="G222" i="45"/>
  <c r="G223" i="45"/>
  <c r="G224" i="45"/>
  <c r="G225" i="45"/>
  <c r="G226" i="45"/>
  <c r="G227" i="45"/>
  <c r="G228" i="45"/>
  <c r="G229" i="45"/>
  <c r="G230" i="45"/>
  <c r="G231" i="45"/>
  <c r="G232" i="45"/>
  <c r="G233" i="45"/>
  <c r="G234" i="45"/>
  <c r="G235" i="45"/>
  <c r="G236" i="45"/>
  <c r="G237" i="45"/>
  <c r="G238" i="45"/>
  <c r="G239" i="45"/>
  <c r="G240" i="45"/>
  <c r="G241" i="45"/>
  <c r="G242" i="45"/>
  <c r="G243" i="45"/>
  <c r="G244" i="45"/>
  <c r="G245" i="45"/>
  <c r="G246" i="45"/>
  <c r="G247" i="45"/>
  <c r="G248" i="45"/>
  <c r="G249" i="45"/>
  <c r="G250" i="45"/>
  <c r="G251" i="45"/>
  <c r="G252" i="45"/>
  <c r="G253" i="45"/>
  <c r="G254" i="45"/>
  <c r="G255" i="45"/>
  <c r="G256" i="45"/>
  <c r="G257" i="45"/>
  <c r="G258" i="45"/>
  <c r="G259" i="45"/>
  <c r="G260" i="45"/>
  <c r="G261" i="45"/>
  <c r="G262" i="45"/>
  <c r="G263" i="45"/>
  <c r="G264" i="45"/>
  <c r="G265" i="45"/>
  <c r="G266" i="45"/>
  <c r="G267" i="45"/>
  <c r="G268" i="45"/>
  <c r="G269" i="45"/>
  <c r="G270" i="45"/>
  <c r="G271" i="45"/>
  <c r="G272" i="45"/>
  <c r="G273" i="45"/>
  <c r="G274" i="45"/>
  <c r="G275" i="45"/>
  <c r="G276" i="45"/>
  <c r="G277" i="45"/>
  <c r="G278" i="45"/>
  <c r="G279" i="45"/>
  <c r="G280" i="45"/>
  <c r="G281" i="45"/>
  <c r="G282" i="45"/>
  <c r="G283" i="45"/>
  <c r="G284" i="45"/>
  <c r="G285" i="45"/>
  <c r="G286" i="45"/>
  <c r="G287" i="45"/>
  <c r="G288" i="45"/>
  <c r="G289" i="45"/>
  <c r="G290" i="45"/>
  <c r="G291" i="45"/>
  <c r="G292" i="45"/>
  <c r="G293" i="45"/>
  <c r="G294" i="45"/>
  <c r="G295" i="45"/>
  <c r="G296" i="45"/>
  <c r="G297" i="45"/>
  <c r="G298" i="45"/>
  <c r="G299" i="45"/>
  <c r="G300" i="45"/>
  <c r="G301" i="45"/>
  <c r="G302" i="45"/>
  <c r="G303" i="45"/>
  <c r="G304" i="45"/>
  <c r="G305" i="45"/>
  <c r="G306" i="45"/>
  <c r="G307" i="45"/>
  <c r="G308" i="45"/>
  <c r="G309" i="45"/>
  <c r="G310" i="45"/>
  <c r="G311" i="45"/>
  <c r="G312" i="45"/>
  <c r="G313" i="45"/>
  <c r="G314" i="45"/>
  <c r="G315" i="45"/>
  <c r="G316" i="45"/>
  <c r="G317" i="45"/>
  <c r="G318" i="45"/>
  <c r="G319" i="45"/>
  <c r="G320" i="45"/>
  <c r="G321" i="45"/>
  <c r="G322" i="45"/>
  <c r="G323" i="45"/>
  <c r="G324" i="45"/>
  <c r="G325" i="45"/>
  <c r="G326" i="45"/>
  <c r="G327" i="45"/>
  <c r="G328" i="45"/>
  <c r="G329" i="45"/>
  <c r="G330" i="45"/>
  <c r="G331" i="45"/>
  <c r="G332" i="45"/>
  <c r="G333" i="45"/>
  <c r="G334" i="45"/>
  <c r="G335" i="45"/>
  <c r="G336" i="45"/>
  <c r="G337" i="45"/>
  <c r="G338" i="45"/>
  <c r="G339" i="45"/>
  <c r="G340" i="45"/>
  <c r="G341" i="45"/>
  <c r="G342" i="45"/>
  <c r="G343" i="45"/>
  <c r="G344" i="45"/>
  <c r="G345" i="45"/>
  <c r="G346" i="45"/>
  <c r="G347" i="45"/>
  <c r="G348" i="45"/>
  <c r="G349" i="45"/>
  <c r="G350" i="45"/>
  <c r="G351" i="45"/>
  <c r="G352" i="45"/>
  <c r="G353" i="45"/>
  <c r="G354" i="45"/>
  <c r="G355" i="45"/>
  <c r="G356" i="45"/>
  <c r="G357" i="45"/>
  <c r="G358" i="45"/>
  <c r="G359" i="45"/>
  <c r="G360" i="45"/>
  <c r="G361" i="45"/>
  <c r="G362" i="45"/>
  <c r="G363" i="45"/>
  <c r="G364" i="45"/>
  <c r="G365" i="45"/>
  <c r="G366" i="45"/>
  <c r="G367" i="45"/>
  <c r="G368" i="45"/>
  <c r="G369" i="45"/>
  <c r="G370" i="45"/>
  <c r="G371" i="45"/>
  <c r="G372" i="45"/>
  <c r="G373" i="45"/>
  <c r="G374" i="45"/>
  <c r="G375" i="45"/>
  <c r="G376" i="45"/>
  <c r="G377" i="45"/>
  <c r="G378" i="45"/>
  <c r="G379" i="45"/>
  <c r="G380" i="45"/>
  <c r="G381" i="45"/>
  <c r="G382" i="45"/>
  <c r="G383" i="45"/>
  <c r="G384" i="45"/>
  <c r="G385" i="45"/>
  <c r="G386" i="45"/>
  <c r="G387" i="45"/>
  <c r="G388" i="45"/>
  <c r="G389" i="45"/>
  <c r="G390" i="45"/>
  <c r="G391" i="45"/>
  <c r="G392" i="45"/>
  <c r="G393" i="45"/>
  <c r="G394" i="45"/>
  <c r="G395" i="45"/>
  <c r="G396" i="45"/>
  <c r="G397" i="45"/>
  <c r="G398" i="45"/>
  <c r="G399" i="45"/>
  <c r="G400" i="45"/>
  <c r="G401" i="45"/>
  <c r="G402" i="45"/>
  <c r="G403" i="45"/>
  <c r="G404" i="45"/>
  <c r="G405" i="45"/>
  <c r="G406" i="45"/>
  <c r="G407" i="45"/>
  <c r="G408" i="45"/>
  <c r="G409" i="45"/>
  <c r="G410" i="45"/>
  <c r="G411" i="45"/>
  <c r="G412" i="45"/>
  <c r="G413" i="45"/>
  <c r="G414" i="45"/>
  <c r="G415" i="45"/>
  <c r="G416" i="45"/>
  <c r="G417" i="45"/>
  <c r="G2" i="48"/>
  <c r="G3" i="48"/>
  <c r="G4" i="48"/>
  <c r="G5" i="48"/>
  <c r="G6" i="48"/>
  <c r="G7" i="48"/>
  <c r="G8" i="48"/>
  <c r="G9" i="48"/>
  <c r="G10" i="48"/>
  <c r="G11" i="48"/>
  <c r="G12" i="48"/>
  <c r="G13" i="48"/>
  <c r="G14" i="48"/>
  <c r="G15" i="48"/>
  <c r="G16" i="48"/>
  <c r="G17" i="48"/>
  <c r="G18" i="48"/>
  <c r="G19" i="48"/>
  <c r="G20" i="48"/>
  <c r="G21" i="48"/>
  <c r="G22" i="48"/>
  <c r="G23" i="48"/>
  <c r="G24" i="48"/>
  <c r="G25" i="48"/>
  <c r="G26" i="48"/>
  <c r="G27" i="48"/>
  <c r="G28" i="48"/>
  <c r="G29" i="48"/>
  <c r="G30" i="48"/>
  <c r="G31" i="48"/>
  <c r="G32" i="48"/>
  <c r="G33" i="48"/>
  <c r="G34" i="48"/>
  <c r="G35" i="48"/>
  <c r="G36" i="48"/>
  <c r="G37" i="48"/>
  <c r="G38" i="48"/>
  <c r="G39" i="48"/>
  <c r="G40" i="48"/>
  <c r="G41" i="48"/>
  <c r="G42" i="48"/>
  <c r="G43" i="48"/>
  <c r="G44" i="48"/>
  <c r="G45" i="48"/>
  <c r="G46" i="48"/>
  <c r="G47" i="48"/>
  <c r="G48" i="48"/>
  <c r="G49" i="48"/>
  <c r="G50" i="48"/>
  <c r="G51" i="48"/>
  <c r="G52" i="48"/>
  <c r="G53" i="48"/>
  <c r="G54" i="48"/>
  <c r="G55" i="48"/>
  <c r="G56" i="48"/>
  <c r="G57" i="48"/>
  <c r="G58" i="48"/>
  <c r="G59" i="48"/>
  <c r="G60" i="48"/>
  <c r="G61" i="48"/>
  <c r="G62" i="48"/>
  <c r="G63" i="48"/>
  <c r="G64" i="48"/>
  <c r="G65" i="48"/>
  <c r="G66" i="48"/>
  <c r="G67" i="48"/>
  <c r="G68" i="48"/>
  <c r="G69" i="48"/>
  <c r="G70" i="48"/>
  <c r="G71" i="48"/>
  <c r="G72" i="48"/>
  <c r="G73" i="48"/>
  <c r="G74" i="48"/>
  <c r="G75" i="48"/>
  <c r="G76" i="48"/>
  <c r="G77" i="48"/>
  <c r="G78" i="48"/>
  <c r="G79" i="48"/>
  <c r="G80" i="48"/>
  <c r="G81" i="48"/>
  <c r="G82" i="48"/>
  <c r="G83" i="48"/>
  <c r="G84" i="48"/>
  <c r="G85" i="48"/>
  <c r="G86" i="48"/>
  <c r="G87" i="48"/>
  <c r="G88" i="48"/>
  <c r="G89" i="48"/>
  <c r="G90" i="48"/>
  <c r="G91" i="48"/>
  <c r="G92" i="48"/>
  <c r="G93" i="48"/>
  <c r="G94" i="48"/>
  <c r="G95" i="48"/>
  <c r="G96" i="48"/>
  <c r="G97" i="48"/>
  <c r="G98" i="48"/>
  <c r="G99" i="48"/>
  <c r="G100" i="48"/>
  <c r="G101" i="48"/>
  <c r="G102" i="48"/>
  <c r="G103" i="48"/>
  <c r="G104" i="48"/>
  <c r="G105" i="48"/>
  <c r="G106" i="48"/>
  <c r="G107" i="48"/>
  <c r="G108" i="48"/>
  <c r="G109" i="48"/>
  <c r="G110" i="48"/>
  <c r="G111" i="48"/>
  <c r="G112" i="48"/>
  <c r="G113" i="48"/>
  <c r="G114" i="48"/>
  <c r="G115" i="48"/>
  <c r="G116" i="48"/>
  <c r="G117" i="48"/>
  <c r="G118" i="48"/>
  <c r="G119" i="48"/>
  <c r="G120" i="48"/>
  <c r="G121" i="48"/>
  <c r="G122" i="48"/>
  <c r="G123" i="48"/>
  <c r="G124" i="48"/>
  <c r="G125" i="48"/>
  <c r="G126" i="48"/>
  <c r="G127" i="48"/>
  <c r="G128" i="48"/>
  <c r="G129" i="48"/>
  <c r="G130" i="48"/>
  <c r="G131" i="48"/>
  <c r="G132" i="48"/>
  <c r="G133" i="48"/>
  <c r="G134" i="48"/>
  <c r="G135" i="48"/>
  <c r="G136" i="48"/>
  <c r="G137" i="48"/>
  <c r="G138" i="48"/>
  <c r="G139" i="48"/>
  <c r="G140" i="48"/>
  <c r="G141" i="48"/>
  <c r="G142" i="48"/>
  <c r="G143" i="48"/>
  <c r="G144" i="48"/>
  <c r="G145" i="48"/>
  <c r="G146" i="48"/>
  <c r="G147" i="48"/>
  <c r="G148" i="48"/>
  <c r="G149" i="48"/>
  <c r="G150" i="48"/>
  <c r="G151" i="48"/>
  <c r="G152" i="48"/>
  <c r="G153" i="48"/>
  <c r="G154" i="48"/>
  <c r="G155" i="48"/>
  <c r="G156" i="48"/>
  <c r="G157" i="48"/>
  <c r="G158" i="48"/>
  <c r="G159" i="48"/>
  <c r="G160" i="48"/>
  <c r="G161" i="48"/>
  <c r="G162" i="48"/>
  <c r="G163" i="48"/>
  <c r="G164" i="48"/>
  <c r="G165" i="48"/>
  <c r="G166" i="48"/>
  <c r="G167" i="48"/>
  <c r="G168" i="48"/>
  <c r="G169" i="48"/>
  <c r="G170" i="48"/>
  <c r="G171" i="48"/>
  <c r="G172" i="48"/>
  <c r="G173" i="48"/>
  <c r="G174" i="48"/>
  <c r="G175" i="48"/>
  <c r="G176" i="48"/>
  <c r="G177" i="48"/>
  <c r="G178" i="48"/>
  <c r="G179" i="48"/>
  <c r="G180" i="48"/>
  <c r="G181" i="48"/>
  <c r="G182" i="48"/>
  <c r="G183" i="48"/>
  <c r="G184" i="48"/>
  <c r="G185" i="48"/>
  <c r="G186" i="48"/>
  <c r="G187" i="48"/>
  <c r="G188" i="48"/>
  <c r="G189" i="48"/>
  <c r="G190" i="48"/>
  <c r="G191" i="48"/>
  <c r="G192" i="48"/>
  <c r="G193" i="48"/>
  <c r="G194" i="48"/>
  <c r="G195" i="48"/>
  <c r="G196" i="48"/>
  <c r="G197" i="48"/>
  <c r="G198" i="48"/>
  <c r="G199" i="48"/>
  <c r="G200" i="48"/>
  <c r="G201" i="48"/>
  <c r="G202" i="48"/>
  <c r="G203" i="48"/>
  <c r="G204" i="48"/>
  <c r="G205" i="48"/>
  <c r="G206" i="48"/>
  <c r="G207" i="48"/>
  <c r="G208" i="48"/>
  <c r="G209" i="48"/>
  <c r="G210" i="48"/>
  <c r="G211" i="48"/>
  <c r="G212" i="48"/>
  <c r="G213" i="48"/>
  <c r="G214" i="48"/>
  <c r="G215" i="48"/>
  <c r="G216" i="48"/>
  <c r="G217" i="48"/>
  <c r="G218" i="48"/>
  <c r="G219" i="48"/>
  <c r="G220" i="48"/>
  <c r="G221" i="48"/>
  <c r="G222" i="48"/>
  <c r="G223" i="48"/>
  <c r="G224" i="48"/>
  <c r="G225" i="48"/>
  <c r="G226" i="48"/>
  <c r="G227" i="48"/>
  <c r="G228" i="48"/>
  <c r="G229" i="48"/>
  <c r="G230" i="48"/>
  <c r="G231" i="48"/>
  <c r="G232" i="48"/>
  <c r="G233" i="48"/>
  <c r="G234" i="48"/>
  <c r="G235" i="48"/>
  <c r="G236" i="48"/>
  <c r="G237" i="48"/>
  <c r="G238" i="48"/>
  <c r="G239" i="48"/>
  <c r="G240" i="48"/>
  <c r="G241" i="48"/>
  <c r="G242" i="48"/>
  <c r="G243" i="48"/>
  <c r="G244" i="48"/>
  <c r="G245" i="48"/>
  <c r="G246" i="48"/>
  <c r="G247" i="48"/>
  <c r="G248" i="48"/>
  <c r="G249" i="48"/>
  <c r="G250" i="48"/>
  <c r="G251" i="48"/>
  <c r="G252" i="48"/>
  <c r="G253" i="48"/>
  <c r="G254" i="48"/>
  <c r="G255" i="48"/>
  <c r="G256" i="48"/>
  <c r="G257" i="48"/>
  <c r="G258" i="48"/>
  <c r="G259" i="48"/>
  <c r="G260" i="48"/>
  <c r="G261" i="48"/>
  <c r="G262" i="48"/>
  <c r="G263" i="48"/>
  <c r="G264" i="48"/>
  <c r="G265" i="48"/>
  <c r="G266" i="48"/>
  <c r="G267" i="48"/>
  <c r="G268" i="48"/>
  <c r="G269" i="48"/>
  <c r="G270" i="48"/>
  <c r="G271" i="48"/>
  <c r="G272" i="48"/>
  <c r="G273" i="48"/>
  <c r="G274" i="48"/>
  <c r="G275" i="48"/>
  <c r="G276" i="48"/>
  <c r="G277" i="48"/>
  <c r="G278" i="48"/>
  <c r="G279" i="48"/>
  <c r="G280" i="48"/>
  <c r="G281" i="48"/>
  <c r="G282" i="48"/>
  <c r="G283" i="48"/>
  <c r="G284" i="48"/>
  <c r="G285" i="48"/>
  <c r="G286" i="48"/>
  <c r="G287" i="48"/>
  <c r="G288" i="48"/>
  <c r="G289" i="48"/>
  <c r="G290" i="48"/>
  <c r="G291" i="48"/>
  <c r="G292" i="48"/>
  <c r="G293" i="48"/>
  <c r="G294" i="48"/>
  <c r="G295" i="48"/>
  <c r="G296" i="48"/>
  <c r="G297" i="48"/>
  <c r="G298" i="48"/>
  <c r="G299" i="48"/>
  <c r="G300" i="48"/>
  <c r="G301" i="48"/>
  <c r="G302" i="48"/>
  <c r="G303" i="48"/>
  <c r="G304" i="48"/>
  <c r="G305" i="48"/>
  <c r="G306" i="48"/>
  <c r="G307" i="48"/>
  <c r="G308" i="48"/>
  <c r="G309" i="48"/>
  <c r="G310" i="48"/>
  <c r="G311" i="48"/>
  <c r="G312" i="48"/>
  <c r="G313" i="48"/>
  <c r="G314" i="48"/>
  <c r="G315" i="48"/>
  <c r="G316" i="48"/>
  <c r="G317" i="48"/>
  <c r="G318" i="48"/>
  <c r="G319" i="48"/>
  <c r="G320" i="48"/>
  <c r="G321" i="48"/>
  <c r="G322" i="48"/>
  <c r="G323" i="48"/>
  <c r="G324" i="48"/>
  <c r="G325" i="48"/>
  <c r="G326" i="48"/>
  <c r="G327" i="48"/>
  <c r="G328" i="48"/>
  <c r="G329" i="48"/>
  <c r="G330" i="48"/>
  <c r="G331" i="48"/>
  <c r="G332" i="48"/>
  <c r="G333" i="48"/>
  <c r="G334" i="48"/>
  <c r="G335" i="48"/>
  <c r="G336" i="48"/>
  <c r="G337" i="48"/>
  <c r="G338" i="48"/>
  <c r="G339" i="48"/>
  <c r="G340" i="48"/>
  <c r="G341" i="48"/>
  <c r="G342" i="48"/>
  <c r="G343" i="48"/>
  <c r="G344" i="48"/>
  <c r="G345" i="48"/>
  <c r="G346" i="48"/>
  <c r="G347" i="48"/>
  <c r="G348" i="48"/>
  <c r="G349" i="48"/>
  <c r="G350" i="48"/>
  <c r="G351" i="48"/>
  <c r="G352" i="48"/>
  <c r="G353" i="48"/>
  <c r="G354" i="48"/>
  <c r="G355" i="48"/>
  <c r="G356" i="48"/>
  <c r="G357" i="48"/>
  <c r="G358" i="48"/>
  <c r="G359" i="48"/>
  <c r="G360" i="48"/>
  <c r="G361" i="48"/>
  <c r="G362" i="48"/>
  <c r="G363" i="48"/>
  <c r="G364" i="48"/>
  <c r="G365" i="48"/>
  <c r="G366" i="48"/>
  <c r="G367" i="48"/>
  <c r="G368" i="48"/>
  <c r="G369" i="48"/>
  <c r="G370" i="48"/>
  <c r="G371" i="48"/>
  <c r="G372" i="48"/>
  <c r="G373" i="48"/>
  <c r="G374" i="48"/>
  <c r="G375" i="48"/>
  <c r="G376" i="48"/>
  <c r="G377" i="48"/>
  <c r="G378" i="48"/>
  <c r="G379" i="48"/>
  <c r="G380" i="48"/>
  <c r="G381" i="48"/>
  <c r="G382" i="48"/>
  <c r="G383" i="48"/>
  <c r="G384" i="48"/>
  <c r="G385" i="48"/>
  <c r="G386" i="48"/>
  <c r="G387" i="48"/>
  <c r="G388" i="48"/>
  <c r="G389" i="48"/>
  <c r="G390" i="48"/>
  <c r="G391" i="48"/>
  <c r="G392" i="48"/>
  <c r="G393" i="48"/>
  <c r="G394" i="48"/>
  <c r="G395" i="48"/>
  <c r="G396" i="48"/>
  <c r="G397" i="48"/>
  <c r="G398" i="48"/>
  <c r="G399" i="48"/>
  <c r="G400" i="48"/>
  <c r="G401" i="48"/>
  <c r="G402" i="48"/>
  <c r="G403" i="48"/>
  <c r="G404" i="48"/>
  <c r="G405" i="48"/>
  <c r="G406" i="48"/>
  <c r="G407" i="48"/>
  <c r="G408" i="48"/>
  <c r="G409" i="48"/>
  <c r="G410" i="48"/>
  <c r="G411" i="48"/>
  <c r="G412" i="48"/>
  <c r="G413" i="48"/>
  <c r="G414" i="48"/>
  <c r="G415" i="48"/>
  <c r="G416" i="48"/>
  <c r="G417" i="48"/>
  <c r="G2" i="50"/>
  <c r="G3" i="50"/>
  <c r="G4" i="50"/>
  <c r="G5" i="50"/>
  <c r="G6" i="50"/>
  <c r="G7" i="50"/>
  <c r="G8" i="50"/>
  <c r="G9" i="50"/>
  <c r="G10" i="50"/>
  <c r="G11" i="50"/>
  <c r="G12" i="50"/>
  <c r="G13" i="50"/>
  <c r="G14" i="50"/>
  <c r="G15" i="50"/>
  <c r="G16" i="50"/>
  <c r="G17" i="50"/>
  <c r="G18" i="50"/>
  <c r="G19" i="50"/>
  <c r="G20" i="50"/>
  <c r="G21" i="50"/>
  <c r="G22" i="50"/>
  <c r="G23" i="50"/>
  <c r="G24" i="50"/>
  <c r="G25" i="50"/>
  <c r="G26" i="50"/>
  <c r="G27" i="50"/>
  <c r="G28" i="50"/>
  <c r="G29" i="50"/>
  <c r="G30" i="50"/>
  <c r="G31" i="50"/>
  <c r="G32" i="50"/>
  <c r="G33" i="50"/>
  <c r="G34" i="50"/>
  <c r="G35" i="50"/>
  <c r="G36" i="50"/>
  <c r="G37" i="50"/>
  <c r="G38" i="50"/>
  <c r="G39" i="50"/>
  <c r="G40" i="50"/>
  <c r="G41" i="50"/>
  <c r="G42" i="50"/>
  <c r="G43" i="50"/>
  <c r="G44" i="50"/>
  <c r="G45" i="50"/>
  <c r="G46" i="50"/>
  <c r="G47" i="50"/>
  <c r="G48" i="50"/>
  <c r="G49" i="50"/>
  <c r="G50" i="50"/>
  <c r="G51" i="50"/>
  <c r="G52" i="50"/>
  <c r="G53" i="50"/>
  <c r="G54" i="50"/>
  <c r="G55" i="50"/>
  <c r="G56" i="50"/>
  <c r="G57" i="50"/>
  <c r="G58" i="50"/>
  <c r="G59" i="50"/>
  <c r="G60" i="50"/>
  <c r="G61" i="50"/>
  <c r="G62" i="50"/>
  <c r="G63" i="50"/>
  <c r="G64" i="50"/>
  <c r="G65" i="50"/>
  <c r="G66" i="50"/>
  <c r="G67" i="50"/>
  <c r="G68" i="50"/>
  <c r="G69" i="50"/>
  <c r="G70" i="50"/>
  <c r="G71" i="50"/>
  <c r="G72" i="50"/>
  <c r="G73" i="50"/>
  <c r="G74" i="50"/>
  <c r="G75" i="50"/>
  <c r="G76" i="50"/>
  <c r="G77" i="50"/>
  <c r="G78" i="50"/>
  <c r="G79" i="50"/>
  <c r="G80" i="50"/>
  <c r="G81" i="50"/>
  <c r="G82" i="50"/>
  <c r="G83" i="50"/>
  <c r="G84" i="50"/>
  <c r="G85" i="50"/>
  <c r="G86" i="50"/>
  <c r="G87" i="50"/>
  <c r="G88" i="50"/>
  <c r="G89" i="50"/>
  <c r="G90" i="50"/>
  <c r="G91" i="50"/>
  <c r="G92" i="50"/>
  <c r="G93" i="50"/>
  <c r="G94" i="50"/>
  <c r="G95" i="50"/>
  <c r="G96" i="50"/>
  <c r="G97" i="50"/>
  <c r="G98" i="50"/>
  <c r="G99" i="50"/>
  <c r="G100" i="50"/>
  <c r="G101" i="50"/>
  <c r="G102" i="50"/>
  <c r="G103" i="50"/>
  <c r="G104" i="50"/>
  <c r="G105" i="50"/>
  <c r="G106" i="50"/>
  <c r="G107" i="50"/>
  <c r="G108" i="50"/>
  <c r="G109" i="50"/>
  <c r="G110" i="50"/>
  <c r="G111" i="50"/>
  <c r="G112" i="50"/>
  <c r="G113" i="50"/>
  <c r="G114" i="50"/>
  <c r="G115" i="50"/>
  <c r="G116" i="50"/>
  <c r="G117" i="50"/>
  <c r="G118" i="50"/>
  <c r="G119" i="50"/>
  <c r="G120" i="50"/>
  <c r="G121" i="50"/>
  <c r="G122" i="50"/>
  <c r="G123" i="50"/>
  <c r="G124" i="50"/>
  <c r="G125" i="50"/>
  <c r="G126" i="50"/>
  <c r="G127" i="50"/>
  <c r="G128" i="50"/>
  <c r="G129" i="50"/>
  <c r="G130" i="50"/>
  <c r="G131" i="50"/>
  <c r="G132" i="50"/>
  <c r="G133" i="50"/>
  <c r="G134" i="50"/>
  <c r="G135" i="50"/>
  <c r="G136" i="50"/>
  <c r="G137" i="50"/>
  <c r="G138" i="50"/>
  <c r="G139" i="50"/>
  <c r="G140" i="50"/>
  <c r="G141" i="50"/>
  <c r="G142" i="50"/>
  <c r="G143" i="50"/>
  <c r="G144" i="50"/>
  <c r="G145" i="50"/>
  <c r="G146" i="50"/>
  <c r="G147" i="50"/>
  <c r="G148" i="50"/>
  <c r="G149" i="50"/>
  <c r="G150" i="50"/>
  <c r="G151" i="50"/>
  <c r="G152" i="50"/>
  <c r="G153" i="50"/>
  <c r="G154" i="50"/>
  <c r="G155" i="50"/>
  <c r="G156" i="50"/>
  <c r="G157" i="50"/>
  <c r="G158" i="50"/>
  <c r="G159" i="50"/>
  <c r="G160" i="50"/>
  <c r="G161" i="50"/>
  <c r="G162" i="50"/>
  <c r="G163" i="50"/>
  <c r="G164" i="50"/>
  <c r="G165" i="50"/>
  <c r="G166" i="50"/>
  <c r="G167" i="50"/>
  <c r="G168" i="50"/>
  <c r="G169" i="50"/>
  <c r="G170" i="50"/>
  <c r="G171" i="50"/>
  <c r="G172" i="50"/>
  <c r="G173" i="50"/>
  <c r="G174" i="50"/>
  <c r="G175" i="50"/>
  <c r="G176" i="50"/>
  <c r="G177" i="50"/>
  <c r="G178" i="50"/>
  <c r="G179" i="50"/>
  <c r="G180" i="50"/>
  <c r="G181" i="50"/>
  <c r="G182" i="50"/>
  <c r="G183" i="50"/>
  <c r="G184" i="50"/>
  <c r="G185" i="50"/>
  <c r="G186" i="50"/>
  <c r="G187" i="50"/>
  <c r="G188" i="50"/>
  <c r="G189" i="50"/>
  <c r="G190" i="50"/>
  <c r="G191" i="50"/>
  <c r="G192" i="50"/>
  <c r="G193" i="50"/>
  <c r="G194" i="50"/>
  <c r="G195" i="50"/>
  <c r="G196" i="50"/>
  <c r="G197" i="50"/>
  <c r="G198" i="50"/>
  <c r="G199" i="50"/>
  <c r="G200" i="50"/>
  <c r="G201" i="50"/>
  <c r="G202" i="50"/>
  <c r="G203" i="50"/>
  <c r="G204" i="50"/>
  <c r="G205" i="50"/>
  <c r="G206" i="50"/>
  <c r="G207" i="50"/>
  <c r="G208" i="50"/>
  <c r="G209" i="50"/>
  <c r="G210" i="50"/>
  <c r="G211" i="50"/>
  <c r="G212" i="50"/>
  <c r="G213" i="50"/>
  <c r="G214" i="50"/>
  <c r="G215" i="50"/>
  <c r="G216" i="50"/>
  <c r="G217" i="50"/>
  <c r="G218" i="50"/>
  <c r="G219" i="50"/>
  <c r="G220" i="50"/>
  <c r="G221" i="50"/>
  <c r="G222" i="50"/>
  <c r="G223" i="50"/>
  <c r="G224" i="50"/>
  <c r="G225" i="50"/>
  <c r="G226" i="50"/>
  <c r="G227" i="50"/>
  <c r="G228" i="50"/>
  <c r="G229" i="50"/>
  <c r="G230" i="50"/>
  <c r="G231" i="50"/>
  <c r="G232" i="50"/>
  <c r="G233" i="50"/>
  <c r="G234" i="50"/>
  <c r="G235" i="50"/>
  <c r="G236" i="50"/>
  <c r="G237" i="50"/>
  <c r="G238" i="50"/>
  <c r="G239" i="50"/>
  <c r="G240" i="50"/>
  <c r="G241" i="50"/>
  <c r="G242" i="50"/>
  <c r="G243" i="50"/>
  <c r="G244" i="50"/>
  <c r="G245" i="50"/>
  <c r="G246" i="50"/>
  <c r="G247" i="50"/>
  <c r="G248" i="50"/>
  <c r="G249" i="50"/>
  <c r="G250" i="50"/>
  <c r="G251" i="50"/>
  <c r="G252" i="50"/>
  <c r="G253" i="50"/>
  <c r="G254" i="50"/>
  <c r="G255" i="50"/>
  <c r="G256" i="50"/>
  <c r="G257" i="50"/>
  <c r="G258" i="50"/>
  <c r="G259" i="50"/>
  <c r="G260" i="50"/>
  <c r="G261" i="50"/>
  <c r="G262" i="50"/>
  <c r="G263" i="50"/>
  <c r="G264" i="50"/>
  <c r="G265" i="50"/>
  <c r="G266" i="50"/>
  <c r="G267" i="50"/>
  <c r="G268" i="50"/>
  <c r="G269" i="50"/>
  <c r="G270" i="50"/>
  <c r="G271" i="50"/>
  <c r="G272" i="50"/>
  <c r="G273" i="50"/>
  <c r="G274" i="50"/>
  <c r="G275" i="50"/>
  <c r="G276" i="50"/>
  <c r="G277" i="50"/>
  <c r="G278" i="50"/>
  <c r="G279" i="50"/>
  <c r="G280" i="50"/>
  <c r="G281" i="50"/>
  <c r="G282" i="50"/>
  <c r="G283" i="50"/>
  <c r="G284" i="50"/>
  <c r="G285" i="50"/>
  <c r="G286" i="50"/>
  <c r="G287" i="50"/>
  <c r="G288" i="50"/>
  <c r="G289" i="50"/>
  <c r="G290" i="50"/>
  <c r="G291" i="50"/>
  <c r="G292" i="50"/>
  <c r="G293" i="50"/>
  <c r="G294" i="50"/>
  <c r="G295" i="50"/>
  <c r="G296" i="50"/>
  <c r="G297" i="50"/>
  <c r="G298" i="50"/>
  <c r="G299" i="50"/>
  <c r="G300" i="50"/>
  <c r="G301" i="50"/>
  <c r="G302" i="50"/>
  <c r="G303" i="50"/>
  <c r="G304" i="50"/>
  <c r="G305" i="50"/>
  <c r="G306" i="50"/>
  <c r="G307" i="50"/>
  <c r="G308" i="50"/>
  <c r="G309" i="50"/>
  <c r="G310" i="50"/>
  <c r="G311" i="50"/>
  <c r="G312" i="50"/>
  <c r="G313" i="50"/>
  <c r="G314" i="50"/>
  <c r="G315" i="50"/>
  <c r="G316" i="50"/>
  <c r="G317" i="50"/>
  <c r="G318" i="50"/>
  <c r="G319" i="50"/>
  <c r="G320" i="50"/>
  <c r="G321" i="50"/>
  <c r="G322" i="50"/>
  <c r="G323" i="50"/>
  <c r="G324" i="50"/>
  <c r="G325" i="50"/>
  <c r="G326" i="50"/>
  <c r="G327" i="50"/>
  <c r="G328" i="50"/>
  <c r="G329" i="50"/>
  <c r="G330" i="50"/>
  <c r="G331" i="50"/>
  <c r="G332" i="50"/>
  <c r="G333" i="50"/>
  <c r="G334" i="50"/>
  <c r="G335" i="50"/>
  <c r="G336" i="50"/>
  <c r="G337" i="50"/>
  <c r="G338" i="50"/>
  <c r="G339" i="50"/>
  <c r="G340" i="50"/>
  <c r="G341" i="50"/>
  <c r="G342" i="50"/>
  <c r="G343" i="50"/>
  <c r="G344" i="50"/>
  <c r="G345" i="50"/>
  <c r="G346" i="50"/>
  <c r="G347" i="50"/>
  <c r="G348" i="50"/>
  <c r="G349" i="50"/>
  <c r="G350" i="50"/>
  <c r="G351" i="50"/>
  <c r="G352" i="50"/>
  <c r="G353" i="50"/>
  <c r="G354" i="50"/>
  <c r="G355" i="50"/>
  <c r="G356" i="50"/>
  <c r="G357" i="50"/>
  <c r="G358" i="50"/>
  <c r="G359" i="50"/>
  <c r="G360" i="50"/>
  <c r="G361" i="50"/>
  <c r="G362" i="50"/>
  <c r="G363" i="50"/>
  <c r="G364" i="50"/>
  <c r="G365" i="50"/>
  <c r="G366" i="50"/>
  <c r="G367" i="50"/>
  <c r="G368" i="50"/>
  <c r="G369" i="50"/>
  <c r="G370" i="50"/>
  <c r="G371" i="50"/>
  <c r="G372" i="50"/>
  <c r="G373" i="50"/>
  <c r="G374" i="50"/>
  <c r="G375" i="50"/>
  <c r="G376" i="50"/>
  <c r="G377" i="50"/>
  <c r="G378" i="50"/>
  <c r="G379" i="50"/>
  <c r="G380" i="50"/>
  <c r="G381" i="50"/>
  <c r="G382" i="50"/>
  <c r="G383" i="50"/>
  <c r="G384" i="50"/>
  <c r="G385" i="50"/>
  <c r="G386" i="50"/>
  <c r="G387" i="50"/>
  <c r="G388" i="50"/>
  <c r="G389" i="50"/>
  <c r="G390" i="50"/>
  <c r="G391" i="50"/>
  <c r="G392" i="50"/>
  <c r="G393" i="50"/>
  <c r="G394" i="50"/>
  <c r="G395" i="50"/>
  <c r="G396" i="50"/>
  <c r="G397" i="50"/>
  <c r="G398" i="50"/>
  <c r="G399" i="50"/>
  <c r="G400" i="50"/>
  <c r="G401" i="50"/>
  <c r="G402" i="50"/>
  <c r="G403" i="50"/>
  <c r="G404" i="50"/>
  <c r="G405" i="50"/>
  <c r="G406" i="50"/>
  <c r="G407" i="50"/>
  <c r="G408" i="50"/>
  <c r="G409" i="50"/>
  <c r="G410" i="50"/>
  <c r="G411" i="50"/>
  <c r="G412" i="50"/>
  <c r="G413" i="50"/>
  <c r="G414" i="50"/>
  <c r="G415" i="50"/>
  <c r="G416" i="50"/>
  <c r="G417" i="50"/>
  <c r="G2" i="46"/>
  <c r="G3" i="46"/>
  <c r="G4" i="46"/>
  <c r="G5" i="46"/>
  <c r="G6" i="46"/>
  <c r="G7" i="46"/>
  <c r="G8" i="46"/>
  <c r="G9" i="46"/>
  <c r="G10" i="46"/>
  <c r="G11" i="46"/>
  <c r="G12" i="46"/>
  <c r="G13" i="46"/>
  <c r="G14" i="46"/>
  <c r="G15" i="46"/>
  <c r="G16" i="46"/>
  <c r="G17" i="46"/>
  <c r="G18" i="46"/>
  <c r="G19" i="46"/>
  <c r="G20" i="46"/>
  <c r="G21" i="46"/>
  <c r="G22" i="46"/>
  <c r="G23" i="46"/>
  <c r="G24" i="46"/>
  <c r="G25" i="46"/>
  <c r="G26" i="46"/>
  <c r="G27" i="46"/>
  <c r="G28" i="46"/>
  <c r="G29" i="46"/>
  <c r="G30" i="46"/>
  <c r="G31" i="46"/>
  <c r="G32" i="46"/>
  <c r="G33" i="46"/>
  <c r="G34" i="46"/>
  <c r="G35" i="46"/>
  <c r="G36" i="46"/>
  <c r="G37" i="46"/>
  <c r="G38" i="46"/>
  <c r="G39" i="46"/>
  <c r="G40" i="46"/>
  <c r="G41" i="46"/>
  <c r="G42" i="46"/>
  <c r="G43" i="46"/>
  <c r="G44" i="46"/>
  <c r="G45" i="46"/>
  <c r="G46" i="46"/>
  <c r="G47" i="46"/>
  <c r="G48" i="46"/>
  <c r="G49" i="46"/>
  <c r="G50" i="46"/>
  <c r="G51" i="46"/>
  <c r="G52" i="46"/>
  <c r="G53" i="46"/>
  <c r="G54" i="46"/>
  <c r="G55" i="46"/>
  <c r="G56" i="46"/>
  <c r="G57" i="46"/>
  <c r="G58" i="46"/>
  <c r="G59" i="46"/>
  <c r="G60" i="46"/>
  <c r="G61" i="46"/>
  <c r="G62" i="46"/>
  <c r="G63" i="46"/>
  <c r="G64" i="46"/>
  <c r="G65" i="46"/>
  <c r="G66" i="46"/>
  <c r="G67" i="46"/>
  <c r="G68" i="46"/>
  <c r="G69" i="46"/>
  <c r="G70" i="46"/>
  <c r="G71" i="46"/>
  <c r="G72" i="46"/>
  <c r="G73" i="46"/>
  <c r="G74" i="46"/>
  <c r="G75" i="46"/>
  <c r="G76" i="46"/>
  <c r="G77" i="46"/>
  <c r="G78" i="46"/>
  <c r="G79" i="46"/>
  <c r="G80" i="46"/>
  <c r="G81" i="46"/>
  <c r="G82" i="46"/>
  <c r="G83" i="46"/>
  <c r="G84" i="46"/>
  <c r="G85" i="46"/>
  <c r="G86" i="46"/>
  <c r="G87" i="46"/>
  <c r="G88" i="46"/>
  <c r="G89" i="46"/>
  <c r="G90" i="46"/>
  <c r="G91" i="46"/>
  <c r="G92" i="46"/>
  <c r="G93" i="46"/>
  <c r="G94" i="46"/>
  <c r="G95" i="46"/>
  <c r="G96" i="46"/>
  <c r="G97" i="46"/>
  <c r="G98" i="46"/>
  <c r="G99" i="46"/>
  <c r="G100" i="46"/>
  <c r="G101" i="46"/>
  <c r="G102" i="46"/>
  <c r="G103" i="46"/>
  <c r="G104" i="46"/>
  <c r="G105" i="46"/>
  <c r="G106" i="46"/>
  <c r="G107" i="46"/>
  <c r="G108" i="46"/>
  <c r="G109" i="46"/>
  <c r="G110" i="46"/>
  <c r="G111" i="46"/>
  <c r="G112" i="46"/>
  <c r="G113" i="46"/>
  <c r="G114" i="46"/>
  <c r="G115" i="46"/>
  <c r="G116" i="46"/>
  <c r="G117" i="46"/>
  <c r="G118" i="46"/>
  <c r="G119" i="46"/>
  <c r="G120" i="46"/>
  <c r="G121" i="46"/>
  <c r="G122" i="46"/>
  <c r="G123" i="46"/>
  <c r="G124" i="46"/>
  <c r="G125" i="46"/>
  <c r="G126" i="46"/>
  <c r="G127" i="46"/>
  <c r="G128" i="46"/>
  <c r="G129" i="46"/>
  <c r="G130" i="46"/>
  <c r="G131" i="46"/>
  <c r="G132" i="46"/>
  <c r="G133" i="46"/>
  <c r="G134" i="46"/>
  <c r="G135" i="46"/>
  <c r="G136" i="46"/>
  <c r="G137" i="46"/>
  <c r="G138" i="46"/>
  <c r="G139" i="46"/>
  <c r="G140" i="46"/>
  <c r="G141" i="46"/>
  <c r="G142" i="46"/>
  <c r="G143" i="46"/>
  <c r="G144" i="46"/>
  <c r="G145" i="46"/>
  <c r="G146" i="46"/>
  <c r="G147" i="46"/>
  <c r="G148" i="46"/>
  <c r="G149" i="46"/>
  <c r="G150" i="46"/>
  <c r="G151" i="46"/>
  <c r="G152" i="46"/>
  <c r="G153" i="46"/>
  <c r="G154" i="46"/>
  <c r="G155" i="46"/>
  <c r="G156" i="46"/>
  <c r="G157" i="46"/>
  <c r="G158" i="46"/>
  <c r="G159" i="46"/>
  <c r="G160" i="46"/>
  <c r="G161" i="46"/>
  <c r="G162" i="46"/>
  <c r="G163" i="46"/>
  <c r="G164" i="46"/>
  <c r="G165" i="46"/>
  <c r="G166" i="46"/>
  <c r="G167" i="46"/>
  <c r="G168" i="46"/>
  <c r="G169" i="46"/>
  <c r="G170" i="46"/>
  <c r="G171" i="46"/>
  <c r="G172" i="46"/>
  <c r="G173" i="46"/>
  <c r="G174" i="46"/>
  <c r="G175" i="46"/>
  <c r="G176" i="46"/>
  <c r="G177" i="46"/>
  <c r="G178" i="46"/>
  <c r="G179" i="46"/>
  <c r="G180" i="46"/>
  <c r="G181" i="46"/>
  <c r="G182" i="46"/>
  <c r="G183" i="46"/>
  <c r="G184" i="46"/>
  <c r="G185" i="46"/>
  <c r="G186" i="46"/>
  <c r="G187" i="46"/>
  <c r="G188" i="46"/>
  <c r="G189" i="46"/>
  <c r="G190" i="46"/>
  <c r="G191" i="46"/>
  <c r="G192" i="46"/>
  <c r="G193" i="46"/>
  <c r="G194" i="46"/>
  <c r="G195" i="46"/>
  <c r="G196" i="46"/>
  <c r="G197" i="46"/>
  <c r="G198" i="46"/>
  <c r="G199" i="46"/>
  <c r="G200" i="46"/>
  <c r="G201" i="46"/>
  <c r="G202" i="46"/>
  <c r="G203" i="46"/>
  <c r="G204" i="46"/>
  <c r="G205" i="46"/>
  <c r="G206" i="46"/>
  <c r="G207" i="46"/>
  <c r="G208" i="46"/>
  <c r="G209" i="46"/>
  <c r="G210" i="46"/>
  <c r="G211" i="46"/>
  <c r="G212" i="46"/>
  <c r="G213" i="46"/>
  <c r="G214" i="46"/>
  <c r="G215" i="46"/>
  <c r="G216" i="46"/>
  <c r="G217" i="46"/>
  <c r="G218" i="46"/>
  <c r="G219" i="46"/>
  <c r="G220" i="46"/>
  <c r="G221" i="46"/>
  <c r="G222" i="46"/>
  <c r="G223" i="46"/>
  <c r="G224" i="46"/>
  <c r="G225" i="46"/>
  <c r="G226" i="46"/>
  <c r="G227" i="46"/>
  <c r="G228" i="46"/>
  <c r="G229" i="46"/>
  <c r="G230" i="46"/>
  <c r="G231" i="46"/>
  <c r="G232" i="46"/>
  <c r="G233" i="46"/>
  <c r="G234" i="46"/>
  <c r="G235" i="46"/>
  <c r="G236" i="46"/>
  <c r="G237" i="46"/>
  <c r="G238" i="46"/>
  <c r="G239" i="46"/>
  <c r="G240" i="46"/>
  <c r="G241" i="46"/>
  <c r="G242" i="46"/>
  <c r="G243" i="46"/>
  <c r="G244" i="46"/>
  <c r="G245" i="46"/>
  <c r="G246" i="46"/>
  <c r="G247" i="46"/>
  <c r="G248" i="46"/>
  <c r="G249" i="46"/>
  <c r="G250" i="46"/>
  <c r="G251" i="46"/>
  <c r="G252" i="46"/>
  <c r="G253" i="46"/>
  <c r="G254" i="46"/>
  <c r="G255" i="46"/>
  <c r="G256" i="46"/>
  <c r="G257" i="46"/>
  <c r="G258" i="46"/>
  <c r="G259" i="46"/>
  <c r="G260" i="46"/>
  <c r="G261" i="46"/>
  <c r="G262" i="46"/>
  <c r="G263" i="46"/>
  <c r="G264" i="46"/>
  <c r="G265" i="46"/>
  <c r="G266" i="46"/>
  <c r="G267" i="46"/>
  <c r="G268" i="46"/>
  <c r="G269" i="46"/>
  <c r="G270" i="46"/>
  <c r="G271" i="46"/>
  <c r="G272" i="46"/>
  <c r="G273" i="46"/>
  <c r="G274" i="46"/>
  <c r="G275" i="46"/>
  <c r="G276" i="46"/>
  <c r="G277" i="46"/>
  <c r="G278" i="46"/>
  <c r="G279" i="46"/>
  <c r="G280" i="46"/>
  <c r="G281" i="46"/>
  <c r="G282" i="46"/>
  <c r="G283" i="46"/>
  <c r="G284" i="46"/>
  <c r="G285" i="46"/>
  <c r="G286" i="46"/>
  <c r="G287" i="46"/>
  <c r="G288" i="46"/>
  <c r="G289" i="46"/>
  <c r="G290" i="46"/>
  <c r="G291" i="46"/>
  <c r="G292" i="46"/>
  <c r="G293" i="46"/>
  <c r="G294" i="46"/>
  <c r="G295" i="46"/>
  <c r="G296" i="46"/>
  <c r="G297" i="46"/>
  <c r="G298" i="46"/>
  <c r="G299" i="46"/>
  <c r="G300" i="46"/>
  <c r="G301" i="46"/>
  <c r="G302" i="46"/>
  <c r="G303" i="46"/>
  <c r="G304" i="46"/>
  <c r="G305" i="46"/>
  <c r="G306" i="46"/>
  <c r="G307" i="46"/>
  <c r="G308" i="46"/>
  <c r="G309" i="46"/>
  <c r="G310" i="46"/>
  <c r="G311" i="46"/>
  <c r="G312" i="46"/>
  <c r="G313" i="46"/>
  <c r="G314" i="46"/>
  <c r="G315" i="46"/>
  <c r="G316" i="46"/>
  <c r="G317" i="46"/>
  <c r="G318" i="46"/>
  <c r="G319" i="46"/>
  <c r="G320" i="46"/>
  <c r="G321" i="46"/>
  <c r="G322" i="46"/>
  <c r="G323" i="46"/>
  <c r="G324" i="46"/>
  <c r="G325" i="46"/>
  <c r="G326" i="46"/>
  <c r="G327" i="46"/>
  <c r="G328" i="46"/>
  <c r="G329" i="46"/>
  <c r="G330" i="46"/>
  <c r="G331" i="46"/>
  <c r="G332" i="46"/>
  <c r="G333" i="46"/>
  <c r="G334" i="46"/>
  <c r="G335" i="46"/>
  <c r="G336" i="46"/>
  <c r="G337" i="46"/>
  <c r="G338" i="46"/>
  <c r="G339" i="46"/>
  <c r="G340" i="46"/>
  <c r="G341" i="46"/>
  <c r="G342" i="46"/>
  <c r="G343" i="46"/>
  <c r="G344" i="46"/>
  <c r="G345" i="46"/>
  <c r="G346" i="46"/>
  <c r="G347" i="46"/>
  <c r="G348" i="46"/>
  <c r="G349" i="46"/>
  <c r="G350" i="46"/>
  <c r="G351" i="46"/>
  <c r="G352" i="46"/>
  <c r="G353" i="46"/>
  <c r="G354" i="46"/>
  <c r="G355" i="46"/>
  <c r="G356" i="46"/>
  <c r="G357" i="46"/>
  <c r="G358" i="46"/>
  <c r="G359" i="46"/>
  <c r="G360" i="46"/>
  <c r="G361" i="46"/>
  <c r="G362" i="46"/>
  <c r="G363" i="46"/>
  <c r="G364" i="46"/>
  <c r="G365" i="46"/>
  <c r="G366" i="46"/>
  <c r="G367" i="46"/>
  <c r="G368" i="46"/>
  <c r="G369" i="46"/>
  <c r="G370" i="46"/>
  <c r="G371" i="46"/>
  <c r="G372" i="46"/>
  <c r="G373" i="46"/>
  <c r="G374" i="46"/>
  <c r="G375" i="46"/>
  <c r="G376" i="46"/>
  <c r="G377" i="46"/>
  <c r="G378" i="46"/>
  <c r="G379" i="46"/>
  <c r="G380" i="46"/>
  <c r="G381" i="46"/>
  <c r="G382" i="46"/>
  <c r="G383" i="46"/>
  <c r="G384" i="46"/>
  <c r="G385" i="46"/>
  <c r="G386" i="46"/>
  <c r="G387" i="46"/>
  <c r="G388" i="46"/>
  <c r="G389" i="46"/>
  <c r="G390" i="46"/>
  <c r="G391" i="46"/>
  <c r="G392" i="46"/>
  <c r="G393" i="46"/>
  <c r="G394" i="46"/>
  <c r="G395" i="46"/>
  <c r="G396" i="46"/>
  <c r="G397" i="46"/>
  <c r="G398" i="46"/>
  <c r="G399" i="46"/>
  <c r="G400" i="46"/>
  <c r="G401" i="46"/>
  <c r="G402" i="46"/>
  <c r="G403" i="46"/>
  <c r="G404" i="46"/>
  <c r="G405" i="46"/>
  <c r="G406" i="46"/>
  <c r="G407" i="46"/>
  <c r="G408" i="46"/>
  <c r="G409" i="46"/>
  <c r="G410" i="46"/>
  <c r="G411" i="46"/>
  <c r="G412" i="46"/>
  <c r="G413" i="46"/>
  <c r="G414" i="46"/>
  <c r="G415" i="46"/>
  <c r="G416" i="46"/>
  <c r="G417" i="46"/>
  <c r="G3" i="49"/>
  <c r="G4" i="49"/>
  <c r="G5" i="49"/>
  <c r="G6" i="49"/>
  <c r="G7" i="49"/>
  <c r="G8" i="49"/>
  <c r="G9" i="49"/>
  <c r="G10" i="49"/>
  <c r="G11" i="49"/>
  <c r="G12" i="49"/>
  <c r="G13" i="49"/>
  <c r="G14" i="49"/>
  <c r="G15" i="49"/>
  <c r="G16" i="49"/>
  <c r="G17" i="49"/>
  <c r="G18" i="49"/>
  <c r="G19" i="49"/>
  <c r="G20" i="49"/>
  <c r="G21" i="49"/>
  <c r="G22" i="49"/>
  <c r="G23" i="49"/>
  <c r="G24" i="49"/>
  <c r="G25" i="49"/>
  <c r="G26" i="49"/>
  <c r="G27" i="49"/>
  <c r="G28" i="49"/>
  <c r="G29" i="49"/>
  <c r="G30" i="49"/>
  <c r="G31" i="49"/>
  <c r="G32" i="49"/>
  <c r="G33" i="49"/>
  <c r="G34" i="49"/>
  <c r="G35" i="49"/>
  <c r="G36" i="49"/>
  <c r="G37" i="49"/>
  <c r="G38" i="49"/>
  <c r="G39" i="49"/>
  <c r="G40" i="49"/>
  <c r="G41" i="49"/>
  <c r="G42" i="49"/>
  <c r="G43" i="49"/>
  <c r="G44" i="49"/>
  <c r="G45" i="49"/>
  <c r="G46" i="49"/>
  <c r="G47" i="49"/>
  <c r="G48" i="49"/>
  <c r="G49" i="49"/>
  <c r="G50" i="49"/>
  <c r="G51" i="49"/>
  <c r="G52" i="49"/>
  <c r="G53" i="49"/>
  <c r="G54" i="49"/>
  <c r="G55" i="49"/>
  <c r="G56" i="49"/>
  <c r="G57" i="49"/>
  <c r="G58" i="49"/>
  <c r="G59" i="49"/>
  <c r="G60" i="49"/>
  <c r="G61" i="49"/>
  <c r="G62" i="49"/>
  <c r="G63" i="49"/>
  <c r="G64" i="49"/>
  <c r="G65" i="49"/>
  <c r="G66" i="49"/>
  <c r="G67" i="49"/>
  <c r="G68" i="49"/>
  <c r="G69" i="49"/>
  <c r="G70" i="49"/>
  <c r="G71" i="49"/>
  <c r="G72" i="49"/>
  <c r="G73" i="49"/>
  <c r="G74" i="49"/>
  <c r="G75" i="49"/>
  <c r="G76" i="49"/>
  <c r="G77" i="49"/>
  <c r="G78" i="49"/>
  <c r="G79" i="49"/>
  <c r="G80" i="49"/>
  <c r="G81" i="49"/>
  <c r="G82" i="49"/>
  <c r="G83" i="49"/>
  <c r="G84" i="49"/>
  <c r="G85" i="49"/>
  <c r="G86" i="49"/>
  <c r="G87" i="49"/>
  <c r="G88" i="49"/>
  <c r="G89" i="49"/>
  <c r="G90" i="49"/>
  <c r="G91" i="49"/>
  <c r="G92" i="49"/>
  <c r="G93" i="49"/>
  <c r="G94" i="49"/>
  <c r="G95" i="49"/>
  <c r="G96" i="49"/>
  <c r="G97" i="49"/>
  <c r="G98" i="49"/>
  <c r="G99" i="49"/>
  <c r="G100" i="49"/>
  <c r="G101" i="49"/>
  <c r="G102" i="49"/>
  <c r="G103" i="49"/>
  <c r="G104" i="49"/>
  <c r="G105" i="49"/>
  <c r="G106" i="49"/>
  <c r="G107" i="49"/>
  <c r="G108" i="49"/>
  <c r="G109" i="49"/>
  <c r="G110" i="49"/>
  <c r="G111" i="49"/>
  <c r="G112" i="49"/>
  <c r="G113" i="49"/>
  <c r="G114" i="49"/>
  <c r="G115" i="49"/>
  <c r="G116" i="49"/>
  <c r="G117" i="49"/>
  <c r="G118" i="49"/>
  <c r="G119" i="49"/>
  <c r="G120" i="49"/>
  <c r="G121" i="49"/>
  <c r="G122" i="49"/>
  <c r="G123" i="49"/>
  <c r="G124" i="49"/>
  <c r="G125" i="49"/>
  <c r="G126" i="49"/>
  <c r="G127" i="49"/>
  <c r="G128" i="49"/>
  <c r="G129" i="49"/>
  <c r="G130" i="49"/>
  <c r="G131" i="49"/>
  <c r="G132" i="49"/>
  <c r="G133" i="49"/>
  <c r="G134" i="49"/>
  <c r="G135" i="49"/>
  <c r="G136" i="49"/>
  <c r="G137" i="49"/>
  <c r="G138" i="49"/>
  <c r="G139" i="49"/>
  <c r="G140" i="49"/>
  <c r="G141" i="49"/>
  <c r="G142" i="49"/>
  <c r="G143" i="49"/>
  <c r="G144" i="49"/>
  <c r="G145" i="49"/>
  <c r="G146" i="49"/>
  <c r="G147" i="49"/>
  <c r="G148" i="49"/>
  <c r="G149" i="49"/>
  <c r="G150" i="49"/>
  <c r="G151" i="49"/>
  <c r="G152" i="49"/>
  <c r="G153" i="49"/>
  <c r="G154" i="49"/>
  <c r="G155" i="49"/>
  <c r="G156" i="49"/>
  <c r="G157" i="49"/>
  <c r="G158" i="49"/>
  <c r="G159" i="49"/>
  <c r="G160" i="49"/>
  <c r="G161" i="49"/>
  <c r="G162" i="49"/>
  <c r="G163" i="49"/>
  <c r="G164" i="49"/>
  <c r="G165" i="49"/>
  <c r="G166" i="49"/>
  <c r="G167" i="49"/>
  <c r="G168" i="49"/>
  <c r="G169" i="49"/>
  <c r="G170" i="49"/>
  <c r="G171" i="49"/>
  <c r="G172" i="49"/>
  <c r="G173" i="49"/>
  <c r="G174" i="49"/>
  <c r="G175" i="49"/>
  <c r="G176" i="49"/>
  <c r="G177" i="49"/>
  <c r="G178" i="49"/>
  <c r="G179" i="49"/>
  <c r="G180" i="49"/>
  <c r="G181" i="49"/>
  <c r="G182" i="49"/>
  <c r="G183" i="49"/>
  <c r="G184" i="49"/>
  <c r="G185" i="49"/>
  <c r="G186" i="49"/>
  <c r="G187" i="49"/>
  <c r="G188" i="49"/>
  <c r="G189" i="49"/>
  <c r="G190" i="49"/>
  <c r="G191" i="49"/>
  <c r="G192" i="49"/>
  <c r="G193" i="49"/>
  <c r="G194" i="49"/>
  <c r="G195" i="49"/>
  <c r="G196" i="49"/>
  <c r="G197" i="49"/>
  <c r="G198" i="49"/>
  <c r="G199" i="49"/>
  <c r="G200" i="49"/>
  <c r="G201" i="49"/>
  <c r="G202" i="49"/>
  <c r="G203" i="49"/>
  <c r="G204" i="49"/>
  <c r="G205" i="49"/>
  <c r="G206" i="49"/>
  <c r="G207" i="49"/>
  <c r="G208" i="49"/>
  <c r="G209" i="49"/>
  <c r="G210" i="49"/>
  <c r="G211" i="49"/>
  <c r="G212" i="49"/>
  <c r="G213" i="49"/>
  <c r="G214" i="49"/>
  <c r="G215" i="49"/>
  <c r="G216" i="49"/>
  <c r="G217" i="49"/>
  <c r="G218" i="49"/>
  <c r="G219" i="49"/>
  <c r="G220" i="49"/>
  <c r="G221" i="49"/>
  <c r="G222" i="49"/>
  <c r="G223" i="49"/>
  <c r="G224" i="49"/>
  <c r="G225" i="49"/>
  <c r="G226" i="49"/>
  <c r="G227" i="49"/>
  <c r="G228" i="49"/>
  <c r="G229" i="49"/>
  <c r="G230" i="49"/>
  <c r="G231" i="49"/>
  <c r="G232" i="49"/>
  <c r="G233" i="49"/>
  <c r="G234" i="49"/>
  <c r="G235" i="49"/>
  <c r="G236" i="49"/>
  <c r="G237" i="49"/>
  <c r="G238" i="49"/>
  <c r="G239" i="49"/>
  <c r="G240" i="49"/>
  <c r="G241" i="49"/>
  <c r="G242" i="49"/>
  <c r="G243" i="49"/>
  <c r="G244" i="49"/>
  <c r="G245" i="49"/>
  <c r="G246" i="49"/>
  <c r="G247" i="49"/>
  <c r="G248" i="49"/>
  <c r="G249" i="49"/>
  <c r="G250" i="49"/>
  <c r="G251" i="49"/>
  <c r="G252" i="49"/>
  <c r="G253" i="49"/>
  <c r="G254" i="49"/>
  <c r="G255" i="49"/>
  <c r="G256" i="49"/>
  <c r="G257" i="49"/>
  <c r="G258" i="49"/>
  <c r="G259" i="49"/>
  <c r="G260" i="49"/>
  <c r="G261" i="49"/>
  <c r="G262" i="49"/>
  <c r="G263" i="49"/>
  <c r="G264" i="49"/>
  <c r="G265" i="49"/>
  <c r="G266" i="49"/>
  <c r="G267" i="49"/>
  <c r="G268" i="49"/>
  <c r="G269" i="49"/>
  <c r="G270" i="49"/>
  <c r="G271" i="49"/>
  <c r="G272" i="49"/>
  <c r="G273" i="49"/>
  <c r="G274" i="49"/>
  <c r="G275" i="49"/>
  <c r="G276" i="49"/>
  <c r="G277" i="49"/>
  <c r="G278" i="49"/>
  <c r="G279" i="49"/>
  <c r="G280" i="49"/>
  <c r="G281" i="49"/>
  <c r="G282" i="49"/>
  <c r="G283" i="49"/>
  <c r="G284" i="49"/>
  <c r="G285" i="49"/>
  <c r="G286" i="49"/>
  <c r="G287" i="49"/>
  <c r="G288" i="49"/>
  <c r="G289" i="49"/>
  <c r="G290" i="49"/>
  <c r="G291" i="49"/>
  <c r="G292" i="49"/>
  <c r="G293" i="49"/>
  <c r="G294" i="49"/>
  <c r="G295" i="49"/>
  <c r="G296" i="49"/>
  <c r="G297" i="49"/>
  <c r="G298" i="49"/>
  <c r="G299" i="49"/>
  <c r="G300" i="49"/>
  <c r="G301" i="49"/>
  <c r="G302" i="49"/>
  <c r="G303" i="49"/>
  <c r="G304" i="49"/>
  <c r="G305" i="49"/>
  <c r="G306" i="49"/>
  <c r="G307" i="49"/>
  <c r="G308" i="49"/>
  <c r="G309" i="49"/>
  <c r="G310" i="49"/>
  <c r="G311" i="49"/>
  <c r="G312" i="49"/>
  <c r="G313" i="49"/>
  <c r="G314" i="49"/>
  <c r="G315" i="49"/>
  <c r="G316" i="49"/>
  <c r="G317" i="49"/>
  <c r="G318" i="49"/>
  <c r="G319" i="49"/>
  <c r="G320" i="49"/>
  <c r="G321" i="49"/>
  <c r="G322" i="49"/>
  <c r="G323" i="49"/>
  <c r="G324" i="49"/>
  <c r="G325" i="49"/>
  <c r="G326" i="49"/>
  <c r="G327" i="49"/>
  <c r="G328" i="49"/>
  <c r="G329" i="49"/>
  <c r="G330" i="49"/>
  <c r="G331" i="49"/>
  <c r="G332" i="49"/>
  <c r="G333" i="49"/>
  <c r="G334" i="49"/>
  <c r="G335" i="49"/>
  <c r="G336" i="49"/>
  <c r="G337" i="49"/>
  <c r="G338" i="49"/>
  <c r="G339" i="49"/>
  <c r="G340" i="49"/>
  <c r="G341" i="49"/>
  <c r="G342" i="49"/>
  <c r="G343" i="49"/>
  <c r="G344" i="49"/>
  <c r="G345" i="49"/>
  <c r="G346" i="49"/>
  <c r="G347" i="49"/>
  <c r="G348" i="49"/>
  <c r="G349" i="49"/>
  <c r="G350" i="49"/>
  <c r="G351" i="49"/>
  <c r="G352" i="49"/>
  <c r="G353" i="49"/>
  <c r="G354" i="49"/>
  <c r="G355" i="49"/>
  <c r="G356" i="49"/>
  <c r="G357" i="49"/>
  <c r="G358" i="49"/>
  <c r="G359" i="49"/>
  <c r="G360" i="49"/>
  <c r="G361" i="49"/>
  <c r="G362" i="49"/>
  <c r="G363" i="49"/>
  <c r="G364" i="49"/>
  <c r="G365" i="49"/>
  <c r="G366" i="49"/>
  <c r="G367" i="49"/>
  <c r="G368" i="49"/>
  <c r="G369" i="49"/>
  <c r="G370" i="49"/>
  <c r="G371" i="49"/>
  <c r="G372" i="49"/>
  <c r="G373" i="49"/>
  <c r="G374" i="49"/>
  <c r="G375" i="49"/>
  <c r="G376" i="49"/>
  <c r="G377" i="49"/>
  <c r="G378" i="49"/>
  <c r="G379" i="49"/>
  <c r="G380" i="49"/>
  <c r="G381" i="49"/>
  <c r="G382" i="49"/>
  <c r="G383" i="49"/>
  <c r="G384" i="49"/>
  <c r="G385" i="49"/>
  <c r="G386" i="49"/>
  <c r="G387" i="49"/>
  <c r="G388" i="49"/>
  <c r="G389" i="49"/>
  <c r="G390" i="49"/>
  <c r="G391" i="49"/>
  <c r="G392" i="49"/>
  <c r="G393" i="49"/>
  <c r="G394" i="49"/>
  <c r="G395" i="49"/>
  <c r="G396" i="49"/>
  <c r="G397" i="49"/>
  <c r="G398" i="49"/>
  <c r="G399" i="49"/>
  <c r="G400" i="49"/>
  <c r="G401" i="49"/>
  <c r="G402" i="49"/>
  <c r="G403" i="49"/>
  <c r="G404" i="49"/>
  <c r="G405" i="49"/>
  <c r="G406" i="49"/>
  <c r="G407" i="49"/>
  <c r="G408" i="49"/>
  <c r="G409" i="49"/>
  <c r="G410" i="49"/>
  <c r="G411" i="49"/>
  <c r="G412" i="49"/>
  <c r="G413" i="49"/>
  <c r="G414" i="49"/>
  <c r="G415" i="49"/>
  <c r="G416" i="49"/>
  <c r="G417" i="49"/>
  <c r="G2" i="49"/>
  <c r="A2" i="42" l="1"/>
  <c r="C2" i="42"/>
  <c r="A35" i="42"/>
  <c r="C35" i="42"/>
  <c r="A33" i="42"/>
  <c r="C33" i="42"/>
  <c r="A137" i="42"/>
  <c r="C137" i="42"/>
  <c r="A138" i="42"/>
  <c r="C138" i="42"/>
  <c r="A139" i="42"/>
  <c r="C139" i="42"/>
  <c r="A140" i="42"/>
  <c r="C140" i="42"/>
  <c r="A141" i="42"/>
  <c r="C141" i="42"/>
  <c r="A142" i="42"/>
  <c r="C142" i="42"/>
  <c r="A67" i="42"/>
  <c r="C67" i="42"/>
  <c r="A14" i="42"/>
  <c r="C14" i="42"/>
  <c r="A15" i="42"/>
  <c r="C15" i="42"/>
  <c r="A16" i="42"/>
  <c r="C16" i="42"/>
  <c r="A117" i="42"/>
  <c r="C117" i="42"/>
  <c r="A115" i="42"/>
  <c r="C115" i="42"/>
  <c r="A116" i="42"/>
  <c r="C116" i="42"/>
  <c r="A17" i="42"/>
  <c r="C17" i="42"/>
  <c r="A90" i="42"/>
  <c r="C90" i="42"/>
  <c r="A91" i="42"/>
  <c r="C91" i="42"/>
  <c r="A92" i="42"/>
  <c r="C92" i="42"/>
  <c r="A93" i="42"/>
  <c r="C93" i="42"/>
  <c r="A94" i="42"/>
  <c r="C94" i="42"/>
  <c r="A95" i="42"/>
  <c r="C95" i="42"/>
  <c r="A96" i="42"/>
  <c r="C96" i="42"/>
  <c r="A97" i="42"/>
  <c r="C97" i="42"/>
  <c r="A98" i="42"/>
  <c r="C98" i="42"/>
  <c r="A99" i="42"/>
  <c r="C99" i="42"/>
  <c r="A100" i="42"/>
  <c r="C100" i="42"/>
  <c r="A101" i="42"/>
  <c r="C101" i="42"/>
  <c r="A102" i="42"/>
  <c r="C102" i="42"/>
  <c r="A103" i="42"/>
  <c r="C103" i="42"/>
  <c r="A104" i="42"/>
  <c r="C104" i="42"/>
  <c r="A105" i="42"/>
  <c r="C105" i="42"/>
  <c r="A106" i="42"/>
  <c r="C106" i="42"/>
  <c r="A107" i="42"/>
  <c r="C107" i="42"/>
  <c r="A108" i="42"/>
  <c r="C108" i="42"/>
  <c r="A109" i="42"/>
  <c r="C109" i="42"/>
  <c r="A110" i="42"/>
  <c r="C110" i="42"/>
  <c r="A111" i="42"/>
  <c r="C111" i="42"/>
  <c r="A112" i="42"/>
  <c r="C112" i="42"/>
  <c r="A113" i="42"/>
  <c r="C113" i="42"/>
  <c r="A114" i="42"/>
  <c r="C114" i="42"/>
  <c r="A133" i="42"/>
  <c r="C133" i="42"/>
  <c r="A134" i="42"/>
  <c r="C134" i="42"/>
  <c r="A135" i="42"/>
  <c r="C135" i="42"/>
  <c r="A136" i="42"/>
  <c r="C136" i="42"/>
  <c r="A120" i="42"/>
  <c r="C120" i="42"/>
  <c r="A118" i="42"/>
  <c r="C118" i="42"/>
  <c r="A89" i="42"/>
  <c r="C89" i="42"/>
  <c r="A34" i="42"/>
  <c r="C34" i="42"/>
  <c r="A36" i="42"/>
  <c r="C36" i="42"/>
  <c r="A13" i="42"/>
  <c r="C13" i="42"/>
  <c r="A11" i="42"/>
  <c r="C11" i="42"/>
  <c r="A12" i="42"/>
  <c r="C12" i="42"/>
  <c r="C68" i="42"/>
  <c r="A68" i="42"/>
  <c r="A10" i="42"/>
  <c r="C10" i="42"/>
  <c r="A6" i="42"/>
  <c r="C6" i="42"/>
  <c r="A7" i="42"/>
  <c r="C7" i="42"/>
  <c r="A8" i="42"/>
  <c r="C8" i="42"/>
  <c r="A9" i="42"/>
  <c r="C9" i="42"/>
  <c r="A5" i="42"/>
  <c r="C5" i="42"/>
  <c r="A4" i="42"/>
  <c r="C4" i="42"/>
  <c r="A3" i="42"/>
  <c r="C3" i="42"/>
  <c r="A83" i="42"/>
  <c r="C83" i="42"/>
  <c r="A65" i="42"/>
  <c r="C65" i="42"/>
  <c r="A66" i="42"/>
  <c r="C66" i="42"/>
  <c r="A69" i="42"/>
  <c r="C69" i="42"/>
  <c r="A70" i="42"/>
  <c r="C70" i="42"/>
  <c r="A71" i="42"/>
  <c r="C71" i="42"/>
  <c r="A72" i="42"/>
  <c r="C72" i="42"/>
  <c r="A73" i="42"/>
  <c r="C73" i="42"/>
  <c r="A74" i="42"/>
  <c r="C74" i="42"/>
  <c r="A75" i="42"/>
  <c r="C75" i="42"/>
  <c r="A76" i="42"/>
  <c r="C76" i="42"/>
  <c r="A77" i="42"/>
  <c r="C77" i="42"/>
  <c r="A78" i="42"/>
  <c r="C78" i="42"/>
  <c r="A79" i="42"/>
  <c r="C79" i="42"/>
  <c r="A80" i="42"/>
  <c r="C80" i="42"/>
  <c r="A81" i="42"/>
  <c r="C81" i="42"/>
  <c r="A82" i="42"/>
  <c r="C82" i="42"/>
  <c r="A84" i="42"/>
  <c r="C84" i="42"/>
  <c r="A85" i="42"/>
  <c r="C85" i="42"/>
  <c r="A86" i="42"/>
  <c r="C86" i="42"/>
  <c r="A87" i="42"/>
  <c r="C87" i="42"/>
  <c r="A88" i="42"/>
  <c r="C88" i="42"/>
  <c r="A119" i="42"/>
  <c r="C119" i="42"/>
  <c r="A121" i="42"/>
  <c r="C121" i="42"/>
  <c r="A122" i="42"/>
  <c r="C122" i="42"/>
  <c r="A123" i="42"/>
  <c r="C123" i="42"/>
  <c r="A124" i="42"/>
  <c r="C124" i="42"/>
  <c r="A125" i="42"/>
  <c r="C125" i="42"/>
  <c r="A126" i="42"/>
  <c r="C126" i="42"/>
  <c r="A127" i="42"/>
  <c r="C127" i="42"/>
  <c r="A128" i="42"/>
  <c r="C128" i="42"/>
  <c r="A129" i="42"/>
  <c r="C129" i="42"/>
  <c r="A130" i="42"/>
  <c r="C130" i="42"/>
  <c r="A131" i="42"/>
  <c r="C131" i="42"/>
  <c r="A132" i="42"/>
  <c r="C132" i="42"/>
  <c r="A55" i="41"/>
  <c r="C55" i="41"/>
  <c r="A57" i="41"/>
  <c r="C57" i="41"/>
  <c r="A58" i="41"/>
  <c r="C58" i="41"/>
  <c r="A60" i="41"/>
  <c r="C60" i="41"/>
  <c r="A51" i="41"/>
  <c r="C51" i="41"/>
  <c r="A52" i="41"/>
  <c r="C52" i="41"/>
  <c r="A53" i="41"/>
  <c r="C53" i="41"/>
  <c r="A54" i="41"/>
  <c r="C54" i="41"/>
  <c r="A56" i="41"/>
  <c r="C56" i="41"/>
  <c r="A59" i="41"/>
  <c r="C59" i="41"/>
  <c r="A61" i="41"/>
  <c r="C61" i="41"/>
  <c r="A48" i="41"/>
  <c r="C48" i="41"/>
  <c r="A49" i="41"/>
  <c r="C49" i="41"/>
  <c r="A50" i="41"/>
  <c r="C50" i="41"/>
  <c r="A39" i="41"/>
  <c r="C39" i="41"/>
  <c r="A40" i="41"/>
  <c r="C40" i="41"/>
  <c r="A41" i="41"/>
  <c r="C41" i="41"/>
  <c r="A42" i="41"/>
  <c r="C42" i="41"/>
  <c r="A43" i="41"/>
  <c r="C43" i="41"/>
  <c r="A44" i="41"/>
  <c r="C44" i="41"/>
  <c r="A45" i="41"/>
  <c r="C45" i="41"/>
  <c r="A46" i="41"/>
  <c r="C46" i="41"/>
  <c r="A47" i="41"/>
  <c r="C47" i="41"/>
  <c r="A6" i="41"/>
  <c r="C6" i="41"/>
  <c r="A3" i="37"/>
  <c r="C3" i="37"/>
  <c r="A63" i="37"/>
  <c r="C63" i="37"/>
  <c r="A25" i="37"/>
  <c r="C25" i="37"/>
  <c r="C17" i="28"/>
  <c r="A17" i="28"/>
  <c r="C10" i="28"/>
  <c r="A10" i="28"/>
  <c r="A68" i="21"/>
  <c r="C68" i="21"/>
  <c r="C12" i="50"/>
  <c r="A12" i="50"/>
  <c r="A70" i="21"/>
  <c r="C70" i="21"/>
  <c r="C63" i="21"/>
  <c r="C64" i="21"/>
  <c r="C65" i="21"/>
  <c r="C66" i="21"/>
  <c r="A23" i="50"/>
  <c r="C23" i="50"/>
  <c r="C14" i="50"/>
  <c r="A14" i="50"/>
  <c r="A42" i="21"/>
  <c r="C42" i="21"/>
  <c r="A89" i="40"/>
  <c r="C89" i="40"/>
  <c r="C77" i="40"/>
  <c r="A77" i="40"/>
  <c r="C78" i="40"/>
  <c r="A78" i="40"/>
  <c r="C57" i="47"/>
  <c r="C58" i="47"/>
  <c r="C59" i="47"/>
  <c r="C60" i="47"/>
  <c r="C61" i="47"/>
  <c r="C62" i="47"/>
  <c r="C63" i="47"/>
  <c r="C64" i="47"/>
  <c r="C65" i="47"/>
  <c r="C66" i="47"/>
  <c r="C47" i="40"/>
  <c r="A47" i="40"/>
  <c r="C48" i="40"/>
  <c r="A48" i="40"/>
  <c r="C49" i="40"/>
  <c r="A49" i="40"/>
  <c r="A43" i="40"/>
  <c r="C43" i="40"/>
  <c r="A44" i="40"/>
  <c r="C44" i="40"/>
  <c r="A7" i="40"/>
  <c r="C7" i="40"/>
  <c r="A6" i="40"/>
  <c r="C6" i="40"/>
  <c r="A5" i="40"/>
  <c r="C5" i="40"/>
  <c r="A4" i="40"/>
  <c r="C4" i="40"/>
  <c r="A3" i="40"/>
  <c r="C3" i="40"/>
  <c r="A2" i="40"/>
  <c r="C2" i="40"/>
  <c r="C19" i="21"/>
  <c r="A19" i="21"/>
  <c r="C16" i="21"/>
  <c r="A16" i="21"/>
  <c r="C10" i="21"/>
  <c r="A10" i="21"/>
  <c r="C11" i="21"/>
  <c r="A11" i="21"/>
  <c r="C13" i="26"/>
  <c r="A27" i="37"/>
  <c r="C27" i="37"/>
  <c r="A79" i="29"/>
  <c r="C79" i="29"/>
  <c r="C78" i="29"/>
  <c r="A78" i="29"/>
  <c r="C60" i="27"/>
  <c r="A60" i="27"/>
  <c r="C61" i="27"/>
  <c r="A61" i="27"/>
  <c r="C4" i="20"/>
  <c r="A4" i="20"/>
  <c r="C5" i="20"/>
  <c r="A5" i="20"/>
  <c r="C6" i="20"/>
  <c r="A6" i="20"/>
  <c r="A60" i="39"/>
  <c r="C60" i="39"/>
  <c r="C57" i="38"/>
  <c r="A7" i="38"/>
  <c r="C7" i="38"/>
  <c r="C3" i="38"/>
  <c r="C4" i="38"/>
  <c r="C5" i="38"/>
  <c r="C6" i="38"/>
  <c r="C8" i="38"/>
  <c r="C9" i="38"/>
  <c r="C10" i="38"/>
  <c r="C11" i="38"/>
  <c r="C12" i="38"/>
  <c r="C13" i="38"/>
  <c r="C14" i="38"/>
  <c r="C15" i="38"/>
  <c r="C16" i="38"/>
  <c r="C17" i="38"/>
  <c r="C18" i="38"/>
  <c r="C19" i="38"/>
  <c r="C20" i="38"/>
  <c r="C21" i="38"/>
  <c r="C22" i="38"/>
  <c r="C23" i="38"/>
  <c r="C24" i="38"/>
  <c r="C25" i="38"/>
  <c r="C26" i="38"/>
  <c r="C27" i="38"/>
  <c r="C28" i="38"/>
  <c r="C29" i="38"/>
  <c r="C30" i="38"/>
  <c r="C31" i="38"/>
  <c r="C32" i="38"/>
  <c r="C33" i="38"/>
  <c r="C34" i="38"/>
  <c r="C35" i="38"/>
  <c r="C36" i="38"/>
  <c r="C37" i="38"/>
  <c r="C38" i="38"/>
  <c r="C39" i="38"/>
  <c r="C40" i="38"/>
  <c r="C41" i="38"/>
  <c r="C42" i="38"/>
  <c r="C43" i="38"/>
  <c r="C44" i="38"/>
  <c r="C45" i="38"/>
  <c r="C46" i="38"/>
  <c r="A13" i="20"/>
  <c r="C13" i="20"/>
  <c r="A9" i="20"/>
  <c r="C9" i="20"/>
  <c r="A79" i="34"/>
  <c r="C79" i="34"/>
  <c r="C71" i="44"/>
  <c r="C70" i="44"/>
  <c r="C65" i="44"/>
  <c r="C67" i="44"/>
  <c r="C68" i="44"/>
  <c r="C69" i="44"/>
  <c r="C61" i="44"/>
  <c r="C17" i="44"/>
  <c r="A17" i="44"/>
  <c r="C66" i="44"/>
  <c r="C64" i="44"/>
  <c r="C63" i="44"/>
  <c r="C62" i="44"/>
  <c r="C60" i="44"/>
  <c r="C59" i="44"/>
  <c r="C58" i="44"/>
  <c r="C57" i="44"/>
  <c r="C52" i="44"/>
  <c r="C53" i="44"/>
  <c r="C54" i="44"/>
  <c r="C55" i="44"/>
  <c r="C56" i="44"/>
  <c r="C16" i="44"/>
  <c r="C35" i="44"/>
  <c r="C30" i="44"/>
  <c r="C51" i="44"/>
  <c r="C50" i="44"/>
  <c r="C49" i="44"/>
  <c r="C48" i="44"/>
  <c r="C47" i="44"/>
  <c r="C46" i="44"/>
  <c r="C45" i="44"/>
  <c r="C44" i="44"/>
  <c r="C43" i="44"/>
  <c r="C42" i="44"/>
  <c r="C41" i="44"/>
  <c r="C40" i="44"/>
  <c r="C39" i="44"/>
  <c r="C38" i="44"/>
  <c r="C37" i="44"/>
  <c r="C36" i="44"/>
  <c r="C34" i="44"/>
  <c r="C33" i="44"/>
  <c r="C32" i="44"/>
  <c r="C31" i="44"/>
  <c r="C29" i="44"/>
  <c r="C28" i="44"/>
  <c r="C27" i="44"/>
  <c r="C26" i="44"/>
  <c r="C25" i="44"/>
  <c r="C24" i="44"/>
  <c r="C23" i="44"/>
  <c r="C22" i="44"/>
  <c r="C21" i="44"/>
  <c r="C20" i="44"/>
  <c r="C19" i="44"/>
  <c r="C18" i="44"/>
  <c r="C15" i="44"/>
  <c r="C14" i="44"/>
  <c r="C13" i="44"/>
  <c r="C12" i="44"/>
  <c r="C11" i="44"/>
  <c r="C10" i="44"/>
  <c r="C9" i="44"/>
  <c r="C8" i="44"/>
  <c r="C7" i="44"/>
  <c r="C6" i="44"/>
  <c r="C5" i="44"/>
  <c r="C4" i="44"/>
  <c r="C3" i="44"/>
  <c r="C2" i="36"/>
  <c r="C123" i="35"/>
  <c r="C88" i="30"/>
  <c r="A88" i="30"/>
  <c r="C93" i="30"/>
  <c r="C92" i="30"/>
  <c r="C91" i="30"/>
  <c r="C90" i="30"/>
  <c r="C89" i="30"/>
  <c r="C87" i="30"/>
  <c r="C86" i="30"/>
  <c r="C85" i="30"/>
  <c r="C84" i="30"/>
  <c r="C83" i="30"/>
  <c r="C82" i="30"/>
  <c r="C81" i="30"/>
  <c r="C80" i="30"/>
  <c r="C79" i="30"/>
  <c r="C77" i="30"/>
  <c r="C78" i="30"/>
  <c r="C76" i="30"/>
  <c r="C75" i="30"/>
  <c r="C74" i="30"/>
  <c r="C73" i="30"/>
  <c r="C72" i="30"/>
  <c r="C71" i="30"/>
  <c r="C70" i="30"/>
  <c r="C69" i="30"/>
  <c r="C68" i="30"/>
  <c r="C67" i="30"/>
  <c r="C66" i="30"/>
  <c r="C65" i="30"/>
  <c r="C64" i="30"/>
  <c r="C63" i="30"/>
  <c r="C62" i="30"/>
  <c r="C61" i="30"/>
  <c r="C60" i="30"/>
  <c r="C59" i="30"/>
  <c r="C58" i="30"/>
  <c r="C57" i="30"/>
  <c r="C56" i="30"/>
  <c r="C55" i="30"/>
  <c r="C54" i="30"/>
  <c r="C53" i="30"/>
  <c r="C52" i="30"/>
  <c r="C51" i="30"/>
  <c r="C50" i="30"/>
  <c r="C49" i="30"/>
  <c r="C48" i="30"/>
  <c r="C47" i="30"/>
  <c r="C46" i="30"/>
  <c r="C45" i="30"/>
  <c r="C44" i="30"/>
  <c r="C43" i="30"/>
  <c r="C42" i="30"/>
  <c r="C41" i="30"/>
  <c r="C40" i="30"/>
  <c r="C39" i="30"/>
  <c r="C38" i="30"/>
  <c r="C37" i="30"/>
  <c r="C36" i="30"/>
  <c r="C35" i="30"/>
  <c r="C34" i="30"/>
  <c r="C33" i="30"/>
  <c r="C32" i="30"/>
  <c r="C31" i="30"/>
  <c r="C30" i="30"/>
  <c r="C29" i="30"/>
  <c r="C28" i="30"/>
  <c r="C27" i="30"/>
  <c r="C26" i="30"/>
  <c r="C25" i="30"/>
  <c r="C24" i="30"/>
  <c r="C23" i="30"/>
  <c r="C22" i="30"/>
  <c r="C21" i="30"/>
  <c r="C20" i="30"/>
  <c r="C19" i="30"/>
  <c r="C18" i="30"/>
  <c r="C17" i="30"/>
  <c r="C16" i="30"/>
  <c r="C15" i="30"/>
  <c r="C14" i="30"/>
  <c r="C13" i="30"/>
  <c r="C12" i="30"/>
  <c r="C11" i="30"/>
  <c r="C9" i="30"/>
  <c r="C10" i="30"/>
  <c r="C8" i="30"/>
  <c r="C6" i="30"/>
  <c r="C7" i="30"/>
  <c r="C5" i="30"/>
  <c r="C4" i="30"/>
  <c r="C3" i="30"/>
  <c r="C58" i="39"/>
  <c r="C59" i="39"/>
  <c r="C55" i="39"/>
  <c r="C56" i="39"/>
  <c r="C57" i="39"/>
  <c r="C53" i="39"/>
  <c r="C49" i="39"/>
  <c r="C46" i="39"/>
  <c r="C42" i="39"/>
  <c r="C40" i="39"/>
  <c r="C38" i="39"/>
  <c r="C36" i="39"/>
  <c r="C34" i="39"/>
  <c r="C54" i="39"/>
  <c r="C52" i="39"/>
  <c r="C51" i="39"/>
  <c r="C50" i="39"/>
  <c r="C48" i="39"/>
  <c r="C47" i="39"/>
  <c r="C45" i="39"/>
  <c r="C44" i="39"/>
  <c r="C43" i="39"/>
  <c r="C41" i="39"/>
  <c r="C39" i="39"/>
  <c r="C37" i="39"/>
  <c r="C35" i="39"/>
  <c r="C33" i="39"/>
  <c r="C32" i="39"/>
  <c r="C31" i="39"/>
  <c r="C30" i="39"/>
  <c r="C29" i="39"/>
  <c r="C28" i="39"/>
  <c r="C27" i="39"/>
  <c r="C26" i="39"/>
  <c r="C25" i="39"/>
  <c r="C24" i="39"/>
  <c r="C23" i="39"/>
  <c r="C22" i="39"/>
  <c r="C21" i="39"/>
  <c r="C20" i="39"/>
  <c r="C19" i="39"/>
  <c r="C18" i="39"/>
  <c r="C17" i="39"/>
  <c r="C16" i="39"/>
  <c r="C15" i="39"/>
  <c r="C14" i="39"/>
  <c r="C13" i="39"/>
  <c r="C12" i="39"/>
  <c r="C11" i="39"/>
  <c r="C10" i="39"/>
  <c r="C9" i="39"/>
  <c r="C8" i="39"/>
  <c r="C7" i="39"/>
  <c r="C6" i="39"/>
  <c r="C5" i="39"/>
  <c r="C4" i="39"/>
  <c r="C3" i="39"/>
  <c r="A61" i="10"/>
  <c r="C61" i="10"/>
  <c r="A62" i="10"/>
  <c r="C62" i="10"/>
  <c r="A63" i="10"/>
  <c r="C63" i="10"/>
  <c r="A64" i="10"/>
  <c r="C64" i="10"/>
  <c r="A65" i="10"/>
  <c r="C6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" i="10"/>
  <c r="C4" i="10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53" i="36"/>
  <c r="C52" i="36"/>
  <c r="C51" i="36"/>
  <c r="C50" i="36"/>
  <c r="C23" i="36"/>
  <c r="C24" i="36"/>
  <c r="C25" i="36"/>
  <c r="C26" i="36"/>
  <c r="C27" i="36"/>
  <c r="C28" i="36"/>
  <c r="C29" i="36"/>
  <c r="C30" i="36"/>
  <c r="C31" i="36"/>
  <c r="C32" i="36"/>
  <c r="C33" i="36"/>
  <c r="C34" i="36"/>
  <c r="C35" i="36"/>
  <c r="C36" i="36"/>
  <c r="C37" i="36"/>
  <c r="C38" i="36"/>
  <c r="C39" i="36"/>
  <c r="C40" i="36"/>
  <c r="C41" i="36"/>
  <c r="C42" i="36"/>
  <c r="C43" i="36"/>
  <c r="C44" i="36"/>
  <c r="C45" i="36"/>
  <c r="C46" i="36"/>
  <c r="C47" i="36"/>
  <c r="C48" i="36"/>
  <c r="C49" i="36"/>
  <c r="C3" i="36"/>
  <c r="C4" i="36"/>
  <c r="C5" i="36"/>
  <c r="C6" i="36"/>
  <c r="C7" i="36"/>
  <c r="C8" i="36"/>
  <c r="C9" i="36"/>
  <c r="C10" i="36"/>
  <c r="C11" i="36"/>
  <c r="C12" i="36"/>
  <c r="C13" i="36"/>
  <c r="C14" i="36"/>
  <c r="C15" i="36"/>
  <c r="C16" i="36"/>
  <c r="C17" i="36"/>
  <c r="C18" i="36"/>
  <c r="C19" i="36"/>
  <c r="C20" i="36"/>
  <c r="C21" i="36"/>
  <c r="C22" i="36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40" i="17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A425" i="21"/>
  <c r="A426" i="21"/>
  <c r="A427" i="21"/>
  <c r="C425" i="21"/>
  <c r="C426" i="21"/>
  <c r="C427" i="21"/>
  <c r="A7" i="20"/>
  <c r="C7" i="20"/>
  <c r="A80" i="20"/>
  <c r="C80" i="20"/>
  <c r="A77" i="20"/>
  <c r="C77" i="20"/>
  <c r="A71" i="20"/>
  <c r="C71" i="20"/>
  <c r="A72" i="20"/>
  <c r="C72" i="20"/>
  <c r="A68" i="20"/>
  <c r="C68" i="20"/>
  <c r="A69" i="20"/>
  <c r="C69" i="20"/>
  <c r="A70" i="20"/>
  <c r="C70" i="20"/>
  <c r="A65" i="20"/>
  <c r="C65" i="20"/>
  <c r="A66" i="20"/>
  <c r="C66" i="20"/>
  <c r="A67" i="20"/>
  <c r="C67" i="20"/>
  <c r="A62" i="20"/>
  <c r="C62" i="20"/>
  <c r="A63" i="20"/>
  <c r="C63" i="20"/>
  <c r="A64" i="20"/>
  <c r="C64" i="20"/>
  <c r="A58" i="20"/>
  <c r="C58" i="20"/>
  <c r="A59" i="20"/>
  <c r="C59" i="20"/>
  <c r="A60" i="20"/>
  <c r="C60" i="20"/>
  <c r="A61" i="20"/>
  <c r="C61" i="20"/>
  <c r="A54" i="20"/>
  <c r="C54" i="20"/>
  <c r="A55" i="20"/>
  <c r="C55" i="20"/>
  <c r="A56" i="20"/>
  <c r="C56" i="20"/>
  <c r="A57" i="20"/>
  <c r="C57" i="20"/>
  <c r="A50" i="20"/>
  <c r="C50" i="20"/>
  <c r="A33" i="20"/>
  <c r="C33" i="20"/>
  <c r="A16" i="20"/>
  <c r="C16" i="20"/>
  <c r="A8" i="20"/>
  <c r="C8" i="20"/>
  <c r="A3" i="20"/>
  <c r="C3" i="20"/>
  <c r="A10" i="20"/>
  <c r="C10" i="20"/>
  <c r="A24" i="9"/>
  <c r="C24" i="9"/>
  <c r="A10" i="18"/>
  <c r="C10" i="18"/>
  <c r="A8" i="18"/>
  <c r="C8" i="18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81" i="13"/>
  <c r="C82" i="13"/>
  <c r="C83" i="13"/>
  <c r="C84" i="13"/>
  <c r="C85" i="13"/>
  <c r="C86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72" i="9"/>
  <c r="C68" i="9"/>
  <c r="C69" i="9"/>
  <c r="C70" i="9"/>
  <c r="C71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A78" i="45"/>
  <c r="C78" i="45"/>
  <c r="A30" i="24"/>
  <c r="C30" i="24"/>
  <c r="A31" i="24"/>
  <c r="C31" i="24"/>
  <c r="A25" i="24"/>
  <c r="C25" i="24"/>
  <c r="A8" i="24"/>
  <c r="C8" i="24"/>
  <c r="A64" i="49"/>
  <c r="C64" i="49"/>
  <c r="A58" i="43"/>
  <c r="A59" i="43"/>
  <c r="A60" i="43"/>
  <c r="A61" i="43"/>
  <c r="A62" i="43"/>
  <c r="A63" i="43"/>
  <c r="A66" i="43"/>
  <c r="C66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C7" i="25"/>
  <c r="A7" i="25"/>
  <c r="C5" i="25"/>
  <c r="A5" i="25"/>
  <c r="C6" i="25"/>
  <c r="A6" i="25"/>
  <c r="C67" i="29"/>
  <c r="A67" i="29"/>
  <c r="C43" i="29"/>
  <c r="A43" i="29"/>
  <c r="C30" i="25"/>
  <c r="A30" i="25"/>
  <c r="C29" i="25"/>
  <c r="A29" i="25"/>
  <c r="C65" i="45"/>
  <c r="C66" i="45"/>
  <c r="C75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A3" i="15"/>
  <c r="C3" i="15"/>
  <c r="A4" i="15"/>
  <c r="C4" i="15"/>
  <c r="A5" i="15"/>
  <c r="C5" i="15"/>
  <c r="A6" i="15"/>
  <c r="C6" i="15"/>
  <c r="A7" i="15"/>
  <c r="C7" i="15"/>
  <c r="A8" i="15"/>
  <c r="C8" i="15"/>
  <c r="A9" i="15"/>
  <c r="C9" i="15"/>
  <c r="A10" i="15"/>
  <c r="C10" i="15"/>
  <c r="A11" i="15"/>
  <c r="C11" i="15"/>
  <c r="A12" i="15"/>
  <c r="C12" i="15"/>
  <c r="A13" i="15"/>
  <c r="C13" i="15"/>
  <c r="A14" i="15"/>
  <c r="C14" i="15"/>
  <c r="A15" i="15"/>
  <c r="C15" i="15"/>
  <c r="A16" i="15"/>
  <c r="C16" i="15"/>
  <c r="A17" i="15"/>
  <c r="C17" i="15"/>
  <c r="A18" i="15"/>
  <c r="C18" i="15"/>
  <c r="A19" i="15"/>
  <c r="C19" i="15"/>
  <c r="A20" i="15"/>
  <c r="C20" i="15"/>
  <c r="A21" i="15"/>
  <c r="C21" i="15"/>
  <c r="A22" i="15"/>
  <c r="C22" i="15"/>
  <c r="A23" i="15"/>
  <c r="C23" i="15"/>
  <c r="A24" i="15"/>
  <c r="C24" i="15"/>
  <c r="A25" i="15"/>
  <c r="C25" i="15"/>
  <c r="A26" i="15"/>
  <c r="C26" i="15"/>
  <c r="A27" i="15"/>
  <c r="C27" i="15"/>
  <c r="A28" i="15"/>
  <c r="C28" i="15"/>
  <c r="A29" i="15"/>
  <c r="C29" i="15"/>
  <c r="A30" i="15"/>
  <c r="C30" i="15"/>
  <c r="A31" i="15"/>
  <c r="C31" i="15"/>
  <c r="A32" i="15"/>
  <c r="C32" i="15"/>
  <c r="A33" i="15"/>
  <c r="C33" i="15"/>
  <c r="A34" i="15"/>
  <c r="C34" i="15"/>
  <c r="A35" i="15"/>
  <c r="C35" i="15"/>
  <c r="A36" i="15"/>
  <c r="C36" i="15"/>
  <c r="A37" i="15"/>
  <c r="C37" i="15"/>
  <c r="A38" i="15"/>
  <c r="A77" i="11"/>
  <c r="A78" i="11"/>
  <c r="A80" i="11"/>
  <c r="A81" i="11"/>
  <c r="A83" i="11"/>
  <c r="A84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C87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27" i="16"/>
  <c r="C21" i="16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2" i="16"/>
  <c r="C23" i="16"/>
  <c r="C24" i="16"/>
  <c r="C25" i="16"/>
  <c r="C26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A35" i="11"/>
  <c r="C35" i="11"/>
  <c r="A36" i="11"/>
  <c r="C36" i="11"/>
  <c r="A37" i="11"/>
  <c r="C37" i="11"/>
  <c r="A38" i="11"/>
  <c r="C38" i="11"/>
  <c r="A39" i="11"/>
  <c r="C39" i="11"/>
  <c r="A40" i="11"/>
  <c r="C40" i="11"/>
  <c r="A41" i="11"/>
  <c r="C41" i="11"/>
  <c r="A42" i="11"/>
  <c r="C42" i="11"/>
  <c r="A43" i="11"/>
  <c r="C43" i="11"/>
  <c r="A44" i="11"/>
  <c r="C44" i="11"/>
  <c r="A45" i="11"/>
  <c r="C45" i="11"/>
  <c r="A46" i="11"/>
  <c r="C46" i="11"/>
  <c r="A47" i="11"/>
  <c r="C47" i="11"/>
  <c r="A48" i="11"/>
  <c r="C48" i="11"/>
  <c r="A49" i="11"/>
  <c r="C49" i="11"/>
  <c r="A50" i="11"/>
  <c r="C50" i="11"/>
  <c r="A51" i="11"/>
  <c r="C51" i="11"/>
  <c r="A52" i="11"/>
  <c r="C52" i="11"/>
  <c r="A53" i="11"/>
  <c r="C53" i="11"/>
  <c r="A54" i="11"/>
  <c r="C54" i="11"/>
  <c r="A55" i="11"/>
  <c r="C55" i="11"/>
  <c r="A56" i="11"/>
  <c r="C56" i="11"/>
  <c r="A57" i="11"/>
  <c r="C57" i="11"/>
  <c r="A58" i="11"/>
  <c r="C58" i="11"/>
  <c r="A59" i="11"/>
  <c r="C59" i="11"/>
  <c r="A60" i="11"/>
  <c r="C60" i="11"/>
  <c r="A61" i="11"/>
  <c r="C61" i="11"/>
  <c r="A62" i="11"/>
  <c r="C62" i="11"/>
  <c r="A63" i="11"/>
  <c r="C63" i="11"/>
  <c r="A64" i="11"/>
  <c r="C64" i="11"/>
  <c r="A65" i="11"/>
  <c r="C65" i="11"/>
  <c r="A66" i="11"/>
  <c r="C66" i="11"/>
  <c r="A67" i="11"/>
  <c r="C67" i="11"/>
  <c r="A68" i="11"/>
  <c r="C68" i="11"/>
  <c r="A69" i="11"/>
  <c r="C69" i="11"/>
  <c r="A70" i="11"/>
  <c r="C70" i="11"/>
  <c r="A71" i="11"/>
  <c r="C71" i="11"/>
  <c r="A72" i="11"/>
  <c r="C72" i="11"/>
  <c r="C24" i="11"/>
  <c r="C25" i="11"/>
  <c r="C84" i="19"/>
  <c r="C81" i="19"/>
  <c r="C82" i="19"/>
  <c r="C83" i="19"/>
  <c r="C12" i="19"/>
  <c r="A79" i="19"/>
  <c r="C79" i="19"/>
  <c r="A80" i="19"/>
  <c r="C80" i="19"/>
  <c r="A75" i="19"/>
  <c r="C75" i="19"/>
  <c r="A76" i="19"/>
  <c r="C76" i="19"/>
  <c r="A77" i="19"/>
  <c r="C77" i="19"/>
  <c r="A78" i="19"/>
  <c r="C78" i="19"/>
  <c r="A68" i="19"/>
  <c r="C68" i="19"/>
  <c r="A69" i="19"/>
  <c r="C69" i="19"/>
  <c r="A70" i="19"/>
  <c r="C70" i="19"/>
  <c r="A71" i="19"/>
  <c r="C71" i="19"/>
  <c r="A72" i="19"/>
  <c r="C72" i="19"/>
  <c r="A73" i="19"/>
  <c r="C73" i="19"/>
  <c r="A74" i="19"/>
  <c r="C74" i="19"/>
  <c r="C65" i="19"/>
  <c r="C66" i="19"/>
  <c r="C67" i="19"/>
  <c r="C64" i="19"/>
  <c r="C58" i="19"/>
  <c r="C59" i="19"/>
  <c r="C60" i="19"/>
  <c r="C61" i="19"/>
  <c r="C62" i="19"/>
  <c r="C63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417" i="51"/>
  <c r="A417" i="51"/>
  <c r="C416" i="51"/>
  <c r="A416" i="51"/>
  <c r="C415" i="51"/>
  <c r="A415" i="51"/>
  <c r="C414" i="51"/>
  <c r="A414" i="51"/>
  <c r="C413" i="51"/>
  <c r="A413" i="51"/>
  <c r="C412" i="51"/>
  <c r="A412" i="51"/>
  <c r="C411" i="51"/>
  <c r="A411" i="51"/>
  <c r="C410" i="51"/>
  <c r="A410" i="51"/>
  <c r="C409" i="51"/>
  <c r="A409" i="51"/>
  <c r="C408" i="51"/>
  <c r="A408" i="51"/>
  <c r="C407" i="51"/>
  <c r="A407" i="51"/>
  <c r="C406" i="51"/>
  <c r="A406" i="51"/>
  <c r="C405" i="51"/>
  <c r="A405" i="51"/>
  <c r="C404" i="51"/>
  <c r="A404" i="51"/>
  <c r="C403" i="51"/>
  <c r="A403" i="51"/>
  <c r="C402" i="51"/>
  <c r="A402" i="51"/>
  <c r="C401" i="51"/>
  <c r="A401" i="51"/>
  <c r="C400" i="51"/>
  <c r="A400" i="51"/>
  <c r="C399" i="51"/>
  <c r="A399" i="51"/>
  <c r="C398" i="51"/>
  <c r="A398" i="51"/>
  <c r="C397" i="51"/>
  <c r="A397" i="51"/>
  <c r="C396" i="51"/>
  <c r="A396" i="51"/>
  <c r="C395" i="51"/>
  <c r="A395" i="51"/>
  <c r="C394" i="51"/>
  <c r="A394" i="51"/>
  <c r="C393" i="51"/>
  <c r="A393" i="51"/>
  <c r="C392" i="51"/>
  <c r="A392" i="51"/>
  <c r="C391" i="51"/>
  <c r="A391" i="51"/>
  <c r="C390" i="51"/>
  <c r="A390" i="51"/>
  <c r="C389" i="51"/>
  <c r="A389" i="51"/>
  <c r="C388" i="51"/>
  <c r="A388" i="51"/>
  <c r="C387" i="51"/>
  <c r="A387" i="51"/>
  <c r="C386" i="51"/>
  <c r="A386" i="51"/>
  <c r="C385" i="51"/>
  <c r="A385" i="51"/>
  <c r="C384" i="51"/>
  <c r="A384" i="51"/>
  <c r="C383" i="51"/>
  <c r="A383" i="51"/>
  <c r="C382" i="51"/>
  <c r="A382" i="51"/>
  <c r="C381" i="51"/>
  <c r="A381" i="51"/>
  <c r="C380" i="51"/>
  <c r="A380" i="51"/>
  <c r="C379" i="51"/>
  <c r="A379" i="51"/>
  <c r="C378" i="51"/>
  <c r="A378" i="51"/>
  <c r="C377" i="51"/>
  <c r="A377" i="51"/>
  <c r="C376" i="51"/>
  <c r="A376" i="51"/>
  <c r="C375" i="51"/>
  <c r="A375" i="51"/>
  <c r="C374" i="51"/>
  <c r="A374" i="51"/>
  <c r="C373" i="51"/>
  <c r="A373" i="51"/>
  <c r="C372" i="51"/>
  <c r="A372" i="51"/>
  <c r="C371" i="51"/>
  <c r="A371" i="51"/>
  <c r="C370" i="51"/>
  <c r="A370" i="51"/>
  <c r="C369" i="51"/>
  <c r="A369" i="51"/>
  <c r="C368" i="51"/>
  <c r="A368" i="51"/>
  <c r="C367" i="51"/>
  <c r="A367" i="51"/>
  <c r="C366" i="51"/>
  <c r="A366" i="51"/>
  <c r="C365" i="51"/>
  <c r="A365" i="51"/>
  <c r="C364" i="51"/>
  <c r="A364" i="51"/>
  <c r="C363" i="51"/>
  <c r="A363" i="51"/>
  <c r="C362" i="51"/>
  <c r="A362" i="51"/>
  <c r="C361" i="51"/>
  <c r="A361" i="51"/>
  <c r="C360" i="51"/>
  <c r="A360" i="51"/>
  <c r="C359" i="51"/>
  <c r="A359" i="51"/>
  <c r="C358" i="51"/>
  <c r="A358" i="51"/>
  <c r="C357" i="51"/>
  <c r="A357" i="51"/>
  <c r="C356" i="51"/>
  <c r="A356" i="51"/>
  <c r="C355" i="51"/>
  <c r="A355" i="51"/>
  <c r="C354" i="51"/>
  <c r="A354" i="51"/>
  <c r="C353" i="51"/>
  <c r="A353" i="51"/>
  <c r="C352" i="51"/>
  <c r="A352" i="51"/>
  <c r="C351" i="51"/>
  <c r="A351" i="51"/>
  <c r="C350" i="51"/>
  <c r="A350" i="51"/>
  <c r="C349" i="51"/>
  <c r="A349" i="51"/>
  <c r="C348" i="51"/>
  <c r="A348" i="51"/>
  <c r="C347" i="51"/>
  <c r="A347" i="51"/>
  <c r="C346" i="51"/>
  <c r="A346" i="51"/>
  <c r="C345" i="51"/>
  <c r="A345" i="51"/>
  <c r="C344" i="51"/>
  <c r="A344" i="51"/>
  <c r="C343" i="51"/>
  <c r="A343" i="51"/>
  <c r="C342" i="51"/>
  <c r="A342" i="51"/>
  <c r="C341" i="51"/>
  <c r="A341" i="51"/>
  <c r="C340" i="51"/>
  <c r="A340" i="51"/>
  <c r="C339" i="51"/>
  <c r="A339" i="51"/>
  <c r="C338" i="51"/>
  <c r="A338" i="51"/>
  <c r="C337" i="51"/>
  <c r="A337" i="51"/>
  <c r="C336" i="51"/>
  <c r="A336" i="51"/>
  <c r="C335" i="51"/>
  <c r="A335" i="51"/>
  <c r="C334" i="51"/>
  <c r="A334" i="51"/>
  <c r="C333" i="51"/>
  <c r="A333" i="51"/>
  <c r="C332" i="51"/>
  <c r="A332" i="51"/>
  <c r="C331" i="51"/>
  <c r="A331" i="51"/>
  <c r="C330" i="51"/>
  <c r="A330" i="51"/>
  <c r="C329" i="51"/>
  <c r="A329" i="51"/>
  <c r="C328" i="51"/>
  <c r="A328" i="51"/>
  <c r="C327" i="51"/>
  <c r="A327" i="51"/>
  <c r="C326" i="51"/>
  <c r="A326" i="51"/>
  <c r="C325" i="51"/>
  <c r="A325" i="51"/>
  <c r="C324" i="51"/>
  <c r="A324" i="51"/>
  <c r="C323" i="51"/>
  <c r="A323" i="51"/>
  <c r="C322" i="51"/>
  <c r="A322" i="51"/>
  <c r="C321" i="51"/>
  <c r="A321" i="51"/>
  <c r="C320" i="51"/>
  <c r="A320" i="51"/>
  <c r="C319" i="51"/>
  <c r="A319" i="51"/>
  <c r="C318" i="51"/>
  <c r="A318" i="51"/>
  <c r="C317" i="51"/>
  <c r="A317" i="51"/>
  <c r="C316" i="51"/>
  <c r="A316" i="51"/>
  <c r="C315" i="51"/>
  <c r="A315" i="51"/>
  <c r="C314" i="51"/>
  <c r="A314" i="51"/>
  <c r="C313" i="51"/>
  <c r="A313" i="51"/>
  <c r="C312" i="51"/>
  <c r="A312" i="51"/>
  <c r="C311" i="51"/>
  <c r="A311" i="51"/>
  <c r="C310" i="51"/>
  <c r="A310" i="51"/>
  <c r="C309" i="51"/>
  <c r="A309" i="51"/>
  <c r="C308" i="51"/>
  <c r="A308" i="51"/>
  <c r="C307" i="51"/>
  <c r="A307" i="51"/>
  <c r="C306" i="51"/>
  <c r="A306" i="51"/>
  <c r="C305" i="51"/>
  <c r="A305" i="51"/>
  <c r="C304" i="51"/>
  <c r="A304" i="51"/>
  <c r="C303" i="51"/>
  <c r="A303" i="51"/>
  <c r="C302" i="51"/>
  <c r="A302" i="51"/>
  <c r="C301" i="51"/>
  <c r="A301" i="51"/>
  <c r="C300" i="51"/>
  <c r="A300" i="51"/>
  <c r="C299" i="51"/>
  <c r="A299" i="51"/>
  <c r="C298" i="51"/>
  <c r="A298" i="51"/>
  <c r="C297" i="51"/>
  <c r="A297" i="51"/>
  <c r="C296" i="51"/>
  <c r="A296" i="51"/>
  <c r="C295" i="51"/>
  <c r="A295" i="51"/>
  <c r="C294" i="51"/>
  <c r="A294" i="51"/>
  <c r="C293" i="51"/>
  <c r="A293" i="51"/>
  <c r="C292" i="51"/>
  <c r="A292" i="51"/>
  <c r="C291" i="51"/>
  <c r="A291" i="51"/>
  <c r="C290" i="51"/>
  <c r="A290" i="51"/>
  <c r="C289" i="51"/>
  <c r="A289" i="51"/>
  <c r="C288" i="51"/>
  <c r="A288" i="51"/>
  <c r="C287" i="51"/>
  <c r="A287" i="51"/>
  <c r="C286" i="51"/>
  <c r="A286" i="51"/>
  <c r="C285" i="51"/>
  <c r="A285" i="51"/>
  <c r="C284" i="51"/>
  <c r="A284" i="51"/>
  <c r="C283" i="51"/>
  <c r="A283" i="51"/>
  <c r="C282" i="51"/>
  <c r="A282" i="51"/>
  <c r="C281" i="51"/>
  <c r="A281" i="51"/>
  <c r="C280" i="51"/>
  <c r="A280" i="51"/>
  <c r="C279" i="51"/>
  <c r="A279" i="51"/>
  <c r="C278" i="51"/>
  <c r="A278" i="51"/>
  <c r="C277" i="51"/>
  <c r="A277" i="51"/>
  <c r="C276" i="51"/>
  <c r="A276" i="51"/>
  <c r="C275" i="51"/>
  <c r="A275" i="51"/>
  <c r="C274" i="51"/>
  <c r="A274" i="51"/>
  <c r="C273" i="51"/>
  <c r="A273" i="51"/>
  <c r="C272" i="51"/>
  <c r="A272" i="51"/>
  <c r="C271" i="51"/>
  <c r="A271" i="51"/>
  <c r="C270" i="51"/>
  <c r="A270" i="51"/>
  <c r="C269" i="51"/>
  <c r="A269" i="51"/>
  <c r="C268" i="51"/>
  <c r="A268" i="51"/>
  <c r="C267" i="51"/>
  <c r="A267" i="51"/>
  <c r="C266" i="51"/>
  <c r="A266" i="51"/>
  <c r="C265" i="51"/>
  <c r="A265" i="51"/>
  <c r="C264" i="51"/>
  <c r="A264" i="51"/>
  <c r="C263" i="51"/>
  <c r="A263" i="51"/>
  <c r="C262" i="51"/>
  <c r="A262" i="51"/>
  <c r="C261" i="51"/>
  <c r="A261" i="51"/>
  <c r="C260" i="51"/>
  <c r="A260" i="51"/>
  <c r="C259" i="51"/>
  <c r="A259" i="51"/>
  <c r="C258" i="51"/>
  <c r="A258" i="51"/>
  <c r="C257" i="51"/>
  <c r="A257" i="51"/>
  <c r="C256" i="51"/>
  <c r="A256" i="51"/>
  <c r="C255" i="51"/>
  <c r="A255" i="51"/>
  <c r="C254" i="51"/>
  <c r="A254" i="51"/>
  <c r="C253" i="51"/>
  <c r="A253" i="51"/>
  <c r="C252" i="51"/>
  <c r="A252" i="51"/>
  <c r="C251" i="51"/>
  <c r="A251" i="51"/>
  <c r="C250" i="51"/>
  <c r="A250" i="51"/>
  <c r="C249" i="51"/>
  <c r="A249" i="51"/>
  <c r="C248" i="51"/>
  <c r="A248" i="51"/>
  <c r="C247" i="51"/>
  <c r="A247" i="51"/>
  <c r="C246" i="51"/>
  <c r="A246" i="51"/>
  <c r="C245" i="51"/>
  <c r="A245" i="51"/>
  <c r="C244" i="51"/>
  <c r="A244" i="51"/>
  <c r="C243" i="51"/>
  <c r="A243" i="51"/>
  <c r="C242" i="51"/>
  <c r="A242" i="51"/>
  <c r="C241" i="51"/>
  <c r="A241" i="51"/>
  <c r="C240" i="51"/>
  <c r="A240" i="51"/>
  <c r="C239" i="51"/>
  <c r="A239" i="51"/>
  <c r="C238" i="51"/>
  <c r="A238" i="51"/>
  <c r="C237" i="51"/>
  <c r="A237" i="51"/>
  <c r="C236" i="51"/>
  <c r="A236" i="51"/>
  <c r="C235" i="51"/>
  <c r="A235" i="51"/>
  <c r="C234" i="51"/>
  <c r="A234" i="51"/>
  <c r="C233" i="51"/>
  <c r="A233" i="51"/>
  <c r="C232" i="51"/>
  <c r="A232" i="51"/>
  <c r="C231" i="51"/>
  <c r="A231" i="51"/>
  <c r="C230" i="51"/>
  <c r="A230" i="51"/>
  <c r="C229" i="51"/>
  <c r="A229" i="51"/>
  <c r="C228" i="51"/>
  <c r="A228" i="51"/>
  <c r="C227" i="51"/>
  <c r="A227" i="51"/>
  <c r="C226" i="51"/>
  <c r="A226" i="51"/>
  <c r="C225" i="51"/>
  <c r="A225" i="51"/>
  <c r="C224" i="51"/>
  <c r="A224" i="51"/>
  <c r="C223" i="51"/>
  <c r="A223" i="51"/>
  <c r="C222" i="51"/>
  <c r="A222" i="51"/>
  <c r="C221" i="51"/>
  <c r="A221" i="51"/>
  <c r="C220" i="51"/>
  <c r="A220" i="51"/>
  <c r="C219" i="51"/>
  <c r="A219" i="51"/>
  <c r="C218" i="51"/>
  <c r="A218" i="51"/>
  <c r="C217" i="51"/>
  <c r="A217" i="51"/>
  <c r="C216" i="51"/>
  <c r="A216" i="51"/>
  <c r="C215" i="51"/>
  <c r="A215" i="51"/>
  <c r="C214" i="51"/>
  <c r="A214" i="51"/>
  <c r="C213" i="51"/>
  <c r="A213" i="51"/>
  <c r="C212" i="51"/>
  <c r="A212" i="51"/>
  <c r="C211" i="51"/>
  <c r="A211" i="51"/>
  <c r="C210" i="51"/>
  <c r="A210" i="51"/>
  <c r="C209" i="51"/>
  <c r="A209" i="51"/>
  <c r="C208" i="51"/>
  <c r="A208" i="51"/>
  <c r="C207" i="51"/>
  <c r="A207" i="51"/>
  <c r="C206" i="51"/>
  <c r="A206" i="51"/>
  <c r="C205" i="51"/>
  <c r="A205" i="51"/>
  <c r="C204" i="51"/>
  <c r="A204" i="51"/>
  <c r="C203" i="51"/>
  <c r="A203" i="51"/>
  <c r="C202" i="51"/>
  <c r="A202" i="51"/>
  <c r="C201" i="51"/>
  <c r="A201" i="51"/>
  <c r="C200" i="51"/>
  <c r="A200" i="51"/>
  <c r="C199" i="51"/>
  <c r="A199" i="51"/>
  <c r="C198" i="51"/>
  <c r="A198" i="51"/>
  <c r="C197" i="51"/>
  <c r="A197" i="51"/>
  <c r="C196" i="51"/>
  <c r="A196" i="51"/>
  <c r="C195" i="51"/>
  <c r="A195" i="51"/>
  <c r="C194" i="51"/>
  <c r="A194" i="51"/>
  <c r="C193" i="51"/>
  <c r="A193" i="51"/>
  <c r="C192" i="51"/>
  <c r="A192" i="51"/>
  <c r="C191" i="51"/>
  <c r="A191" i="51"/>
  <c r="C190" i="51"/>
  <c r="A190" i="51"/>
  <c r="C189" i="51"/>
  <c r="A189" i="51"/>
  <c r="C188" i="51"/>
  <c r="A188" i="51"/>
  <c r="C187" i="51"/>
  <c r="A187" i="51"/>
  <c r="C186" i="51"/>
  <c r="A186" i="51"/>
  <c r="C185" i="51"/>
  <c r="A185" i="51"/>
  <c r="C184" i="51"/>
  <c r="A184" i="51"/>
  <c r="C183" i="51"/>
  <c r="A183" i="51"/>
  <c r="C182" i="51"/>
  <c r="A182" i="51"/>
  <c r="C181" i="51"/>
  <c r="A181" i="51"/>
  <c r="C180" i="51"/>
  <c r="A180" i="51"/>
  <c r="C179" i="51"/>
  <c r="A179" i="51"/>
  <c r="C178" i="51"/>
  <c r="A178" i="51"/>
  <c r="C177" i="51"/>
  <c r="A177" i="51"/>
  <c r="C176" i="51"/>
  <c r="A176" i="51"/>
  <c r="C175" i="51"/>
  <c r="A175" i="51"/>
  <c r="C174" i="51"/>
  <c r="A174" i="51"/>
  <c r="C173" i="51"/>
  <c r="A173" i="51"/>
  <c r="C172" i="51"/>
  <c r="A172" i="51"/>
  <c r="C171" i="51"/>
  <c r="A171" i="51"/>
  <c r="C170" i="51"/>
  <c r="A170" i="51"/>
  <c r="C169" i="51"/>
  <c r="A169" i="51"/>
  <c r="C168" i="51"/>
  <c r="A168" i="51"/>
  <c r="C167" i="51"/>
  <c r="A167" i="51"/>
  <c r="C166" i="51"/>
  <c r="A166" i="51"/>
  <c r="C165" i="51"/>
  <c r="A165" i="51"/>
  <c r="C164" i="51"/>
  <c r="A164" i="51"/>
  <c r="C163" i="51"/>
  <c r="A163" i="51"/>
  <c r="C162" i="51"/>
  <c r="A162" i="51"/>
  <c r="C161" i="51"/>
  <c r="A161" i="51"/>
  <c r="C160" i="51"/>
  <c r="A160" i="51"/>
  <c r="C159" i="51"/>
  <c r="A159" i="51"/>
  <c r="C158" i="51"/>
  <c r="A158" i="51"/>
  <c r="C157" i="51"/>
  <c r="A157" i="51"/>
  <c r="C156" i="51"/>
  <c r="A156" i="51"/>
  <c r="C155" i="51"/>
  <c r="A155" i="51"/>
  <c r="C154" i="51"/>
  <c r="A154" i="51"/>
  <c r="C153" i="51"/>
  <c r="A153" i="51"/>
  <c r="C152" i="51"/>
  <c r="A152" i="51"/>
  <c r="C151" i="51"/>
  <c r="A151" i="51"/>
  <c r="C150" i="51"/>
  <c r="A150" i="51"/>
  <c r="C149" i="51"/>
  <c r="A149" i="51"/>
  <c r="C148" i="51"/>
  <c r="A148" i="51"/>
  <c r="C147" i="51"/>
  <c r="A147" i="51"/>
  <c r="C146" i="51"/>
  <c r="A146" i="51"/>
  <c r="C145" i="51"/>
  <c r="A145" i="51"/>
  <c r="C144" i="51"/>
  <c r="A144" i="51"/>
  <c r="C143" i="51"/>
  <c r="A143" i="51"/>
  <c r="C142" i="51"/>
  <c r="A142" i="51"/>
  <c r="C141" i="51"/>
  <c r="A141" i="51"/>
  <c r="C140" i="51"/>
  <c r="A140" i="51"/>
  <c r="C139" i="51"/>
  <c r="A139" i="51"/>
  <c r="C138" i="51"/>
  <c r="A138" i="51"/>
  <c r="C137" i="51"/>
  <c r="A137" i="51"/>
  <c r="C136" i="51"/>
  <c r="A136" i="51"/>
  <c r="C135" i="51"/>
  <c r="A135" i="51"/>
  <c r="C134" i="51"/>
  <c r="A134" i="51"/>
  <c r="C133" i="51"/>
  <c r="A133" i="51"/>
  <c r="C132" i="51"/>
  <c r="A132" i="51"/>
  <c r="C131" i="51"/>
  <c r="A131" i="51"/>
  <c r="C130" i="51"/>
  <c r="A130" i="51"/>
  <c r="C129" i="51"/>
  <c r="A129" i="51"/>
  <c r="C128" i="51"/>
  <c r="A128" i="51"/>
  <c r="C127" i="51"/>
  <c r="A127" i="51"/>
  <c r="C126" i="51"/>
  <c r="A126" i="51"/>
  <c r="C125" i="51"/>
  <c r="A125" i="51"/>
  <c r="C124" i="51"/>
  <c r="A124" i="51"/>
  <c r="C123" i="51"/>
  <c r="A123" i="51"/>
  <c r="C122" i="51"/>
  <c r="A122" i="51"/>
  <c r="C121" i="51"/>
  <c r="A121" i="51"/>
  <c r="C120" i="51"/>
  <c r="A120" i="51"/>
  <c r="C119" i="51"/>
  <c r="A119" i="51"/>
  <c r="C118" i="51"/>
  <c r="A118" i="51"/>
  <c r="C117" i="51"/>
  <c r="A117" i="51"/>
  <c r="C116" i="51"/>
  <c r="A116" i="51"/>
  <c r="C115" i="51"/>
  <c r="A115" i="51"/>
  <c r="C114" i="51"/>
  <c r="A114" i="51"/>
  <c r="C113" i="51"/>
  <c r="A113" i="51"/>
  <c r="C112" i="51"/>
  <c r="A112" i="51"/>
  <c r="C111" i="51"/>
  <c r="A111" i="51"/>
  <c r="C110" i="51"/>
  <c r="A110" i="51"/>
  <c r="C109" i="51"/>
  <c r="A109" i="51"/>
  <c r="C108" i="51"/>
  <c r="A108" i="51"/>
  <c r="C107" i="51"/>
  <c r="A107" i="51"/>
  <c r="C106" i="51"/>
  <c r="A106" i="51"/>
  <c r="C105" i="51"/>
  <c r="A105" i="51"/>
  <c r="C104" i="51"/>
  <c r="A104" i="51"/>
  <c r="C103" i="51"/>
  <c r="A103" i="51"/>
  <c r="C102" i="51"/>
  <c r="A102" i="51"/>
  <c r="C101" i="51"/>
  <c r="A101" i="51"/>
  <c r="C100" i="51"/>
  <c r="A100" i="51"/>
  <c r="C99" i="51"/>
  <c r="A99" i="51"/>
  <c r="C98" i="51"/>
  <c r="A98" i="51"/>
  <c r="C97" i="51"/>
  <c r="A97" i="51"/>
  <c r="C96" i="51"/>
  <c r="A96" i="51"/>
  <c r="C95" i="51"/>
  <c r="A95" i="51"/>
  <c r="C94" i="51"/>
  <c r="A94" i="51"/>
  <c r="C93" i="51"/>
  <c r="A93" i="51"/>
  <c r="C92" i="51"/>
  <c r="A92" i="51"/>
  <c r="C91" i="51"/>
  <c r="A91" i="51"/>
  <c r="C90" i="51"/>
  <c r="A90" i="51"/>
  <c r="C89" i="51"/>
  <c r="A89" i="51"/>
  <c r="C88" i="51"/>
  <c r="A88" i="51"/>
  <c r="C87" i="51"/>
  <c r="A87" i="51"/>
  <c r="C86" i="51"/>
  <c r="A86" i="51"/>
  <c r="C85" i="51"/>
  <c r="A85" i="51"/>
  <c r="C84" i="51"/>
  <c r="A84" i="51"/>
  <c r="C83" i="51"/>
  <c r="A83" i="51"/>
  <c r="C82" i="51"/>
  <c r="A82" i="51"/>
  <c r="C81" i="51"/>
  <c r="A81" i="51"/>
  <c r="C80" i="51"/>
  <c r="A80" i="51"/>
  <c r="C79" i="51"/>
  <c r="A79" i="51"/>
  <c r="C78" i="51"/>
  <c r="A78" i="51"/>
  <c r="C77" i="51"/>
  <c r="A77" i="51"/>
  <c r="C76" i="51"/>
  <c r="A76" i="51"/>
  <c r="C75" i="51"/>
  <c r="A75" i="51"/>
  <c r="C74" i="51"/>
  <c r="A74" i="51"/>
  <c r="C73" i="51"/>
  <c r="A73" i="51"/>
  <c r="C72" i="51"/>
  <c r="A72" i="51"/>
  <c r="C71" i="51"/>
  <c r="A71" i="51"/>
  <c r="C70" i="51"/>
  <c r="A70" i="51"/>
  <c r="C69" i="51"/>
  <c r="A69" i="51"/>
  <c r="C68" i="51"/>
  <c r="A68" i="51"/>
  <c r="C67" i="51"/>
  <c r="A67" i="51"/>
  <c r="C66" i="51"/>
  <c r="A66" i="51"/>
  <c r="C65" i="51"/>
  <c r="A65" i="51"/>
  <c r="C64" i="51"/>
  <c r="A64" i="51"/>
  <c r="C63" i="51"/>
  <c r="A63" i="51"/>
  <c r="C62" i="51"/>
  <c r="A62" i="51"/>
  <c r="C61" i="51"/>
  <c r="A61" i="51"/>
  <c r="C60" i="51"/>
  <c r="A60" i="51"/>
  <c r="C59" i="51"/>
  <c r="A59" i="51"/>
  <c r="C58" i="51"/>
  <c r="A58" i="51"/>
  <c r="C57" i="51"/>
  <c r="A57" i="51"/>
  <c r="C56" i="51"/>
  <c r="A56" i="51"/>
  <c r="C55" i="51"/>
  <c r="A55" i="51"/>
  <c r="C54" i="51"/>
  <c r="A54" i="51"/>
  <c r="C53" i="51"/>
  <c r="A53" i="51"/>
  <c r="C52" i="51"/>
  <c r="A52" i="51"/>
  <c r="C51" i="51"/>
  <c r="A51" i="51"/>
  <c r="C50" i="51"/>
  <c r="A50" i="51"/>
  <c r="C49" i="51"/>
  <c r="A49" i="51"/>
  <c r="C48" i="51"/>
  <c r="A48" i="51"/>
  <c r="C47" i="51"/>
  <c r="A47" i="51"/>
  <c r="C46" i="51"/>
  <c r="A46" i="51"/>
  <c r="C45" i="51"/>
  <c r="A45" i="51"/>
  <c r="C44" i="51"/>
  <c r="A44" i="51"/>
  <c r="C43" i="51"/>
  <c r="A43" i="51"/>
  <c r="C42" i="51"/>
  <c r="A42" i="51"/>
  <c r="C41" i="51"/>
  <c r="A41" i="51"/>
  <c r="C40" i="51"/>
  <c r="A40" i="51"/>
  <c r="C39" i="51"/>
  <c r="A39" i="51"/>
  <c r="C38" i="51"/>
  <c r="A38" i="51"/>
  <c r="C37" i="51"/>
  <c r="A37" i="51"/>
  <c r="C36" i="51"/>
  <c r="A36" i="51"/>
  <c r="C35" i="51"/>
  <c r="A35" i="51"/>
  <c r="C34" i="51"/>
  <c r="A34" i="51"/>
  <c r="C33" i="51"/>
  <c r="A33" i="51"/>
  <c r="C32" i="51"/>
  <c r="A32" i="51"/>
  <c r="C31" i="51"/>
  <c r="A31" i="51"/>
  <c r="C30" i="51"/>
  <c r="A30" i="51"/>
  <c r="C29" i="51"/>
  <c r="A29" i="51"/>
  <c r="C28" i="51"/>
  <c r="A28" i="51"/>
  <c r="C27" i="51"/>
  <c r="A27" i="51"/>
  <c r="C26" i="51"/>
  <c r="A26" i="51"/>
  <c r="C25" i="51"/>
  <c r="A25" i="51"/>
  <c r="C24" i="51"/>
  <c r="A24" i="51"/>
  <c r="C23" i="51"/>
  <c r="A23" i="51"/>
  <c r="C22" i="51"/>
  <c r="A22" i="51"/>
  <c r="C21" i="51"/>
  <c r="A21" i="51"/>
  <c r="C20" i="51"/>
  <c r="A20" i="51"/>
  <c r="C19" i="51"/>
  <c r="A19" i="51"/>
  <c r="C18" i="51"/>
  <c r="A18" i="51"/>
  <c r="C17" i="51"/>
  <c r="A17" i="51"/>
  <c r="C16" i="51"/>
  <c r="A16" i="51"/>
  <c r="C15" i="51"/>
  <c r="A15" i="51"/>
  <c r="C14" i="51"/>
  <c r="A14" i="51"/>
  <c r="C13" i="51"/>
  <c r="A13" i="51"/>
  <c r="C12" i="51"/>
  <c r="A12" i="51"/>
  <c r="C11" i="51"/>
  <c r="A11" i="51"/>
  <c r="C10" i="51"/>
  <c r="A10" i="51"/>
  <c r="C9" i="51"/>
  <c r="A9" i="51"/>
  <c r="C8" i="51"/>
  <c r="A8" i="51"/>
  <c r="C7" i="51"/>
  <c r="A7" i="51"/>
  <c r="C6" i="51"/>
  <c r="A6" i="51"/>
  <c r="C5" i="51"/>
  <c r="A5" i="51"/>
  <c r="C4" i="51"/>
  <c r="A4" i="51"/>
  <c r="C3" i="51"/>
  <c r="A3" i="51"/>
  <c r="C2" i="51"/>
  <c r="A2" i="51"/>
  <c r="C417" i="50"/>
  <c r="A417" i="50"/>
  <c r="C416" i="50"/>
  <c r="A416" i="50"/>
  <c r="C415" i="50"/>
  <c r="A415" i="50"/>
  <c r="C414" i="50"/>
  <c r="A414" i="50"/>
  <c r="C413" i="50"/>
  <c r="A413" i="50"/>
  <c r="C412" i="50"/>
  <c r="A412" i="50"/>
  <c r="C411" i="50"/>
  <c r="A411" i="50"/>
  <c r="C410" i="50"/>
  <c r="A410" i="50"/>
  <c r="C409" i="50"/>
  <c r="A409" i="50"/>
  <c r="C408" i="50"/>
  <c r="A408" i="50"/>
  <c r="C407" i="50"/>
  <c r="A407" i="50"/>
  <c r="C406" i="50"/>
  <c r="A406" i="50"/>
  <c r="C405" i="50"/>
  <c r="A405" i="50"/>
  <c r="C404" i="50"/>
  <c r="A404" i="50"/>
  <c r="C403" i="50"/>
  <c r="A403" i="50"/>
  <c r="C402" i="50"/>
  <c r="A402" i="50"/>
  <c r="C401" i="50"/>
  <c r="A401" i="50"/>
  <c r="C400" i="50"/>
  <c r="A400" i="50"/>
  <c r="C399" i="50"/>
  <c r="A399" i="50"/>
  <c r="C398" i="50"/>
  <c r="A398" i="50"/>
  <c r="C397" i="50"/>
  <c r="A397" i="50"/>
  <c r="C396" i="50"/>
  <c r="A396" i="50"/>
  <c r="C395" i="50"/>
  <c r="A395" i="50"/>
  <c r="C394" i="50"/>
  <c r="A394" i="50"/>
  <c r="C393" i="50"/>
  <c r="A393" i="50"/>
  <c r="C392" i="50"/>
  <c r="A392" i="50"/>
  <c r="C391" i="50"/>
  <c r="A391" i="50"/>
  <c r="C390" i="50"/>
  <c r="A390" i="50"/>
  <c r="C389" i="50"/>
  <c r="A389" i="50"/>
  <c r="C388" i="50"/>
  <c r="A388" i="50"/>
  <c r="C387" i="50"/>
  <c r="A387" i="50"/>
  <c r="C386" i="50"/>
  <c r="A386" i="50"/>
  <c r="C385" i="50"/>
  <c r="A385" i="50"/>
  <c r="C384" i="50"/>
  <c r="A384" i="50"/>
  <c r="C383" i="50"/>
  <c r="A383" i="50"/>
  <c r="C382" i="50"/>
  <c r="A382" i="50"/>
  <c r="C381" i="50"/>
  <c r="A381" i="50"/>
  <c r="C380" i="50"/>
  <c r="A380" i="50"/>
  <c r="C379" i="50"/>
  <c r="A379" i="50"/>
  <c r="C378" i="50"/>
  <c r="A378" i="50"/>
  <c r="C377" i="50"/>
  <c r="A377" i="50"/>
  <c r="C376" i="50"/>
  <c r="A376" i="50"/>
  <c r="C375" i="50"/>
  <c r="A375" i="50"/>
  <c r="C374" i="50"/>
  <c r="A374" i="50"/>
  <c r="C373" i="50"/>
  <c r="A373" i="50"/>
  <c r="C372" i="50"/>
  <c r="A372" i="50"/>
  <c r="C371" i="50"/>
  <c r="A371" i="50"/>
  <c r="C370" i="50"/>
  <c r="A370" i="50"/>
  <c r="C369" i="50"/>
  <c r="A369" i="50"/>
  <c r="C368" i="50"/>
  <c r="A368" i="50"/>
  <c r="C367" i="50"/>
  <c r="A367" i="50"/>
  <c r="C366" i="50"/>
  <c r="A366" i="50"/>
  <c r="C365" i="50"/>
  <c r="A365" i="50"/>
  <c r="C364" i="50"/>
  <c r="A364" i="50"/>
  <c r="C363" i="50"/>
  <c r="A363" i="50"/>
  <c r="C362" i="50"/>
  <c r="A362" i="50"/>
  <c r="C361" i="50"/>
  <c r="A361" i="50"/>
  <c r="C360" i="50"/>
  <c r="A360" i="50"/>
  <c r="C359" i="50"/>
  <c r="A359" i="50"/>
  <c r="C358" i="50"/>
  <c r="A358" i="50"/>
  <c r="C357" i="50"/>
  <c r="A357" i="50"/>
  <c r="C356" i="50"/>
  <c r="A356" i="50"/>
  <c r="C355" i="50"/>
  <c r="A355" i="50"/>
  <c r="C354" i="50"/>
  <c r="A354" i="50"/>
  <c r="C353" i="50"/>
  <c r="A353" i="50"/>
  <c r="C352" i="50"/>
  <c r="A352" i="50"/>
  <c r="C351" i="50"/>
  <c r="A351" i="50"/>
  <c r="C350" i="50"/>
  <c r="A350" i="50"/>
  <c r="C349" i="50"/>
  <c r="A349" i="50"/>
  <c r="C348" i="50"/>
  <c r="A348" i="50"/>
  <c r="C347" i="50"/>
  <c r="A347" i="50"/>
  <c r="C346" i="50"/>
  <c r="A346" i="50"/>
  <c r="C345" i="50"/>
  <c r="A345" i="50"/>
  <c r="C344" i="50"/>
  <c r="A344" i="50"/>
  <c r="C343" i="50"/>
  <c r="A343" i="50"/>
  <c r="C342" i="50"/>
  <c r="A342" i="50"/>
  <c r="C341" i="50"/>
  <c r="A341" i="50"/>
  <c r="C340" i="50"/>
  <c r="A340" i="50"/>
  <c r="C339" i="50"/>
  <c r="A339" i="50"/>
  <c r="C338" i="50"/>
  <c r="A338" i="50"/>
  <c r="C337" i="50"/>
  <c r="A337" i="50"/>
  <c r="C336" i="50"/>
  <c r="A336" i="50"/>
  <c r="C335" i="50"/>
  <c r="A335" i="50"/>
  <c r="C334" i="50"/>
  <c r="A334" i="50"/>
  <c r="C333" i="50"/>
  <c r="A333" i="50"/>
  <c r="C332" i="50"/>
  <c r="A332" i="50"/>
  <c r="C331" i="50"/>
  <c r="A331" i="50"/>
  <c r="C330" i="50"/>
  <c r="A330" i="50"/>
  <c r="C329" i="50"/>
  <c r="A329" i="50"/>
  <c r="C328" i="50"/>
  <c r="A328" i="50"/>
  <c r="C327" i="50"/>
  <c r="A327" i="50"/>
  <c r="C326" i="50"/>
  <c r="A326" i="50"/>
  <c r="C325" i="50"/>
  <c r="A325" i="50"/>
  <c r="C324" i="50"/>
  <c r="A324" i="50"/>
  <c r="C323" i="50"/>
  <c r="A323" i="50"/>
  <c r="C322" i="50"/>
  <c r="A322" i="50"/>
  <c r="C321" i="50"/>
  <c r="A321" i="50"/>
  <c r="C320" i="50"/>
  <c r="A320" i="50"/>
  <c r="C319" i="50"/>
  <c r="A319" i="50"/>
  <c r="C318" i="50"/>
  <c r="A318" i="50"/>
  <c r="C317" i="50"/>
  <c r="A317" i="50"/>
  <c r="C316" i="50"/>
  <c r="A316" i="50"/>
  <c r="C315" i="50"/>
  <c r="A315" i="50"/>
  <c r="C314" i="50"/>
  <c r="A314" i="50"/>
  <c r="C313" i="50"/>
  <c r="A313" i="50"/>
  <c r="C312" i="50"/>
  <c r="A312" i="50"/>
  <c r="C311" i="50"/>
  <c r="A311" i="50"/>
  <c r="C310" i="50"/>
  <c r="A310" i="50"/>
  <c r="C309" i="50"/>
  <c r="A309" i="50"/>
  <c r="C308" i="50"/>
  <c r="A308" i="50"/>
  <c r="C307" i="50"/>
  <c r="A307" i="50"/>
  <c r="C306" i="50"/>
  <c r="A306" i="50"/>
  <c r="C305" i="50"/>
  <c r="A305" i="50"/>
  <c r="C304" i="50"/>
  <c r="A304" i="50"/>
  <c r="C303" i="50"/>
  <c r="A303" i="50"/>
  <c r="C302" i="50"/>
  <c r="A302" i="50"/>
  <c r="C301" i="50"/>
  <c r="A301" i="50"/>
  <c r="C300" i="50"/>
  <c r="A300" i="50"/>
  <c r="C299" i="50"/>
  <c r="A299" i="50"/>
  <c r="C298" i="50"/>
  <c r="A298" i="50"/>
  <c r="C297" i="50"/>
  <c r="A297" i="50"/>
  <c r="C296" i="50"/>
  <c r="A296" i="50"/>
  <c r="C295" i="50"/>
  <c r="A295" i="50"/>
  <c r="C294" i="50"/>
  <c r="A294" i="50"/>
  <c r="C293" i="50"/>
  <c r="A293" i="50"/>
  <c r="C292" i="50"/>
  <c r="A292" i="50"/>
  <c r="C291" i="50"/>
  <c r="A291" i="50"/>
  <c r="C290" i="50"/>
  <c r="A290" i="50"/>
  <c r="C289" i="50"/>
  <c r="A289" i="50"/>
  <c r="C288" i="50"/>
  <c r="A288" i="50"/>
  <c r="C287" i="50"/>
  <c r="A287" i="50"/>
  <c r="C286" i="50"/>
  <c r="A286" i="50"/>
  <c r="C285" i="50"/>
  <c r="A285" i="50"/>
  <c r="C284" i="50"/>
  <c r="A284" i="50"/>
  <c r="C283" i="50"/>
  <c r="A283" i="50"/>
  <c r="C282" i="50"/>
  <c r="A282" i="50"/>
  <c r="C281" i="50"/>
  <c r="A281" i="50"/>
  <c r="C280" i="50"/>
  <c r="A280" i="50"/>
  <c r="C279" i="50"/>
  <c r="A279" i="50"/>
  <c r="C278" i="50"/>
  <c r="A278" i="50"/>
  <c r="C277" i="50"/>
  <c r="A277" i="50"/>
  <c r="C276" i="50"/>
  <c r="A276" i="50"/>
  <c r="C275" i="50"/>
  <c r="A275" i="50"/>
  <c r="C274" i="50"/>
  <c r="A274" i="50"/>
  <c r="C273" i="50"/>
  <c r="A273" i="50"/>
  <c r="C272" i="50"/>
  <c r="A272" i="50"/>
  <c r="C271" i="50"/>
  <c r="A271" i="50"/>
  <c r="C270" i="50"/>
  <c r="A270" i="50"/>
  <c r="C269" i="50"/>
  <c r="A269" i="50"/>
  <c r="C268" i="50"/>
  <c r="A268" i="50"/>
  <c r="C267" i="50"/>
  <c r="A267" i="50"/>
  <c r="C266" i="50"/>
  <c r="A266" i="50"/>
  <c r="C265" i="50"/>
  <c r="A265" i="50"/>
  <c r="C264" i="50"/>
  <c r="A264" i="50"/>
  <c r="C263" i="50"/>
  <c r="A263" i="50"/>
  <c r="C262" i="50"/>
  <c r="A262" i="50"/>
  <c r="C261" i="50"/>
  <c r="A261" i="50"/>
  <c r="C260" i="50"/>
  <c r="A260" i="50"/>
  <c r="C259" i="50"/>
  <c r="A259" i="50"/>
  <c r="C258" i="50"/>
  <c r="A258" i="50"/>
  <c r="C257" i="50"/>
  <c r="A257" i="50"/>
  <c r="C256" i="50"/>
  <c r="A256" i="50"/>
  <c r="C255" i="50"/>
  <c r="A255" i="50"/>
  <c r="C254" i="50"/>
  <c r="A254" i="50"/>
  <c r="C253" i="50"/>
  <c r="A253" i="50"/>
  <c r="C252" i="50"/>
  <c r="A252" i="50"/>
  <c r="C251" i="50"/>
  <c r="A251" i="50"/>
  <c r="C250" i="50"/>
  <c r="A250" i="50"/>
  <c r="C249" i="50"/>
  <c r="A249" i="50"/>
  <c r="C248" i="50"/>
  <c r="A248" i="50"/>
  <c r="C247" i="50"/>
  <c r="A247" i="50"/>
  <c r="C246" i="50"/>
  <c r="A246" i="50"/>
  <c r="C245" i="50"/>
  <c r="A245" i="50"/>
  <c r="C244" i="50"/>
  <c r="A244" i="50"/>
  <c r="C243" i="50"/>
  <c r="A243" i="50"/>
  <c r="C242" i="50"/>
  <c r="A242" i="50"/>
  <c r="C241" i="50"/>
  <c r="A241" i="50"/>
  <c r="C240" i="50"/>
  <c r="A240" i="50"/>
  <c r="C239" i="50"/>
  <c r="A239" i="50"/>
  <c r="C238" i="50"/>
  <c r="A238" i="50"/>
  <c r="C237" i="50"/>
  <c r="A237" i="50"/>
  <c r="C236" i="50"/>
  <c r="A236" i="50"/>
  <c r="C235" i="50"/>
  <c r="A235" i="50"/>
  <c r="C234" i="50"/>
  <c r="A234" i="50"/>
  <c r="C233" i="50"/>
  <c r="A233" i="50"/>
  <c r="C232" i="50"/>
  <c r="A232" i="50"/>
  <c r="C231" i="50"/>
  <c r="A231" i="50"/>
  <c r="C230" i="50"/>
  <c r="A230" i="50"/>
  <c r="C229" i="50"/>
  <c r="A229" i="50"/>
  <c r="C228" i="50"/>
  <c r="A228" i="50"/>
  <c r="C227" i="50"/>
  <c r="A227" i="50"/>
  <c r="C226" i="50"/>
  <c r="A226" i="50"/>
  <c r="C225" i="50"/>
  <c r="A225" i="50"/>
  <c r="C224" i="50"/>
  <c r="A224" i="50"/>
  <c r="C223" i="50"/>
  <c r="A223" i="50"/>
  <c r="C222" i="50"/>
  <c r="A222" i="50"/>
  <c r="C221" i="50"/>
  <c r="A221" i="50"/>
  <c r="C220" i="50"/>
  <c r="A220" i="50"/>
  <c r="C219" i="50"/>
  <c r="A219" i="50"/>
  <c r="C218" i="50"/>
  <c r="A218" i="50"/>
  <c r="C217" i="50"/>
  <c r="A217" i="50"/>
  <c r="C216" i="50"/>
  <c r="A216" i="50"/>
  <c r="C215" i="50"/>
  <c r="A215" i="50"/>
  <c r="C214" i="50"/>
  <c r="A214" i="50"/>
  <c r="C213" i="50"/>
  <c r="A213" i="50"/>
  <c r="C212" i="50"/>
  <c r="A212" i="50"/>
  <c r="C211" i="50"/>
  <c r="A211" i="50"/>
  <c r="C210" i="50"/>
  <c r="A210" i="50"/>
  <c r="C209" i="50"/>
  <c r="A209" i="50"/>
  <c r="C208" i="50"/>
  <c r="A208" i="50"/>
  <c r="C207" i="50"/>
  <c r="A207" i="50"/>
  <c r="C206" i="50"/>
  <c r="A206" i="50"/>
  <c r="C205" i="50"/>
  <c r="A205" i="50"/>
  <c r="C204" i="50"/>
  <c r="A204" i="50"/>
  <c r="C203" i="50"/>
  <c r="A203" i="50"/>
  <c r="C202" i="50"/>
  <c r="A202" i="50"/>
  <c r="C201" i="50"/>
  <c r="A201" i="50"/>
  <c r="C200" i="50"/>
  <c r="A200" i="50"/>
  <c r="C199" i="50"/>
  <c r="A199" i="50"/>
  <c r="C198" i="50"/>
  <c r="A198" i="50"/>
  <c r="C197" i="50"/>
  <c r="A197" i="50"/>
  <c r="C196" i="50"/>
  <c r="A196" i="50"/>
  <c r="C195" i="50"/>
  <c r="A195" i="50"/>
  <c r="C194" i="50"/>
  <c r="A194" i="50"/>
  <c r="C193" i="50"/>
  <c r="A193" i="50"/>
  <c r="C192" i="50"/>
  <c r="A192" i="50"/>
  <c r="C191" i="50"/>
  <c r="A191" i="50"/>
  <c r="C190" i="50"/>
  <c r="A190" i="50"/>
  <c r="C189" i="50"/>
  <c r="A189" i="50"/>
  <c r="C188" i="50"/>
  <c r="A188" i="50"/>
  <c r="C187" i="50"/>
  <c r="A187" i="50"/>
  <c r="C186" i="50"/>
  <c r="A186" i="50"/>
  <c r="C185" i="50"/>
  <c r="A185" i="50"/>
  <c r="C184" i="50"/>
  <c r="A184" i="50"/>
  <c r="C183" i="50"/>
  <c r="A183" i="50"/>
  <c r="C182" i="50"/>
  <c r="A182" i="50"/>
  <c r="C181" i="50"/>
  <c r="A181" i="50"/>
  <c r="C180" i="50"/>
  <c r="A180" i="50"/>
  <c r="C179" i="50"/>
  <c r="A179" i="50"/>
  <c r="C178" i="50"/>
  <c r="A178" i="50"/>
  <c r="C177" i="50"/>
  <c r="A177" i="50"/>
  <c r="C176" i="50"/>
  <c r="A176" i="50"/>
  <c r="C175" i="50"/>
  <c r="A175" i="50"/>
  <c r="C174" i="50"/>
  <c r="A174" i="50"/>
  <c r="C173" i="50"/>
  <c r="A173" i="50"/>
  <c r="C172" i="50"/>
  <c r="A172" i="50"/>
  <c r="C171" i="50"/>
  <c r="A171" i="50"/>
  <c r="C170" i="50"/>
  <c r="A170" i="50"/>
  <c r="C169" i="50"/>
  <c r="A169" i="50"/>
  <c r="C168" i="50"/>
  <c r="A168" i="50"/>
  <c r="C167" i="50"/>
  <c r="A167" i="50"/>
  <c r="C166" i="50"/>
  <c r="A166" i="50"/>
  <c r="C165" i="50"/>
  <c r="A165" i="50"/>
  <c r="C164" i="50"/>
  <c r="A164" i="50"/>
  <c r="C163" i="50"/>
  <c r="A163" i="50"/>
  <c r="C162" i="50"/>
  <c r="A162" i="50"/>
  <c r="C161" i="50"/>
  <c r="A161" i="50"/>
  <c r="C160" i="50"/>
  <c r="A160" i="50"/>
  <c r="C159" i="50"/>
  <c r="A159" i="50"/>
  <c r="C158" i="50"/>
  <c r="A158" i="50"/>
  <c r="C157" i="50"/>
  <c r="A157" i="50"/>
  <c r="C156" i="50"/>
  <c r="A156" i="50"/>
  <c r="C155" i="50"/>
  <c r="A155" i="50"/>
  <c r="C154" i="50"/>
  <c r="A154" i="50"/>
  <c r="C153" i="50"/>
  <c r="A153" i="50"/>
  <c r="C152" i="50"/>
  <c r="A152" i="50"/>
  <c r="C151" i="50"/>
  <c r="A151" i="50"/>
  <c r="C150" i="50"/>
  <c r="A150" i="50"/>
  <c r="C149" i="50"/>
  <c r="A149" i="50"/>
  <c r="C148" i="50"/>
  <c r="A148" i="50"/>
  <c r="C147" i="50"/>
  <c r="A147" i="50"/>
  <c r="C146" i="50"/>
  <c r="A146" i="50"/>
  <c r="C145" i="50"/>
  <c r="A145" i="50"/>
  <c r="C144" i="50"/>
  <c r="A144" i="50"/>
  <c r="C143" i="50"/>
  <c r="A143" i="50"/>
  <c r="C142" i="50"/>
  <c r="A142" i="50"/>
  <c r="C141" i="50"/>
  <c r="A141" i="50"/>
  <c r="C140" i="50"/>
  <c r="A140" i="50"/>
  <c r="C139" i="50"/>
  <c r="A139" i="50"/>
  <c r="C138" i="50"/>
  <c r="A138" i="50"/>
  <c r="C137" i="50"/>
  <c r="A137" i="50"/>
  <c r="C136" i="50"/>
  <c r="A136" i="50"/>
  <c r="C135" i="50"/>
  <c r="A135" i="50"/>
  <c r="C134" i="50"/>
  <c r="A134" i="50"/>
  <c r="C133" i="50"/>
  <c r="A133" i="50"/>
  <c r="C132" i="50"/>
  <c r="A132" i="50"/>
  <c r="C131" i="50"/>
  <c r="A131" i="50"/>
  <c r="C130" i="50"/>
  <c r="A130" i="50"/>
  <c r="C129" i="50"/>
  <c r="A129" i="50"/>
  <c r="C128" i="50"/>
  <c r="A128" i="50"/>
  <c r="C127" i="50"/>
  <c r="A127" i="50"/>
  <c r="C126" i="50"/>
  <c r="A126" i="50"/>
  <c r="C125" i="50"/>
  <c r="A125" i="50"/>
  <c r="C124" i="50"/>
  <c r="A124" i="50"/>
  <c r="C123" i="50"/>
  <c r="A123" i="50"/>
  <c r="C122" i="50"/>
  <c r="A122" i="50"/>
  <c r="C121" i="50"/>
  <c r="A121" i="50"/>
  <c r="C120" i="50"/>
  <c r="A120" i="50"/>
  <c r="C119" i="50"/>
  <c r="A119" i="50"/>
  <c r="C118" i="50"/>
  <c r="A118" i="50"/>
  <c r="C117" i="50"/>
  <c r="A117" i="50"/>
  <c r="C116" i="50"/>
  <c r="A116" i="50"/>
  <c r="C115" i="50"/>
  <c r="A115" i="50"/>
  <c r="C114" i="50"/>
  <c r="A114" i="50"/>
  <c r="C113" i="50"/>
  <c r="A113" i="50"/>
  <c r="C112" i="50"/>
  <c r="A112" i="50"/>
  <c r="C111" i="50"/>
  <c r="A111" i="50"/>
  <c r="C110" i="50"/>
  <c r="A110" i="50"/>
  <c r="C109" i="50"/>
  <c r="A109" i="50"/>
  <c r="C108" i="50"/>
  <c r="A108" i="50"/>
  <c r="C107" i="50"/>
  <c r="A107" i="50"/>
  <c r="C106" i="50"/>
  <c r="A106" i="50"/>
  <c r="C105" i="50"/>
  <c r="A105" i="50"/>
  <c r="C104" i="50"/>
  <c r="A104" i="50"/>
  <c r="C103" i="50"/>
  <c r="A103" i="50"/>
  <c r="C102" i="50"/>
  <c r="A102" i="50"/>
  <c r="C101" i="50"/>
  <c r="A101" i="50"/>
  <c r="C100" i="50"/>
  <c r="A100" i="50"/>
  <c r="C99" i="50"/>
  <c r="A99" i="50"/>
  <c r="C98" i="50"/>
  <c r="A98" i="50"/>
  <c r="C97" i="50"/>
  <c r="A97" i="50"/>
  <c r="C96" i="50"/>
  <c r="A96" i="50"/>
  <c r="C95" i="50"/>
  <c r="A95" i="50"/>
  <c r="C94" i="50"/>
  <c r="A94" i="50"/>
  <c r="C93" i="50"/>
  <c r="A93" i="50"/>
  <c r="C92" i="50"/>
  <c r="A92" i="50"/>
  <c r="C91" i="50"/>
  <c r="A91" i="50"/>
  <c r="C90" i="50"/>
  <c r="A90" i="50"/>
  <c r="C89" i="50"/>
  <c r="A89" i="50"/>
  <c r="C88" i="50"/>
  <c r="A88" i="50"/>
  <c r="C87" i="50"/>
  <c r="A87" i="50"/>
  <c r="C86" i="50"/>
  <c r="A86" i="50"/>
  <c r="C85" i="50"/>
  <c r="A85" i="50"/>
  <c r="C84" i="50"/>
  <c r="A84" i="50"/>
  <c r="C83" i="50"/>
  <c r="A83" i="50"/>
  <c r="C82" i="50"/>
  <c r="A82" i="50"/>
  <c r="C81" i="50"/>
  <c r="A81" i="50"/>
  <c r="C80" i="50"/>
  <c r="A80" i="50"/>
  <c r="C79" i="50"/>
  <c r="A79" i="50"/>
  <c r="C78" i="50"/>
  <c r="A78" i="50"/>
  <c r="C77" i="50"/>
  <c r="A77" i="50"/>
  <c r="C76" i="50"/>
  <c r="A76" i="50"/>
  <c r="C75" i="50"/>
  <c r="A75" i="50"/>
  <c r="C74" i="50"/>
  <c r="A74" i="50"/>
  <c r="C73" i="50"/>
  <c r="A73" i="50"/>
  <c r="C72" i="50"/>
  <c r="A72" i="50"/>
  <c r="C71" i="50"/>
  <c r="A71" i="50"/>
  <c r="C70" i="50"/>
  <c r="A70" i="50"/>
  <c r="C69" i="50"/>
  <c r="A69" i="50"/>
  <c r="C68" i="50"/>
  <c r="A68" i="50"/>
  <c r="C67" i="50"/>
  <c r="A67" i="50"/>
  <c r="C66" i="50"/>
  <c r="A66" i="50"/>
  <c r="C65" i="50"/>
  <c r="A65" i="50"/>
  <c r="C64" i="50"/>
  <c r="A64" i="50"/>
  <c r="C63" i="50"/>
  <c r="A63" i="50"/>
  <c r="C62" i="50"/>
  <c r="A62" i="50"/>
  <c r="C61" i="50"/>
  <c r="A61" i="50"/>
  <c r="C60" i="50"/>
  <c r="A60" i="50"/>
  <c r="C59" i="50"/>
  <c r="A59" i="50"/>
  <c r="C58" i="50"/>
  <c r="A58" i="50"/>
  <c r="C57" i="50"/>
  <c r="A57" i="50"/>
  <c r="C56" i="50"/>
  <c r="A56" i="50"/>
  <c r="C55" i="50"/>
  <c r="A55" i="50"/>
  <c r="C54" i="50"/>
  <c r="A54" i="50"/>
  <c r="C53" i="50"/>
  <c r="A53" i="50"/>
  <c r="C52" i="50"/>
  <c r="A52" i="50"/>
  <c r="C51" i="50"/>
  <c r="A51" i="50"/>
  <c r="C50" i="50"/>
  <c r="A50" i="50"/>
  <c r="C49" i="50"/>
  <c r="A49" i="50"/>
  <c r="C48" i="50"/>
  <c r="A48" i="50"/>
  <c r="C47" i="50"/>
  <c r="A47" i="50"/>
  <c r="C46" i="50"/>
  <c r="A46" i="50"/>
  <c r="C45" i="50"/>
  <c r="A45" i="50"/>
  <c r="C44" i="50"/>
  <c r="A44" i="50"/>
  <c r="C43" i="50"/>
  <c r="A43" i="50"/>
  <c r="C42" i="50"/>
  <c r="A42" i="50"/>
  <c r="C41" i="50"/>
  <c r="A41" i="50"/>
  <c r="C40" i="50"/>
  <c r="A40" i="50"/>
  <c r="C39" i="50"/>
  <c r="A39" i="50"/>
  <c r="C38" i="50"/>
  <c r="A38" i="50"/>
  <c r="C37" i="50"/>
  <c r="A37" i="50"/>
  <c r="C36" i="50"/>
  <c r="A36" i="50"/>
  <c r="C35" i="50"/>
  <c r="A35" i="50"/>
  <c r="C34" i="50"/>
  <c r="A34" i="50"/>
  <c r="C33" i="50"/>
  <c r="A33" i="50"/>
  <c r="C32" i="50"/>
  <c r="A32" i="50"/>
  <c r="C31" i="50"/>
  <c r="A31" i="50"/>
  <c r="C30" i="50"/>
  <c r="A30" i="50"/>
  <c r="C29" i="50"/>
  <c r="A29" i="50"/>
  <c r="C28" i="50"/>
  <c r="A28" i="50"/>
  <c r="C27" i="50"/>
  <c r="A27" i="50"/>
  <c r="C26" i="50"/>
  <c r="A26" i="50"/>
  <c r="C25" i="50"/>
  <c r="A25" i="50"/>
  <c r="C24" i="50"/>
  <c r="A24" i="50"/>
  <c r="C22" i="50"/>
  <c r="A22" i="50"/>
  <c r="C21" i="50"/>
  <c r="A21" i="50"/>
  <c r="C20" i="50"/>
  <c r="A20" i="50"/>
  <c r="C19" i="50"/>
  <c r="A19" i="50"/>
  <c r="C18" i="50"/>
  <c r="A18" i="50"/>
  <c r="C17" i="50"/>
  <c r="A17" i="50"/>
  <c r="C16" i="50"/>
  <c r="A16" i="50"/>
  <c r="C15" i="50"/>
  <c r="A15" i="50"/>
  <c r="C13" i="50"/>
  <c r="A13" i="50"/>
  <c r="C11" i="50"/>
  <c r="A11" i="50"/>
  <c r="C10" i="50"/>
  <c r="A10" i="50"/>
  <c r="C9" i="50"/>
  <c r="A9" i="50"/>
  <c r="C8" i="50"/>
  <c r="A8" i="50"/>
  <c r="C7" i="50"/>
  <c r="A7" i="50"/>
  <c r="C6" i="50"/>
  <c r="A6" i="50"/>
  <c r="C5" i="50"/>
  <c r="A5" i="50"/>
  <c r="C4" i="50"/>
  <c r="A4" i="50"/>
  <c r="C3" i="50"/>
  <c r="A3" i="50"/>
  <c r="C2" i="50"/>
  <c r="C417" i="49"/>
  <c r="A417" i="49"/>
  <c r="C416" i="49"/>
  <c r="A416" i="49"/>
  <c r="C415" i="49"/>
  <c r="A415" i="49"/>
  <c r="C414" i="49"/>
  <c r="A414" i="49"/>
  <c r="C413" i="49"/>
  <c r="A413" i="49"/>
  <c r="C412" i="49"/>
  <c r="A412" i="49"/>
  <c r="C411" i="49"/>
  <c r="A411" i="49"/>
  <c r="C410" i="49"/>
  <c r="A410" i="49"/>
  <c r="C409" i="49"/>
  <c r="A409" i="49"/>
  <c r="C408" i="49"/>
  <c r="A408" i="49"/>
  <c r="C407" i="49"/>
  <c r="A407" i="49"/>
  <c r="C406" i="49"/>
  <c r="A406" i="49"/>
  <c r="C405" i="49"/>
  <c r="A405" i="49"/>
  <c r="C404" i="49"/>
  <c r="A404" i="49"/>
  <c r="C403" i="49"/>
  <c r="A403" i="49"/>
  <c r="C402" i="49"/>
  <c r="A402" i="49"/>
  <c r="C401" i="49"/>
  <c r="A401" i="49"/>
  <c r="C400" i="49"/>
  <c r="A400" i="49"/>
  <c r="C399" i="49"/>
  <c r="A399" i="49"/>
  <c r="C398" i="49"/>
  <c r="A398" i="49"/>
  <c r="C397" i="49"/>
  <c r="A397" i="49"/>
  <c r="C396" i="49"/>
  <c r="A396" i="49"/>
  <c r="C395" i="49"/>
  <c r="A395" i="49"/>
  <c r="C394" i="49"/>
  <c r="A394" i="49"/>
  <c r="C393" i="49"/>
  <c r="A393" i="49"/>
  <c r="C392" i="49"/>
  <c r="A392" i="49"/>
  <c r="C391" i="49"/>
  <c r="A391" i="49"/>
  <c r="C390" i="49"/>
  <c r="A390" i="49"/>
  <c r="C389" i="49"/>
  <c r="A389" i="49"/>
  <c r="C388" i="49"/>
  <c r="A388" i="49"/>
  <c r="C387" i="49"/>
  <c r="A387" i="49"/>
  <c r="C386" i="49"/>
  <c r="A386" i="49"/>
  <c r="C385" i="49"/>
  <c r="A385" i="49"/>
  <c r="C384" i="49"/>
  <c r="A384" i="49"/>
  <c r="C383" i="49"/>
  <c r="A383" i="49"/>
  <c r="C382" i="49"/>
  <c r="A382" i="49"/>
  <c r="C381" i="49"/>
  <c r="A381" i="49"/>
  <c r="C380" i="49"/>
  <c r="A380" i="49"/>
  <c r="C379" i="49"/>
  <c r="A379" i="49"/>
  <c r="C378" i="49"/>
  <c r="A378" i="49"/>
  <c r="C377" i="49"/>
  <c r="A377" i="49"/>
  <c r="C376" i="49"/>
  <c r="A376" i="49"/>
  <c r="C375" i="49"/>
  <c r="A375" i="49"/>
  <c r="C374" i="49"/>
  <c r="A374" i="49"/>
  <c r="C373" i="49"/>
  <c r="A373" i="49"/>
  <c r="C372" i="49"/>
  <c r="A372" i="49"/>
  <c r="C371" i="49"/>
  <c r="A371" i="49"/>
  <c r="C370" i="49"/>
  <c r="A370" i="49"/>
  <c r="C369" i="49"/>
  <c r="A369" i="49"/>
  <c r="C368" i="49"/>
  <c r="A368" i="49"/>
  <c r="C367" i="49"/>
  <c r="A367" i="49"/>
  <c r="C366" i="49"/>
  <c r="A366" i="49"/>
  <c r="C365" i="49"/>
  <c r="A365" i="49"/>
  <c r="C364" i="49"/>
  <c r="A364" i="49"/>
  <c r="C363" i="49"/>
  <c r="A363" i="49"/>
  <c r="C362" i="49"/>
  <c r="A362" i="49"/>
  <c r="C361" i="49"/>
  <c r="A361" i="49"/>
  <c r="C360" i="49"/>
  <c r="A360" i="49"/>
  <c r="C359" i="49"/>
  <c r="A359" i="49"/>
  <c r="C358" i="49"/>
  <c r="A358" i="49"/>
  <c r="C357" i="49"/>
  <c r="A357" i="49"/>
  <c r="C356" i="49"/>
  <c r="A356" i="49"/>
  <c r="C355" i="49"/>
  <c r="A355" i="49"/>
  <c r="C354" i="49"/>
  <c r="A354" i="49"/>
  <c r="C353" i="49"/>
  <c r="A353" i="49"/>
  <c r="C352" i="49"/>
  <c r="A352" i="49"/>
  <c r="C351" i="49"/>
  <c r="A351" i="49"/>
  <c r="C350" i="49"/>
  <c r="A350" i="49"/>
  <c r="C349" i="49"/>
  <c r="A349" i="49"/>
  <c r="C348" i="49"/>
  <c r="A348" i="49"/>
  <c r="C347" i="49"/>
  <c r="A347" i="49"/>
  <c r="C346" i="49"/>
  <c r="A346" i="49"/>
  <c r="C345" i="49"/>
  <c r="A345" i="49"/>
  <c r="C344" i="49"/>
  <c r="A344" i="49"/>
  <c r="C343" i="49"/>
  <c r="A343" i="49"/>
  <c r="C342" i="49"/>
  <c r="A342" i="49"/>
  <c r="C341" i="49"/>
  <c r="A341" i="49"/>
  <c r="C340" i="49"/>
  <c r="A340" i="49"/>
  <c r="C339" i="49"/>
  <c r="A339" i="49"/>
  <c r="C338" i="49"/>
  <c r="A338" i="49"/>
  <c r="C337" i="49"/>
  <c r="A337" i="49"/>
  <c r="C336" i="49"/>
  <c r="A336" i="49"/>
  <c r="C335" i="49"/>
  <c r="A335" i="49"/>
  <c r="C334" i="49"/>
  <c r="A334" i="49"/>
  <c r="C333" i="49"/>
  <c r="A333" i="49"/>
  <c r="C332" i="49"/>
  <c r="A332" i="49"/>
  <c r="C331" i="49"/>
  <c r="A331" i="49"/>
  <c r="C330" i="49"/>
  <c r="A330" i="49"/>
  <c r="C329" i="49"/>
  <c r="A329" i="49"/>
  <c r="C328" i="49"/>
  <c r="A328" i="49"/>
  <c r="C327" i="49"/>
  <c r="A327" i="49"/>
  <c r="C326" i="49"/>
  <c r="A326" i="49"/>
  <c r="C325" i="49"/>
  <c r="A325" i="49"/>
  <c r="C324" i="49"/>
  <c r="A324" i="49"/>
  <c r="C323" i="49"/>
  <c r="A323" i="49"/>
  <c r="C322" i="49"/>
  <c r="A322" i="49"/>
  <c r="C321" i="49"/>
  <c r="A321" i="49"/>
  <c r="C320" i="49"/>
  <c r="A320" i="49"/>
  <c r="C319" i="49"/>
  <c r="A319" i="49"/>
  <c r="C318" i="49"/>
  <c r="A318" i="49"/>
  <c r="C317" i="49"/>
  <c r="A317" i="49"/>
  <c r="C316" i="49"/>
  <c r="A316" i="49"/>
  <c r="C315" i="49"/>
  <c r="A315" i="49"/>
  <c r="C314" i="49"/>
  <c r="A314" i="49"/>
  <c r="C313" i="49"/>
  <c r="A313" i="49"/>
  <c r="C312" i="49"/>
  <c r="A312" i="49"/>
  <c r="C311" i="49"/>
  <c r="A311" i="49"/>
  <c r="C310" i="49"/>
  <c r="A310" i="49"/>
  <c r="C309" i="49"/>
  <c r="A309" i="49"/>
  <c r="C308" i="49"/>
  <c r="A308" i="49"/>
  <c r="C307" i="49"/>
  <c r="A307" i="49"/>
  <c r="C306" i="49"/>
  <c r="A306" i="49"/>
  <c r="C305" i="49"/>
  <c r="A305" i="49"/>
  <c r="C304" i="49"/>
  <c r="A304" i="49"/>
  <c r="C303" i="49"/>
  <c r="A303" i="49"/>
  <c r="C302" i="49"/>
  <c r="A302" i="49"/>
  <c r="C301" i="49"/>
  <c r="A301" i="49"/>
  <c r="C300" i="49"/>
  <c r="A300" i="49"/>
  <c r="C299" i="49"/>
  <c r="A299" i="49"/>
  <c r="C298" i="49"/>
  <c r="A298" i="49"/>
  <c r="C297" i="49"/>
  <c r="A297" i="49"/>
  <c r="C296" i="49"/>
  <c r="A296" i="49"/>
  <c r="C295" i="49"/>
  <c r="A295" i="49"/>
  <c r="C294" i="49"/>
  <c r="A294" i="49"/>
  <c r="C293" i="49"/>
  <c r="A293" i="49"/>
  <c r="C292" i="49"/>
  <c r="A292" i="49"/>
  <c r="C291" i="49"/>
  <c r="A291" i="49"/>
  <c r="C290" i="49"/>
  <c r="A290" i="49"/>
  <c r="C289" i="49"/>
  <c r="A289" i="49"/>
  <c r="C288" i="49"/>
  <c r="A288" i="49"/>
  <c r="C287" i="49"/>
  <c r="A287" i="49"/>
  <c r="C286" i="49"/>
  <c r="A286" i="49"/>
  <c r="C285" i="49"/>
  <c r="A285" i="49"/>
  <c r="C284" i="49"/>
  <c r="A284" i="49"/>
  <c r="C283" i="49"/>
  <c r="A283" i="49"/>
  <c r="C282" i="49"/>
  <c r="A282" i="49"/>
  <c r="C281" i="49"/>
  <c r="A281" i="49"/>
  <c r="C280" i="49"/>
  <c r="A280" i="49"/>
  <c r="C279" i="49"/>
  <c r="A279" i="49"/>
  <c r="C278" i="49"/>
  <c r="A278" i="49"/>
  <c r="C277" i="49"/>
  <c r="A277" i="49"/>
  <c r="C276" i="49"/>
  <c r="A276" i="49"/>
  <c r="C275" i="49"/>
  <c r="A275" i="49"/>
  <c r="C274" i="49"/>
  <c r="A274" i="49"/>
  <c r="C273" i="49"/>
  <c r="A273" i="49"/>
  <c r="C272" i="49"/>
  <c r="A272" i="49"/>
  <c r="C271" i="49"/>
  <c r="A271" i="49"/>
  <c r="C270" i="49"/>
  <c r="A270" i="49"/>
  <c r="C269" i="49"/>
  <c r="A269" i="49"/>
  <c r="C268" i="49"/>
  <c r="A268" i="49"/>
  <c r="C267" i="49"/>
  <c r="A267" i="49"/>
  <c r="C266" i="49"/>
  <c r="A266" i="49"/>
  <c r="C265" i="49"/>
  <c r="A265" i="49"/>
  <c r="C264" i="49"/>
  <c r="A264" i="49"/>
  <c r="C263" i="49"/>
  <c r="A263" i="49"/>
  <c r="C262" i="49"/>
  <c r="A262" i="49"/>
  <c r="C261" i="49"/>
  <c r="A261" i="49"/>
  <c r="C260" i="49"/>
  <c r="A260" i="49"/>
  <c r="C259" i="49"/>
  <c r="A259" i="49"/>
  <c r="C258" i="49"/>
  <c r="A258" i="49"/>
  <c r="C257" i="49"/>
  <c r="A257" i="49"/>
  <c r="C256" i="49"/>
  <c r="A256" i="49"/>
  <c r="C255" i="49"/>
  <c r="A255" i="49"/>
  <c r="C254" i="49"/>
  <c r="A254" i="49"/>
  <c r="C253" i="49"/>
  <c r="A253" i="49"/>
  <c r="C252" i="49"/>
  <c r="A252" i="49"/>
  <c r="C251" i="49"/>
  <c r="A251" i="49"/>
  <c r="C250" i="49"/>
  <c r="A250" i="49"/>
  <c r="C249" i="49"/>
  <c r="A249" i="49"/>
  <c r="C248" i="49"/>
  <c r="A248" i="49"/>
  <c r="C247" i="49"/>
  <c r="A247" i="49"/>
  <c r="C246" i="49"/>
  <c r="A246" i="49"/>
  <c r="C245" i="49"/>
  <c r="A245" i="49"/>
  <c r="C244" i="49"/>
  <c r="A244" i="49"/>
  <c r="C243" i="49"/>
  <c r="A243" i="49"/>
  <c r="C242" i="49"/>
  <c r="A242" i="49"/>
  <c r="C241" i="49"/>
  <c r="A241" i="49"/>
  <c r="C240" i="49"/>
  <c r="A240" i="49"/>
  <c r="C239" i="49"/>
  <c r="A239" i="49"/>
  <c r="C238" i="49"/>
  <c r="A238" i="49"/>
  <c r="C237" i="49"/>
  <c r="A237" i="49"/>
  <c r="C236" i="49"/>
  <c r="A236" i="49"/>
  <c r="C235" i="49"/>
  <c r="A235" i="49"/>
  <c r="C234" i="49"/>
  <c r="A234" i="49"/>
  <c r="C233" i="49"/>
  <c r="A233" i="49"/>
  <c r="C232" i="49"/>
  <c r="A232" i="49"/>
  <c r="C231" i="49"/>
  <c r="A231" i="49"/>
  <c r="C230" i="49"/>
  <c r="A230" i="49"/>
  <c r="C229" i="49"/>
  <c r="A229" i="49"/>
  <c r="C228" i="49"/>
  <c r="A228" i="49"/>
  <c r="C227" i="49"/>
  <c r="A227" i="49"/>
  <c r="C226" i="49"/>
  <c r="A226" i="49"/>
  <c r="C225" i="49"/>
  <c r="A225" i="49"/>
  <c r="C224" i="49"/>
  <c r="A224" i="49"/>
  <c r="C223" i="49"/>
  <c r="A223" i="49"/>
  <c r="C222" i="49"/>
  <c r="A222" i="49"/>
  <c r="C221" i="49"/>
  <c r="A221" i="49"/>
  <c r="C220" i="49"/>
  <c r="A220" i="49"/>
  <c r="C219" i="49"/>
  <c r="A219" i="49"/>
  <c r="C218" i="49"/>
  <c r="A218" i="49"/>
  <c r="C217" i="49"/>
  <c r="A217" i="49"/>
  <c r="C216" i="49"/>
  <c r="A216" i="49"/>
  <c r="C215" i="49"/>
  <c r="A215" i="49"/>
  <c r="C214" i="49"/>
  <c r="A214" i="49"/>
  <c r="C213" i="49"/>
  <c r="A213" i="49"/>
  <c r="C212" i="49"/>
  <c r="A212" i="49"/>
  <c r="C211" i="49"/>
  <c r="A211" i="49"/>
  <c r="C210" i="49"/>
  <c r="A210" i="49"/>
  <c r="C209" i="49"/>
  <c r="A209" i="49"/>
  <c r="C208" i="49"/>
  <c r="A208" i="49"/>
  <c r="C207" i="49"/>
  <c r="A207" i="49"/>
  <c r="C206" i="49"/>
  <c r="A206" i="49"/>
  <c r="C205" i="49"/>
  <c r="A205" i="49"/>
  <c r="C204" i="49"/>
  <c r="A204" i="49"/>
  <c r="C203" i="49"/>
  <c r="A203" i="49"/>
  <c r="C202" i="49"/>
  <c r="A202" i="49"/>
  <c r="C201" i="49"/>
  <c r="A201" i="49"/>
  <c r="C200" i="49"/>
  <c r="A200" i="49"/>
  <c r="C199" i="49"/>
  <c r="A199" i="49"/>
  <c r="C198" i="49"/>
  <c r="A198" i="49"/>
  <c r="C197" i="49"/>
  <c r="A197" i="49"/>
  <c r="C196" i="49"/>
  <c r="A196" i="49"/>
  <c r="C195" i="49"/>
  <c r="A195" i="49"/>
  <c r="C194" i="49"/>
  <c r="A194" i="49"/>
  <c r="C193" i="49"/>
  <c r="A193" i="49"/>
  <c r="C192" i="49"/>
  <c r="A192" i="49"/>
  <c r="C191" i="49"/>
  <c r="A191" i="49"/>
  <c r="C190" i="49"/>
  <c r="A190" i="49"/>
  <c r="C189" i="49"/>
  <c r="A189" i="49"/>
  <c r="C188" i="49"/>
  <c r="A188" i="49"/>
  <c r="C187" i="49"/>
  <c r="A187" i="49"/>
  <c r="C186" i="49"/>
  <c r="A186" i="49"/>
  <c r="C185" i="49"/>
  <c r="A185" i="49"/>
  <c r="C184" i="49"/>
  <c r="A184" i="49"/>
  <c r="C183" i="49"/>
  <c r="A183" i="49"/>
  <c r="C182" i="49"/>
  <c r="A182" i="49"/>
  <c r="C181" i="49"/>
  <c r="A181" i="49"/>
  <c r="C180" i="49"/>
  <c r="A180" i="49"/>
  <c r="C179" i="49"/>
  <c r="A179" i="49"/>
  <c r="C178" i="49"/>
  <c r="A178" i="49"/>
  <c r="C177" i="49"/>
  <c r="A177" i="49"/>
  <c r="C176" i="49"/>
  <c r="A176" i="49"/>
  <c r="C175" i="49"/>
  <c r="A175" i="49"/>
  <c r="C174" i="49"/>
  <c r="A174" i="49"/>
  <c r="C173" i="49"/>
  <c r="A173" i="49"/>
  <c r="C172" i="49"/>
  <c r="A172" i="49"/>
  <c r="C171" i="49"/>
  <c r="A171" i="49"/>
  <c r="C170" i="49"/>
  <c r="A170" i="49"/>
  <c r="C169" i="49"/>
  <c r="A169" i="49"/>
  <c r="C168" i="49"/>
  <c r="A168" i="49"/>
  <c r="C167" i="49"/>
  <c r="A167" i="49"/>
  <c r="C166" i="49"/>
  <c r="A166" i="49"/>
  <c r="C165" i="49"/>
  <c r="A165" i="49"/>
  <c r="C164" i="49"/>
  <c r="A164" i="49"/>
  <c r="C163" i="49"/>
  <c r="A163" i="49"/>
  <c r="C162" i="49"/>
  <c r="A162" i="49"/>
  <c r="C161" i="49"/>
  <c r="A161" i="49"/>
  <c r="C160" i="49"/>
  <c r="A160" i="49"/>
  <c r="C159" i="49"/>
  <c r="A159" i="49"/>
  <c r="C158" i="49"/>
  <c r="A158" i="49"/>
  <c r="C157" i="49"/>
  <c r="A157" i="49"/>
  <c r="C156" i="49"/>
  <c r="A156" i="49"/>
  <c r="C155" i="49"/>
  <c r="A155" i="49"/>
  <c r="C154" i="49"/>
  <c r="A154" i="49"/>
  <c r="C153" i="49"/>
  <c r="A153" i="49"/>
  <c r="C152" i="49"/>
  <c r="A152" i="49"/>
  <c r="C151" i="49"/>
  <c r="A151" i="49"/>
  <c r="C150" i="49"/>
  <c r="A150" i="49"/>
  <c r="C149" i="49"/>
  <c r="A149" i="49"/>
  <c r="C148" i="49"/>
  <c r="A148" i="49"/>
  <c r="C147" i="49"/>
  <c r="A147" i="49"/>
  <c r="C146" i="49"/>
  <c r="A146" i="49"/>
  <c r="C145" i="49"/>
  <c r="A145" i="49"/>
  <c r="C144" i="49"/>
  <c r="A144" i="49"/>
  <c r="C143" i="49"/>
  <c r="A143" i="49"/>
  <c r="C142" i="49"/>
  <c r="A142" i="49"/>
  <c r="C141" i="49"/>
  <c r="A141" i="49"/>
  <c r="C140" i="49"/>
  <c r="A140" i="49"/>
  <c r="C139" i="49"/>
  <c r="A139" i="49"/>
  <c r="C138" i="49"/>
  <c r="A138" i="49"/>
  <c r="C137" i="49"/>
  <c r="A137" i="49"/>
  <c r="C136" i="49"/>
  <c r="A136" i="49"/>
  <c r="C135" i="49"/>
  <c r="A135" i="49"/>
  <c r="C134" i="49"/>
  <c r="A134" i="49"/>
  <c r="C133" i="49"/>
  <c r="A133" i="49"/>
  <c r="C132" i="49"/>
  <c r="A132" i="49"/>
  <c r="C131" i="49"/>
  <c r="A131" i="49"/>
  <c r="C130" i="49"/>
  <c r="A130" i="49"/>
  <c r="C129" i="49"/>
  <c r="A129" i="49"/>
  <c r="C128" i="49"/>
  <c r="A128" i="49"/>
  <c r="C127" i="49"/>
  <c r="A127" i="49"/>
  <c r="C126" i="49"/>
  <c r="A126" i="49"/>
  <c r="C125" i="49"/>
  <c r="A125" i="49"/>
  <c r="C124" i="49"/>
  <c r="A124" i="49"/>
  <c r="C123" i="49"/>
  <c r="A123" i="49"/>
  <c r="C122" i="49"/>
  <c r="A122" i="49"/>
  <c r="C121" i="49"/>
  <c r="A121" i="49"/>
  <c r="C120" i="49"/>
  <c r="A120" i="49"/>
  <c r="C119" i="49"/>
  <c r="A119" i="49"/>
  <c r="C118" i="49"/>
  <c r="A118" i="49"/>
  <c r="C117" i="49"/>
  <c r="A117" i="49"/>
  <c r="C116" i="49"/>
  <c r="A116" i="49"/>
  <c r="C115" i="49"/>
  <c r="A115" i="49"/>
  <c r="C114" i="49"/>
  <c r="A114" i="49"/>
  <c r="C113" i="49"/>
  <c r="A113" i="49"/>
  <c r="C112" i="49"/>
  <c r="A112" i="49"/>
  <c r="C111" i="49"/>
  <c r="A111" i="49"/>
  <c r="C110" i="49"/>
  <c r="A110" i="49"/>
  <c r="C109" i="49"/>
  <c r="A109" i="49"/>
  <c r="C108" i="49"/>
  <c r="A108" i="49"/>
  <c r="C107" i="49"/>
  <c r="A107" i="49"/>
  <c r="C106" i="49"/>
  <c r="A106" i="49"/>
  <c r="C105" i="49"/>
  <c r="A105" i="49"/>
  <c r="C104" i="49"/>
  <c r="A104" i="49"/>
  <c r="C103" i="49"/>
  <c r="A103" i="49"/>
  <c r="C102" i="49"/>
  <c r="A102" i="49"/>
  <c r="C101" i="49"/>
  <c r="A101" i="49"/>
  <c r="C100" i="49"/>
  <c r="A100" i="49"/>
  <c r="C99" i="49"/>
  <c r="A99" i="49"/>
  <c r="C98" i="49"/>
  <c r="A98" i="49"/>
  <c r="C97" i="49"/>
  <c r="A97" i="49"/>
  <c r="C96" i="49"/>
  <c r="A96" i="49"/>
  <c r="C95" i="49"/>
  <c r="A95" i="49"/>
  <c r="C94" i="49"/>
  <c r="A94" i="49"/>
  <c r="C93" i="49"/>
  <c r="A93" i="49"/>
  <c r="C92" i="49"/>
  <c r="A92" i="49"/>
  <c r="C91" i="49"/>
  <c r="A91" i="49"/>
  <c r="C90" i="49"/>
  <c r="A90" i="49"/>
  <c r="C89" i="49"/>
  <c r="A89" i="49"/>
  <c r="C88" i="49"/>
  <c r="A88" i="49"/>
  <c r="C87" i="49"/>
  <c r="A87" i="49"/>
  <c r="C86" i="49"/>
  <c r="A86" i="49"/>
  <c r="C85" i="49"/>
  <c r="A85" i="49"/>
  <c r="C84" i="49"/>
  <c r="A84" i="49"/>
  <c r="C83" i="49"/>
  <c r="A83" i="49"/>
  <c r="C82" i="49"/>
  <c r="A82" i="49"/>
  <c r="C81" i="49"/>
  <c r="A81" i="49"/>
  <c r="C80" i="49"/>
  <c r="A80" i="49"/>
  <c r="C79" i="49"/>
  <c r="A79" i="49"/>
  <c r="C78" i="49"/>
  <c r="A78" i="49"/>
  <c r="C77" i="49"/>
  <c r="A77" i="49"/>
  <c r="C76" i="49"/>
  <c r="A76" i="49"/>
  <c r="C75" i="49"/>
  <c r="A75" i="49"/>
  <c r="C74" i="49"/>
  <c r="A74" i="49"/>
  <c r="C73" i="49"/>
  <c r="A73" i="49"/>
  <c r="C72" i="49"/>
  <c r="A72" i="49"/>
  <c r="C71" i="49"/>
  <c r="A71" i="49"/>
  <c r="C70" i="49"/>
  <c r="A70" i="49"/>
  <c r="C69" i="49"/>
  <c r="A69" i="49"/>
  <c r="C68" i="49"/>
  <c r="A68" i="49"/>
  <c r="C67" i="49"/>
  <c r="A67" i="49"/>
  <c r="C66" i="49"/>
  <c r="A66" i="49"/>
  <c r="C65" i="49"/>
  <c r="A65" i="49"/>
  <c r="C63" i="49"/>
  <c r="A63" i="49"/>
  <c r="C62" i="49"/>
  <c r="A62" i="49"/>
  <c r="C61" i="49"/>
  <c r="A61" i="49"/>
  <c r="C60" i="49"/>
  <c r="A60" i="49"/>
  <c r="C59" i="49"/>
  <c r="A59" i="49"/>
  <c r="C58" i="49"/>
  <c r="A58" i="49"/>
  <c r="C57" i="49"/>
  <c r="A57" i="49"/>
  <c r="C56" i="49"/>
  <c r="A56" i="49"/>
  <c r="C55" i="49"/>
  <c r="A55" i="49"/>
  <c r="C54" i="49"/>
  <c r="A54" i="49"/>
  <c r="C53" i="49"/>
  <c r="A53" i="49"/>
  <c r="C52" i="49"/>
  <c r="A52" i="49"/>
  <c r="C51" i="49"/>
  <c r="A51" i="49"/>
  <c r="C50" i="49"/>
  <c r="A50" i="49"/>
  <c r="C49" i="49"/>
  <c r="A49" i="49"/>
  <c r="C48" i="49"/>
  <c r="A48" i="49"/>
  <c r="C47" i="49"/>
  <c r="A47" i="49"/>
  <c r="C46" i="49"/>
  <c r="A46" i="49"/>
  <c r="C45" i="49"/>
  <c r="A45" i="49"/>
  <c r="C44" i="49"/>
  <c r="A44" i="49"/>
  <c r="C43" i="49"/>
  <c r="A43" i="49"/>
  <c r="C42" i="49"/>
  <c r="A42" i="49"/>
  <c r="C41" i="49"/>
  <c r="A41" i="49"/>
  <c r="C40" i="49"/>
  <c r="A40" i="49"/>
  <c r="C39" i="49"/>
  <c r="A39" i="49"/>
  <c r="C38" i="49"/>
  <c r="A38" i="49"/>
  <c r="C37" i="49"/>
  <c r="A37" i="49"/>
  <c r="C36" i="49"/>
  <c r="A36" i="49"/>
  <c r="C35" i="49"/>
  <c r="A35" i="49"/>
  <c r="C34" i="49"/>
  <c r="A34" i="49"/>
  <c r="C33" i="49"/>
  <c r="A33" i="49"/>
  <c r="C32" i="49"/>
  <c r="A32" i="49"/>
  <c r="C31" i="49"/>
  <c r="A31" i="49"/>
  <c r="C30" i="49"/>
  <c r="A30" i="49"/>
  <c r="C29" i="49"/>
  <c r="A29" i="49"/>
  <c r="C28" i="49"/>
  <c r="A28" i="49"/>
  <c r="C27" i="49"/>
  <c r="A27" i="49"/>
  <c r="C26" i="49"/>
  <c r="A26" i="49"/>
  <c r="C25" i="49"/>
  <c r="A25" i="49"/>
  <c r="C24" i="49"/>
  <c r="A24" i="49"/>
  <c r="C23" i="49"/>
  <c r="A23" i="49"/>
  <c r="C22" i="49"/>
  <c r="A22" i="49"/>
  <c r="C21" i="49"/>
  <c r="A21" i="49"/>
  <c r="C20" i="49"/>
  <c r="A20" i="49"/>
  <c r="C19" i="49"/>
  <c r="A19" i="49"/>
  <c r="C18" i="49"/>
  <c r="A18" i="49"/>
  <c r="C17" i="49"/>
  <c r="A17" i="49"/>
  <c r="C16" i="49"/>
  <c r="A16" i="49"/>
  <c r="C15" i="49"/>
  <c r="A15" i="49"/>
  <c r="C14" i="49"/>
  <c r="A14" i="49"/>
  <c r="C13" i="49"/>
  <c r="A13" i="49"/>
  <c r="C12" i="49"/>
  <c r="A12" i="49"/>
  <c r="C11" i="49"/>
  <c r="A11" i="49"/>
  <c r="C10" i="49"/>
  <c r="A10" i="49"/>
  <c r="C9" i="49"/>
  <c r="A9" i="49"/>
  <c r="C8" i="49"/>
  <c r="A8" i="49"/>
  <c r="C7" i="49"/>
  <c r="A7" i="49"/>
  <c r="C6" i="49"/>
  <c r="A6" i="49"/>
  <c r="C5" i="49"/>
  <c r="A5" i="49"/>
  <c r="C4" i="49"/>
  <c r="A4" i="49"/>
  <c r="C3" i="49"/>
  <c r="A3" i="49"/>
  <c r="C2" i="49"/>
  <c r="A2" i="49"/>
  <c r="C417" i="48"/>
  <c r="A417" i="48"/>
  <c r="C416" i="48"/>
  <c r="A416" i="48"/>
  <c r="C415" i="48"/>
  <c r="A415" i="48"/>
  <c r="C414" i="48"/>
  <c r="A414" i="48"/>
  <c r="C413" i="48"/>
  <c r="A413" i="48"/>
  <c r="C412" i="48"/>
  <c r="A412" i="48"/>
  <c r="C411" i="48"/>
  <c r="A411" i="48"/>
  <c r="C410" i="48"/>
  <c r="A410" i="48"/>
  <c r="C409" i="48"/>
  <c r="A409" i="48"/>
  <c r="C408" i="48"/>
  <c r="A408" i="48"/>
  <c r="C407" i="48"/>
  <c r="A407" i="48"/>
  <c r="C406" i="48"/>
  <c r="A406" i="48"/>
  <c r="C405" i="48"/>
  <c r="A405" i="48"/>
  <c r="C404" i="48"/>
  <c r="A404" i="48"/>
  <c r="C403" i="48"/>
  <c r="A403" i="48"/>
  <c r="C402" i="48"/>
  <c r="A402" i="48"/>
  <c r="C401" i="48"/>
  <c r="A401" i="48"/>
  <c r="C400" i="48"/>
  <c r="A400" i="48"/>
  <c r="C399" i="48"/>
  <c r="A399" i="48"/>
  <c r="C398" i="48"/>
  <c r="A398" i="48"/>
  <c r="C397" i="48"/>
  <c r="A397" i="48"/>
  <c r="C396" i="48"/>
  <c r="A396" i="48"/>
  <c r="C395" i="48"/>
  <c r="A395" i="48"/>
  <c r="C394" i="48"/>
  <c r="A394" i="48"/>
  <c r="C393" i="48"/>
  <c r="A393" i="48"/>
  <c r="C392" i="48"/>
  <c r="A392" i="48"/>
  <c r="C391" i="48"/>
  <c r="A391" i="48"/>
  <c r="C390" i="48"/>
  <c r="A390" i="48"/>
  <c r="C389" i="48"/>
  <c r="A389" i="48"/>
  <c r="C388" i="48"/>
  <c r="A388" i="48"/>
  <c r="C387" i="48"/>
  <c r="A387" i="48"/>
  <c r="C386" i="48"/>
  <c r="A386" i="48"/>
  <c r="C385" i="48"/>
  <c r="A385" i="48"/>
  <c r="C384" i="48"/>
  <c r="A384" i="48"/>
  <c r="C383" i="48"/>
  <c r="A383" i="48"/>
  <c r="C382" i="48"/>
  <c r="A382" i="48"/>
  <c r="C381" i="48"/>
  <c r="A381" i="48"/>
  <c r="C380" i="48"/>
  <c r="A380" i="48"/>
  <c r="C379" i="48"/>
  <c r="A379" i="48"/>
  <c r="C378" i="48"/>
  <c r="A378" i="48"/>
  <c r="C377" i="48"/>
  <c r="A377" i="48"/>
  <c r="C376" i="48"/>
  <c r="A376" i="48"/>
  <c r="C375" i="48"/>
  <c r="A375" i="48"/>
  <c r="C374" i="48"/>
  <c r="A374" i="48"/>
  <c r="C373" i="48"/>
  <c r="A373" i="48"/>
  <c r="C372" i="48"/>
  <c r="A372" i="48"/>
  <c r="C371" i="48"/>
  <c r="A371" i="48"/>
  <c r="C370" i="48"/>
  <c r="A370" i="48"/>
  <c r="C369" i="48"/>
  <c r="A369" i="48"/>
  <c r="C368" i="48"/>
  <c r="A368" i="48"/>
  <c r="C367" i="48"/>
  <c r="A367" i="48"/>
  <c r="C366" i="48"/>
  <c r="A366" i="48"/>
  <c r="C365" i="48"/>
  <c r="A365" i="48"/>
  <c r="C364" i="48"/>
  <c r="A364" i="48"/>
  <c r="C363" i="48"/>
  <c r="A363" i="48"/>
  <c r="C362" i="48"/>
  <c r="A362" i="48"/>
  <c r="C361" i="48"/>
  <c r="A361" i="48"/>
  <c r="C360" i="48"/>
  <c r="A360" i="48"/>
  <c r="C359" i="48"/>
  <c r="A359" i="48"/>
  <c r="C358" i="48"/>
  <c r="A358" i="48"/>
  <c r="C357" i="48"/>
  <c r="A357" i="48"/>
  <c r="C356" i="48"/>
  <c r="A356" i="48"/>
  <c r="C355" i="48"/>
  <c r="A355" i="48"/>
  <c r="C354" i="48"/>
  <c r="A354" i="48"/>
  <c r="C353" i="48"/>
  <c r="A353" i="48"/>
  <c r="C352" i="48"/>
  <c r="A352" i="48"/>
  <c r="C351" i="48"/>
  <c r="A351" i="48"/>
  <c r="C350" i="48"/>
  <c r="A350" i="48"/>
  <c r="C349" i="48"/>
  <c r="A349" i="48"/>
  <c r="C348" i="48"/>
  <c r="A348" i="48"/>
  <c r="C347" i="48"/>
  <c r="A347" i="48"/>
  <c r="C346" i="48"/>
  <c r="A346" i="48"/>
  <c r="C345" i="48"/>
  <c r="A345" i="48"/>
  <c r="C344" i="48"/>
  <c r="A344" i="48"/>
  <c r="C343" i="48"/>
  <c r="A343" i="48"/>
  <c r="C342" i="48"/>
  <c r="A342" i="48"/>
  <c r="C341" i="48"/>
  <c r="A341" i="48"/>
  <c r="C340" i="48"/>
  <c r="A340" i="48"/>
  <c r="C339" i="48"/>
  <c r="A339" i="48"/>
  <c r="C338" i="48"/>
  <c r="A338" i="48"/>
  <c r="C337" i="48"/>
  <c r="A337" i="48"/>
  <c r="C336" i="48"/>
  <c r="A336" i="48"/>
  <c r="C335" i="48"/>
  <c r="A335" i="48"/>
  <c r="C334" i="48"/>
  <c r="A334" i="48"/>
  <c r="C333" i="48"/>
  <c r="A333" i="48"/>
  <c r="C332" i="48"/>
  <c r="A332" i="48"/>
  <c r="C331" i="48"/>
  <c r="A331" i="48"/>
  <c r="C330" i="48"/>
  <c r="A330" i="48"/>
  <c r="C329" i="48"/>
  <c r="A329" i="48"/>
  <c r="C328" i="48"/>
  <c r="A328" i="48"/>
  <c r="C327" i="48"/>
  <c r="A327" i="48"/>
  <c r="C326" i="48"/>
  <c r="A326" i="48"/>
  <c r="C325" i="48"/>
  <c r="A325" i="48"/>
  <c r="C324" i="48"/>
  <c r="A324" i="48"/>
  <c r="C323" i="48"/>
  <c r="A323" i="48"/>
  <c r="C322" i="48"/>
  <c r="A322" i="48"/>
  <c r="C321" i="48"/>
  <c r="A321" i="48"/>
  <c r="C320" i="48"/>
  <c r="A320" i="48"/>
  <c r="C319" i="48"/>
  <c r="A319" i="48"/>
  <c r="C318" i="48"/>
  <c r="A318" i="48"/>
  <c r="C317" i="48"/>
  <c r="A317" i="48"/>
  <c r="C316" i="48"/>
  <c r="A316" i="48"/>
  <c r="C315" i="48"/>
  <c r="A315" i="48"/>
  <c r="C314" i="48"/>
  <c r="A314" i="48"/>
  <c r="C313" i="48"/>
  <c r="A313" i="48"/>
  <c r="C312" i="48"/>
  <c r="A312" i="48"/>
  <c r="C311" i="48"/>
  <c r="A311" i="48"/>
  <c r="C310" i="48"/>
  <c r="A310" i="48"/>
  <c r="C309" i="48"/>
  <c r="A309" i="48"/>
  <c r="C308" i="48"/>
  <c r="A308" i="48"/>
  <c r="C307" i="48"/>
  <c r="A307" i="48"/>
  <c r="C306" i="48"/>
  <c r="A306" i="48"/>
  <c r="C305" i="48"/>
  <c r="A305" i="48"/>
  <c r="C304" i="48"/>
  <c r="A304" i="48"/>
  <c r="C303" i="48"/>
  <c r="A303" i="48"/>
  <c r="C302" i="48"/>
  <c r="A302" i="48"/>
  <c r="C301" i="48"/>
  <c r="A301" i="48"/>
  <c r="C300" i="48"/>
  <c r="A300" i="48"/>
  <c r="C299" i="48"/>
  <c r="A299" i="48"/>
  <c r="C298" i="48"/>
  <c r="A298" i="48"/>
  <c r="C297" i="48"/>
  <c r="A297" i="48"/>
  <c r="C296" i="48"/>
  <c r="A296" i="48"/>
  <c r="C295" i="48"/>
  <c r="A295" i="48"/>
  <c r="C294" i="48"/>
  <c r="A294" i="48"/>
  <c r="C293" i="48"/>
  <c r="A293" i="48"/>
  <c r="C292" i="48"/>
  <c r="A292" i="48"/>
  <c r="C291" i="48"/>
  <c r="A291" i="48"/>
  <c r="C290" i="48"/>
  <c r="A290" i="48"/>
  <c r="C289" i="48"/>
  <c r="A289" i="48"/>
  <c r="C288" i="48"/>
  <c r="A288" i="48"/>
  <c r="C287" i="48"/>
  <c r="A287" i="48"/>
  <c r="C286" i="48"/>
  <c r="A286" i="48"/>
  <c r="C285" i="48"/>
  <c r="A285" i="48"/>
  <c r="C284" i="48"/>
  <c r="A284" i="48"/>
  <c r="C283" i="48"/>
  <c r="A283" i="48"/>
  <c r="C282" i="48"/>
  <c r="A282" i="48"/>
  <c r="C281" i="48"/>
  <c r="A281" i="48"/>
  <c r="C280" i="48"/>
  <c r="A280" i="48"/>
  <c r="C279" i="48"/>
  <c r="A279" i="48"/>
  <c r="C278" i="48"/>
  <c r="A278" i="48"/>
  <c r="C277" i="48"/>
  <c r="A277" i="48"/>
  <c r="C276" i="48"/>
  <c r="A276" i="48"/>
  <c r="C275" i="48"/>
  <c r="A275" i="48"/>
  <c r="C274" i="48"/>
  <c r="A274" i="48"/>
  <c r="C273" i="48"/>
  <c r="A273" i="48"/>
  <c r="C272" i="48"/>
  <c r="A272" i="48"/>
  <c r="C271" i="48"/>
  <c r="A271" i="48"/>
  <c r="C270" i="48"/>
  <c r="A270" i="48"/>
  <c r="C269" i="48"/>
  <c r="A269" i="48"/>
  <c r="C268" i="48"/>
  <c r="A268" i="48"/>
  <c r="C267" i="48"/>
  <c r="A267" i="48"/>
  <c r="C266" i="48"/>
  <c r="A266" i="48"/>
  <c r="C265" i="48"/>
  <c r="A265" i="48"/>
  <c r="C264" i="48"/>
  <c r="A264" i="48"/>
  <c r="C263" i="48"/>
  <c r="A263" i="48"/>
  <c r="C262" i="48"/>
  <c r="A262" i="48"/>
  <c r="C261" i="48"/>
  <c r="A261" i="48"/>
  <c r="C260" i="48"/>
  <c r="A260" i="48"/>
  <c r="C259" i="48"/>
  <c r="A259" i="48"/>
  <c r="C258" i="48"/>
  <c r="A258" i="48"/>
  <c r="C257" i="48"/>
  <c r="A257" i="48"/>
  <c r="C256" i="48"/>
  <c r="A256" i="48"/>
  <c r="C255" i="48"/>
  <c r="A255" i="48"/>
  <c r="C254" i="48"/>
  <c r="A254" i="48"/>
  <c r="C253" i="48"/>
  <c r="A253" i="48"/>
  <c r="C252" i="48"/>
  <c r="A252" i="48"/>
  <c r="C251" i="48"/>
  <c r="A251" i="48"/>
  <c r="C250" i="48"/>
  <c r="A250" i="48"/>
  <c r="C249" i="48"/>
  <c r="A249" i="48"/>
  <c r="C248" i="48"/>
  <c r="A248" i="48"/>
  <c r="C247" i="48"/>
  <c r="A247" i="48"/>
  <c r="C246" i="48"/>
  <c r="A246" i="48"/>
  <c r="C245" i="48"/>
  <c r="A245" i="48"/>
  <c r="C244" i="48"/>
  <c r="A244" i="48"/>
  <c r="C243" i="48"/>
  <c r="A243" i="48"/>
  <c r="C242" i="48"/>
  <c r="A242" i="48"/>
  <c r="C241" i="48"/>
  <c r="A241" i="48"/>
  <c r="C240" i="48"/>
  <c r="A240" i="48"/>
  <c r="C239" i="48"/>
  <c r="A239" i="48"/>
  <c r="C238" i="48"/>
  <c r="A238" i="48"/>
  <c r="C237" i="48"/>
  <c r="A237" i="48"/>
  <c r="C236" i="48"/>
  <c r="A236" i="48"/>
  <c r="C235" i="48"/>
  <c r="A235" i="48"/>
  <c r="C234" i="48"/>
  <c r="A234" i="48"/>
  <c r="C233" i="48"/>
  <c r="A233" i="48"/>
  <c r="C232" i="48"/>
  <c r="A232" i="48"/>
  <c r="C231" i="48"/>
  <c r="A231" i="48"/>
  <c r="C230" i="48"/>
  <c r="A230" i="48"/>
  <c r="C229" i="48"/>
  <c r="A229" i="48"/>
  <c r="C228" i="48"/>
  <c r="A228" i="48"/>
  <c r="C227" i="48"/>
  <c r="A227" i="48"/>
  <c r="C226" i="48"/>
  <c r="A226" i="48"/>
  <c r="C225" i="48"/>
  <c r="A225" i="48"/>
  <c r="C224" i="48"/>
  <c r="A224" i="48"/>
  <c r="C223" i="48"/>
  <c r="A223" i="48"/>
  <c r="C222" i="48"/>
  <c r="A222" i="48"/>
  <c r="C221" i="48"/>
  <c r="A221" i="48"/>
  <c r="C220" i="48"/>
  <c r="A220" i="48"/>
  <c r="C219" i="48"/>
  <c r="A219" i="48"/>
  <c r="C218" i="48"/>
  <c r="A218" i="48"/>
  <c r="C217" i="48"/>
  <c r="A217" i="48"/>
  <c r="C216" i="48"/>
  <c r="A216" i="48"/>
  <c r="C215" i="48"/>
  <c r="A215" i="48"/>
  <c r="C214" i="48"/>
  <c r="A214" i="48"/>
  <c r="C213" i="48"/>
  <c r="A213" i="48"/>
  <c r="C212" i="48"/>
  <c r="A212" i="48"/>
  <c r="C211" i="48"/>
  <c r="A211" i="48"/>
  <c r="C210" i="48"/>
  <c r="A210" i="48"/>
  <c r="C209" i="48"/>
  <c r="A209" i="48"/>
  <c r="C208" i="48"/>
  <c r="A208" i="48"/>
  <c r="C207" i="48"/>
  <c r="A207" i="48"/>
  <c r="C206" i="48"/>
  <c r="A206" i="48"/>
  <c r="C205" i="48"/>
  <c r="A205" i="48"/>
  <c r="C204" i="48"/>
  <c r="A204" i="48"/>
  <c r="C203" i="48"/>
  <c r="A203" i="48"/>
  <c r="C202" i="48"/>
  <c r="A202" i="48"/>
  <c r="C201" i="48"/>
  <c r="A201" i="48"/>
  <c r="C200" i="48"/>
  <c r="A200" i="48"/>
  <c r="C199" i="48"/>
  <c r="A199" i="48"/>
  <c r="C198" i="48"/>
  <c r="A198" i="48"/>
  <c r="C197" i="48"/>
  <c r="A197" i="48"/>
  <c r="C196" i="48"/>
  <c r="A196" i="48"/>
  <c r="C195" i="48"/>
  <c r="A195" i="48"/>
  <c r="C194" i="48"/>
  <c r="A194" i="48"/>
  <c r="C193" i="48"/>
  <c r="A193" i="48"/>
  <c r="C192" i="48"/>
  <c r="A192" i="48"/>
  <c r="C191" i="48"/>
  <c r="A191" i="48"/>
  <c r="C190" i="48"/>
  <c r="A190" i="48"/>
  <c r="C189" i="48"/>
  <c r="A189" i="48"/>
  <c r="C188" i="48"/>
  <c r="A188" i="48"/>
  <c r="C187" i="48"/>
  <c r="A187" i="48"/>
  <c r="C186" i="48"/>
  <c r="A186" i="48"/>
  <c r="C185" i="48"/>
  <c r="A185" i="48"/>
  <c r="C184" i="48"/>
  <c r="A184" i="48"/>
  <c r="C183" i="48"/>
  <c r="A183" i="48"/>
  <c r="C182" i="48"/>
  <c r="A182" i="48"/>
  <c r="C181" i="48"/>
  <c r="A181" i="48"/>
  <c r="C180" i="48"/>
  <c r="A180" i="48"/>
  <c r="C179" i="48"/>
  <c r="A179" i="48"/>
  <c r="C178" i="48"/>
  <c r="A178" i="48"/>
  <c r="C177" i="48"/>
  <c r="A177" i="48"/>
  <c r="C176" i="48"/>
  <c r="A176" i="48"/>
  <c r="C175" i="48"/>
  <c r="A175" i="48"/>
  <c r="C174" i="48"/>
  <c r="A174" i="48"/>
  <c r="C173" i="48"/>
  <c r="A173" i="48"/>
  <c r="C172" i="48"/>
  <c r="A172" i="48"/>
  <c r="C171" i="48"/>
  <c r="A171" i="48"/>
  <c r="C170" i="48"/>
  <c r="A170" i="48"/>
  <c r="C169" i="48"/>
  <c r="A169" i="48"/>
  <c r="C168" i="48"/>
  <c r="A168" i="48"/>
  <c r="C167" i="48"/>
  <c r="A167" i="48"/>
  <c r="C166" i="48"/>
  <c r="A166" i="48"/>
  <c r="C165" i="48"/>
  <c r="A165" i="48"/>
  <c r="C164" i="48"/>
  <c r="A164" i="48"/>
  <c r="C163" i="48"/>
  <c r="A163" i="48"/>
  <c r="C162" i="48"/>
  <c r="A162" i="48"/>
  <c r="C161" i="48"/>
  <c r="A161" i="48"/>
  <c r="C160" i="48"/>
  <c r="A160" i="48"/>
  <c r="C159" i="48"/>
  <c r="A159" i="48"/>
  <c r="C158" i="48"/>
  <c r="A158" i="48"/>
  <c r="C157" i="48"/>
  <c r="A157" i="48"/>
  <c r="C156" i="48"/>
  <c r="A156" i="48"/>
  <c r="C155" i="48"/>
  <c r="A155" i="48"/>
  <c r="C154" i="48"/>
  <c r="A154" i="48"/>
  <c r="C153" i="48"/>
  <c r="A153" i="48"/>
  <c r="C152" i="48"/>
  <c r="A152" i="48"/>
  <c r="C151" i="48"/>
  <c r="A151" i="48"/>
  <c r="C150" i="48"/>
  <c r="A150" i="48"/>
  <c r="C149" i="48"/>
  <c r="A149" i="48"/>
  <c r="C148" i="48"/>
  <c r="A148" i="48"/>
  <c r="C147" i="48"/>
  <c r="A147" i="48"/>
  <c r="C146" i="48"/>
  <c r="A146" i="48"/>
  <c r="C145" i="48"/>
  <c r="A145" i="48"/>
  <c r="C144" i="48"/>
  <c r="A144" i="48"/>
  <c r="C143" i="48"/>
  <c r="A143" i="48"/>
  <c r="C142" i="48"/>
  <c r="A142" i="48"/>
  <c r="C141" i="48"/>
  <c r="A141" i="48"/>
  <c r="C140" i="48"/>
  <c r="A140" i="48"/>
  <c r="C139" i="48"/>
  <c r="A139" i="48"/>
  <c r="C138" i="48"/>
  <c r="A138" i="48"/>
  <c r="C137" i="48"/>
  <c r="A137" i="48"/>
  <c r="C136" i="48"/>
  <c r="A136" i="48"/>
  <c r="C135" i="48"/>
  <c r="A135" i="48"/>
  <c r="C134" i="48"/>
  <c r="A134" i="48"/>
  <c r="C133" i="48"/>
  <c r="A133" i="48"/>
  <c r="C132" i="48"/>
  <c r="A132" i="48"/>
  <c r="C131" i="48"/>
  <c r="A131" i="48"/>
  <c r="C130" i="48"/>
  <c r="A130" i="48"/>
  <c r="C129" i="48"/>
  <c r="A129" i="48"/>
  <c r="C128" i="48"/>
  <c r="A128" i="48"/>
  <c r="C127" i="48"/>
  <c r="A127" i="48"/>
  <c r="C126" i="48"/>
  <c r="A126" i="48"/>
  <c r="C125" i="48"/>
  <c r="A125" i="48"/>
  <c r="C124" i="48"/>
  <c r="A124" i="48"/>
  <c r="C123" i="48"/>
  <c r="A123" i="48"/>
  <c r="C122" i="48"/>
  <c r="A122" i="48"/>
  <c r="C121" i="48"/>
  <c r="A121" i="48"/>
  <c r="C120" i="48"/>
  <c r="A120" i="48"/>
  <c r="C119" i="48"/>
  <c r="A119" i="48"/>
  <c r="C118" i="48"/>
  <c r="A118" i="48"/>
  <c r="C117" i="48"/>
  <c r="A117" i="48"/>
  <c r="C116" i="48"/>
  <c r="A116" i="48"/>
  <c r="C115" i="48"/>
  <c r="A115" i="48"/>
  <c r="C114" i="48"/>
  <c r="A114" i="48"/>
  <c r="C113" i="48"/>
  <c r="A113" i="48"/>
  <c r="C112" i="48"/>
  <c r="A112" i="48"/>
  <c r="C111" i="48"/>
  <c r="A111" i="48"/>
  <c r="C110" i="48"/>
  <c r="A110" i="48"/>
  <c r="C109" i="48"/>
  <c r="A109" i="48"/>
  <c r="C108" i="48"/>
  <c r="A108" i="48"/>
  <c r="C107" i="48"/>
  <c r="A107" i="48"/>
  <c r="C106" i="48"/>
  <c r="A106" i="48"/>
  <c r="C105" i="48"/>
  <c r="A105" i="48"/>
  <c r="C104" i="48"/>
  <c r="A104" i="48"/>
  <c r="C103" i="48"/>
  <c r="A103" i="48"/>
  <c r="C102" i="48"/>
  <c r="A102" i="48"/>
  <c r="C101" i="48"/>
  <c r="A101" i="48"/>
  <c r="C100" i="48"/>
  <c r="A100" i="48"/>
  <c r="C99" i="48"/>
  <c r="A99" i="48"/>
  <c r="C98" i="48"/>
  <c r="A98" i="48"/>
  <c r="C97" i="48"/>
  <c r="A97" i="48"/>
  <c r="C96" i="48"/>
  <c r="A96" i="48"/>
  <c r="C95" i="48"/>
  <c r="A95" i="48"/>
  <c r="C94" i="48"/>
  <c r="A94" i="48"/>
  <c r="C93" i="48"/>
  <c r="A93" i="48"/>
  <c r="C92" i="48"/>
  <c r="A92" i="48"/>
  <c r="C91" i="48"/>
  <c r="A91" i="48"/>
  <c r="C90" i="48"/>
  <c r="A90" i="48"/>
  <c r="C89" i="48"/>
  <c r="A89" i="48"/>
  <c r="C88" i="48"/>
  <c r="A88" i="48"/>
  <c r="C87" i="48"/>
  <c r="A87" i="48"/>
  <c r="C86" i="48"/>
  <c r="A86" i="48"/>
  <c r="C85" i="48"/>
  <c r="A85" i="48"/>
  <c r="C84" i="48"/>
  <c r="A84" i="48"/>
  <c r="C83" i="48"/>
  <c r="A83" i="48"/>
  <c r="C82" i="48"/>
  <c r="A82" i="48"/>
  <c r="C81" i="48"/>
  <c r="A81" i="48"/>
  <c r="C80" i="48"/>
  <c r="A80" i="48"/>
  <c r="C79" i="48"/>
  <c r="A79" i="48"/>
  <c r="C78" i="48"/>
  <c r="A78" i="48"/>
  <c r="C77" i="48"/>
  <c r="A77" i="48"/>
  <c r="C76" i="48"/>
  <c r="A76" i="48"/>
  <c r="C75" i="48"/>
  <c r="A75" i="48"/>
  <c r="C74" i="48"/>
  <c r="A74" i="48"/>
  <c r="C73" i="48"/>
  <c r="A73" i="48"/>
  <c r="C72" i="48"/>
  <c r="A72" i="48"/>
  <c r="C71" i="48"/>
  <c r="A71" i="48"/>
  <c r="C70" i="48"/>
  <c r="A70" i="48"/>
  <c r="C69" i="48"/>
  <c r="A69" i="48"/>
  <c r="C68" i="48"/>
  <c r="A68" i="48"/>
  <c r="C67" i="48"/>
  <c r="A67" i="48"/>
  <c r="C66" i="48"/>
  <c r="A66" i="48"/>
  <c r="C65" i="48"/>
  <c r="A65" i="48"/>
  <c r="C64" i="48"/>
  <c r="A64" i="48"/>
  <c r="C62" i="48"/>
  <c r="A62" i="48"/>
  <c r="C61" i="48"/>
  <c r="A61" i="48"/>
  <c r="C60" i="48"/>
  <c r="A60" i="48"/>
  <c r="C59" i="48"/>
  <c r="A59" i="48"/>
  <c r="C58" i="48"/>
  <c r="A58" i="48"/>
  <c r="C57" i="48"/>
  <c r="A57" i="48"/>
  <c r="C56" i="48"/>
  <c r="A56" i="48"/>
  <c r="C55" i="48"/>
  <c r="A55" i="48"/>
  <c r="C54" i="48"/>
  <c r="A54" i="48"/>
  <c r="C53" i="48"/>
  <c r="A53" i="48"/>
  <c r="C52" i="48"/>
  <c r="A52" i="48"/>
  <c r="C51" i="48"/>
  <c r="A51" i="48"/>
  <c r="C50" i="48"/>
  <c r="A50" i="48"/>
  <c r="C49" i="48"/>
  <c r="A49" i="48"/>
  <c r="C48" i="48"/>
  <c r="A48" i="48"/>
  <c r="C47" i="48"/>
  <c r="A47" i="48"/>
  <c r="C46" i="48"/>
  <c r="A46" i="48"/>
  <c r="C45" i="48"/>
  <c r="A45" i="48"/>
  <c r="C44" i="48"/>
  <c r="A44" i="48"/>
  <c r="C43" i="48"/>
  <c r="A43" i="48"/>
  <c r="C42" i="48"/>
  <c r="A42" i="48"/>
  <c r="C41" i="48"/>
  <c r="A41" i="48"/>
  <c r="C40" i="48"/>
  <c r="A40" i="48"/>
  <c r="C39" i="48"/>
  <c r="A39" i="48"/>
  <c r="C38" i="48"/>
  <c r="A38" i="48"/>
  <c r="C37" i="48"/>
  <c r="A37" i="48"/>
  <c r="C36" i="48"/>
  <c r="A36" i="48"/>
  <c r="C35" i="48"/>
  <c r="A35" i="48"/>
  <c r="C34" i="48"/>
  <c r="A34" i="48"/>
  <c r="C33" i="48"/>
  <c r="A33" i="48"/>
  <c r="C32" i="48"/>
  <c r="A32" i="48"/>
  <c r="C31" i="48"/>
  <c r="A31" i="48"/>
  <c r="C30" i="48"/>
  <c r="A30" i="48"/>
  <c r="C29" i="48"/>
  <c r="A29" i="48"/>
  <c r="C28" i="48"/>
  <c r="A28" i="48"/>
  <c r="C27" i="48"/>
  <c r="A27" i="48"/>
  <c r="C26" i="48"/>
  <c r="A26" i="48"/>
  <c r="C25" i="48"/>
  <c r="A25" i="48"/>
  <c r="C24" i="48"/>
  <c r="A24" i="48"/>
  <c r="C23" i="48"/>
  <c r="A23" i="48"/>
  <c r="C22" i="48"/>
  <c r="A22" i="48"/>
  <c r="C21" i="48"/>
  <c r="A21" i="48"/>
  <c r="C20" i="48"/>
  <c r="A20" i="48"/>
  <c r="C19" i="48"/>
  <c r="A19" i="48"/>
  <c r="C18" i="48"/>
  <c r="A18" i="48"/>
  <c r="C17" i="48"/>
  <c r="A17" i="48"/>
  <c r="C16" i="48"/>
  <c r="A16" i="48"/>
  <c r="C15" i="48"/>
  <c r="A15" i="48"/>
  <c r="C14" i="48"/>
  <c r="A14" i="48"/>
  <c r="C13" i="48"/>
  <c r="A13" i="48"/>
  <c r="C12" i="48"/>
  <c r="A12" i="48"/>
  <c r="C11" i="48"/>
  <c r="A11" i="48"/>
  <c r="C10" i="48"/>
  <c r="A10" i="48"/>
  <c r="C9" i="48"/>
  <c r="A9" i="48"/>
  <c r="C8" i="48"/>
  <c r="A8" i="48"/>
  <c r="C7" i="48"/>
  <c r="A7" i="48"/>
  <c r="C6" i="48"/>
  <c r="A6" i="48"/>
  <c r="C5" i="48"/>
  <c r="A5" i="48"/>
  <c r="C4" i="48"/>
  <c r="A4" i="48"/>
  <c r="C3" i="48"/>
  <c r="A3" i="48"/>
  <c r="C2" i="48"/>
  <c r="A2" i="48"/>
  <c r="C417" i="47"/>
  <c r="A417" i="47"/>
  <c r="C416" i="47"/>
  <c r="A416" i="47"/>
  <c r="C415" i="47"/>
  <c r="A415" i="47"/>
  <c r="C414" i="47"/>
  <c r="A414" i="47"/>
  <c r="C413" i="47"/>
  <c r="A413" i="47"/>
  <c r="C412" i="47"/>
  <c r="A412" i="47"/>
  <c r="C411" i="47"/>
  <c r="A411" i="47"/>
  <c r="C410" i="47"/>
  <c r="A410" i="47"/>
  <c r="C409" i="47"/>
  <c r="A409" i="47"/>
  <c r="C408" i="47"/>
  <c r="A408" i="47"/>
  <c r="C407" i="47"/>
  <c r="A407" i="47"/>
  <c r="C406" i="47"/>
  <c r="A406" i="47"/>
  <c r="C405" i="47"/>
  <c r="A405" i="47"/>
  <c r="C404" i="47"/>
  <c r="A404" i="47"/>
  <c r="C403" i="47"/>
  <c r="A403" i="47"/>
  <c r="C402" i="47"/>
  <c r="A402" i="47"/>
  <c r="C401" i="47"/>
  <c r="A401" i="47"/>
  <c r="C400" i="47"/>
  <c r="A400" i="47"/>
  <c r="C399" i="47"/>
  <c r="A399" i="47"/>
  <c r="C398" i="47"/>
  <c r="A398" i="47"/>
  <c r="C397" i="47"/>
  <c r="A397" i="47"/>
  <c r="C396" i="47"/>
  <c r="A396" i="47"/>
  <c r="C395" i="47"/>
  <c r="A395" i="47"/>
  <c r="C394" i="47"/>
  <c r="A394" i="47"/>
  <c r="C393" i="47"/>
  <c r="A393" i="47"/>
  <c r="C392" i="47"/>
  <c r="A392" i="47"/>
  <c r="C391" i="47"/>
  <c r="A391" i="47"/>
  <c r="C390" i="47"/>
  <c r="A390" i="47"/>
  <c r="C389" i="47"/>
  <c r="A389" i="47"/>
  <c r="C388" i="47"/>
  <c r="A388" i="47"/>
  <c r="C387" i="47"/>
  <c r="A387" i="47"/>
  <c r="C386" i="47"/>
  <c r="A386" i="47"/>
  <c r="C385" i="47"/>
  <c r="A385" i="47"/>
  <c r="C384" i="47"/>
  <c r="A384" i="47"/>
  <c r="C383" i="47"/>
  <c r="A383" i="47"/>
  <c r="C382" i="47"/>
  <c r="A382" i="47"/>
  <c r="C381" i="47"/>
  <c r="A381" i="47"/>
  <c r="C380" i="47"/>
  <c r="A380" i="47"/>
  <c r="C379" i="47"/>
  <c r="A379" i="47"/>
  <c r="C378" i="47"/>
  <c r="A378" i="47"/>
  <c r="C377" i="47"/>
  <c r="A377" i="47"/>
  <c r="C376" i="47"/>
  <c r="A376" i="47"/>
  <c r="C375" i="47"/>
  <c r="A375" i="47"/>
  <c r="C374" i="47"/>
  <c r="A374" i="47"/>
  <c r="C373" i="47"/>
  <c r="A373" i="47"/>
  <c r="C372" i="47"/>
  <c r="A372" i="47"/>
  <c r="C371" i="47"/>
  <c r="A371" i="47"/>
  <c r="C370" i="47"/>
  <c r="A370" i="47"/>
  <c r="C369" i="47"/>
  <c r="A369" i="47"/>
  <c r="C368" i="47"/>
  <c r="A368" i="47"/>
  <c r="C367" i="47"/>
  <c r="A367" i="47"/>
  <c r="C366" i="47"/>
  <c r="A366" i="47"/>
  <c r="C365" i="47"/>
  <c r="A365" i="47"/>
  <c r="C364" i="47"/>
  <c r="A364" i="47"/>
  <c r="C363" i="47"/>
  <c r="A363" i="47"/>
  <c r="C362" i="47"/>
  <c r="A362" i="47"/>
  <c r="C361" i="47"/>
  <c r="A361" i="47"/>
  <c r="C360" i="47"/>
  <c r="A360" i="47"/>
  <c r="C359" i="47"/>
  <c r="A359" i="47"/>
  <c r="C358" i="47"/>
  <c r="A358" i="47"/>
  <c r="C357" i="47"/>
  <c r="A357" i="47"/>
  <c r="C356" i="47"/>
  <c r="A356" i="47"/>
  <c r="C355" i="47"/>
  <c r="A355" i="47"/>
  <c r="C354" i="47"/>
  <c r="A354" i="47"/>
  <c r="C353" i="47"/>
  <c r="A353" i="47"/>
  <c r="C352" i="47"/>
  <c r="A352" i="47"/>
  <c r="C351" i="47"/>
  <c r="A351" i="47"/>
  <c r="C350" i="47"/>
  <c r="A350" i="47"/>
  <c r="C349" i="47"/>
  <c r="A349" i="47"/>
  <c r="C348" i="47"/>
  <c r="A348" i="47"/>
  <c r="C347" i="47"/>
  <c r="A347" i="47"/>
  <c r="C346" i="47"/>
  <c r="A346" i="47"/>
  <c r="C345" i="47"/>
  <c r="A345" i="47"/>
  <c r="C344" i="47"/>
  <c r="A344" i="47"/>
  <c r="C343" i="47"/>
  <c r="A343" i="47"/>
  <c r="C342" i="47"/>
  <c r="A342" i="47"/>
  <c r="C341" i="47"/>
  <c r="A341" i="47"/>
  <c r="C340" i="47"/>
  <c r="A340" i="47"/>
  <c r="C339" i="47"/>
  <c r="A339" i="47"/>
  <c r="C338" i="47"/>
  <c r="A338" i="47"/>
  <c r="C337" i="47"/>
  <c r="A337" i="47"/>
  <c r="C336" i="47"/>
  <c r="A336" i="47"/>
  <c r="C335" i="47"/>
  <c r="A335" i="47"/>
  <c r="C334" i="47"/>
  <c r="A334" i="47"/>
  <c r="C333" i="47"/>
  <c r="A333" i="47"/>
  <c r="C332" i="47"/>
  <c r="A332" i="47"/>
  <c r="C331" i="47"/>
  <c r="A331" i="47"/>
  <c r="C330" i="47"/>
  <c r="A330" i="47"/>
  <c r="C329" i="47"/>
  <c r="A329" i="47"/>
  <c r="C328" i="47"/>
  <c r="A328" i="47"/>
  <c r="C327" i="47"/>
  <c r="A327" i="47"/>
  <c r="C326" i="47"/>
  <c r="A326" i="47"/>
  <c r="C325" i="47"/>
  <c r="A325" i="47"/>
  <c r="C324" i="47"/>
  <c r="A324" i="47"/>
  <c r="C323" i="47"/>
  <c r="A323" i="47"/>
  <c r="C322" i="47"/>
  <c r="A322" i="47"/>
  <c r="C321" i="47"/>
  <c r="A321" i="47"/>
  <c r="C320" i="47"/>
  <c r="A320" i="47"/>
  <c r="C319" i="47"/>
  <c r="A319" i="47"/>
  <c r="C318" i="47"/>
  <c r="A318" i="47"/>
  <c r="C317" i="47"/>
  <c r="A317" i="47"/>
  <c r="C316" i="47"/>
  <c r="A316" i="47"/>
  <c r="C315" i="47"/>
  <c r="A315" i="47"/>
  <c r="C314" i="47"/>
  <c r="A314" i="47"/>
  <c r="C313" i="47"/>
  <c r="A313" i="47"/>
  <c r="C312" i="47"/>
  <c r="A312" i="47"/>
  <c r="C311" i="47"/>
  <c r="A311" i="47"/>
  <c r="C310" i="47"/>
  <c r="A310" i="47"/>
  <c r="C309" i="47"/>
  <c r="A309" i="47"/>
  <c r="C308" i="47"/>
  <c r="A308" i="47"/>
  <c r="C307" i="47"/>
  <c r="A307" i="47"/>
  <c r="C306" i="47"/>
  <c r="A306" i="47"/>
  <c r="C305" i="47"/>
  <c r="A305" i="47"/>
  <c r="C304" i="47"/>
  <c r="A304" i="47"/>
  <c r="C303" i="47"/>
  <c r="A303" i="47"/>
  <c r="C302" i="47"/>
  <c r="A302" i="47"/>
  <c r="C301" i="47"/>
  <c r="A301" i="47"/>
  <c r="C300" i="47"/>
  <c r="A300" i="47"/>
  <c r="C299" i="47"/>
  <c r="A299" i="47"/>
  <c r="C298" i="47"/>
  <c r="A298" i="47"/>
  <c r="C297" i="47"/>
  <c r="A297" i="47"/>
  <c r="C296" i="47"/>
  <c r="A296" i="47"/>
  <c r="C295" i="47"/>
  <c r="A295" i="47"/>
  <c r="C294" i="47"/>
  <c r="A294" i="47"/>
  <c r="C293" i="47"/>
  <c r="A293" i="47"/>
  <c r="C292" i="47"/>
  <c r="A292" i="47"/>
  <c r="C291" i="47"/>
  <c r="A291" i="47"/>
  <c r="C290" i="47"/>
  <c r="A290" i="47"/>
  <c r="C289" i="47"/>
  <c r="A289" i="47"/>
  <c r="C288" i="47"/>
  <c r="A288" i="47"/>
  <c r="C287" i="47"/>
  <c r="A287" i="47"/>
  <c r="C286" i="47"/>
  <c r="A286" i="47"/>
  <c r="C285" i="47"/>
  <c r="A285" i="47"/>
  <c r="C284" i="47"/>
  <c r="A284" i="47"/>
  <c r="C283" i="47"/>
  <c r="A283" i="47"/>
  <c r="C282" i="47"/>
  <c r="A282" i="47"/>
  <c r="C281" i="47"/>
  <c r="A281" i="47"/>
  <c r="C280" i="47"/>
  <c r="A280" i="47"/>
  <c r="C279" i="47"/>
  <c r="A279" i="47"/>
  <c r="C278" i="47"/>
  <c r="A278" i="47"/>
  <c r="C277" i="47"/>
  <c r="A277" i="47"/>
  <c r="C276" i="47"/>
  <c r="A276" i="47"/>
  <c r="C275" i="47"/>
  <c r="A275" i="47"/>
  <c r="C274" i="47"/>
  <c r="A274" i="47"/>
  <c r="C273" i="47"/>
  <c r="A273" i="47"/>
  <c r="C272" i="47"/>
  <c r="A272" i="47"/>
  <c r="C271" i="47"/>
  <c r="A271" i="47"/>
  <c r="C270" i="47"/>
  <c r="A270" i="47"/>
  <c r="C269" i="47"/>
  <c r="A269" i="47"/>
  <c r="C268" i="47"/>
  <c r="A268" i="47"/>
  <c r="C267" i="47"/>
  <c r="A267" i="47"/>
  <c r="C266" i="47"/>
  <c r="A266" i="47"/>
  <c r="C265" i="47"/>
  <c r="A265" i="47"/>
  <c r="C264" i="47"/>
  <c r="A264" i="47"/>
  <c r="C263" i="47"/>
  <c r="A263" i="47"/>
  <c r="C262" i="47"/>
  <c r="A262" i="47"/>
  <c r="C261" i="47"/>
  <c r="A261" i="47"/>
  <c r="C260" i="47"/>
  <c r="A260" i="47"/>
  <c r="C259" i="47"/>
  <c r="A259" i="47"/>
  <c r="C258" i="47"/>
  <c r="A258" i="47"/>
  <c r="C257" i="47"/>
  <c r="A257" i="47"/>
  <c r="C256" i="47"/>
  <c r="A256" i="47"/>
  <c r="C255" i="47"/>
  <c r="A255" i="47"/>
  <c r="C254" i="47"/>
  <c r="A254" i="47"/>
  <c r="C253" i="47"/>
  <c r="A253" i="47"/>
  <c r="C252" i="47"/>
  <c r="A252" i="47"/>
  <c r="C251" i="47"/>
  <c r="A251" i="47"/>
  <c r="C250" i="47"/>
  <c r="A250" i="47"/>
  <c r="C249" i="47"/>
  <c r="A249" i="47"/>
  <c r="C248" i="47"/>
  <c r="A248" i="47"/>
  <c r="C247" i="47"/>
  <c r="A247" i="47"/>
  <c r="C246" i="47"/>
  <c r="A246" i="47"/>
  <c r="C245" i="47"/>
  <c r="A245" i="47"/>
  <c r="C244" i="47"/>
  <c r="A244" i="47"/>
  <c r="C243" i="47"/>
  <c r="A243" i="47"/>
  <c r="C242" i="47"/>
  <c r="A242" i="47"/>
  <c r="C241" i="47"/>
  <c r="A241" i="47"/>
  <c r="C240" i="47"/>
  <c r="A240" i="47"/>
  <c r="C239" i="47"/>
  <c r="A239" i="47"/>
  <c r="C238" i="47"/>
  <c r="A238" i="47"/>
  <c r="C237" i="47"/>
  <c r="A237" i="47"/>
  <c r="C236" i="47"/>
  <c r="A236" i="47"/>
  <c r="C235" i="47"/>
  <c r="A235" i="47"/>
  <c r="C234" i="47"/>
  <c r="A234" i="47"/>
  <c r="C233" i="47"/>
  <c r="A233" i="47"/>
  <c r="C232" i="47"/>
  <c r="A232" i="47"/>
  <c r="C231" i="47"/>
  <c r="A231" i="47"/>
  <c r="C230" i="47"/>
  <c r="A230" i="47"/>
  <c r="C229" i="47"/>
  <c r="A229" i="47"/>
  <c r="C228" i="47"/>
  <c r="A228" i="47"/>
  <c r="C227" i="47"/>
  <c r="A227" i="47"/>
  <c r="C226" i="47"/>
  <c r="A226" i="47"/>
  <c r="C225" i="47"/>
  <c r="A225" i="47"/>
  <c r="C224" i="47"/>
  <c r="A224" i="47"/>
  <c r="C223" i="47"/>
  <c r="A223" i="47"/>
  <c r="C222" i="47"/>
  <c r="A222" i="47"/>
  <c r="C221" i="47"/>
  <c r="A221" i="47"/>
  <c r="C220" i="47"/>
  <c r="A220" i="47"/>
  <c r="C219" i="47"/>
  <c r="A219" i="47"/>
  <c r="C218" i="47"/>
  <c r="A218" i="47"/>
  <c r="C217" i="47"/>
  <c r="A217" i="47"/>
  <c r="C216" i="47"/>
  <c r="A216" i="47"/>
  <c r="C215" i="47"/>
  <c r="A215" i="47"/>
  <c r="C214" i="47"/>
  <c r="A214" i="47"/>
  <c r="C213" i="47"/>
  <c r="A213" i="47"/>
  <c r="C212" i="47"/>
  <c r="A212" i="47"/>
  <c r="C211" i="47"/>
  <c r="A211" i="47"/>
  <c r="C210" i="47"/>
  <c r="A210" i="47"/>
  <c r="C209" i="47"/>
  <c r="A209" i="47"/>
  <c r="C208" i="47"/>
  <c r="A208" i="47"/>
  <c r="C207" i="47"/>
  <c r="A207" i="47"/>
  <c r="C206" i="47"/>
  <c r="A206" i="47"/>
  <c r="C205" i="47"/>
  <c r="A205" i="47"/>
  <c r="C204" i="47"/>
  <c r="A204" i="47"/>
  <c r="C203" i="47"/>
  <c r="A203" i="47"/>
  <c r="C202" i="47"/>
  <c r="A202" i="47"/>
  <c r="C201" i="47"/>
  <c r="A201" i="47"/>
  <c r="C200" i="47"/>
  <c r="A200" i="47"/>
  <c r="C199" i="47"/>
  <c r="A199" i="47"/>
  <c r="C198" i="47"/>
  <c r="A198" i="47"/>
  <c r="C197" i="47"/>
  <c r="A197" i="47"/>
  <c r="C196" i="47"/>
  <c r="A196" i="47"/>
  <c r="C195" i="47"/>
  <c r="A195" i="47"/>
  <c r="C194" i="47"/>
  <c r="A194" i="47"/>
  <c r="C193" i="47"/>
  <c r="A193" i="47"/>
  <c r="C192" i="47"/>
  <c r="A192" i="47"/>
  <c r="C191" i="47"/>
  <c r="A191" i="47"/>
  <c r="C190" i="47"/>
  <c r="A190" i="47"/>
  <c r="C189" i="47"/>
  <c r="A189" i="47"/>
  <c r="C188" i="47"/>
  <c r="A188" i="47"/>
  <c r="C187" i="47"/>
  <c r="A187" i="47"/>
  <c r="C186" i="47"/>
  <c r="A186" i="47"/>
  <c r="C185" i="47"/>
  <c r="A185" i="47"/>
  <c r="C184" i="47"/>
  <c r="A184" i="47"/>
  <c r="C183" i="47"/>
  <c r="A183" i="47"/>
  <c r="C182" i="47"/>
  <c r="A182" i="47"/>
  <c r="C181" i="47"/>
  <c r="A181" i="47"/>
  <c r="C180" i="47"/>
  <c r="A180" i="47"/>
  <c r="C179" i="47"/>
  <c r="A179" i="47"/>
  <c r="C178" i="47"/>
  <c r="A178" i="47"/>
  <c r="C177" i="47"/>
  <c r="A177" i="47"/>
  <c r="C176" i="47"/>
  <c r="A176" i="47"/>
  <c r="C175" i="47"/>
  <c r="A175" i="47"/>
  <c r="C174" i="47"/>
  <c r="A174" i="47"/>
  <c r="C173" i="47"/>
  <c r="A173" i="47"/>
  <c r="C172" i="47"/>
  <c r="A172" i="47"/>
  <c r="C171" i="47"/>
  <c r="A171" i="47"/>
  <c r="C170" i="47"/>
  <c r="A170" i="47"/>
  <c r="C169" i="47"/>
  <c r="A169" i="47"/>
  <c r="C168" i="47"/>
  <c r="A168" i="47"/>
  <c r="C167" i="47"/>
  <c r="A167" i="47"/>
  <c r="C166" i="47"/>
  <c r="A166" i="47"/>
  <c r="C165" i="47"/>
  <c r="A165" i="47"/>
  <c r="C164" i="47"/>
  <c r="A164" i="47"/>
  <c r="C163" i="47"/>
  <c r="A163" i="47"/>
  <c r="C162" i="47"/>
  <c r="A162" i="47"/>
  <c r="C161" i="47"/>
  <c r="A161" i="47"/>
  <c r="C160" i="47"/>
  <c r="A160" i="47"/>
  <c r="C159" i="47"/>
  <c r="A159" i="47"/>
  <c r="C158" i="47"/>
  <c r="A158" i="47"/>
  <c r="C157" i="47"/>
  <c r="A157" i="47"/>
  <c r="C156" i="47"/>
  <c r="A156" i="47"/>
  <c r="C155" i="47"/>
  <c r="A155" i="47"/>
  <c r="C154" i="47"/>
  <c r="A154" i="47"/>
  <c r="C153" i="47"/>
  <c r="A153" i="47"/>
  <c r="C152" i="47"/>
  <c r="A152" i="47"/>
  <c r="C151" i="47"/>
  <c r="A151" i="47"/>
  <c r="C150" i="47"/>
  <c r="A150" i="47"/>
  <c r="C149" i="47"/>
  <c r="A149" i="47"/>
  <c r="C148" i="47"/>
  <c r="A148" i="47"/>
  <c r="C147" i="47"/>
  <c r="A147" i="47"/>
  <c r="C146" i="47"/>
  <c r="A146" i="47"/>
  <c r="C145" i="47"/>
  <c r="A145" i="47"/>
  <c r="C144" i="47"/>
  <c r="A144" i="47"/>
  <c r="C143" i="47"/>
  <c r="A143" i="47"/>
  <c r="C142" i="47"/>
  <c r="A142" i="47"/>
  <c r="C141" i="47"/>
  <c r="A141" i="47"/>
  <c r="C140" i="47"/>
  <c r="A140" i="47"/>
  <c r="C139" i="47"/>
  <c r="A139" i="47"/>
  <c r="C138" i="47"/>
  <c r="A138" i="47"/>
  <c r="C137" i="47"/>
  <c r="A137" i="47"/>
  <c r="C136" i="47"/>
  <c r="A136" i="47"/>
  <c r="C135" i="47"/>
  <c r="A135" i="47"/>
  <c r="C134" i="47"/>
  <c r="A134" i="47"/>
  <c r="C133" i="47"/>
  <c r="A133" i="47"/>
  <c r="C132" i="47"/>
  <c r="A132" i="47"/>
  <c r="C131" i="47"/>
  <c r="A131" i="47"/>
  <c r="C130" i="47"/>
  <c r="A130" i="47"/>
  <c r="C129" i="47"/>
  <c r="A129" i="47"/>
  <c r="C128" i="47"/>
  <c r="A128" i="47"/>
  <c r="C127" i="47"/>
  <c r="A127" i="47"/>
  <c r="C126" i="47"/>
  <c r="A126" i="47"/>
  <c r="C125" i="47"/>
  <c r="A125" i="47"/>
  <c r="C124" i="47"/>
  <c r="A124" i="47"/>
  <c r="C123" i="47"/>
  <c r="A123" i="47"/>
  <c r="C122" i="47"/>
  <c r="A122" i="47"/>
  <c r="C121" i="47"/>
  <c r="A121" i="47"/>
  <c r="C120" i="47"/>
  <c r="A120" i="47"/>
  <c r="C119" i="47"/>
  <c r="A119" i="47"/>
  <c r="C118" i="47"/>
  <c r="A118" i="47"/>
  <c r="C117" i="47"/>
  <c r="A117" i="47"/>
  <c r="C116" i="47"/>
  <c r="A116" i="47"/>
  <c r="C115" i="47"/>
  <c r="A115" i="47"/>
  <c r="C114" i="47"/>
  <c r="A114" i="47"/>
  <c r="C113" i="47"/>
  <c r="A113" i="47"/>
  <c r="C112" i="47"/>
  <c r="A112" i="47"/>
  <c r="C111" i="47"/>
  <c r="A111" i="47"/>
  <c r="C110" i="47"/>
  <c r="A110" i="47"/>
  <c r="C109" i="47"/>
  <c r="A109" i="47"/>
  <c r="C108" i="47"/>
  <c r="A108" i="47"/>
  <c r="C107" i="47"/>
  <c r="A107" i="47"/>
  <c r="C106" i="47"/>
  <c r="A106" i="47"/>
  <c r="C105" i="47"/>
  <c r="A105" i="47"/>
  <c r="C104" i="47"/>
  <c r="A104" i="47"/>
  <c r="C103" i="47"/>
  <c r="A103" i="47"/>
  <c r="C102" i="47"/>
  <c r="A102" i="47"/>
  <c r="C101" i="47"/>
  <c r="A101" i="47"/>
  <c r="C100" i="47"/>
  <c r="A100" i="47"/>
  <c r="C99" i="47"/>
  <c r="A99" i="47"/>
  <c r="C98" i="47"/>
  <c r="A98" i="47"/>
  <c r="C97" i="47"/>
  <c r="A97" i="47"/>
  <c r="C96" i="47"/>
  <c r="A96" i="47"/>
  <c r="C95" i="47"/>
  <c r="A95" i="47"/>
  <c r="C94" i="47"/>
  <c r="A94" i="47"/>
  <c r="C93" i="47"/>
  <c r="A93" i="47"/>
  <c r="C92" i="47"/>
  <c r="A92" i="47"/>
  <c r="C91" i="47"/>
  <c r="A91" i="47"/>
  <c r="C90" i="47"/>
  <c r="A90" i="47"/>
  <c r="C89" i="47"/>
  <c r="A89" i="47"/>
  <c r="C88" i="47"/>
  <c r="A88" i="47"/>
  <c r="C87" i="47"/>
  <c r="A87" i="47"/>
  <c r="C86" i="47"/>
  <c r="A86" i="47"/>
  <c r="C85" i="47"/>
  <c r="A85" i="47"/>
  <c r="C84" i="47"/>
  <c r="A84" i="47"/>
  <c r="C83" i="47"/>
  <c r="A83" i="47"/>
  <c r="C82" i="47"/>
  <c r="A82" i="47"/>
  <c r="C81" i="47"/>
  <c r="A81" i="47"/>
  <c r="C80" i="47"/>
  <c r="A80" i="47"/>
  <c r="C79" i="47"/>
  <c r="A79" i="47"/>
  <c r="C78" i="47"/>
  <c r="A78" i="47"/>
  <c r="C77" i="47"/>
  <c r="A77" i="47"/>
  <c r="C76" i="47"/>
  <c r="A76" i="47"/>
  <c r="C75" i="47"/>
  <c r="A75" i="47"/>
  <c r="C74" i="47"/>
  <c r="A74" i="47"/>
  <c r="C73" i="47"/>
  <c r="A73" i="47"/>
  <c r="C72" i="47"/>
  <c r="A72" i="47"/>
  <c r="C71" i="47"/>
  <c r="A71" i="47"/>
  <c r="C70" i="47"/>
  <c r="A70" i="47"/>
  <c r="C69" i="47"/>
  <c r="A69" i="47"/>
  <c r="C68" i="47"/>
  <c r="A68" i="47"/>
  <c r="C67" i="47"/>
  <c r="A67" i="47"/>
  <c r="A66" i="47"/>
  <c r="A65" i="47"/>
  <c r="A64" i="47"/>
  <c r="A63" i="47"/>
  <c r="A62" i="47"/>
  <c r="A61" i="47"/>
  <c r="A60" i="47"/>
  <c r="A59" i="47"/>
  <c r="A58" i="47"/>
  <c r="A57" i="47"/>
  <c r="C56" i="47"/>
  <c r="A56" i="47"/>
  <c r="C55" i="47"/>
  <c r="A55" i="47"/>
  <c r="C54" i="47"/>
  <c r="A54" i="47"/>
  <c r="C53" i="47"/>
  <c r="A53" i="47"/>
  <c r="C52" i="47"/>
  <c r="A52" i="47"/>
  <c r="C51" i="47"/>
  <c r="A51" i="47"/>
  <c r="C50" i="47"/>
  <c r="A50" i="47"/>
  <c r="C49" i="47"/>
  <c r="A49" i="47"/>
  <c r="C48" i="47"/>
  <c r="A48" i="47"/>
  <c r="C47" i="47"/>
  <c r="A47" i="47"/>
  <c r="C46" i="47"/>
  <c r="A46" i="47"/>
  <c r="C45" i="47"/>
  <c r="A45" i="47"/>
  <c r="C44" i="47"/>
  <c r="A44" i="47"/>
  <c r="C43" i="47"/>
  <c r="A43" i="47"/>
  <c r="C42" i="47"/>
  <c r="A42" i="47"/>
  <c r="C41" i="47"/>
  <c r="A41" i="47"/>
  <c r="C40" i="47"/>
  <c r="A40" i="47"/>
  <c r="C39" i="47"/>
  <c r="A39" i="47"/>
  <c r="C38" i="47"/>
  <c r="A38" i="47"/>
  <c r="C37" i="47"/>
  <c r="A37" i="47"/>
  <c r="C36" i="47"/>
  <c r="A36" i="47"/>
  <c r="C35" i="47"/>
  <c r="A35" i="47"/>
  <c r="C34" i="47"/>
  <c r="A34" i="47"/>
  <c r="C33" i="47"/>
  <c r="A33" i="47"/>
  <c r="C32" i="47"/>
  <c r="A32" i="47"/>
  <c r="C31" i="47"/>
  <c r="A31" i="47"/>
  <c r="C30" i="47"/>
  <c r="A30" i="47"/>
  <c r="C29" i="47"/>
  <c r="A29" i="47"/>
  <c r="C28" i="47"/>
  <c r="A28" i="47"/>
  <c r="C27" i="47"/>
  <c r="A27" i="47"/>
  <c r="C26" i="47"/>
  <c r="A26" i="47"/>
  <c r="C25" i="47"/>
  <c r="A25" i="47"/>
  <c r="C24" i="47"/>
  <c r="A24" i="47"/>
  <c r="C23" i="47"/>
  <c r="A23" i="47"/>
  <c r="C22" i="47"/>
  <c r="A22" i="47"/>
  <c r="C21" i="47"/>
  <c r="A21" i="47"/>
  <c r="C20" i="47"/>
  <c r="A20" i="47"/>
  <c r="C19" i="47"/>
  <c r="A19" i="47"/>
  <c r="C18" i="47"/>
  <c r="A18" i="47"/>
  <c r="C17" i="47"/>
  <c r="A17" i="47"/>
  <c r="C16" i="47"/>
  <c r="A16" i="47"/>
  <c r="C15" i="47"/>
  <c r="A15" i="47"/>
  <c r="C14" i="47"/>
  <c r="A14" i="47"/>
  <c r="C13" i="47"/>
  <c r="A13" i="47"/>
  <c r="C12" i="47"/>
  <c r="A12" i="47"/>
  <c r="C11" i="47"/>
  <c r="A11" i="47"/>
  <c r="C10" i="47"/>
  <c r="A10" i="47"/>
  <c r="C9" i="47"/>
  <c r="A9" i="47"/>
  <c r="C8" i="47"/>
  <c r="A8" i="47"/>
  <c r="C7" i="47"/>
  <c r="A7" i="47"/>
  <c r="C6" i="47"/>
  <c r="A6" i="47"/>
  <c r="C5" i="47"/>
  <c r="A5" i="47"/>
  <c r="C4" i="47"/>
  <c r="A4" i="47"/>
  <c r="C3" i="47"/>
  <c r="A3" i="47"/>
  <c r="C2" i="47"/>
  <c r="A2" i="47"/>
  <c r="C417" i="46"/>
  <c r="A417" i="46"/>
  <c r="C416" i="46"/>
  <c r="A416" i="46"/>
  <c r="C415" i="46"/>
  <c r="A415" i="46"/>
  <c r="C414" i="46"/>
  <c r="A414" i="46"/>
  <c r="C413" i="46"/>
  <c r="A413" i="46"/>
  <c r="C412" i="46"/>
  <c r="A412" i="46"/>
  <c r="C411" i="46"/>
  <c r="A411" i="46"/>
  <c r="C410" i="46"/>
  <c r="A410" i="46"/>
  <c r="C409" i="46"/>
  <c r="A409" i="46"/>
  <c r="C408" i="46"/>
  <c r="A408" i="46"/>
  <c r="C407" i="46"/>
  <c r="A407" i="46"/>
  <c r="C406" i="46"/>
  <c r="A406" i="46"/>
  <c r="C405" i="46"/>
  <c r="A405" i="46"/>
  <c r="C404" i="46"/>
  <c r="A404" i="46"/>
  <c r="C403" i="46"/>
  <c r="A403" i="46"/>
  <c r="C402" i="46"/>
  <c r="A402" i="46"/>
  <c r="C401" i="46"/>
  <c r="A401" i="46"/>
  <c r="C400" i="46"/>
  <c r="A400" i="46"/>
  <c r="C399" i="46"/>
  <c r="A399" i="46"/>
  <c r="C398" i="46"/>
  <c r="A398" i="46"/>
  <c r="C397" i="46"/>
  <c r="A397" i="46"/>
  <c r="C396" i="46"/>
  <c r="A396" i="46"/>
  <c r="C395" i="46"/>
  <c r="A395" i="46"/>
  <c r="C394" i="46"/>
  <c r="A394" i="46"/>
  <c r="C393" i="46"/>
  <c r="A393" i="46"/>
  <c r="C392" i="46"/>
  <c r="A392" i="46"/>
  <c r="C391" i="46"/>
  <c r="A391" i="46"/>
  <c r="C390" i="46"/>
  <c r="A390" i="46"/>
  <c r="C389" i="46"/>
  <c r="A389" i="46"/>
  <c r="C388" i="46"/>
  <c r="A388" i="46"/>
  <c r="C387" i="46"/>
  <c r="A387" i="46"/>
  <c r="C386" i="46"/>
  <c r="A386" i="46"/>
  <c r="C385" i="46"/>
  <c r="A385" i="46"/>
  <c r="C384" i="46"/>
  <c r="A384" i="46"/>
  <c r="C383" i="46"/>
  <c r="A383" i="46"/>
  <c r="C382" i="46"/>
  <c r="A382" i="46"/>
  <c r="C381" i="46"/>
  <c r="A381" i="46"/>
  <c r="C380" i="46"/>
  <c r="A380" i="46"/>
  <c r="C379" i="46"/>
  <c r="A379" i="46"/>
  <c r="C378" i="46"/>
  <c r="A378" i="46"/>
  <c r="C377" i="46"/>
  <c r="A377" i="46"/>
  <c r="C376" i="46"/>
  <c r="A376" i="46"/>
  <c r="C375" i="46"/>
  <c r="A375" i="46"/>
  <c r="C374" i="46"/>
  <c r="A374" i="46"/>
  <c r="C373" i="46"/>
  <c r="A373" i="46"/>
  <c r="C372" i="46"/>
  <c r="A372" i="46"/>
  <c r="C371" i="46"/>
  <c r="A371" i="46"/>
  <c r="C370" i="46"/>
  <c r="A370" i="46"/>
  <c r="C369" i="46"/>
  <c r="A369" i="46"/>
  <c r="C368" i="46"/>
  <c r="A368" i="46"/>
  <c r="C367" i="46"/>
  <c r="A367" i="46"/>
  <c r="C366" i="46"/>
  <c r="A366" i="46"/>
  <c r="C365" i="46"/>
  <c r="A365" i="46"/>
  <c r="C364" i="46"/>
  <c r="A364" i="46"/>
  <c r="C363" i="46"/>
  <c r="A363" i="46"/>
  <c r="C362" i="46"/>
  <c r="A362" i="46"/>
  <c r="C361" i="46"/>
  <c r="A361" i="46"/>
  <c r="C360" i="46"/>
  <c r="A360" i="46"/>
  <c r="C359" i="46"/>
  <c r="A359" i="46"/>
  <c r="C358" i="46"/>
  <c r="A358" i="46"/>
  <c r="C357" i="46"/>
  <c r="A357" i="46"/>
  <c r="C356" i="46"/>
  <c r="A356" i="46"/>
  <c r="C355" i="46"/>
  <c r="A355" i="46"/>
  <c r="C354" i="46"/>
  <c r="A354" i="46"/>
  <c r="C353" i="46"/>
  <c r="A353" i="46"/>
  <c r="C352" i="46"/>
  <c r="A352" i="46"/>
  <c r="C351" i="46"/>
  <c r="A351" i="46"/>
  <c r="C350" i="46"/>
  <c r="A350" i="46"/>
  <c r="C349" i="46"/>
  <c r="A349" i="46"/>
  <c r="C348" i="46"/>
  <c r="A348" i="46"/>
  <c r="C347" i="46"/>
  <c r="A347" i="46"/>
  <c r="C346" i="46"/>
  <c r="A346" i="46"/>
  <c r="C345" i="46"/>
  <c r="A345" i="46"/>
  <c r="C344" i="46"/>
  <c r="A344" i="46"/>
  <c r="C343" i="46"/>
  <c r="A343" i="46"/>
  <c r="C342" i="46"/>
  <c r="A342" i="46"/>
  <c r="C341" i="46"/>
  <c r="A341" i="46"/>
  <c r="C340" i="46"/>
  <c r="A340" i="46"/>
  <c r="C339" i="46"/>
  <c r="A339" i="46"/>
  <c r="C338" i="46"/>
  <c r="A338" i="46"/>
  <c r="C337" i="46"/>
  <c r="A337" i="46"/>
  <c r="C336" i="46"/>
  <c r="A336" i="46"/>
  <c r="C335" i="46"/>
  <c r="A335" i="46"/>
  <c r="C334" i="46"/>
  <c r="A334" i="46"/>
  <c r="C333" i="46"/>
  <c r="A333" i="46"/>
  <c r="C332" i="46"/>
  <c r="A332" i="46"/>
  <c r="C331" i="46"/>
  <c r="A331" i="46"/>
  <c r="C330" i="46"/>
  <c r="A330" i="46"/>
  <c r="C329" i="46"/>
  <c r="A329" i="46"/>
  <c r="C328" i="46"/>
  <c r="A328" i="46"/>
  <c r="C327" i="46"/>
  <c r="A327" i="46"/>
  <c r="C326" i="46"/>
  <c r="A326" i="46"/>
  <c r="C325" i="46"/>
  <c r="A325" i="46"/>
  <c r="C324" i="46"/>
  <c r="A324" i="46"/>
  <c r="C323" i="46"/>
  <c r="A323" i="46"/>
  <c r="C322" i="46"/>
  <c r="A322" i="46"/>
  <c r="C321" i="46"/>
  <c r="A321" i="46"/>
  <c r="C320" i="46"/>
  <c r="A320" i="46"/>
  <c r="C319" i="46"/>
  <c r="A319" i="46"/>
  <c r="C318" i="46"/>
  <c r="A318" i="46"/>
  <c r="C317" i="46"/>
  <c r="A317" i="46"/>
  <c r="C316" i="46"/>
  <c r="A316" i="46"/>
  <c r="C315" i="46"/>
  <c r="A315" i="46"/>
  <c r="C314" i="46"/>
  <c r="A314" i="46"/>
  <c r="C313" i="46"/>
  <c r="A313" i="46"/>
  <c r="C312" i="46"/>
  <c r="A312" i="46"/>
  <c r="C311" i="46"/>
  <c r="A311" i="46"/>
  <c r="C310" i="46"/>
  <c r="A310" i="46"/>
  <c r="C309" i="46"/>
  <c r="A309" i="46"/>
  <c r="C308" i="46"/>
  <c r="A308" i="46"/>
  <c r="C307" i="46"/>
  <c r="A307" i="46"/>
  <c r="C306" i="46"/>
  <c r="A306" i="46"/>
  <c r="C305" i="46"/>
  <c r="A305" i="46"/>
  <c r="C304" i="46"/>
  <c r="A304" i="46"/>
  <c r="C303" i="46"/>
  <c r="A303" i="46"/>
  <c r="C302" i="46"/>
  <c r="A302" i="46"/>
  <c r="C301" i="46"/>
  <c r="A301" i="46"/>
  <c r="C300" i="46"/>
  <c r="A300" i="46"/>
  <c r="C299" i="46"/>
  <c r="A299" i="46"/>
  <c r="C298" i="46"/>
  <c r="A298" i="46"/>
  <c r="C297" i="46"/>
  <c r="A297" i="46"/>
  <c r="C296" i="46"/>
  <c r="A296" i="46"/>
  <c r="C295" i="46"/>
  <c r="A295" i="46"/>
  <c r="C294" i="46"/>
  <c r="A294" i="46"/>
  <c r="C293" i="46"/>
  <c r="A293" i="46"/>
  <c r="C292" i="46"/>
  <c r="A292" i="46"/>
  <c r="C291" i="46"/>
  <c r="A291" i="46"/>
  <c r="C290" i="46"/>
  <c r="A290" i="46"/>
  <c r="C289" i="46"/>
  <c r="A289" i="46"/>
  <c r="C288" i="46"/>
  <c r="A288" i="46"/>
  <c r="C287" i="46"/>
  <c r="A287" i="46"/>
  <c r="C286" i="46"/>
  <c r="A286" i="46"/>
  <c r="C285" i="46"/>
  <c r="A285" i="46"/>
  <c r="C284" i="46"/>
  <c r="A284" i="46"/>
  <c r="C283" i="46"/>
  <c r="A283" i="46"/>
  <c r="C282" i="46"/>
  <c r="A282" i="46"/>
  <c r="C281" i="46"/>
  <c r="A281" i="46"/>
  <c r="C280" i="46"/>
  <c r="A280" i="46"/>
  <c r="C279" i="46"/>
  <c r="A279" i="46"/>
  <c r="C278" i="46"/>
  <c r="A278" i="46"/>
  <c r="C277" i="46"/>
  <c r="A277" i="46"/>
  <c r="C276" i="46"/>
  <c r="A276" i="46"/>
  <c r="C275" i="46"/>
  <c r="A275" i="46"/>
  <c r="C274" i="46"/>
  <c r="A274" i="46"/>
  <c r="C273" i="46"/>
  <c r="A273" i="46"/>
  <c r="C272" i="46"/>
  <c r="A272" i="46"/>
  <c r="C271" i="46"/>
  <c r="A271" i="46"/>
  <c r="C270" i="46"/>
  <c r="A270" i="46"/>
  <c r="C269" i="46"/>
  <c r="A269" i="46"/>
  <c r="C268" i="46"/>
  <c r="A268" i="46"/>
  <c r="C267" i="46"/>
  <c r="A267" i="46"/>
  <c r="C266" i="46"/>
  <c r="A266" i="46"/>
  <c r="C265" i="46"/>
  <c r="A265" i="46"/>
  <c r="C264" i="46"/>
  <c r="A264" i="46"/>
  <c r="C263" i="46"/>
  <c r="A263" i="46"/>
  <c r="C262" i="46"/>
  <c r="A262" i="46"/>
  <c r="C261" i="46"/>
  <c r="A261" i="46"/>
  <c r="C260" i="46"/>
  <c r="A260" i="46"/>
  <c r="C259" i="46"/>
  <c r="A259" i="46"/>
  <c r="C258" i="46"/>
  <c r="A258" i="46"/>
  <c r="C257" i="46"/>
  <c r="A257" i="46"/>
  <c r="C256" i="46"/>
  <c r="A256" i="46"/>
  <c r="C255" i="46"/>
  <c r="A255" i="46"/>
  <c r="C254" i="46"/>
  <c r="A254" i="46"/>
  <c r="C253" i="46"/>
  <c r="A253" i="46"/>
  <c r="C252" i="46"/>
  <c r="A252" i="46"/>
  <c r="C251" i="46"/>
  <c r="A251" i="46"/>
  <c r="C250" i="46"/>
  <c r="A250" i="46"/>
  <c r="C249" i="46"/>
  <c r="A249" i="46"/>
  <c r="C248" i="46"/>
  <c r="A248" i="46"/>
  <c r="C247" i="46"/>
  <c r="A247" i="46"/>
  <c r="C246" i="46"/>
  <c r="A246" i="46"/>
  <c r="C245" i="46"/>
  <c r="A245" i="46"/>
  <c r="C244" i="46"/>
  <c r="A244" i="46"/>
  <c r="C243" i="46"/>
  <c r="A243" i="46"/>
  <c r="C242" i="46"/>
  <c r="A242" i="46"/>
  <c r="C241" i="46"/>
  <c r="A241" i="46"/>
  <c r="C240" i="46"/>
  <c r="A240" i="46"/>
  <c r="C239" i="46"/>
  <c r="A239" i="46"/>
  <c r="C238" i="46"/>
  <c r="A238" i="46"/>
  <c r="C237" i="46"/>
  <c r="A237" i="46"/>
  <c r="C236" i="46"/>
  <c r="A236" i="46"/>
  <c r="C235" i="46"/>
  <c r="A235" i="46"/>
  <c r="C234" i="46"/>
  <c r="A234" i="46"/>
  <c r="C233" i="46"/>
  <c r="A233" i="46"/>
  <c r="C232" i="46"/>
  <c r="A232" i="46"/>
  <c r="C231" i="46"/>
  <c r="A231" i="46"/>
  <c r="C230" i="46"/>
  <c r="A230" i="46"/>
  <c r="C229" i="46"/>
  <c r="A229" i="46"/>
  <c r="C228" i="46"/>
  <c r="A228" i="46"/>
  <c r="C227" i="46"/>
  <c r="A227" i="46"/>
  <c r="C226" i="46"/>
  <c r="A226" i="46"/>
  <c r="C225" i="46"/>
  <c r="A225" i="46"/>
  <c r="C224" i="46"/>
  <c r="A224" i="46"/>
  <c r="C223" i="46"/>
  <c r="A223" i="46"/>
  <c r="C222" i="46"/>
  <c r="A222" i="46"/>
  <c r="C221" i="46"/>
  <c r="A221" i="46"/>
  <c r="C220" i="46"/>
  <c r="A220" i="46"/>
  <c r="C219" i="46"/>
  <c r="A219" i="46"/>
  <c r="C218" i="46"/>
  <c r="A218" i="46"/>
  <c r="C217" i="46"/>
  <c r="A217" i="46"/>
  <c r="C216" i="46"/>
  <c r="A216" i="46"/>
  <c r="C215" i="46"/>
  <c r="A215" i="46"/>
  <c r="C214" i="46"/>
  <c r="A214" i="46"/>
  <c r="C213" i="46"/>
  <c r="A213" i="46"/>
  <c r="C212" i="46"/>
  <c r="A212" i="46"/>
  <c r="C211" i="46"/>
  <c r="A211" i="46"/>
  <c r="C210" i="46"/>
  <c r="A210" i="46"/>
  <c r="C209" i="46"/>
  <c r="A209" i="46"/>
  <c r="C208" i="46"/>
  <c r="A208" i="46"/>
  <c r="C207" i="46"/>
  <c r="A207" i="46"/>
  <c r="C206" i="46"/>
  <c r="A206" i="46"/>
  <c r="C205" i="46"/>
  <c r="A205" i="46"/>
  <c r="C204" i="46"/>
  <c r="A204" i="46"/>
  <c r="C203" i="46"/>
  <c r="A203" i="46"/>
  <c r="C202" i="46"/>
  <c r="A202" i="46"/>
  <c r="C201" i="46"/>
  <c r="A201" i="46"/>
  <c r="C200" i="46"/>
  <c r="A200" i="46"/>
  <c r="C199" i="46"/>
  <c r="A199" i="46"/>
  <c r="C198" i="46"/>
  <c r="A198" i="46"/>
  <c r="C197" i="46"/>
  <c r="A197" i="46"/>
  <c r="C196" i="46"/>
  <c r="A196" i="46"/>
  <c r="C195" i="46"/>
  <c r="A195" i="46"/>
  <c r="C194" i="46"/>
  <c r="A194" i="46"/>
  <c r="C193" i="46"/>
  <c r="A193" i="46"/>
  <c r="C192" i="46"/>
  <c r="A192" i="46"/>
  <c r="C191" i="46"/>
  <c r="A191" i="46"/>
  <c r="C190" i="46"/>
  <c r="A190" i="46"/>
  <c r="C189" i="46"/>
  <c r="A189" i="46"/>
  <c r="C188" i="46"/>
  <c r="A188" i="46"/>
  <c r="C187" i="46"/>
  <c r="A187" i="46"/>
  <c r="C186" i="46"/>
  <c r="A186" i="46"/>
  <c r="C185" i="46"/>
  <c r="A185" i="46"/>
  <c r="C184" i="46"/>
  <c r="A184" i="46"/>
  <c r="C183" i="46"/>
  <c r="A183" i="46"/>
  <c r="C182" i="46"/>
  <c r="A182" i="46"/>
  <c r="C181" i="46"/>
  <c r="A181" i="46"/>
  <c r="C180" i="46"/>
  <c r="A180" i="46"/>
  <c r="C179" i="46"/>
  <c r="A179" i="46"/>
  <c r="C178" i="46"/>
  <c r="A178" i="46"/>
  <c r="C177" i="46"/>
  <c r="A177" i="46"/>
  <c r="C176" i="46"/>
  <c r="A176" i="46"/>
  <c r="C175" i="46"/>
  <c r="A175" i="46"/>
  <c r="C174" i="46"/>
  <c r="A174" i="46"/>
  <c r="C173" i="46"/>
  <c r="A173" i="46"/>
  <c r="C172" i="46"/>
  <c r="A172" i="46"/>
  <c r="C171" i="46"/>
  <c r="A171" i="46"/>
  <c r="C170" i="46"/>
  <c r="A170" i="46"/>
  <c r="C169" i="46"/>
  <c r="A169" i="46"/>
  <c r="C168" i="46"/>
  <c r="A168" i="46"/>
  <c r="C167" i="46"/>
  <c r="A167" i="46"/>
  <c r="C166" i="46"/>
  <c r="A166" i="46"/>
  <c r="C165" i="46"/>
  <c r="A165" i="46"/>
  <c r="C164" i="46"/>
  <c r="A164" i="46"/>
  <c r="C163" i="46"/>
  <c r="A163" i="46"/>
  <c r="C162" i="46"/>
  <c r="A162" i="46"/>
  <c r="C161" i="46"/>
  <c r="A161" i="46"/>
  <c r="C160" i="46"/>
  <c r="A160" i="46"/>
  <c r="C159" i="46"/>
  <c r="A159" i="46"/>
  <c r="C158" i="46"/>
  <c r="A158" i="46"/>
  <c r="C157" i="46"/>
  <c r="A157" i="46"/>
  <c r="C156" i="46"/>
  <c r="A156" i="46"/>
  <c r="C155" i="46"/>
  <c r="A155" i="46"/>
  <c r="C154" i="46"/>
  <c r="A154" i="46"/>
  <c r="C153" i="46"/>
  <c r="A153" i="46"/>
  <c r="C152" i="46"/>
  <c r="A152" i="46"/>
  <c r="C151" i="46"/>
  <c r="A151" i="46"/>
  <c r="C150" i="46"/>
  <c r="A150" i="46"/>
  <c r="C149" i="46"/>
  <c r="A149" i="46"/>
  <c r="C148" i="46"/>
  <c r="A148" i="46"/>
  <c r="C147" i="46"/>
  <c r="A147" i="46"/>
  <c r="C146" i="46"/>
  <c r="A146" i="46"/>
  <c r="C145" i="46"/>
  <c r="A145" i="46"/>
  <c r="C144" i="46"/>
  <c r="A144" i="46"/>
  <c r="C143" i="46"/>
  <c r="A143" i="46"/>
  <c r="C142" i="46"/>
  <c r="A142" i="46"/>
  <c r="C141" i="46"/>
  <c r="A141" i="46"/>
  <c r="C140" i="46"/>
  <c r="A140" i="46"/>
  <c r="C139" i="46"/>
  <c r="A139" i="46"/>
  <c r="C138" i="46"/>
  <c r="A138" i="46"/>
  <c r="C137" i="46"/>
  <c r="A137" i="46"/>
  <c r="C136" i="46"/>
  <c r="A136" i="46"/>
  <c r="C135" i="46"/>
  <c r="A135" i="46"/>
  <c r="C134" i="46"/>
  <c r="A134" i="46"/>
  <c r="C133" i="46"/>
  <c r="A133" i="46"/>
  <c r="C132" i="46"/>
  <c r="A132" i="46"/>
  <c r="C131" i="46"/>
  <c r="A131" i="46"/>
  <c r="C130" i="46"/>
  <c r="A130" i="46"/>
  <c r="C129" i="46"/>
  <c r="A129" i="46"/>
  <c r="C128" i="46"/>
  <c r="A128" i="46"/>
  <c r="C127" i="46"/>
  <c r="A127" i="46"/>
  <c r="C126" i="46"/>
  <c r="A126" i="46"/>
  <c r="C125" i="46"/>
  <c r="A125" i="46"/>
  <c r="C124" i="46"/>
  <c r="A124" i="46"/>
  <c r="C123" i="46"/>
  <c r="A123" i="46"/>
  <c r="C122" i="46"/>
  <c r="A122" i="46"/>
  <c r="C121" i="46"/>
  <c r="A121" i="46"/>
  <c r="C120" i="46"/>
  <c r="A120" i="46"/>
  <c r="C119" i="46"/>
  <c r="A119" i="46"/>
  <c r="C118" i="46"/>
  <c r="A118" i="46"/>
  <c r="C117" i="46"/>
  <c r="A117" i="46"/>
  <c r="C116" i="46"/>
  <c r="A116" i="46"/>
  <c r="C115" i="46"/>
  <c r="A115" i="46"/>
  <c r="C114" i="46"/>
  <c r="A114" i="46"/>
  <c r="C113" i="46"/>
  <c r="A113" i="46"/>
  <c r="C112" i="46"/>
  <c r="A112" i="46"/>
  <c r="C111" i="46"/>
  <c r="A111" i="46"/>
  <c r="C110" i="46"/>
  <c r="A110" i="46"/>
  <c r="C109" i="46"/>
  <c r="A109" i="46"/>
  <c r="C108" i="46"/>
  <c r="A108" i="46"/>
  <c r="C107" i="46"/>
  <c r="A107" i="46"/>
  <c r="C106" i="46"/>
  <c r="A106" i="46"/>
  <c r="C105" i="46"/>
  <c r="A105" i="46"/>
  <c r="C104" i="46"/>
  <c r="A104" i="46"/>
  <c r="C103" i="46"/>
  <c r="A103" i="46"/>
  <c r="C102" i="46"/>
  <c r="A102" i="46"/>
  <c r="C101" i="46"/>
  <c r="A101" i="46"/>
  <c r="C100" i="46"/>
  <c r="A100" i="46"/>
  <c r="C99" i="46"/>
  <c r="A99" i="46"/>
  <c r="C98" i="46"/>
  <c r="A98" i="46"/>
  <c r="C97" i="46"/>
  <c r="A97" i="46"/>
  <c r="C96" i="46"/>
  <c r="A96" i="46"/>
  <c r="C95" i="46"/>
  <c r="A95" i="46"/>
  <c r="C94" i="46"/>
  <c r="A94" i="46"/>
  <c r="C93" i="46"/>
  <c r="A93" i="46"/>
  <c r="C92" i="46"/>
  <c r="A92" i="46"/>
  <c r="C91" i="46"/>
  <c r="A91" i="46"/>
  <c r="C90" i="46"/>
  <c r="A90" i="46"/>
  <c r="C89" i="46"/>
  <c r="A89" i="46"/>
  <c r="C88" i="46"/>
  <c r="A88" i="46"/>
  <c r="C87" i="46"/>
  <c r="A87" i="46"/>
  <c r="C86" i="46"/>
  <c r="A86" i="46"/>
  <c r="C85" i="46"/>
  <c r="A85" i="46"/>
  <c r="C84" i="46"/>
  <c r="A84" i="46"/>
  <c r="C83" i="46"/>
  <c r="A83" i="46"/>
  <c r="C82" i="46"/>
  <c r="A82" i="46"/>
  <c r="C81" i="46"/>
  <c r="A81" i="46"/>
  <c r="C80" i="46"/>
  <c r="A80" i="46"/>
  <c r="C79" i="46"/>
  <c r="A79" i="46"/>
  <c r="C78" i="46"/>
  <c r="A78" i="46"/>
  <c r="C77" i="46"/>
  <c r="A77" i="46"/>
  <c r="C76" i="46"/>
  <c r="A76" i="46"/>
  <c r="C75" i="46"/>
  <c r="A75" i="46"/>
  <c r="C74" i="46"/>
  <c r="A74" i="46"/>
  <c r="C73" i="46"/>
  <c r="A73" i="46"/>
  <c r="C72" i="46"/>
  <c r="A72" i="46"/>
  <c r="C71" i="46"/>
  <c r="A71" i="46"/>
  <c r="C70" i="46"/>
  <c r="A70" i="46"/>
  <c r="C69" i="46"/>
  <c r="A69" i="46"/>
  <c r="C68" i="46"/>
  <c r="A68" i="46"/>
  <c r="C67" i="46"/>
  <c r="A67" i="46"/>
  <c r="C66" i="46"/>
  <c r="A66" i="46"/>
  <c r="C65" i="46"/>
  <c r="A65" i="46"/>
  <c r="C64" i="46"/>
  <c r="A64" i="46"/>
  <c r="C63" i="46"/>
  <c r="A63" i="46"/>
  <c r="C62" i="46"/>
  <c r="A62" i="46"/>
  <c r="C61" i="46"/>
  <c r="A61" i="46"/>
  <c r="C60" i="46"/>
  <c r="A60" i="46"/>
  <c r="C59" i="46"/>
  <c r="A59" i="46"/>
  <c r="C58" i="46"/>
  <c r="A58" i="46"/>
  <c r="C57" i="46"/>
  <c r="A57" i="46"/>
  <c r="C56" i="46"/>
  <c r="A56" i="46"/>
  <c r="C55" i="46"/>
  <c r="A55" i="46"/>
  <c r="C54" i="46"/>
  <c r="A54" i="46"/>
  <c r="C53" i="46"/>
  <c r="A53" i="46"/>
  <c r="C52" i="46"/>
  <c r="A52" i="46"/>
  <c r="C51" i="46"/>
  <c r="A51" i="46"/>
  <c r="C50" i="46"/>
  <c r="A50" i="46"/>
  <c r="C49" i="46"/>
  <c r="A49" i="46"/>
  <c r="C48" i="46"/>
  <c r="A48" i="46"/>
  <c r="C47" i="46"/>
  <c r="A47" i="46"/>
  <c r="C46" i="46"/>
  <c r="A46" i="46"/>
  <c r="C45" i="46"/>
  <c r="A45" i="46"/>
  <c r="C44" i="46"/>
  <c r="A44" i="46"/>
  <c r="C43" i="46"/>
  <c r="A43" i="46"/>
  <c r="C42" i="46"/>
  <c r="A42" i="46"/>
  <c r="C41" i="46"/>
  <c r="A41" i="46"/>
  <c r="C40" i="46"/>
  <c r="A40" i="46"/>
  <c r="C39" i="46"/>
  <c r="A39" i="46"/>
  <c r="C38" i="46"/>
  <c r="A38" i="46"/>
  <c r="C37" i="46"/>
  <c r="A37" i="46"/>
  <c r="C36" i="46"/>
  <c r="A36" i="46"/>
  <c r="C35" i="46"/>
  <c r="A35" i="46"/>
  <c r="C34" i="46"/>
  <c r="A34" i="46"/>
  <c r="C33" i="46"/>
  <c r="A33" i="46"/>
  <c r="C32" i="46"/>
  <c r="A32" i="46"/>
  <c r="C31" i="46"/>
  <c r="A31" i="46"/>
  <c r="C30" i="46"/>
  <c r="A30" i="46"/>
  <c r="C29" i="46"/>
  <c r="A29" i="46"/>
  <c r="C28" i="46"/>
  <c r="A28" i="46"/>
  <c r="C27" i="46"/>
  <c r="A27" i="46"/>
  <c r="C26" i="46"/>
  <c r="A26" i="46"/>
  <c r="C25" i="46"/>
  <c r="A25" i="46"/>
  <c r="C24" i="46"/>
  <c r="A24" i="46"/>
  <c r="C23" i="46"/>
  <c r="A23" i="46"/>
  <c r="C22" i="46"/>
  <c r="A22" i="46"/>
  <c r="C21" i="46"/>
  <c r="A21" i="46"/>
  <c r="C20" i="46"/>
  <c r="A20" i="46"/>
  <c r="C19" i="46"/>
  <c r="A19" i="46"/>
  <c r="C18" i="46"/>
  <c r="A18" i="46"/>
  <c r="C17" i="46"/>
  <c r="A17" i="46"/>
  <c r="C16" i="46"/>
  <c r="A16" i="46"/>
  <c r="C15" i="46"/>
  <c r="A15" i="46"/>
  <c r="C14" i="46"/>
  <c r="A14" i="46"/>
  <c r="C13" i="46"/>
  <c r="A13" i="46"/>
  <c r="C12" i="46"/>
  <c r="A12" i="46"/>
  <c r="C11" i="46"/>
  <c r="A11" i="46"/>
  <c r="C10" i="46"/>
  <c r="A10" i="46"/>
  <c r="C9" i="46"/>
  <c r="A9" i="46"/>
  <c r="C8" i="46"/>
  <c r="A8" i="46"/>
  <c r="C7" i="46"/>
  <c r="A7" i="46"/>
  <c r="C6" i="46"/>
  <c r="A6" i="46"/>
  <c r="C5" i="46"/>
  <c r="A5" i="46"/>
  <c r="C4" i="46"/>
  <c r="A4" i="46"/>
  <c r="C3" i="46"/>
  <c r="A3" i="46"/>
  <c r="C2" i="46"/>
  <c r="A2" i="46"/>
  <c r="C417" i="45"/>
  <c r="A417" i="45"/>
  <c r="C416" i="45"/>
  <c r="A416" i="45"/>
  <c r="C415" i="45"/>
  <c r="A415" i="45"/>
  <c r="C414" i="45"/>
  <c r="A414" i="45"/>
  <c r="C413" i="45"/>
  <c r="A413" i="45"/>
  <c r="C412" i="45"/>
  <c r="A412" i="45"/>
  <c r="C411" i="45"/>
  <c r="A411" i="45"/>
  <c r="C410" i="45"/>
  <c r="A410" i="45"/>
  <c r="C409" i="45"/>
  <c r="A409" i="45"/>
  <c r="C408" i="45"/>
  <c r="A408" i="45"/>
  <c r="C407" i="45"/>
  <c r="A407" i="45"/>
  <c r="C406" i="45"/>
  <c r="A406" i="45"/>
  <c r="C405" i="45"/>
  <c r="A405" i="45"/>
  <c r="C404" i="45"/>
  <c r="A404" i="45"/>
  <c r="C403" i="45"/>
  <c r="A403" i="45"/>
  <c r="C402" i="45"/>
  <c r="A402" i="45"/>
  <c r="C401" i="45"/>
  <c r="A401" i="45"/>
  <c r="C400" i="45"/>
  <c r="A400" i="45"/>
  <c r="C399" i="45"/>
  <c r="A399" i="45"/>
  <c r="C398" i="45"/>
  <c r="A398" i="45"/>
  <c r="C397" i="45"/>
  <c r="A397" i="45"/>
  <c r="C396" i="45"/>
  <c r="A396" i="45"/>
  <c r="C395" i="45"/>
  <c r="A395" i="45"/>
  <c r="C394" i="45"/>
  <c r="A394" i="45"/>
  <c r="C393" i="45"/>
  <c r="A393" i="45"/>
  <c r="C392" i="45"/>
  <c r="A392" i="45"/>
  <c r="C391" i="45"/>
  <c r="A391" i="45"/>
  <c r="C390" i="45"/>
  <c r="A390" i="45"/>
  <c r="C389" i="45"/>
  <c r="A389" i="45"/>
  <c r="C388" i="45"/>
  <c r="A388" i="45"/>
  <c r="C387" i="45"/>
  <c r="A387" i="45"/>
  <c r="C386" i="45"/>
  <c r="A386" i="45"/>
  <c r="C385" i="45"/>
  <c r="A385" i="45"/>
  <c r="C384" i="45"/>
  <c r="A384" i="45"/>
  <c r="C383" i="45"/>
  <c r="A383" i="45"/>
  <c r="C382" i="45"/>
  <c r="A382" i="45"/>
  <c r="C381" i="45"/>
  <c r="A381" i="45"/>
  <c r="C380" i="45"/>
  <c r="A380" i="45"/>
  <c r="C379" i="45"/>
  <c r="A379" i="45"/>
  <c r="C378" i="45"/>
  <c r="A378" i="45"/>
  <c r="C377" i="45"/>
  <c r="A377" i="45"/>
  <c r="C376" i="45"/>
  <c r="A376" i="45"/>
  <c r="C375" i="45"/>
  <c r="A375" i="45"/>
  <c r="C374" i="45"/>
  <c r="A374" i="45"/>
  <c r="C373" i="45"/>
  <c r="A373" i="45"/>
  <c r="C372" i="45"/>
  <c r="A372" i="45"/>
  <c r="C371" i="45"/>
  <c r="A371" i="45"/>
  <c r="C370" i="45"/>
  <c r="A370" i="45"/>
  <c r="C369" i="45"/>
  <c r="A369" i="45"/>
  <c r="C368" i="45"/>
  <c r="A368" i="45"/>
  <c r="C367" i="45"/>
  <c r="A367" i="45"/>
  <c r="C366" i="45"/>
  <c r="A366" i="45"/>
  <c r="C365" i="45"/>
  <c r="A365" i="45"/>
  <c r="C364" i="45"/>
  <c r="A364" i="45"/>
  <c r="C363" i="45"/>
  <c r="A363" i="45"/>
  <c r="C362" i="45"/>
  <c r="A362" i="45"/>
  <c r="C361" i="45"/>
  <c r="A361" i="45"/>
  <c r="C360" i="45"/>
  <c r="A360" i="45"/>
  <c r="C359" i="45"/>
  <c r="A359" i="45"/>
  <c r="C358" i="45"/>
  <c r="A358" i="45"/>
  <c r="C357" i="45"/>
  <c r="A357" i="45"/>
  <c r="C356" i="45"/>
  <c r="A356" i="45"/>
  <c r="C355" i="45"/>
  <c r="A355" i="45"/>
  <c r="C354" i="45"/>
  <c r="A354" i="45"/>
  <c r="C353" i="45"/>
  <c r="A353" i="45"/>
  <c r="C352" i="45"/>
  <c r="A352" i="45"/>
  <c r="C351" i="45"/>
  <c r="A351" i="45"/>
  <c r="C350" i="45"/>
  <c r="A350" i="45"/>
  <c r="C349" i="45"/>
  <c r="A349" i="45"/>
  <c r="C348" i="45"/>
  <c r="A348" i="45"/>
  <c r="C347" i="45"/>
  <c r="A347" i="45"/>
  <c r="C346" i="45"/>
  <c r="A346" i="45"/>
  <c r="C345" i="45"/>
  <c r="A345" i="45"/>
  <c r="C344" i="45"/>
  <c r="A344" i="45"/>
  <c r="C343" i="45"/>
  <c r="A343" i="45"/>
  <c r="C342" i="45"/>
  <c r="A342" i="45"/>
  <c r="C341" i="45"/>
  <c r="A341" i="45"/>
  <c r="C340" i="45"/>
  <c r="A340" i="45"/>
  <c r="C339" i="45"/>
  <c r="A339" i="45"/>
  <c r="C338" i="45"/>
  <c r="A338" i="45"/>
  <c r="C337" i="45"/>
  <c r="A337" i="45"/>
  <c r="C336" i="45"/>
  <c r="A336" i="45"/>
  <c r="C335" i="45"/>
  <c r="A335" i="45"/>
  <c r="C334" i="45"/>
  <c r="A334" i="45"/>
  <c r="C333" i="45"/>
  <c r="A333" i="45"/>
  <c r="C332" i="45"/>
  <c r="A332" i="45"/>
  <c r="C331" i="45"/>
  <c r="A331" i="45"/>
  <c r="C330" i="45"/>
  <c r="A330" i="45"/>
  <c r="C329" i="45"/>
  <c r="A329" i="45"/>
  <c r="C328" i="45"/>
  <c r="A328" i="45"/>
  <c r="C327" i="45"/>
  <c r="A327" i="45"/>
  <c r="C326" i="45"/>
  <c r="A326" i="45"/>
  <c r="C325" i="45"/>
  <c r="A325" i="45"/>
  <c r="C324" i="45"/>
  <c r="A324" i="45"/>
  <c r="C323" i="45"/>
  <c r="A323" i="45"/>
  <c r="C322" i="45"/>
  <c r="A322" i="45"/>
  <c r="C321" i="45"/>
  <c r="A321" i="45"/>
  <c r="C320" i="45"/>
  <c r="A320" i="45"/>
  <c r="C319" i="45"/>
  <c r="A319" i="45"/>
  <c r="C318" i="45"/>
  <c r="A318" i="45"/>
  <c r="C317" i="45"/>
  <c r="A317" i="45"/>
  <c r="C316" i="45"/>
  <c r="A316" i="45"/>
  <c r="C315" i="45"/>
  <c r="A315" i="45"/>
  <c r="C314" i="45"/>
  <c r="A314" i="45"/>
  <c r="C313" i="45"/>
  <c r="A313" i="45"/>
  <c r="C312" i="45"/>
  <c r="A312" i="45"/>
  <c r="C311" i="45"/>
  <c r="A311" i="45"/>
  <c r="C310" i="45"/>
  <c r="A310" i="45"/>
  <c r="C309" i="45"/>
  <c r="A309" i="45"/>
  <c r="C308" i="45"/>
  <c r="A308" i="45"/>
  <c r="C307" i="45"/>
  <c r="A307" i="45"/>
  <c r="C306" i="45"/>
  <c r="A306" i="45"/>
  <c r="C305" i="45"/>
  <c r="A305" i="45"/>
  <c r="C304" i="45"/>
  <c r="A304" i="45"/>
  <c r="C303" i="45"/>
  <c r="A303" i="45"/>
  <c r="C302" i="45"/>
  <c r="A302" i="45"/>
  <c r="C301" i="45"/>
  <c r="A301" i="45"/>
  <c r="C300" i="45"/>
  <c r="A300" i="45"/>
  <c r="C299" i="45"/>
  <c r="A299" i="45"/>
  <c r="C298" i="45"/>
  <c r="A298" i="45"/>
  <c r="C297" i="45"/>
  <c r="A297" i="45"/>
  <c r="C296" i="45"/>
  <c r="A296" i="45"/>
  <c r="C295" i="45"/>
  <c r="A295" i="45"/>
  <c r="C294" i="45"/>
  <c r="A294" i="45"/>
  <c r="C293" i="45"/>
  <c r="A293" i="45"/>
  <c r="C292" i="45"/>
  <c r="A292" i="45"/>
  <c r="C291" i="45"/>
  <c r="A291" i="45"/>
  <c r="C290" i="45"/>
  <c r="A290" i="45"/>
  <c r="C289" i="45"/>
  <c r="A289" i="45"/>
  <c r="C288" i="45"/>
  <c r="A288" i="45"/>
  <c r="C287" i="45"/>
  <c r="A287" i="45"/>
  <c r="C286" i="45"/>
  <c r="A286" i="45"/>
  <c r="C285" i="45"/>
  <c r="A285" i="45"/>
  <c r="C284" i="45"/>
  <c r="A284" i="45"/>
  <c r="C283" i="45"/>
  <c r="A283" i="45"/>
  <c r="C282" i="45"/>
  <c r="A282" i="45"/>
  <c r="C281" i="45"/>
  <c r="A281" i="45"/>
  <c r="C280" i="45"/>
  <c r="A280" i="45"/>
  <c r="C279" i="45"/>
  <c r="A279" i="45"/>
  <c r="C278" i="45"/>
  <c r="A278" i="45"/>
  <c r="C277" i="45"/>
  <c r="A277" i="45"/>
  <c r="C276" i="45"/>
  <c r="A276" i="45"/>
  <c r="C275" i="45"/>
  <c r="A275" i="45"/>
  <c r="C274" i="45"/>
  <c r="A274" i="45"/>
  <c r="C273" i="45"/>
  <c r="A273" i="45"/>
  <c r="C272" i="45"/>
  <c r="A272" i="45"/>
  <c r="C271" i="45"/>
  <c r="A271" i="45"/>
  <c r="C270" i="45"/>
  <c r="A270" i="45"/>
  <c r="C269" i="45"/>
  <c r="A269" i="45"/>
  <c r="C268" i="45"/>
  <c r="A268" i="45"/>
  <c r="C267" i="45"/>
  <c r="A267" i="45"/>
  <c r="C266" i="45"/>
  <c r="A266" i="45"/>
  <c r="C265" i="45"/>
  <c r="A265" i="45"/>
  <c r="C264" i="45"/>
  <c r="A264" i="45"/>
  <c r="C263" i="45"/>
  <c r="A263" i="45"/>
  <c r="C262" i="45"/>
  <c r="A262" i="45"/>
  <c r="C261" i="45"/>
  <c r="A261" i="45"/>
  <c r="C260" i="45"/>
  <c r="A260" i="45"/>
  <c r="C259" i="45"/>
  <c r="A259" i="45"/>
  <c r="C258" i="45"/>
  <c r="A258" i="45"/>
  <c r="C257" i="45"/>
  <c r="A257" i="45"/>
  <c r="C256" i="45"/>
  <c r="A256" i="45"/>
  <c r="C255" i="45"/>
  <c r="A255" i="45"/>
  <c r="C254" i="45"/>
  <c r="A254" i="45"/>
  <c r="C253" i="45"/>
  <c r="A253" i="45"/>
  <c r="C252" i="45"/>
  <c r="A252" i="45"/>
  <c r="C251" i="45"/>
  <c r="A251" i="45"/>
  <c r="C250" i="45"/>
  <c r="A250" i="45"/>
  <c r="C249" i="45"/>
  <c r="A249" i="45"/>
  <c r="C248" i="45"/>
  <c r="A248" i="45"/>
  <c r="C247" i="45"/>
  <c r="A247" i="45"/>
  <c r="C246" i="45"/>
  <c r="A246" i="45"/>
  <c r="C245" i="45"/>
  <c r="A245" i="45"/>
  <c r="C244" i="45"/>
  <c r="A244" i="45"/>
  <c r="C243" i="45"/>
  <c r="A243" i="45"/>
  <c r="C242" i="45"/>
  <c r="A242" i="45"/>
  <c r="C241" i="45"/>
  <c r="A241" i="45"/>
  <c r="C240" i="45"/>
  <c r="A240" i="45"/>
  <c r="C239" i="45"/>
  <c r="A239" i="45"/>
  <c r="C238" i="45"/>
  <c r="A238" i="45"/>
  <c r="C237" i="45"/>
  <c r="A237" i="45"/>
  <c r="C236" i="45"/>
  <c r="A236" i="45"/>
  <c r="C235" i="45"/>
  <c r="A235" i="45"/>
  <c r="C234" i="45"/>
  <c r="A234" i="45"/>
  <c r="C233" i="45"/>
  <c r="A233" i="45"/>
  <c r="C232" i="45"/>
  <c r="A232" i="45"/>
  <c r="C231" i="45"/>
  <c r="A231" i="45"/>
  <c r="C230" i="45"/>
  <c r="A230" i="45"/>
  <c r="C229" i="45"/>
  <c r="A229" i="45"/>
  <c r="C228" i="45"/>
  <c r="A228" i="45"/>
  <c r="C227" i="45"/>
  <c r="A227" i="45"/>
  <c r="C226" i="45"/>
  <c r="A226" i="45"/>
  <c r="C225" i="45"/>
  <c r="A225" i="45"/>
  <c r="C224" i="45"/>
  <c r="A224" i="45"/>
  <c r="C223" i="45"/>
  <c r="A223" i="45"/>
  <c r="C222" i="45"/>
  <c r="A222" i="45"/>
  <c r="C221" i="45"/>
  <c r="A221" i="45"/>
  <c r="C220" i="45"/>
  <c r="A220" i="45"/>
  <c r="C219" i="45"/>
  <c r="A219" i="45"/>
  <c r="C218" i="45"/>
  <c r="A218" i="45"/>
  <c r="C217" i="45"/>
  <c r="A217" i="45"/>
  <c r="C216" i="45"/>
  <c r="A216" i="45"/>
  <c r="C215" i="45"/>
  <c r="A215" i="45"/>
  <c r="C214" i="45"/>
  <c r="A214" i="45"/>
  <c r="C213" i="45"/>
  <c r="A213" i="45"/>
  <c r="C212" i="45"/>
  <c r="A212" i="45"/>
  <c r="C211" i="45"/>
  <c r="A211" i="45"/>
  <c r="C210" i="45"/>
  <c r="A210" i="45"/>
  <c r="C209" i="45"/>
  <c r="A209" i="45"/>
  <c r="C208" i="45"/>
  <c r="A208" i="45"/>
  <c r="C207" i="45"/>
  <c r="A207" i="45"/>
  <c r="C206" i="45"/>
  <c r="A206" i="45"/>
  <c r="C205" i="45"/>
  <c r="A205" i="45"/>
  <c r="C204" i="45"/>
  <c r="A204" i="45"/>
  <c r="C203" i="45"/>
  <c r="A203" i="45"/>
  <c r="C202" i="45"/>
  <c r="A202" i="45"/>
  <c r="C201" i="45"/>
  <c r="A201" i="45"/>
  <c r="C200" i="45"/>
  <c r="A200" i="45"/>
  <c r="C199" i="45"/>
  <c r="A199" i="45"/>
  <c r="C198" i="45"/>
  <c r="A198" i="45"/>
  <c r="C197" i="45"/>
  <c r="A197" i="45"/>
  <c r="C196" i="45"/>
  <c r="A196" i="45"/>
  <c r="C195" i="45"/>
  <c r="A195" i="45"/>
  <c r="C194" i="45"/>
  <c r="A194" i="45"/>
  <c r="C193" i="45"/>
  <c r="A193" i="45"/>
  <c r="C192" i="45"/>
  <c r="A192" i="45"/>
  <c r="C191" i="45"/>
  <c r="A191" i="45"/>
  <c r="C190" i="45"/>
  <c r="A190" i="45"/>
  <c r="C189" i="45"/>
  <c r="A189" i="45"/>
  <c r="C188" i="45"/>
  <c r="A188" i="45"/>
  <c r="C187" i="45"/>
  <c r="A187" i="45"/>
  <c r="C186" i="45"/>
  <c r="A186" i="45"/>
  <c r="C185" i="45"/>
  <c r="A185" i="45"/>
  <c r="C184" i="45"/>
  <c r="A184" i="45"/>
  <c r="C183" i="45"/>
  <c r="A183" i="45"/>
  <c r="C182" i="45"/>
  <c r="A182" i="45"/>
  <c r="C181" i="45"/>
  <c r="A181" i="45"/>
  <c r="C180" i="45"/>
  <c r="A180" i="45"/>
  <c r="C179" i="45"/>
  <c r="A179" i="45"/>
  <c r="C178" i="45"/>
  <c r="A178" i="45"/>
  <c r="C177" i="45"/>
  <c r="A177" i="45"/>
  <c r="C176" i="45"/>
  <c r="A176" i="45"/>
  <c r="C175" i="45"/>
  <c r="A175" i="45"/>
  <c r="C174" i="45"/>
  <c r="A174" i="45"/>
  <c r="C173" i="45"/>
  <c r="A173" i="45"/>
  <c r="C172" i="45"/>
  <c r="A172" i="45"/>
  <c r="C171" i="45"/>
  <c r="A171" i="45"/>
  <c r="C170" i="45"/>
  <c r="A170" i="45"/>
  <c r="C169" i="45"/>
  <c r="A169" i="45"/>
  <c r="C168" i="45"/>
  <c r="A168" i="45"/>
  <c r="C167" i="45"/>
  <c r="A167" i="45"/>
  <c r="C166" i="45"/>
  <c r="A166" i="45"/>
  <c r="C165" i="45"/>
  <c r="A165" i="45"/>
  <c r="C164" i="45"/>
  <c r="A164" i="45"/>
  <c r="C163" i="45"/>
  <c r="A163" i="45"/>
  <c r="C162" i="45"/>
  <c r="A162" i="45"/>
  <c r="C161" i="45"/>
  <c r="A161" i="45"/>
  <c r="C160" i="45"/>
  <c r="A160" i="45"/>
  <c r="C159" i="45"/>
  <c r="A159" i="45"/>
  <c r="C158" i="45"/>
  <c r="A158" i="45"/>
  <c r="C157" i="45"/>
  <c r="A157" i="45"/>
  <c r="C156" i="45"/>
  <c r="A156" i="45"/>
  <c r="C155" i="45"/>
  <c r="A155" i="45"/>
  <c r="C154" i="45"/>
  <c r="A154" i="45"/>
  <c r="C153" i="45"/>
  <c r="A153" i="45"/>
  <c r="C152" i="45"/>
  <c r="A152" i="45"/>
  <c r="C151" i="45"/>
  <c r="A151" i="45"/>
  <c r="C150" i="45"/>
  <c r="A150" i="45"/>
  <c r="C149" i="45"/>
  <c r="A149" i="45"/>
  <c r="C148" i="45"/>
  <c r="A148" i="45"/>
  <c r="C147" i="45"/>
  <c r="A147" i="45"/>
  <c r="C146" i="45"/>
  <c r="A146" i="45"/>
  <c r="C145" i="45"/>
  <c r="A145" i="45"/>
  <c r="C144" i="45"/>
  <c r="A144" i="45"/>
  <c r="C143" i="45"/>
  <c r="A143" i="45"/>
  <c r="C142" i="45"/>
  <c r="A142" i="45"/>
  <c r="C141" i="45"/>
  <c r="A141" i="45"/>
  <c r="C140" i="45"/>
  <c r="A140" i="45"/>
  <c r="C139" i="45"/>
  <c r="A139" i="45"/>
  <c r="C138" i="45"/>
  <c r="A138" i="45"/>
  <c r="C137" i="45"/>
  <c r="A137" i="45"/>
  <c r="C136" i="45"/>
  <c r="A136" i="45"/>
  <c r="C135" i="45"/>
  <c r="A135" i="45"/>
  <c r="C134" i="45"/>
  <c r="A134" i="45"/>
  <c r="C133" i="45"/>
  <c r="A133" i="45"/>
  <c r="C132" i="45"/>
  <c r="A132" i="45"/>
  <c r="C131" i="45"/>
  <c r="A131" i="45"/>
  <c r="C130" i="45"/>
  <c r="A130" i="45"/>
  <c r="C129" i="45"/>
  <c r="A129" i="45"/>
  <c r="C128" i="45"/>
  <c r="A128" i="45"/>
  <c r="C127" i="45"/>
  <c r="A127" i="45"/>
  <c r="C126" i="45"/>
  <c r="A126" i="45"/>
  <c r="C125" i="45"/>
  <c r="A125" i="45"/>
  <c r="C124" i="45"/>
  <c r="A124" i="45"/>
  <c r="C123" i="45"/>
  <c r="A123" i="45"/>
  <c r="C122" i="45"/>
  <c r="A122" i="45"/>
  <c r="C121" i="45"/>
  <c r="A121" i="45"/>
  <c r="C120" i="45"/>
  <c r="A120" i="45"/>
  <c r="C119" i="45"/>
  <c r="A119" i="45"/>
  <c r="C118" i="45"/>
  <c r="A118" i="45"/>
  <c r="C117" i="45"/>
  <c r="A117" i="45"/>
  <c r="C116" i="45"/>
  <c r="A116" i="45"/>
  <c r="C115" i="45"/>
  <c r="A115" i="45"/>
  <c r="C114" i="45"/>
  <c r="A114" i="45"/>
  <c r="C113" i="45"/>
  <c r="A113" i="45"/>
  <c r="C112" i="45"/>
  <c r="A112" i="45"/>
  <c r="C111" i="45"/>
  <c r="A111" i="45"/>
  <c r="C110" i="45"/>
  <c r="A110" i="45"/>
  <c r="C109" i="45"/>
  <c r="A109" i="45"/>
  <c r="C108" i="45"/>
  <c r="A108" i="45"/>
  <c r="C107" i="45"/>
  <c r="A107" i="45"/>
  <c r="C106" i="45"/>
  <c r="A106" i="45"/>
  <c r="C105" i="45"/>
  <c r="A105" i="45"/>
  <c r="C104" i="45"/>
  <c r="A104" i="45"/>
  <c r="C103" i="45"/>
  <c r="A103" i="45"/>
  <c r="C102" i="45"/>
  <c r="A102" i="45"/>
  <c r="C101" i="45"/>
  <c r="A101" i="45"/>
  <c r="C100" i="45"/>
  <c r="A100" i="45"/>
  <c r="C99" i="45"/>
  <c r="A99" i="45"/>
  <c r="C98" i="45"/>
  <c r="A98" i="45"/>
  <c r="C97" i="45"/>
  <c r="A97" i="45"/>
  <c r="C96" i="45"/>
  <c r="A96" i="45"/>
  <c r="C95" i="45"/>
  <c r="A95" i="45"/>
  <c r="C94" i="45"/>
  <c r="A94" i="45"/>
  <c r="C93" i="45"/>
  <c r="A93" i="45"/>
  <c r="C92" i="45"/>
  <c r="A92" i="45"/>
  <c r="C91" i="45"/>
  <c r="A91" i="45"/>
  <c r="C90" i="45"/>
  <c r="A90" i="45"/>
  <c r="C89" i="45"/>
  <c r="A89" i="45"/>
  <c r="C88" i="45"/>
  <c r="A88" i="45"/>
  <c r="C87" i="45"/>
  <c r="A87" i="45"/>
  <c r="C86" i="45"/>
  <c r="A86" i="45"/>
  <c r="C85" i="45"/>
  <c r="A85" i="45"/>
  <c r="C84" i="45"/>
  <c r="A84" i="45"/>
  <c r="C83" i="45"/>
  <c r="A83" i="45"/>
  <c r="C82" i="45"/>
  <c r="A82" i="45"/>
  <c r="C81" i="45"/>
  <c r="A81" i="45"/>
  <c r="C80" i="45"/>
  <c r="A80" i="45"/>
  <c r="C79" i="45"/>
  <c r="A79" i="45"/>
  <c r="C77" i="45"/>
  <c r="A77" i="45"/>
  <c r="C76" i="45"/>
  <c r="A76" i="45"/>
  <c r="C75" i="45"/>
  <c r="A75" i="45"/>
  <c r="C74" i="45"/>
  <c r="A74" i="45"/>
  <c r="C73" i="45"/>
  <c r="A73" i="45"/>
  <c r="C72" i="45"/>
  <c r="A72" i="45"/>
  <c r="C71" i="45"/>
  <c r="A71" i="45"/>
  <c r="C70" i="45"/>
  <c r="A70" i="45"/>
  <c r="C69" i="45"/>
  <c r="A69" i="45"/>
  <c r="C68" i="45"/>
  <c r="A68" i="45"/>
  <c r="C67" i="45"/>
  <c r="A67" i="45"/>
  <c r="A66" i="45"/>
  <c r="C64" i="45"/>
  <c r="A64" i="45"/>
  <c r="C63" i="45"/>
  <c r="A63" i="45"/>
  <c r="C62" i="45"/>
  <c r="A62" i="45"/>
  <c r="C61" i="45"/>
  <c r="A61" i="45"/>
  <c r="C60" i="45"/>
  <c r="A60" i="45"/>
  <c r="C59" i="45"/>
  <c r="A59" i="45"/>
  <c r="C58" i="45"/>
  <c r="A58" i="45"/>
  <c r="C57" i="45"/>
  <c r="A57" i="45"/>
  <c r="C56" i="45"/>
  <c r="A56" i="45"/>
  <c r="C55" i="45"/>
  <c r="A55" i="45"/>
  <c r="C54" i="45"/>
  <c r="A54" i="45"/>
  <c r="C53" i="45"/>
  <c r="A53" i="45"/>
  <c r="C52" i="45"/>
  <c r="A52" i="45"/>
  <c r="C51" i="45"/>
  <c r="A51" i="45"/>
  <c r="C50" i="45"/>
  <c r="A50" i="45"/>
  <c r="C49" i="45"/>
  <c r="A49" i="45"/>
  <c r="C48" i="45"/>
  <c r="A48" i="45"/>
  <c r="C47" i="45"/>
  <c r="A47" i="45"/>
  <c r="C46" i="45"/>
  <c r="A46" i="45"/>
  <c r="C45" i="45"/>
  <c r="A45" i="45"/>
  <c r="C44" i="45"/>
  <c r="A44" i="45"/>
  <c r="C43" i="45"/>
  <c r="A43" i="45"/>
  <c r="C42" i="45"/>
  <c r="A42" i="45"/>
  <c r="C41" i="45"/>
  <c r="A41" i="45"/>
  <c r="C40" i="45"/>
  <c r="A40" i="45"/>
  <c r="C39" i="45"/>
  <c r="A39" i="45"/>
  <c r="C38" i="45"/>
  <c r="A38" i="45"/>
  <c r="C37" i="45"/>
  <c r="A37" i="45"/>
  <c r="C36" i="45"/>
  <c r="A36" i="45"/>
  <c r="C35" i="45"/>
  <c r="A35" i="45"/>
  <c r="C34" i="45"/>
  <c r="A34" i="45"/>
  <c r="C33" i="45"/>
  <c r="A33" i="45"/>
  <c r="C32" i="45"/>
  <c r="A32" i="45"/>
  <c r="C31" i="45"/>
  <c r="A31" i="45"/>
  <c r="C30" i="45"/>
  <c r="A30" i="45"/>
  <c r="C29" i="45"/>
  <c r="A29" i="45"/>
  <c r="C28" i="45"/>
  <c r="A28" i="45"/>
  <c r="C27" i="45"/>
  <c r="A27" i="45"/>
  <c r="C26" i="45"/>
  <c r="A26" i="45"/>
  <c r="C25" i="45"/>
  <c r="A25" i="45"/>
  <c r="C24" i="45"/>
  <c r="A24" i="45"/>
  <c r="C23" i="45"/>
  <c r="A23" i="45"/>
  <c r="C22" i="45"/>
  <c r="A22" i="45"/>
  <c r="C21" i="45"/>
  <c r="A21" i="45"/>
  <c r="C20" i="45"/>
  <c r="A20" i="45"/>
  <c r="C19" i="45"/>
  <c r="A19" i="45"/>
  <c r="C18" i="45"/>
  <c r="A18" i="45"/>
  <c r="C17" i="45"/>
  <c r="A17" i="45"/>
  <c r="C16" i="45"/>
  <c r="A16" i="45"/>
  <c r="C15" i="45"/>
  <c r="A15" i="45"/>
  <c r="C14" i="45"/>
  <c r="A14" i="45"/>
  <c r="C13" i="45"/>
  <c r="A13" i="45"/>
  <c r="C12" i="45"/>
  <c r="A12" i="45"/>
  <c r="C11" i="45"/>
  <c r="A11" i="45"/>
  <c r="C10" i="45"/>
  <c r="A10" i="45"/>
  <c r="C9" i="45"/>
  <c r="A9" i="45"/>
  <c r="C8" i="45"/>
  <c r="A8" i="45"/>
  <c r="C7" i="45"/>
  <c r="A7" i="45"/>
  <c r="C6" i="45"/>
  <c r="A6" i="45"/>
  <c r="C5" i="45"/>
  <c r="A5" i="45"/>
  <c r="C4" i="45"/>
  <c r="A4" i="45"/>
  <c r="C3" i="45"/>
  <c r="A3" i="45"/>
  <c r="C2" i="45"/>
  <c r="A2" i="45"/>
  <c r="C419" i="44"/>
  <c r="A419" i="44"/>
  <c r="C418" i="44"/>
  <c r="A418" i="44"/>
  <c r="C417" i="44"/>
  <c r="A417" i="44"/>
  <c r="C416" i="44"/>
  <c r="A416" i="44"/>
  <c r="C415" i="44"/>
  <c r="A415" i="44"/>
  <c r="C414" i="44"/>
  <c r="A414" i="44"/>
  <c r="C413" i="44"/>
  <c r="A413" i="44"/>
  <c r="C412" i="44"/>
  <c r="A412" i="44"/>
  <c r="C411" i="44"/>
  <c r="A411" i="44"/>
  <c r="C410" i="44"/>
  <c r="A410" i="44"/>
  <c r="C409" i="44"/>
  <c r="A409" i="44"/>
  <c r="C408" i="44"/>
  <c r="A408" i="44"/>
  <c r="C407" i="44"/>
  <c r="A407" i="44"/>
  <c r="C406" i="44"/>
  <c r="A406" i="44"/>
  <c r="C405" i="44"/>
  <c r="A405" i="44"/>
  <c r="C404" i="44"/>
  <c r="A404" i="44"/>
  <c r="C403" i="44"/>
  <c r="A403" i="44"/>
  <c r="C402" i="44"/>
  <c r="A402" i="44"/>
  <c r="C401" i="44"/>
  <c r="A401" i="44"/>
  <c r="C400" i="44"/>
  <c r="A400" i="44"/>
  <c r="C399" i="44"/>
  <c r="A399" i="44"/>
  <c r="C398" i="44"/>
  <c r="A398" i="44"/>
  <c r="C397" i="44"/>
  <c r="A397" i="44"/>
  <c r="C396" i="44"/>
  <c r="A396" i="44"/>
  <c r="C395" i="44"/>
  <c r="A395" i="44"/>
  <c r="C394" i="44"/>
  <c r="A394" i="44"/>
  <c r="C393" i="44"/>
  <c r="A393" i="44"/>
  <c r="C392" i="44"/>
  <c r="A392" i="44"/>
  <c r="C391" i="44"/>
  <c r="A391" i="44"/>
  <c r="C390" i="44"/>
  <c r="A390" i="44"/>
  <c r="C389" i="44"/>
  <c r="A389" i="44"/>
  <c r="C388" i="44"/>
  <c r="A388" i="44"/>
  <c r="C387" i="44"/>
  <c r="A387" i="44"/>
  <c r="C386" i="44"/>
  <c r="A386" i="44"/>
  <c r="C385" i="44"/>
  <c r="A385" i="44"/>
  <c r="C384" i="44"/>
  <c r="A384" i="44"/>
  <c r="C383" i="44"/>
  <c r="A383" i="44"/>
  <c r="C382" i="44"/>
  <c r="A382" i="44"/>
  <c r="C381" i="44"/>
  <c r="A381" i="44"/>
  <c r="C380" i="44"/>
  <c r="A380" i="44"/>
  <c r="C379" i="44"/>
  <c r="A379" i="44"/>
  <c r="C378" i="44"/>
  <c r="A378" i="44"/>
  <c r="C377" i="44"/>
  <c r="A377" i="44"/>
  <c r="C376" i="44"/>
  <c r="A376" i="44"/>
  <c r="C375" i="44"/>
  <c r="A375" i="44"/>
  <c r="C374" i="44"/>
  <c r="A374" i="44"/>
  <c r="C373" i="44"/>
  <c r="A373" i="44"/>
  <c r="C372" i="44"/>
  <c r="A372" i="44"/>
  <c r="C371" i="44"/>
  <c r="A371" i="44"/>
  <c r="C370" i="44"/>
  <c r="A370" i="44"/>
  <c r="C369" i="44"/>
  <c r="A369" i="44"/>
  <c r="C368" i="44"/>
  <c r="A368" i="44"/>
  <c r="C367" i="44"/>
  <c r="A367" i="44"/>
  <c r="C366" i="44"/>
  <c r="A366" i="44"/>
  <c r="C365" i="44"/>
  <c r="A365" i="44"/>
  <c r="C364" i="44"/>
  <c r="A364" i="44"/>
  <c r="C363" i="44"/>
  <c r="A363" i="44"/>
  <c r="C362" i="44"/>
  <c r="A362" i="44"/>
  <c r="C361" i="44"/>
  <c r="A361" i="44"/>
  <c r="C360" i="44"/>
  <c r="A360" i="44"/>
  <c r="C359" i="44"/>
  <c r="A359" i="44"/>
  <c r="C358" i="44"/>
  <c r="A358" i="44"/>
  <c r="C357" i="44"/>
  <c r="A357" i="44"/>
  <c r="C356" i="44"/>
  <c r="A356" i="44"/>
  <c r="C355" i="44"/>
  <c r="A355" i="44"/>
  <c r="C354" i="44"/>
  <c r="A354" i="44"/>
  <c r="C353" i="44"/>
  <c r="A353" i="44"/>
  <c r="C352" i="44"/>
  <c r="A352" i="44"/>
  <c r="C351" i="44"/>
  <c r="A351" i="44"/>
  <c r="C350" i="44"/>
  <c r="A350" i="44"/>
  <c r="C349" i="44"/>
  <c r="A349" i="44"/>
  <c r="C348" i="44"/>
  <c r="A348" i="44"/>
  <c r="C347" i="44"/>
  <c r="A347" i="44"/>
  <c r="C346" i="44"/>
  <c r="A346" i="44"/>
  <c r="C345" i="44"/>
  <c r="A345" i="44"/>
  <c r="C344" i="44"/>
  <c r="A344" i="44"/>
  <c r="C343" i="44"/>
  <c r="A343" i="44"/>
  <c r="C342" i="44"/>
  <c r="A342" i="44"/>
  <c r="C341" i="44"/>
  <c r="A341" i="44"/>
  <c r="C340" i="44"/>
  <c r="A340" i="44"/>
  <c r="C339" i="44"/>
  <c r="A339" i="44"/>
  <c r="C338" i="44"/>
  <c r="A338" i="44"/>
  <c r="C337" i="44"/>
  <c r="A337" i="44"/>
  <c r="C336" i="44"/>
  <c r="A336" i="44"/>
  <c r="C335" i="44"/>
  <c r="A335" i="44"/>
  <c r="C334" i="44"/>
  <c r="A334" i="44"/>
  <c r="C333" i="44"/>
  <c r="A333" i="44"/>
  <c r="C332" i="44"/>
  <c r="A332" i="44"/>
  <c r="C331" i="44"/>
  <c r="A331" i="44"/>
  <c r="C330" i="44"/>
  <c r="A330" i="44"/>
  <c r="C329" i="44"/>
  <c r="A329" i="44"/>
  <c r="C328" i="44"/>
  <c r="A328" i="44"/>
  <c r="C327" i="44"/>
  <c r="A327" i="44"/>
  <c r="C326" i="44"/>
  <c r="A326" i="44"/>
  <c r="C325" i="44"/>
  <c r="A325" i="44"/>
  <c r="C324" i="44"/>
  <c r="A324" i="44"/>
  <c r="C323" i="44"/>
  <c r="A323" i="44"/>
  <c r="C322" i="44"/>
  <c r="A322" i="44"/>
  <c r="C321" i="44"/>
  <c r="A321" i="44"/>
  <c r="C320" i="44"/>
  <c r="A320" i="44"/>
  <c r="C319" i="44"/>
  <c r="A319" i="44"/>
  <c r="C318" i="44"/>
  <c r="A318" i="44"/>
  <c r="C317" i="44"/>
  <c r="A317" i="44"/>
  <c r="C316" i="44"/>
  <c r="A316" i="44"/>
  <c r="C315" i="44"/>
  <c r="A315" i="44"/>
  <c r="C314" i="44"/>
  <c r="A314" i="44"/>
  <c r="C313" i="44"/>
  <c r="A313" i="44"/>
  <c r="C312" i="44"/>
  <c r="A312" i="44"/>
  <c r="C311" i="44"/>
  <c r="A311" i="44"/>
  <c r="C310" i="44"/>
  <c r="A310" i="44"/>
  <c r="C309" i="44"/>
  <c r="A309" i="44"/>
  <c r="C308" i="44"/>
  <c r="A308" i="44"/>
  <c r="C307" i="44"/>
  <c r="A307" i="44"/>
  <c r="C306" i="44"/>
  <c r="A306" i="44"/>
  <c r="C305" i="44"/>
  <c r="A305" i="44"/>
  <c r="C304" i="44"/>
  <c r="A304" i="44"/>
  <c r="C303" i="44"/>
  <c r="A303" i="44"/>
  <c r="C302" i="44"/>
  <c r="A302" i="44"/>
  <c r="C301" i="44"/>
  <c r="A301" i="44"/>
  <c r="C300" i="44"/>
  <c r="A300" i="44"/>
  <c r="C299" i="44"/>
  <c r="A299" i="44"/>
  <c r="C298" i="44"/>
  <c r="A298" i="44"/>
  <c r="C297" i="44"/>
  <c r="A297" i="44"/>
  <c r="C296" i="44"/>
  <c r="A296" i="44"/>
  <c r="C295" i="44"/>
  <c r="A295" i="44"/>
  <c r="C294" i="44"/>
  <c r="A294" i="44"/>
  <c r="C293" i="44"/>
  <c r="A293" i="44"/>
  <c r="C292" i="44"/>
  <c r="A292" i="44"/>
  <c r="C291" i="44"/>
  <c r="A291" i="44"/>
  <c r="C290" i="44"/>
  <c r="A290" i="44"/>
  <c r="C289" i="44"/>
  <c r="A289" i="44"/>
  <c r="C288" i="44"/>
  <c r="A288" i="44"/>
  <c r="C287" i="44"/>
  <c r="A287" i="44"/>
  <c r="C286" i="44"/>
  <c r="A286" i="44"/>
  <c r="C285" i="44"/>
  <c r="A285" i="44"/>
  <c r="C284" i="44"/>
  <c r="A284" i="44"/>
  <c r="C283" i="44"/>
  <c r="A283" i="44"/>
  <c r="C282" i="44"/>
  <c r="A282" i="44"/>
  <c r="C281" i="44"/>
  <c r="A281" i="44"/>
  <c r="C280" i="44"/>
  <c r="A280" i="44"/>
  <c r="C279" i="44"/>
  <c r="A279" i="44"/>
  <c r="C278" i="44"/>
  <c r="A278" i="44"/>
  <c r="C277" i="44"/>
  <c r="A277" i="44"/>
  <c r="C276" i="44"/>
  <c r="A276" i="44"/>
  <c r="C275" i="44"/>
  <c r="A275" i="44"/>
  <c r="C274" i="44"/>
  <c r="A274" i="44"/>
  <c r="C273" i="44"/>
  <c r="A273" i="44"/>
  <c r="C272" i="44"/>
  <c r="A272" i="44"/>
  <c r="C271" i="44"/>
  <c r="A271" i="44"/>
  <c r="C270" i="44"/>
  <c r="A270" i="44"/>
  <c r="C269" i="44"/>
  <c r="A269" i="44"/>
  <c r="C268" i="44"/>
  <c r="A268" i="44"/>
  <c r="C267" i="44"/>
  <c r="A267" i="44"/>
  <c r="C266" i="44"/>
  <c r="A266" i="44"/>
  <c r="C265" i="44"/>
  <c r="A265" i="44"/>
  <c r="C264" i="44"/>
  <c r="A264" i="44"/>
  <c r="C263" i="44"/>
  <c r="A263" i="44"/>
  <c r="C262" i="44"/>
  <c r="A262" i="44"/>
  <c r="C261" i="44"/>
  <c r="A261" i="44"/>
  <c r="C260" i="44"/>
  <c r="A260" i="44"/>
  <c r="C259" i="44"/>
  <c r="A259" i="44"/>
  <c r="C258" i="44"/>
  <c r="A258" i="44"/>
  <c r="C257" i="44"/>
  <c r="A257" i="44"/>
  <c r="C256" i="44"/>
  <c r="A256" i="44"/>
  <c r="C255" i="44"/>
  <c r="A255" i="44"/>
  <c r="C254" i="44"/>
  <c r="A254" i="44"/>
  <c r="C253" i="44"/>
  <c r="A253" i="44"/>
  <c r="C252" i="44"/>
  <c r="A252" i="44"/>
  <c r="C251" i="44"/>
  <c r="A251" i="44"/>
  <c r="C250" i="44"/>
  <c r="A250" i="44"/>
  <c r="C249" i="44"/>
  <c r="A249" i="44"/>
  <c r="C248" i="44"/>
  <c r="A248" i="44"/>
  <c r="C247" i="44"/>
  <c r="A247" i="44"/>
  <c r="C246" i="44"/>
  <c r="A246" i="44"/>
  <c r="C245" i="44"/>
  <c r="A245" i="44"/>
  <c r="C244" i="44"/>
  <c r="A244" i="44"/>
  <c r="C243" i="44"/>
  <c r="A243" i="44"/>
  <c r="C242" i="44"/>
  <c r="A242" i="44"/>
  <c r="C241" i="44"/>
  <c r="A241" i="44"/>
  <c r="C240" i="44"/>
  <c r="A240" i="44"/>
  <c r="C239" i="44"/>
  <c r="A239" i="44"/>
  <c r="C238" i="44"/>
  <c r="A238" i="44"/>
  <c r="C237" i="44"/>
  <c r="A237" i="44"/>
  <c r="C236" i="44"/>
  <c r="A236" i="44"/>
  <c r="C235" i="44"/>
  <c r="A235" i="44"/>
  <c r="C234" i="44"/>
  <c r="A234" i="44"/>
  <c r="C233" i="44"/>
  <c r="A233" i="44"/>
  <c r="C232" i="44"/>
  <c r="A232" i="44"/>
  <c r="C231" i="44"/>
  <c r="A231" i="44"/>
  <c r="C230" i="44"/>
  <c r="A230" i="44"/>
  <c r="C229" i="44"/>
  <c r="A229" i="44"/>
  <c r="C228" i="44"/>
  <c r="A228" i="44"/>
  <c r="C227" i="44"/>
  <c r="A227" i="44"/>
  <c r="C226" i="44"/>
  <c r="A226" i="44"/>
  <c r="C225" i="44"/>
  <c r="A225" i="44"/>
  <c r="C224" i="44"/>
  <c r="A224" i="44"/>
  <c r="C223" i="44"/>
  <c r="A223" i="44"/>
  <c r="C222" i="44"/>
  <c r="A222" i="44"/>
  <c r="C221" i="44"/>
  <c r="A221" i="44"/>
  <c r="C220" i="44"/>
  <c r="A220" i="44"/>
  <c r="C219" i="44"/>
  <c r="A219" i="44"/>
  <c r="C218" i="44"/>
  <c r="A218" i="44"/>
  <c r="C217" i="44"/>
  <c r="A217" i="44"/>
  <c r="C216" i="44"/>
  <c r="A216" i="44"/>
  <c r="C215" i="44"/>
  <c r="A215" i="44"/>
  <c r="C214" i="44"/>
  <c r="A214" i="44"/>
  <c r="C213" i="44"/>
  <c r="A213" i="44"/>
  <c r="C212" i="44"/>
  <c r="A212" i="44"/>
  <c r="C211" i="44"/>
  <c r="A211" i="44"/>
  <c r="C210" i="44"/>
  <c r="A210" i="44"/>
  <c r="C209" i="44"/>
  <c r="A209" i="44"/>
  <c r="C208" i="44"/>
  <c r="A208" i="44"/>
  <c r="C207" i="44"/>
  <c r="A207" i="44"/>
  <c r="C206" i="44"/>
  <c r="A206" i="44"/>
  <c r="C205" i="44"/>
  <c r="A205" i="44"/>
  <c r="C204" i="44"/>
  <c r="A204" i="44"/>
  <c r="C203" i="44"/>
  <c r="A203" i="44"/>
  <c r="C202" i="44"/>
  <c r="A202" i="44"/>
  <c r="C201" i="44"/>
  <c r="A201" i="44"/>
  <c r="C200" i="44"/>
  <c r="A200" i="44"/>
  <c r="C199" i="44"/>
  <c r="A199" i="44"/>
  <c r="C198" i="44"/>
  <c r="A198" i="44"/>
  <c r="C197" i="44"/>
  <c r="A197" i="44"/>
  <c r="C196" i="44"/>
  <c r="A196" i="44"/>
  <c r="C195" i="44"/>
  <c r="A195" i="44"/>
  <c r="C194" i="44"/>
  <c r="A194" i="44"/>
  <c r="C193" i="44"/>
  <c r="A193" i="44"/>
  <c r="C192" i="44"/>
  <c r="A192" i="44"/>
  <c r="C191" i="44"/>
  <c r="A191" i="44"/>
  <c r="C190" i="44"/>
  <c r="A190" i="44"/>
  <c r="C189" i="44"/>
  <c r="A189" i="44"/>
  <c r="C188" i="44"/>
  <c r="A188" i="44"/>
  <c r="C187" i="44"/>
  <c r="A187" i="44"/>
  <c r="C186" i="44"/>
  <c r="A186" i="44"/>
  <c r="C185" i="44"/>
  <c r="A185" i="44"/>
  <c r="C184" i="44"/>
  <c r="A184" i="44"/>
  <c r="C183" i="44"/>
  <c r="A183" i="44"/>
  <c r="C182" i="44"/>
  <c r="A182" i="44"/>
  <c r="C181" i="44"/>
  <c r="A181" i="44"/>
  <c r="C180" i="44"/>
  <c r="A180" i="44"/>
  <c r="C179" i="44"/>
  <c r="A179" i="44"/>
  <c r="C178" i="44"/>
  <c r="A178" i="44"/>
  <c r="C177" i="44"/>
  <c r="A177" i="44"/>
  <c r="C176" i="44"/>
  <c r="A176" i="44"/>
  <c r="C175" i="44"/>
  <c r="A175" i="44"/>
  <c r="C174" i="44"/>
  <c r="A174" i="44"/>
  <c r="C173" i="44"/>
  <c r="A173" i="44"/>
  <c r="C172" i="44"/>
  <c r="A172" i="44"/>
  <c r="C171" i="44"/>
  <c r="A171" i="44"/>
  <c r="C170" i="44"/>
  <c r="A170" i="44"/>
  <c r="C169" i="44"/>
  <c r="A169" i="44"/>
  <c r="C168" i="44"/>
  <c r="A168" i="44"/>
  <c r="C167" i="44"/>
  <c r="A167" i="44"/>
  <c r="C166" i="44"/>
  <c r="A166" i="44"/>
  <c r="C165" i="44"/>
  <c r="A165" i="44"/>
  <c r="C164" i="44"/>
  <c r="A164" i="44"/>
  <c r="C163" i="44"/>
  <c r="A163" i="44"/>
  <c r="C162" i="44"/>
  <c r="A162" i="44"/>
  <c r="C161" i="44"/>
  <c r="A161" i="44"/>
  <c r="C160" i="44"/>
  <c r="A160" i="44"/>
  <c r="C159" i="44"/>
  <c r="A159" i="44"/>
  <c r="C158" i="44"/>
  <c r="A158" i="44"/>
  <c r="C157" i="44"/>
  <c r="A157" i="44"/>
  <c r="C156" i="44"/>
  <c r="A156" i="44"/>
  <c r="C155" i="44"/>
  <c r="A155" i="44"/>
  <c r="C154" i="44"/>
  <c r="A154" i="44"/>
  <c r="C153" i="44"/>
  <c r="A153" i="44"/>
  <c r="C152" i="44"/>
  <c r="A152" i="44"/>
  <c r="C151" i="44"/>
  <c r="A151" i="44"/>
  <c r="C150" i="44"/>
  <c r="A150" i="44"/>
  <c r="C149" i="44"/>
  <c r="A149" i="44"/>
  <c r="C148" i="44"/>
  <c r="A148" i="44"/>
  <c r="C147" i="44"/>
  <c r="A147" i="44"/>
  <c r="C146" i="44"/>
  <c r="A146" i="44"/>
  <c r="C145" i="44"/>
  <c r="A145" i="44"/>
  <c r="C144" i="44"/>
  <c r="A144" i="44"/>
  <c r="C143" i="44"/>
  <c r="A143" i="44"/>
  <c r="C142" i="44"/>
  <c r="A142" i="44"/>
  <c r="C141" i="44"/>
  <c r="A141" i="44"/>
  <c r="C140" i="44"/>
  <c r="A140" i="44"/>
  <c r="C139" i="44"/>
  <c r="A139" i="44"/>
  <c r="C138" i="44"/>
  <c r="A138" i="44"/>
  <c r="C137" i="44"/>
  <c r="A137" i="44"/>
  <c r="C136" i="44"/>
  <c r="A136" i="44"/>
  <c r="C135" i="44"/>
  <c r="A135" i="44"/>
  <c r="C134" i="44"/>
  <c r="A134" i="44"/>
  <c r="C133" i="44"/>
  <c r="A133" i="44"/>
  <c r="C132" i="44"/>
  <c r="A132" i="44"/>
  <c r="C131" i="44"/>
  <c r="A131" i="44"/>
  <c r="C130" i="44"/>
  <c r="A130" i="44"/>
  <c r="C129" i="44"/>
  <c r="A129" i="44"/>
  <c r="C128" i="44"/>
  <c r="A128" i="44"/>
  <c r="C127" i="44"/>
  <c r="A127" i="44"/>
  <c r="C126" i="44"/>
  <c r="A126" i="44"/>
  <c r="C125" i="44"/>
  <c r="A125" i="44"/>
  <c r="C124" i="44"/>
  <c r="A124" i="44"/>
  <c r="C123" i="44"/>
  <c r="A123" i="44"/>
  <c r="C122" i="44"/>
  <c r="A122" i="44"/>
  <c r="C121" i="44"/>
  <c r="A121" i="44"/>
  <c r="C120" i="44"/>
  <c r="A120" i="44"/>
  <c r="C119" i="44"/>
  <c r="A119" i="44"/>
  <c r="C118" i="44"/>
  <c r="A118" i="44"/>
  <c r="C117" i="44"/>
  <c r="A117" i="44"/>
  <c r="C116" i="44"/>
  <c r="A116" i="44"/>
  <c r="C115" i="44"/>
  <c r="A115" i="44"/>
  <c r="C114" i="44"/>
  <c r="A114" i="44"/>
  <c r="C113" i="44"/>
  <c r="A113" i="44"/>
  <c r="C112" i="44"/>
  <c r="A112" i="44"/>
  <c r="C111" i="44"/>
  <c r="A111" i="44"/>
  <c r="C110" i="44"/>
  <c r="A110" i="44"/>
  <c r="C109" i="44"/>
  <c r="A109" i="44"/>
  <c r="C108" i="44"/>
  <c r="A108" i="44"/>
  <c r="C107" i="44"/>
  <c r="A107" i="44"/>
  <c r="C106" i="44"/>
  <c r="A106" i="44"/>
  <c r="C105" i="44"/>
  <c r="A105" i="44"/>
  <c r="C104" i="44"/>
  <c r="A104" i="44"/>
  <c r="C103" i="44"/>
  <c r="A103" i="44"/>
  <c r="C102" i="44"/>
  <c r="A102" i="44"/>
  <c r="C101" i="44"/>
  <c r="A101" i="44"/>
  <c r="C100" i="44"/>
  <c r="A100" i="44"/>
  <c r="C99" i="44"/>
  <c r="A99" i="44"/>
  <c r="C98" i="44"/>
  <c r="A98" i="44"/>
  <c r="C97" i="44"/>
  <c r="A97" i="44"/>
  <c r="C96" i="44"/>
  <c r="A96" i="44"/>
  <c r="C95" i="44"/>
  <c r="A95" i="44"/>
  <c r="C94" i="44"/>
  <c r="A94" i="44"/>
  <c r="C93" i="44"/>
  <c r="A93" i="44"/>
  <c r="C92" i="44"/>
  <c r="A92" i="44"/>
  <c r="C91" i="44"/>
  <c r="A91" i="44"/>
  <c r="C90" i="44"/>
  <c r="A90" i="44"/>
  <c r="C89" i="44"/>
  <c r="A89" i="44"/>
  <c r="C88" i="44"/>
  <c r="A88" i="44"/>
  <c r="C87" i="44"/>
  <c r="A87" i="44"/>
  <c r="C86" i="44"/>
  <c r="A86" i="44"/>
  <c r="C85" i="44"/>
  <c r="A85" i="44"/>
  <c r="C84" i="44"/>
  <c r="A84" i="44"/>
  <c r="C83" i="44"/>
  <c r="A83" i="44"/>
  <c r="C82" i="44"/>
  <c r="A82" i="44"/>
  <c r="C81" i="44"/>
  <c r="A81" i="44"/>
  <c r="C80" i="44"/>
  <c r="A80" i="44"/>
  <c r="C79" i="44"/>
  <c r="A79" i="44"/>
  <c r="C78" i="44"/>
  <c r="A78" i="44"/>
  <c r="C77" i="44"/>
  <c r="A77" i="44"/>
  <c r="C76" i="44"/>
  <c r="A76" i="44"/>
  <c r="C75" i="44"/>
  <c r="A75" i="44"/>
  <c r="C74" i="44"/>
  <c r="A74" i="44"/>
  <c r="C73" i="44"/>
  <c r="A73" i="44"/>
  <c r="C72" i="44"/>
  <c r="A72" i="44"/>
  <c r="C2" i="44"/>
  <c r="C417" i="43"/>
  <c r="A417" i="43"/>
  <c r="C416" i="43"/>
  <c r="A416" i="43"/>
  <c r="C415" i="43"/>
  <c r="A415" i="43"/>
  <c r="C414" i="43"/>
  <c r="A414" i="43"/>
  <c r="C413" i="43"/>
  <c r="A413" i="43"/>
  <c r="C412" i="43"/>
  <c r="A412" i="43"/>
  <c r="C411" i="43"/>
  <c r="A411" i="43"/>
  <c r="C410" i="43"/>
  <c r="A410" i="43"/>
  <c r="C409" i="43"/>
  <c r="A409" i="43"/>
  <c r="C408" i="43"/>
  <c r="A408" i="43"/>
  <c r="C407" i="43"/>
  <c r="A407" i="43"/>
  <c r="C406" i="43"/>
  <c r="A406" i="43"/>
  <c r="C405" i="43"/>
  <c r="A405" i="43"/>
  <c r="C404" i="43"/>
  <c r="A404" i="43"/>
  <c r="C403" i="43"/>
  <c r="A403" i="43"/>
  <c r="C402" i="43"/>
  <c r="A402" i="43"/>
  <c r="C401" i="43"/>
  <c r="A401" i="43"/>
  <c r="C400" i="43"/>
  <c r="A400" i="43"/>
  <c r="C399" i="43"/>
  <c r="A399" i="43"/>
  <c r="C398" i="43"/>
  <c r="A398" i="43"/>
  <c r="C397" i="43"/>
  <c r="A397" i="43"/>
  <c r="C396" i="43"/>
  <c r="A396" i="43"/>
  <c r="C395" i="43"/>
  <c r="A395" i="43"/>
  <c r="C394" i="43"/>
  <c r="A394" i="43"/>
  <c r="C393" i="43"/>
  <c r="A393" i="43"/>
  <c r="C392" i="43"/>
  <c r="A392" i="43"/>
  <c r="C391" i="43"/>
  <c r="A391" i="43"/>
  <c r="C390" i="43"/>
  <c r="A390" i="43"/>
  <c r="C389" i="43"/>
  <c r="A389" i="43"/>
  <c r="C388" i="43"/>
  <c r="A388" i="43"/>
  <c r="C387" i="43"/>
  <c r="A387" i="43"/>
  <c r="C386" i="43"/>
  <c r="A386" i="43"/>
  <c r="C385" i="43"/>
  <c r="A385" i="43"/>
  <c r="C384" i="43"/>
  <c r="A384" i="43"/>
  <c r="C383" i="43"/>
  <c r="A383" i="43"/>
  <c r="C382" i="43"/>
  <c r="A382" i="43"/>
  <c r="C381" i="43"/>
  <c r="A381" i="43"/>
  <c r="C380" i="43"/>
  <c r="A380" i="43"/>
  <c r="C379" i="43"/>
  <c r="A379" i="43"/>
  <c r="C378" i="43"/>
  <c r="A378" i="43"/>
  <c r="C377" i="43"/>
  <c r="A377" i="43"/>
  <c r="C376" i="43"/>
  <c r="A376" i="43"/>
  <c r="C375" i="43"/>
  <c r="A375" i="43"/>
  <c r="C374" i="43"/>
  <c r="A374" i="43"/>
  <c r="C373" i="43"/>
  <c r="A373" i="43"/>
  <c r="C372" i="43"/>
  <c r="A372" i="43"/>
  <c r="C371" i="43"/>
  <c r="A371" i="43"/>
  <c r="C370" i="43"/>
  <c r="A370" i="43"/>
  <c r="C369" i="43"/>
  <c r="A369" i="43"/>
  <c r="C368" i="43"/>
  <c r="A368" i="43"/>
  <c r="C367" i="43"/>
  <c r="A367" i="43"/>
  <c r="C366" i="43"/>
  <c r="A366" i="43"/>
  <c r="C365" i="43"/>
  <c r="A365" i="43"/>
  <c r="C364" i="43"/>
  <c r="A364" i="43"/>
  <c r="C363" i="43"/>
  <c r="A363" i="43"/>
  <c r="C362" i="43"/>
  <c r="A362" i="43"/>
  <c r="C361" i="43"/>
  <c r="A361" i="43"/>
  <c r="C360" i="43"/>
  <c r="A360" i="43"/>
  <c r="C359" i="43"/>
  <c r="A359" i="43"/>
  <c r="C358" i="43"/>
  <c r="A358" i="43"/>
  <c r="C357" i="43"/>
  <c r="A357" i="43"/>
  <c r="C356" i="43"/>
  <c r="A356" i="43"/>
  <c r="C355" i="43"/>
  <c r="A355" i="43"/>
  <c r="C354" i="43"/>
  <c r="A354" i="43"/>
  <c r="C353" i="43"/>
  <c r="A353" i="43"/>
  <c r="C352" i="43"/>
  <c r="A352" i="43"/>
  <c r="C351" i="43"/>
  <c r="A351" i="43"/>
  <c r="C350" i="43"/>
  <c r="A350" i="43"/>
  <c r="C349" i="43"/>
  <c r="A349" i="43"/>
  <c r="C348" i="43"/>
  <c r="A348" i="43"/>
  <c r="C347" i="43"/>
  <c r="A347" i="43"/>
  <c r="C346" i="43"/>
  <c r="A346" i="43"/>
  <c r="C345" i="43"/>
  <c r="A345" i="43"/>
  <c r="C344" i="43"/>
  <c r="A344" i="43"/>
  <c r="C343" i="43"/>
  <c r="A343" i="43"/>
  <c r="C342" i="43"/>
  <c r="A342" i="43"/>
  <c r="C341" i="43"/>
  <c r="A341" i="43"/>
  <c r="C340" i="43"/>
  <c r="A340" i="43"/>
  <c r="C339" i="43"/>
  <c r="A339" i="43"/>
  <c r="C338" i="43"/>
  <c r="A338" i="43"/>
  <c r="C337" i="43"/>
  <c r="A337" i="43"/>
  <c r="C336" i="43"/>
  <c r="A336" i="43"/>
  <c r="C335" i="43"/>
  <c r="A335" i="43"/>
  <c r="C334" i="43"/>
  <c r="A334" i="43"/>
  <c r="C333" i="43"/>
  <c r="A333" i="43"/>
  <c r="C332" i="43"/>
  <c r="A332" i="43"/>
  <c r="C331" i="43"/>
  <c r="A331" i="43"/>
  <c r="C330" i="43"/>
  <c r="A330" i="43"/>
  <c r="C329" i="43"/>
  <c r="A329" i="43"/>
  <c r="C328" i="43"/>
  <c r="A328" i="43"/>
  <c r="C327" i="43"/>
  <c r="A327" i="43"/>
  <c r="C326" i="43"/>
  <c r="A326" i="43"/>
  <c r="C325" i="43"/>
  <c r="A325" i="43"/>
  <c r="C324" i="43"/>
  <c r="A324" i="43"/>
  <c r="C323" i="43"/>
  <c r="A323" i="43"/>
  <c r="C322" i="43"/>
  <c r="A322" i="43"/>
  <c r="C321" i="43"/>
  <c r="A321" i="43"/>
  <c r="C320" i="43"/>
  <c r="A320" i="43"/>
  <c r="C319" i="43"/>
  <c r="A319" i="43"/>
  <c r="C318" i="43"/>
  <c r="A318" i="43"/>
  <c r="C317" i="43"/>
  <c r="A317" i="43"/>
  <c r="C316" i="43"/>
  <c r="A316" i="43"/>
  <c r="C315" i="43"/>
  <c r="A315" i="43"/>
  <c r="C314" i="43"/>
  <c r="A314" i="43"/>
  <c r="C313" i="43"/>
  <c r="A313" i="43"/>
  <c r="C312" i="43"/>
  <c r="A312" i="43"/>
  <c r="C311" i="43"/>
  <c r="A311" i="43"/>
  <c r="C310" i="43"/>
  <c r="A310" i="43"/>
  <c r="C309" i="43"/>
  <c r="A309" i="43"/>
  <c r="C308" i="43"/>
  <c r="A308" i="43"/>
  <c r="C307" i="43"/>
  <c r="A307" i="43"/>
  <c r="C306" i="43"/>
  <c r="A306" i="43"/>
  <c r="C305" i="43"/>
  <c r="A305" i="43"/>
  <c r="C304" i="43"/>
  <c r="A304" i="43"/>
  <c r="C303" i="43"/>
  <c r="A303" i="43"/>
  <c r="C302" i="43"/>
  <c r="A302" i="43"/>
  <c r="C301" i="43"/>
  <c r="A301" i="43"/>
  <c r="C300" i="43"/>
  <c r="A300" i="43"/>
  <c r="C299" i="43"/>
  <c r="A299" i="43"/>
  <c r="C298" i="43"/>
  <c r="A298" i="43"/>
  <c r="C297" i="43"/>
  <c r="A297" i="43"/>
  <c r="C296" i="43"/>
  <c r="A296" i="43"/>
  <c r="C295" i="43"/>
  <c r="A295" i="43"/>
  <c r="C294" i="43"/>
  <c r="A294" i="43"/>
  <c r="C293" i="43"/>
  <c r="A293" i="43"/>
  <c r="C292" i="43"/>
  <c r="A292" i="43"/>
  <c r="C291" i="43"/>
  <c r="A291" i="43"/>
  <c r="C290" i="43"/>
  <c r="A290" i="43"/>
  <c r="C289" i="43"/>
  <c r="A289" i="43"/>
  <c r="C288" i="43"/>
  <c r="A288" i="43"/>
  <c r="C287" i="43"/>
  <c r="A287" i="43"/>
  <c r="C286" i="43"/>
  <c r="A286" i="43"/>
  <c r="C285" i="43"/>
  <c r="A285" i="43"/>
  <c r="C284" i="43"/>
  <c r="A284" i="43"/>
  <c r="C283" i="43"/>
  <c r="A283" i="43"/>
  <c r="C282" i="43"/>
  <c r="A282" i="43"/>
  <c r="C281" i="43"/>
  <c r="A281" i="43"/>
  <c r="C280" i="43"/>
  <c r="A280" i="43"/>
  <c r="C279" i="43"/>
  <c r="A279" i="43"/>
  <c r="C278" i="43"/>
  <c r="A278" i="43"/>
  <c r="C277" i="43"/>
  <c r="A277" i="43"/>
  <c r="C276" i="43"/>
  <c r="A276" i="43"/>
  <c r="C275" i="43"/>
  <c r="A275" i="43"/>
  <c r="C274" i="43"/>
  <c r="A274" i="43"/>
  <c r="C273" i="43"/>
  <c r="A273" i="43"/>
  <c r="C272" i="43"/>
  <c r="A272" i="43"/>
  <c r="C271" i="43"/>
  <c r="A271" i="43"/>
  <c r="C270" i="43"/>
  <c r="A270" i="43"/>
  <c r="C269" i="43"/>
  <c r="A269" i="43"/>
  <c r="C268" i="43"/>
  <c r="A268" i="43"/>
  <c r="C267" i="43"/>
  <c r="A267" i="43"/>
  <c r="C266" i="43"/>
  <c r="A266" i="43"/>
  <c r="C265" i="43"/>
  <c r="A265" i="43"/>
  <c r="C264" i="43"/>
  <c r="A264" i="43"/>
  <c r="C263" i="43"/>
  <c r="A263" i="43"/>
  <c r="C262" i="43"/>
  <c r="A262" i="43"/>
  <c r="C261" i="43"/>
  <c r="A261" i="43"/>
  <c r="C260" i="43"/>
  <c r="A260" i="43"/>
  <c r="C259" i="43"/>
  <c r="A259" i="43"/>
  <c r="C258" i="43"/>
  <c r="A258" i="43"/>
  <c r="C257" i="43"/>
  <c r="A257" i="43"/>
  <c r="C256" i="43"/>
  <c r="A256" i="43"/>
  <c r="C255" i="43"/>
  <c r="A255" i="43"/>
  <c r="C254" i="43"/>
  <c r="A254" i="43"/>
  <c r="C253" i="43"/>
  <c r="A253" i="43"/>
  <c r="C252" i="43"/>
  <c r="A252" i="43"/>
  <c r="C251" i="43"/>
  <c r="A251" i="43"/>
  <c r="C250" i="43"/>
  <c r="A250" i="43"/>
  <c r="C249" i="43"/>
  <c r="A249" i="43"/>
  <c r="C248" i="43"/>
  <c r="A248" i="43"/>
  <c r="C247" i="43"/>
  <c r="A247" i="43"/>
  <c r="C246" i="43"/>
  <c r="A246" i="43"/>
  <c r="C245" i="43"/>
  <c r="A245" i="43"/>
  <c r="C244" i="43"/>
  <c r="A244" i="43"/>
  <c r="C243" i="43"/>
  <c r="A243" i="43"/>
  <c r="C242" i="43"/>
  <c r="A242" i="43"/>
  <c r="C241" i="43"/>
  <c r="A241" i="43"/>
  <c r="C240" i="43"/>
  <c r="A240" i="43"/>
  <c r="C239" i="43"/>
  <c r="A239" i="43"/>
  <c r="C238" i="43"/>
  <c r="A238" i="43"/>
  <c r="C237" i="43"/>
  <c r="A237" i="43"/>
  <c r="C236" i="43"/>
  <c r="A236" i="43"/>
  <c r="C235" i="43"/>
  <c r="A235" i="43"/>
  <c r="C234" i="43"/>
  <c r="A234" i="43"/>
  <c r="C233" i="43"/>
  <c r="A233" i="43"/>
  <c r="C232" i="43"/>
  <c r="A232" i="43"/>
  <c r="C231" i="43"/>
  <c r="A231" i="43"/>
  <c r="C230" i="43"/>
  <c r="A230" i="43"/>
  <c r="C229" i="43"/>
  <c r="A229" i="43"/>
  <c r="C228" i="43"/>
  <c r="A228" i="43"/>
  <c r="C227" i="43"/>
  <c r="A227" i="43"/>
  <c r="C226" i="43"/>
  <c r="A226" i="43"/>
  <c r="C225" i="43"/>
  <c r="A225" i="43"/>
  <c r="C224" i="43"/>
  <c r="A224" i="43"/>
  <c r="C223" i="43"/>
  <c r="A223" i="43"/>
  <c r="C222" i="43"/>
  <c r="A222" i="43"/>
  <c r="C221" i="43"/>
  <c r="A221" i="43"/>
  <c r="C220" i="43"/>
  <c r="A220" i="43"/>
  <c r="C219" i="43"/>
  <c r="A219" i="43"/>
  <c r="C218" i="43"/>
  <c r="A218" i="43"/>
  <c r="C217" i="43"/>
  <c r="A217" i="43"/>
  <c r="C216" i="43"/>
  <c r="A216" i="43"/>
  <c r="C215" i="43"/>
  <c r="A215" i="43"/>
  <c r="C214" i="43"/>
  <c r="A214" i="43"/>
  <c r="C213" i="43"/>
  <c r="A213" i="43"/>
  <c r="C212" i="43"/>
  <c r="A212" i="43"/>
  <c r="C211" i="43"/>
  <c r="A211" i="43"/>
  <c r="C210" i="43"/>
  <c r="A210" i="43"/>
  <c r="C209" i="43"/>
  <c r="A209" i="43"/>
  <c r="C208" i="43"/>
  <c r="A208" i="43"/>
  <c r="C207" i="43"/>
  <c r="A207" i="43"/>
  <c r="C206" i="43"/>
  <c r="A206" i="43"/>
  <c r="C205" i="43"/>
  <c r="A205" i="43"/>
  <c r="C204" i="43"/>
  <c r="A204" i="43"/>
  <c r="C203" i="43"/>
  <c r="A203" i="43"/>
  <c r="C202" i="43"/>
  <c r="A202" i="43"/>
  <c r="C201" i="43"/>
  <c r="A201" i="43"/>
  <c r="C200" i="43"/>
  <c r="A200" i="43"/>
  <c r="C199" i="43"/>
  <c r="A199" i="43"/>
  <c r="C198" i="43"/>
  <c r="A198" i="43"/>
  <c r="C197" i="43"/>
  <c r="A197" i="43"/>
  <c r="C196" i="43"/>
  <c r="A196" i="43"/>
  <c r="C195" i="43"/>
  <c r="A195" i="43"/>
  <c r="C194" i="43"/>
  <c r="A194" i="43"/>
  <c r="C193" i="43"/>
  <c r="A193" i="43"/>
  <c r="C192" i="43"/>
  <c r="A192" i="43"/>
  <c r="C191" i="43"/>
  <c r="A191" i="43"/>
  <c r="C190" i="43"/>
  <c r="A190" i="43"/>
  <c r="C189" i="43"/>
  <c r="A189" i="43"/>
  <c r="C188" i="43"/>
  <c r="A188" i="43"/>
  <c r="C187" i="43"/>
  <c r="A187" i="43"/>
  <c r="C186" i="43"/>
  <c r="A186" i="43"/>
  <c r="C185" i="43"/>
  <c r="A185" i="43"/>
  <c r="C184" i="43"/>
  <c r="A184" i="43"/>
  <c r="C183" i="43"/>
  <c r="A183" i="43"/>
  <c r="C182" i="43"/>
  <c r="A182" i="43"/>
  <c r="C181" i="43"/>
  <c r="A181" i="43"/>
  <c r="C180" i="43"/>
  <c r="A180" i="43"/>
  <c r="C179" i="43"/>
  <c r="A179" i="43"/>
  <c r="C178" i="43"/>
  <c r="A178" i="43"/>
  <c r="C177" i="43"/>
  <c r="A177" i="43"/>
  <c r="C176" i="43"/>
  <c r="A176" i="43"/>
  <c r="C175" i="43"/>
  <c r="A175" i="43"/>
  <c r="C174" i="43"/>
  <c r="A174" i="43"/>
  <c r="C173" i="43"/>
  <c r="A173" i="43"/>
  <c r="C172" i="43"/>
  <c r="A172" i="43"/>
  <c r="C171" i="43"/>
  <c r="A171" i="43"/>
  <c r="C170" i="43"/>
  <c r="A170" i="43"/>
  <c r="C169" i="43"/>
  <c r="A169" i="43"/>
  <c r="C168" i="43"/>
  <c r="A168" i="43"/>
  <c r="C167" i="43"/>
  <c r="A167" i="43"/>
  <c r="C166" i="43"/>
  <c r="A166" i="43"/>
  <c r="C165" i="43"/>
  <c r="A165" i="43"/>
  <c r="C164" i="43"/>
  <c r="A164" i="43"/>
  <c r="C163" i="43"/>
  <c r="A163" i="43"/>
  <c r="C162" i="43"/>
  <c r="A162" i="43"/>
  <c r="C161" i="43"/>
  <c r="A161" i="43"/>
  <c r="C160" i="43"/>
  <c r="A160" i="43"/>
  <c r="C159" i="43"/>
  <c r="A159" i="43"/>
  <c r="C158" i="43"/>
  <c r="A158" i="43"/>
  <c r="C157" i="43"/>
  <c r="A157" i="43"/>
  <c r="C156" i="43"/>
  <c r="A156" i="43"/>
  <c r="C155" i="43"/>
  <c r="A155" i="43"/>
  <c r="C154" i="43"/>
  <c r="A154" i="43"/>
  <c r="C153" i="43"/>
  <c r="A153" i="43"/>
  <c r="C152" i="43"/>
  <c r="A152" i="43"/>
  <c r="C151" i="43"/>
  <c r="A151" i="43"/>
  <c r="C150" i="43"/>
  <c r="A150" i="43"/>
  <c r="C149" i="43"/>
  <c r="A149" i="43"/>
  <c r="C148" i="43"/>
  <c r="A148" i="43"/>
  <c r="C147" i="43"/>
  <c r="A147" i="43"/>
  <c r="C146" i="43"/>
  <c r="A146" i="43"/>
  <c r="C145" i="43"/>
  <c r="A145" i="43"/>
  <c r="C144" i="43"/>
  <c r="A144" i="43"/>
  <c r="C143" i="43"/>
  <c r="A143" i="43"/>
  <c r="C142" i="43"/>
  <c r="A142" i="43"/>
  <c r="C141" i="43"/>
  <c r="A141" i="43"/>
  <c r="C140" i="43"/>
  <c r="A140" i="43"/>
  <c r="C139" i="43"/>
  <c r="A139" i="43"/>
  <c r="C138" i="43"/>
  <c r="A138" i="43"/>
  <c r="C137" i="43"/>
  <c r="A137" i="43"/>
  <c r="C136" i="43"/>
  <c r="A136" i="43"/>
  <c r="C135" i="43"/>
  <c r="A135" i="43"/>
  <c r="C134" i="43"/>
  <c r="A134" i="43"/>
  <c r="C133" i="43"/>
  <c r="A133" i="43"/>
  <c r="C132" i="43"/>
  <c r="A132" i="43"/>
  <c r="C131" i="43"/>
  <c r="A131" i="43"/>
  <c r="C130" i="43"/>
  <c r="A130" i="43"/>
  <c r="C129" i="43"/>
  <c r="A129" i="43"/>
  <c r="C128" i="43"/>
  <c r="A128" i="43"/>
  <c r="C127" i="43"/>
  <c r="A127" i="43"/>
  <c r="C126" i="43"/>
  <c r="A126" i="43"/>
  <c r="C125" i="43"/>
  <c r="A125" i="43"/>
  <c r="C124" i="43"/>
  <c r="A124" i="43"/>
  <c r="C123" i="43"/>
  <c r="A123" i="43"/>
  <c r="C122" i="43"/>
  <c r="A122" i="43"/>
  <c r="C121" i="43"/>
  <c r="A121" i="43"/>
  <c r="C120" i="43"/>
  <c r="A120" i="43"/>
  <c r="C119" i="43"/>
  <c r="A119" i="43"/>
  <c r="C118" i="43"/>
  <c r="A118" i="43"/>
  <c r="C117" i="43"/>
  <c r="A117" i="43"/>
  <c r="C116" i="43"/>
  <c r="A116" i="43"/>
  <c r="C115" i="43"/>
  <c r="A115" i="43"/>
  <c r="C114" i="43"/>
  <c r="A114" i="43"/>
  <c r="C113" i="43"/>
  <c r="A113" i="43"/>
  <c r="C112" i="43"/>
  <c r="A112" i="43"/>
  <c r="C111" i="43"/>
  <c r="A111" i="43"/>
  <c r="C110" i="43"/>
  <c r="A110" i="43"/>
  <c r="C109" i="43"/>
  <c r="A109" i="43"/>
  <c r="C108" i="43"/>
  <c r="A108" i="43"/>
  <c r="C107" i="43"/>
  <c r="A107" i="43"/>
  <c r="C106" i="43"/>
  <c r="A106" i="43"/>
  <c r="C105" i="43"/>
  <c r="A105" i="43"/>
  <c r="C104" i="43"/>
  <c r="A104" i="43"/>
  <c r="C103" i="43"/>
  <c r="A103" i="43"/>
  <c r="C102" i="43"/>
  <c r="A102" i="43"/>
  <c r="C101" i="43"/>
  <c r="A101" i="43"/>
  <c r="C100" i="43"/>
  <c r="A100" i="43"/>
  <c r="C99" i="43"/>
  <c r="A99" i="43"/>
  <c r="C98" i="43"/>
  <c r="A98" i="43"/>
  <c r="C97" i="43"/>
  <c r="A97" i="43"/>
  <c r="C96" i="43"/>
  <c r="A96" i="43"/>
  <c r="C95" i="43"/>
  <c r="A95" i="43"/>
  <c r="C94" i="43"/>
  <c r="A94" i="43"/>
  <c r="C93" i="43"/>
  <c r="A93" i="43"/>
  <c r="C92" i="43"/>
  <c r="A92" i="43"/>
  <c r="C91" i="43"/>
  <c r="A91" i="43"/>
  <c r="C90" i="43"/>
  <c r="A90" i="43"/>
  <c r="C89" i="43"/>
  <c r="A89" i="43"/>
  <c r="C88" i="43"/>
  <c r="A88" i="43"/>
  <c r="C87" i="43"/>
  <c r="A87" i="43"/>
  <c r="C86" i="43"/>
  <c r="A86" i="43"/>
  <c r="C85" i="43"/>
  <c r="A85" i="43"/>
  <c r="C84" i="43"/>
  <c r="A84" i="43"/>
  <c r="C83" i="43"/>
  <c r="A83" i="43"/>
  <c r="C82" i="43"/>
  <c r="A82" i="43"/>
  <c r="C81" i="43"/>
  <c r="A81" i="43"/>
  <c r="C80" i="43"/>
  <c r="A80" i="43"/>
  <c r="C79" i="43"/>
  <c r="A79" i="43"/>
  <c r="C78" i="43"/>
  <c r="A78" i="43"/>
  <c r="C77" i="43"/>
  <c r="A77" i="43"/>
  <c r="C76" i="43"/>
  <c r="A76" i="43"/>
  <c r="C75" i="43"/>
  <c r="A75" i="43"/>
  <c r="C74" i="43"/>
  <c r="A74" i="43"/>
  <c r="C73" i="43"/>
  <c r="A73" i="43"/>
  <c r="C72" i="43"/>
  <c r="A72" i="43"/>
  <c r="C71" i="43"/>
  <c r="A71" i="43"/>
  <c r="C70" i="43"/>
  <c r="A70" i="43"/>
  <c r="C69" i="43"/>
  <c r="A69" i="43"/>
  <c r="C68" i="43"/>
  <c r="A68" i="43"/>
  <c r="C67" i="43"/>
  <c r="A67" i="43"/>
  <c r="A45" i="43"/>
  <c r="A44" i="43"/>
  <c r="A43" i="43"/>
  <c r="A42" i="43"/>
  <c r="A41" i="43"/>
  <c r="A40" i="43"/>
  <c r="A39" i="43"/>
  <c r="A38" i="43"/>
  <c r="A37" i="43"/>
  <c r="A36" i="43"/>
  <c r="A35" i="43"/>
  <c r="A34" i="43"/>
  <c r="A33" i="43"/>
  <c r="A32" i="43"/>
  <c r="A31" i="43"/>
  <c r="A30" i="43"/>
  <c r="A29" i="43"/>
  <c r="A28" i="43"/>
  <c r="A27" i="43"/>
  <c r="A26" i="43"/>
  <c r="A25" i="43"/>
  <c r="A24" i="43"/>
  <c r="A23" i="43"/>
  <c r="A22" i="43"/>
  <c r="A21" i="43"/>
  <c r="A20" i="43"/>
  <c r="A19" i="43"/>
  <c r="A18" i="43"/>
  <c r="A17" i="43"/>
  <c r="A16" i="43"/>
  <c r="A15" i="43"/>
  <c r="A14" i="43"/>
  <c r="A13" i="43"/>
  <c r="A12" i="43"/>
  <c r="A11" i="43"/>
  <c r="A10" i="43"/>
  <c r="C437" i="42"/>
  <c r="A437" i="42"/>
  <c r="C436" i="42"/>
  <c r="A436" i="42"/>
  <c r="C435" i="42"/>
  <c r="A435" i="42"/>
  <c r="C434" i="42"/>
  <c r="A434" i="42"/>
  <c r="C433" i="42"/>
  <c r="A433" i="42"/>
  <c r="C432" i="42"/>
  <c r="A432" i="42"/>
  <c r="C431" i="42"/>
  <c r="A431" i="42"/>
  <c r="C430" i="42"/>
  <c r="A430" i="42"/>
  <c r="C429" i="42"/>
  <c r="A429" i="42"/>
  <c r="C428" i="42"/>
  <c r="A428" i="42"/>
  <c r="C427" i="42"/>
  <c r="A427" i="42"/>
  <c r="C426" i="42"/>
  <c r="A426" i="42"/>
  <c r="C425" i="42"/>
  <c r="A425" i="42"/>
  <c r="C424" i="42"/>
  <c r="A424" i="42"/>
  <c r="C423" i="42"/>
  <c r="A423" i="42"/>
  <c r="C422" i="42"/>
  <c r="A422" i="42"/>
  <c r="C421" i="42"/>
  <c r="A421" i="42"/>
  <c r="C420" i="42"/>
  <c r="A420" i="42"/>
  <c r="C419" i="42"/>
  <c r="A419" i="42"/>
  <c r="C418" i="42"/>
  <c r="A418" i="42"/>
  <c r="C417" i="42"/>
  <c r="A417" i="42"/>
  <c r="C416" i="42"/>
  <c r="A416" i="42"/>
  <c r="C415" i="42"/>
  <c r="A415" i="42"/>
  <c r="C414" i="42"/>
  <c r="A414" i="42"/>
  <c r="C413" i="42"/>
  <c r="A413" i="42"/>
  <c r="C412" i="42"/>
  <c r="A412" i="42"/>
  <c r="C411" i="42"/>
  <c r="A411" i="42"/>
  <c r="C410" i="42"/>
  <c r="A410" i="42"/>
  <c r="C409" i="42"/>
  <c r="A409" i="42"/>
  <c r="C408" i="42"/>
  <c r="A408" i="42"/>
  <c r="C407" i="42"/>
  <c r="A407" i="42"/>
  <c r="C406" i="42"/>
  <c r="A406" i="42"/>
  <c r="C405" i="42"/>
  <c r="A405" i="42"/>
  <c r="C404" i="42"/>
  <c r="A404" i="42"/>
  <c r="C403" i="42"/>
  <c r="A403" i="42"/>
  <c r="C402" i="42"/>
  <c r="A402" i="42"/>
  <c r="C401" i="42"/>
  <c r="A401" i="42"/>
  <c r="C400" i="42"/>
  <c r="A400" i="42"/>
  <c r="C399" i="42"/>
  <c r="A399" i="42"/>
  <c r="C398" i="42"/>
  <c r="A398" i="42"/>
  <c r="C397" i="42"/>
  <c r="A397" i="42"/>
  <c r="C396" i="42"/>
  <c r="A396" i="42"/>
  <c r="C395" i="42"/>
  <c r="A395" i="42"/>
  <c r="C394" i="42"/>
  <c r="A394" i="42"/>
  <c r="C393" i="42"/>
  <c r="A393" i="42"/>
  <c r="C392" i="42"/>
  <c r="A392" i="42"/>
  <c r="C391" i="42"/>
  <c r="A391" i="42"/>
  <c r="C390" i="42"/>
  <c r="A390" i="42"/>
  <c r="C389" i="42"/>
  <c r="A389" i="42"/>
  <c r="C388" i="42"/>
  <c r="A388" i="42"/>
  <c r="C387" i="42"/>
  <c r="A387" i="42"/>
  <c r="C386" i="42"/>
  <c r="A386" i="42"/>
  <c r="C385" i="42"/>
  <c r="A385" i="42"/>
  <c r="C384" i="42"/>
  <c r="A384" i="42"/>
  <c r="C383" i="42"/>
  <c r="A383" i="42"/>
  <c r="C382" i="42"/>
  <c r="A382" i="42"/>
  <c r="C381" i="42"/>
  <c r="A381" i="42"/>
  <c r="C380" i="42"/>
  <c r="A380" i="42"/>
  <c r="C379" i="42"/>
  <c r="A379" i="42"/>
  <c r="C378" i="42"/>
  <c r="A378" i="42"/>
  <c r="C377" i="42"/>
  <c r="A377" i="42"/>
  <c r="C376" i="42"/>
  <c r="A376" i="42"/>
  <c r="C375" i="42"/>
  <c r="A375" i="42"/>
  <c r="C374" i="42"/>
  <c r="A374" i="42"/>
  <c r="C373" i="42"/>
  <c r="A373" i="42"/>
  <c r="C372" i="42"/>
  <c r="A372" i="42"/>
  <c r="C371" i="42"/>
  <c r="A371" i="42"/>
  <c r="C370" i="42"/>
  <c r="A370" i="42"/>
  <c r="C369" i="42"/>
  <c r="A369" i="42"/>
  <c r="C368" i="42"/>
  <c r="A368" i="42"/>
  <c r="C367" i="42"/>
  <c r="A367" i="42"/>
  <c r="C366" i="42"/>
  <c r="A366" i="42"/>
  <c r="C365" i="42"/>
  <c r="A365" i="42"/>
  <c r="C364" i="42"/>
  <c r="A364" i="42"/>
  <c r="C363" i="42"/>
  <c r="A363" i="42"/>
  <c r="C362" i="42"/>
  <c r="A362" i="42"/>
  <c r="C361" i="42"/>
  <c r="A361" i="42"/>
  <c r="C360" i="42"/>
  <c r="A360" i="42"/>
  <c r="C359" i="42"/>
  <c r="A359" i="42"/>
  <c r="C358" i="42"/>
  <c r="A358" i="42"/>
  <c r="C357" i="42"/>
  <c r="A357" i="42"/>
  <c r="C356" i="42"/>
  <c r="A356" i="42"/>
  <c r="C355" i="42"/>
  <c r="A355" i="42"/>
  <c r="C354" i="42"/>
  <c r="A354" i="42"/>
  <c r="C353" i="42"/>
  <c r="A353" i="42"/>
  <c r="C352" i="42"/>
  <c r="A352" i="42"/>
  <c r="C351" i="42"/>
  <c r="A351" i="42"/>
  <c r="C350" i="42"/>
  <c r="A350" i="42"/>
  <c r="C349" i="42"/>
  <c r="A349" i="42"/>
  <c r="C348" i="42"/>
  <c r="A348" i="42"/>
  <c r="C347" i="42"/>
  <c r="A347" i="42"/>
  <c r="C346" i="42"/>
  <c r="A346" i="42"/>
  <c r="C345" i="42"/>
  <c r="A345" i="42"/>
  <c r="C344" i="42"/>
  <c r="A344" i="42"/>
  <c r="C343" i="42"/>
  <c r="A343" i="42"/>
  <c r="C342" i="42"/>
  <c r="A342" i="42"/>
  <c r="C341" i="42"/>
  <c r="A341" i="42"/>
  <c r="C340" i="42"/>
  <c r="A340" i="42"/>
  <c r="C339" i="42"/>
  <c r="A339" i="42"/>
  <c r="C338" i="42"/>
  <c r="A338" i="42"/>
  <c r="C337" i="42"/>
  <c r="A337" i="42"/>
  <c r="C336" i="42"/>
  <c r="A336" i="42"/>
  <c r="C335" i="42"/>
  <c r="A335" i="42"/>
  <c r="C334" i="42"/>
  <c r="A334" i="42"/>
  <c r="C333" i="42"/>
  <c r="A333" i="42"/>
  <c r="C332" i="42"/>
  <c r="A332" i="42"/>
  <c r="C331" i="42"/>
  <c r="A331" i="42"/>
  <c r="C330" i="42"/>
  <c r="A330" i="42"/>
  <c r="C329" i="42"/>
  <c r="A329" i="42"/>
  <c r="C328" i="42"/>
  <c r="A328" i="42"/>
  <c r="C327" i="42"/>
  <c r="A327" i="42"/>
  <c r="C326" i="42"/>
  <c r="A326" i="42"/>
  <c r="C325" i="42"/>
  <c r="A325" i="42"/>
  <c r="C324" i="42"/>
  <c r="A324" i="42"/>
  <c r="C323" i="42"/>
  <c r="A323" i="42"/>
  <c r="C322" i="42"/>
  <c r="A322" i="42"/>
  <c r="C321" i="42"/>
  <c r="A321" i="42"/>
  <c r="C320" i="42"/>
  <c r="A320" i="42"/>
  <c r="C319" i="42"/>
  <c r="A319" i="42"/>
  <c r="C318" i="42"/>
  <c r="A318" i="42"/>
  <c r="C317" i="42"/>
  <c r="A317" i="42"/>
  <c r="C316" i="42"/>
  <c r="A316" i="42"/>
  <c r="C315" i="42"/>
  <c r="A315" i="42"/>
  <c r="C314" i="42"/>
  <c r="A314" i="42"/>
  <c r="C313" i="42"/>
  <c r="A313" i="42"/>
  <c r="C312" i="42"/>
  <c r="A312" i="42"/>
  <c r="C311" i="42"/>
  <c r="A311" i="42"/>
  <c r="C310" i="42"/>
  <c r="A310" i="42"/>
  <c r="C309" i="42"/>
  <c r="A309" i="42"/>
  <c r="C308" i="42"/>
  <c r="A308" i="42"/>
  <c r="C307" i="42"/>
  <c r="A307" i="42"/>
  <c r="C306" i="42"/>
  <c r="A306" i="42"/>
  <c r="C305" i="42"/>
  <c r="A305" i="42"/>
  <c r="C304" i="42"/>
  <c r="A304" i="42"/>
  <c r="C303" i="42"/>
  <c r="A303" i="42"/>
  <c r="C302" i="42"/>
  <c r="A302" i="42"/>
  <c r="C301" i="42"/>
  <c r="A301" i="42"/>
  <c r="C300" i="42"/>
  <c r="A300" i="42"/>
  <c r="C299" i="42"/>
  <c r="A299" i="42"/>
  <c r="C298" i="42"/>
  <c r="A298" i="42"/>
  <c r="C297" i="42"/>
  <c r="A297" i="42"/>
  <c r="C296" i="42"/>
  <c r="A296" i="42"/>
  <c r="C295" i="42"/>
  <c r="A295" i="42"/>
  <c r="C294" i="42"/>
  <c r="A294" i="42"/>
  <c r="C293" i="42"/>
  <c r="A293" i="42"/>
  <c r="C292" i="42"/>
  <c r="A292" i="42"/>
  <c r="C291" i="42"/>
  <c r="A291" i="42"/>
  <c r="C290" i="42"/>
  <c r="A290" i="42"/>
  <c r="C289" i="42"/>
  <c r="A289" i="42"/>
  <c r="C288" i="42"/>
  <c r="A288" i="42"/>
  <c r="C287" i="42"/>
  <c r="A287" i="42"/>
  <c r="C286" i="42"/>
  <c r="A286" i="42"/>
  <c r="C285" i="42"/>
  <c r="A285" i="42"/>
  <c r="C284" i="42"/>
  <c r="A284" i="42"/>
  <c r="C283" i="42"/>
  <c r="A283" i="42"/>
  <c r="C282" i="42"/>
  <c r="A282" i="42"/>
  <c r="C281" i="42"/>
  <c r="A281" i="42"/>
  <c r="C280" i="42"/>
  <c r="A280" i="42"/>
  <c r="C279" i="42"/>
  <c r="A279" i="42"/>
  <c r="C278" i="42"/>
  <c r="A278" i="42"/>
  <c r="C277" i="42"/>
  <c r="A277" i="42"/>
  <c r="C276" i="42"/>
  <c r="A276" i="42"/>
  <c r="C275" i="42"/>
  <c r="A275" i="42"/>
  <c r="C274" i="42"/>
  <c r="A274" i="42"/>
  <c r="C273" i="42"/>
  <c r="A273" i="42"/>
  <c r="C272" i="42"/>
  <c r="A272" i="42"/>
  <c r="C271" i="42"/>
  <c r="A271" i="42"/>
  <c r="C270" i="42"/>
  <c r="A270" i="42"/>
  <c r="C269" i="42"/>
  <c r="A269" i="42"/>
  <c r="C268" i="42"/>
  <c r="A268" i="42"/>
  <c r="C267" i="42"/>
  <c r="A267" i="42"/>
  <c r="C266" i="42"/>
  <c r="A266" i="42"/>
  <c r="C265" i="42"/>
  <c r="A265" i="42"/>
  <c r="C264" i="42"/>
  <c r="A264" i="42"/>
  <c r="C263" i="42"/>
  <c r="A263" i="42"/>
  <c r="C262" i="42"/>
  <c r="A262" i="42"/>
  <c r="C261" i="42"/>
  <c r="A261" i="42"/>
  <c r="C260" i="42"/>
  <c r="A260" i="42"/>
  <c r="C259" i="42"/>
  <c r="A259" i="42"/>
  <c r="C258" i="42"/>
  <c r="A258" i="42"/>
  <c r="C257" i="42"/>
  <c r="A257" i="42"/>
  <c r="C256" i="42"/>
  <c r="A256" i="42"/>
  <c r="C255" i="42"/>
  <c r="A255" i="42"/>
  <c r="C254" i="42"/>
  <c r="A254" i="42"/>
  <c r="C253" i="42"/>
  <c r="A253" i="42"/>
  <c r="C252" i="42"/>
  <c r="A252" i="42"/>
  <c r="C251" i="42"/>
  <c r="A251" i="42"/>
  <c r="C250" i="42"/>
  <c r="A250" i="42"/>
  <c r="C249" i="42"/>
  <c r="A249" i="42"/>
  <c r="C248" i="42"/>
  <c r="A248" i="42"/>
  <c r="C247" i="42"/>
  <c r="A247" i="42"/>
  <c r="C246" i="42"/>
  <c r="A246" i="42"/>
  <c r="C245" i="42"/>
  <c r="A245" i="42"/>
  <c r="C244" i="42"/>
  <c r="A244" i="42"/>
  <c r="C243" i="42"/>
  <c r="A243" i="42"/>
  <c r="C242" i="42"/>
  <c r="A242" i="42"/>
  <c r="C241" i="42"/>
  <c r="A241" i="42"/>
  <c r="C240" i="42"/>
  <c r="A240" i="42"/>
  <c r="C239" i="42"/>
  <c r="A239" i="42"/>
  <c r="C238" i="42"/>
  <c r="A238" i="42"/>
  <c r="C237" i="42"/>
  <c r="A237" i="42"/>
  <c r="C236" i="42"/>
  <c r="A236" i="42"/>
  <c r="C235" i="42"/>
  <c r="A235" i="42"/>
  <c r="C234" i="42"/>
  <c r="A234" i="42"/>
  <c r="C233" i="42"/>
  <c r="A233" i="42"/>
  <c r="C232" i="42"/>
  <c r="A232" i="42"/>
  <c r="C231" i="42"/>
  <c r="A231" i="42"/>
  <c r="C230" i="42"/>
  <c r="A230" i="42"/>
  <c r="C229" i="42"/>
  <c r="A229" i="42"/>
  <c r="C228" i="42"/>
  <c r="A228" i="42"/>
  <c r="C227" i="42"/>
  <c r="A227" i="42"/>
  <c r="C226" i="42"/>
  <c r="A226" i="42"/>
  <c r="C225" i="42"/>
  <c r="A225" i="42"/>
  <c r="C224" i="42"/>
  <c r="A224" i="42"/>
  <c r="C223" i="42"/>
  <c r="A223" i="42"/>
  <c r="C222" i="42"/>
  <c r="A222" i="42"/>
  <c r="C221" i="42"/>
  <c r="A221" i="42"/>
  <c r="C220" i="42"/>
  <c r="A220" i="42"/>
  <c r="C219" i="42"/>
  <c r="A219" i="42"/>
  <c r="C218" i="42"/>
  <c r="A218" i="42"/>
  <c r="C217" i="42"/>
  <c r="A217" i="42"/>
  <c r="C216" i="42"/>
  <c r="A216" i="42"/>
  <c r="C215" i="42"/>
  <c r="A215" i="42"/>
  <c r="C214" i="42"/>
  <c r="A214" i="42"/>
  <c r="C213" i="42"/>
  <c r="A213" i="42"/>
  <c r="C212" i="42"/>
  <c r="A212" i="42"/>
  <c r="C211" i="42"/>
  <c r="A211" i="42"/>
  <c r="C210" i="42"/>
  <c r="A210" i="42"/>
  <c r="C209" i="42"/>
  <c r="A209" i="42"/>
  <c r="C208" i="42"/>
  <c r="A208" i="42"/>
  <c r="C207" i="42"/>
  <c r="A207" i="42"/>
  <c r="C206" i="42"/>
  <c r="A206" i="42"/>
  <c r="C205" i="42"/>
  <c r="A205" i="42"/>
  <c r="C204" i="42"/>
  <c r="A204" i="42"/>
  <c r="C203" i="42"/>
  <c r="A203" i="42"/>
  <c r="C202" i="42"/>
  <c r="A202" i="42"/>
  <c r="C201" i="42"/>
  <c r="A201" i="42"/>
  <c r="C200" i="42"/>
  <c r="A200" i="42"/>
  <c r="C199" i="42"/>
  <c r="A199" i="42"/>
  <c r="C198" i="42"/>
  <c r="A198" i="42"/>
  <c r="C197" i="42"/>
  <c r="A197" i="42"/>
  <c r="C196" i="42"/>
  <c r="A196" i="42"/>
  <c r="C195" i="42"/>
  <c r="A195" i="42"/>
  <c r="C194" i="42"/>
  <c r="A194" i="42"/>
  <c r="C193" i="42"/>
  <c r="A193" i="42"/>
  <c r="C192" i="42"/>
  <c r="A192" i="42"/>
  <c r="C191" i="42"/>
  <c r="A191" i="42"/>
  <c r="C190" i="42"/>
  <c r="A190" i="42"/>
  <c r="C189" i="42"/>
  <c r="A189" i="42"/>
  <c r="C188" i="42"/>
  <c r="A188" i="42"/>
  <c r="C187" i="42"/>
  <c r="A187" i="42"/>
  <c r="C186" i="42"/>
  <c r="A186" i="42"/>
  <c r="C185" i="42"/>
  <c r="A185" i="42"/>
  <c r="C184" i="42"/>
  <c r="A184" i="42"/>
  <c r="C183" i="42"/>
  <c r="A183" i="42"/>
  <c r="C182" i="42"/>
  <c r="A182" i="42"/>
  <c r="C181" i="42"/>
  <c r="A181" i="42"/>
  <c r="C180" i="42"/>
  <c r="A180" i="42"/>
  <c r="C179" i="42"/>
  <c r="A179" i="42"/>
  <c r="C178" i="42"/>
  <c r="A178" i="42"/>
  <c r="C177" i="42"/>
  <c r="A177" i="42"/>
  <c r="C176" i="42"/>
  <c r="A176" i="42"/>
  <c r="C175" i="42"/>
  <c r="A175" i="42"/>
  <c r="C174" i="42"/>
  <c r="A174" i="42"/>
  <c r="C173" i="42"/>
  <c r="A173" i="42"/>
  <c r="C172" i="42"/>
  <c r="A172" i="42"/>
  <c r="C171" i="42"/>
  <c r="A171" i="42"/>
  <c r="C170" i="42"/>
  <c r="A170" i="42"/>
  <c r="C169" i="42"/>
  <c r="A169" i="42"/>
  <c r="C168" i="42"/>
  <c r="A168" i="42"/>
  <c r="C167" i="42"/>
  <c r="A167" i="42"/>
  <c r="C166" i="42"/>
  <c r="A166" i="42"/>
  <c r="C165" i="42"/>
  <c r="A165" i="42"/>
  <c r="C164" i="42"/>
  <c r="A164" i="42"/>
  <c r="C163" i="42"/>
  <c r="A163" i="42"/>
  <c r="C162" i="42"/>
  <c r="A162" i="42"/>
  <c r="C161" i="42"/>
  <c r="A161" i="42"/>
  <c r="C160" i="42"/>
  <c r="A160" i="42"/>
  <c r="C159" i="42"/>
  <c r="A159" i="42"/>
  <c r="C158" i="42"/>
  <c r="A158" i="42"/>
  <c r="C157" i="42"/>
  <c r="A157" i="42"/>
  <c r="C156" i="42"/>
  <c r="A156" i="42"/>
  <c r="C155" i="42"/>
  <c r="A155" i="42"/>
  <c r="C154" i="42"/>
  <c r="A154" i="42"/>
  <c r="C153" i="42"/>
  <c r="A153" i="42"/>
  <c r="C152" i="42"/>
  <c r="A152" i="42"/>
  <c r="C151" i="42"/>
  <c r="A151" i="42"/>
  <c r="C150" i="42"/>
  <c r="A150" i="42"/>
  <c r="C149" i="42"/>
  <c r="A149" i="42"/>
  <c r="C148" i="42"/>
  <c r="A148" i="42"/>
  <c r="C147" i="42"/>
  <c r="A147" i="42"/>
  <c r="C146" i="42"/>
  <c r="A146" i="42"/>
  <c r="C145" i="42"/>
  <c r="A145" i="42"/>
  <c r="C64" i="42"/>
  <c r="A64" i="42"/>
  <c r="C63" i="42"/>
  <c r="A63" i="42"/>
  <c r="C62" i="42"/>
  <c r="A62" i="42"/>
  <c r="C61" i="42"/>
  <c r="A61" i="42"/>
  <c r="C60" i="42"/>
  <c r="A60" i="42"/>
  <c r="C59" i="42"/>
  <c r="A59" i="42"/>
  <c r="C58" i="42"/>
  <c r="A58" i="42"/>
  <c r="C57" i="42"/>
  <c r="A57" i="42"/>
  <c r="C56" i="42"/>
  <c r="A56" i="42"/>
  <c r="C55" i="42"/>
  <c r="A55" i="42"/>
  <c r="C54" i="42"/>
  <c r="A54" i="42"/>
  <c r="C53" i="42"/>
  <c r="A53" i="42"/>
  <c r="C52" i="42"/>
  <c r="A52" i="42"/>
  <c r="C51" i="42"/>
  <c r="A51" i="42"/>
  <c r="C50" i="42"/>
  <c r="A50" i="42"/>
  <c r="C49" i="42"/>
  <c r="A49" i="42"/>
  <c r="C48" i="42"/>
  <c r="A48" i="42"/>
  <c r="C47" i="42"/>
  <c r="A47" i="42"/>
  <c r="C46" i="42"/>
  <c r="A46" i="42"/>
  <c r="C45" i="42"/>
  <c r="A45" i="42"/>
  <c r="C44" i="42"/>
  <c r="A44" i="42"/>
  <c r="C43" i="42"/>
  <c r="A43" i="42"/>
  <c r="C42" i="42"/>
  <c r="A42" i="42"/>
  <c r="C41" i="42"/>
  <c r="A41" i="42"/>
  <c r="C40" i="42"/>
  <c r="A40" i="42"/>
  <c r="C39" i="42"/>
  <c r="A39" i="42"/>
  <c r="C38" i="42"/>
  <c r="A38" i="42"/>
  <c r="C37" i="42"/>
  <c r="A37" i="42"/>
  <c r="C32" i="42"/>
  <c r="A32" i="42"/>
  <c r="C31" i="42"/>
  <c r="A31" i="42"/>
  <c r="C30" i="42"/>
  <c r="A30" i="42"/>
  <c r="C29" i="42"/>
  <c r="A29" i="42"/>
  <c r="C28" i="42"/>
  <c r="A28" i="42"/>
  <c r="C27" i="42"/>
  <c r="A27" i="42"/>
  <c r="C26" i="42"/>
  <c r="A26" i="42"/>
  <c r="C25" i="42"/>
  <c r="A25" i="42"/>
  <c r="C24" i="42"/>
  <c r="A24" i="42"/>
  <c r="C23" i="42"/>
  <c r="A23" i="42"/>
  <c r="C22" i="42"/>
  <c r="A22" i="42"/>
  <c r="C21" i="42"/>
  <c r="A21" i="42"/>
  <c r="C20" i="42"/>
  <c r="A20" i="42"/>
  <c r="C19" i="42"/>
  <c r="A19" i="42"/>
  <c r="C18" i="42"/>
  <c r="A18" i="42"/>
  <c r="C417" i="41"/>
  <c r="A417" i="41"/>
  <c r="C416" i="41"/>
  <c r="A416" i="41"/>
  <c r="C415" i="41"/>
  <c r="A415" i="41"/>
  <c r="C414" i="41"/>
  <c r="A414" i="41"/>
  <c r="C413" i="41"/>
  <c r="A413" i="41"/>
  <c r="C412" i="41"/>
  <c r="A412" i="41"/>
  <c r="C411" i="41"/>
  <c r="A411" i="41"/>
  <c r="C410" i="41"/>
  <c r="A410" i="41"/>
  <c r="C409" i="41"/>
  <c r="A409" i="41"/>
  <c r="C408" i="41"/>
  <c r="A408" i="41"/>
  <c r="C407" i="41"/>
  <c r="A407" i="41"/>
  <c r="C406" i="41"/>
  <c r="A406" i="41"/>
  <c r="C405" i="41"/>
  <c r="A405" i="41"/>
  <c r="C404" i="41"/>
  <c r="A404" i="41"/>
  <c r="C403" i="41"/>
  <c r="A403" i="41"/>
  <c r="C402" i="41"/>
  <c r="A402" i="41"/>
  <c r="C401" i="41"/>
  <c r="A401" i="41"/>
  <c r="C400" i="41"/>
  <c r="A400" i="41"/>
  <c r="C399" i="41"/>
  <c r="A399" i="41"/>
  <c r="C398" i="41"/>
  <c r="A398" i="41"/>
  <c r="C397" i="41"/>
  <c r="A397" i="41"/>
  <c r="C396" i="41"/>
  <c r="A396" i="41"/>
  <c r="C395" i="41"/>
  <c r="A395" i="41"/>
  <c r="C394" i="41"/>
  <c r="A394" i="41"/>
  <c r="C393" i="41"/>
  <c r="A393" i="41"/>
  <c r="C392" i="41"/>
  <c r="A392" i="41"/>
  <c r="C391" i="41"/>
  <c r="A391" i="41"/>
  <c r="C390" i="41"/>
  <c r="A390" i="41"/>
  <c r="C389" i="41"/>
  <c r="A389" i="41"/>
  <c r="C388" i="41"/>
  <c r="A388" i="41"/>
  <c r="C387" i="41"/>
  <c r="A387" i="41"/>
  <c r="C386" i="41"/>
  <c r="A386" i="41"/>
  <c r="C385" i="41"/>
  <c r="A385" i="41"/>
  <c r="C384" i="41"/>
  <c r="A384" i="41"/>
  <c r="C383" i="41"/>
  <c r="A383" i="41"/>
  <c r="C382" i="41"/>
  <c r="A382" i="41"/>
  <c r="C381" i="41"/>
  <c r="A381" i="41"/>
  <c r="C380" i="41"/>
  <c r="A380" i="41"/>
  <c r="C379" i="41"/>
  <c r="A379" i="41"/>
  <c r="C378" i="41"/>
  <c r="A378" i="41"/>
  <c r="C377" i="41"/>
  <c r="A377" i="41"/>
  <c r="C376" i="41"/>
  <c r="A376" i="41"/>
  <c r="C375" i="41"/>
  <c r="A375" i="41"/>
  <c r="C374" i="41"/>
  <c r="A374" i="41"/>
  <c r="C373" i="41"/>
  <c r="A373" i="41"/>
  <c r="C372" i="41"/>
  <c r="A372" i="41"/>
  <c r="C371" i="41"/>
  <c r="A371" i="41"/>
  <c r="C370" i="41"/>
  <c r="A370" i="41"/>
  <c r="C369" i="41"/>
  <c r="A369" i="41"/>
  <c r="C368" i="41"/>
  <c r="A368" i="41"/>
  <c r="C367" i="41"/>
  <c r="A367" i="41"/>
  <c r="C366" i="41"/>
  <c r="A366" i="41"/>
  <c r="C365" i="41"/>
  <c r="A365" i="41"/>
  <c r="C364" i="41"/>
  <c r="A364" i="41"/>
  <c r="C363" i="41"/>
  <c r="A363" i="41"/>
  <c r="C362" i="41"/>
  <c r="A362" i="41"/>
  <c r="C361" i="41"/>
  <c r="A361" i="41"/>
  <c r="C360" i="41"/>
  <c r="A360" i="41"/>
  <c r="C359" i="41"/>
  <c r="A359" i="41"/>
  <c r="C358" i="41"/>
  <c r="A358" i="41"/>
  <c r="C357" i="41"/>
  <c r="A357" i="41"/>
  <c r="C356" i="41"/>
  <c r="A356" i="41"/>
  <c r="C355" i="41"/>
  <c r="A355" i="41"/>
  <c r="C354" i="41"/>
  <c r="A354" i="41"/>
  <c r="C353" i="41"/>
  <c r="A353" i="41"/>
  <c r="C352" i="41"/>
  <c r="A352" i="41"/>
  <c r="C351" i="41"/>
  <c r="A351" i="41"/>
  <c r="C350" i="41"/>
  <c r="A350" i="41"/>
  <c r="C349" i="41"/>
  <c r="A349" i="41"/>
  <c r="C348" i="41"/>
  <c r="A348" i="41"/>
  <c r="C347" i="41"/>
  <c r="A347" i="41"/>
  <c r="C346" i="41"/>
  <c r="A346" i="41"/>
  <c r="C345" i="41"/>
  <c r="A345" i="41"/>
  <c r="C344" i="41"/>
  <c r="A344" i="41"/>
  <c r="C343" i="41"/>
  <c r="A343" i="41"/>
  <c r="C342" i="41"/>
  <c r="A342" i="41"/>
  <c r="C341" i="41"/>
  <c r="A341" i="41"/>
  <c r="C340" i="41"/>
  <c r="A340" i="41"/>
  <c r="C339" i="41"/>
  <c r="A339" i="41"/>
  <c r="C338" i="41"/>
  <c r="A338" i="41"/>
  <c r="C337" i="41"/>
  <c r="A337" i="41"/>
  <c r="C336" i="41"/>
  <c r="A336" i="41"/>
  <c r="C335" i="41"/>
  <c r="A335" i="41"/>
  <c r="C334" i="41"/>
  <c r="A334" i="41"/>
  <c r="C333" i="41"/>
  <c r="A333" i="41"/>
  <c r="C332" i="41"/>
  <c r="A332" i="41"/>
  <c r="C331" i="41"/>
  <c r="A331" i="41"/>
  <c r="C330" i="41"/>
  <c r="A330" i="41"/>
  <c r="C329" i="41"/>
  <c r="A329" i="41"/>
  <c r="C328" i="41"/>
  <c r="A328" i="41"/>
  <c r="C327" i="41"/>
  <c r="A327" i="41"/>
  <c r="C326" i="41"/>
  <c r="A326" i="41"/>
  <c r="C325" i="41"/>
  <c r="A325" i="41"/>
  <c r="C324" i="41"/>
  <c r="A324" i="41"/>
  <c r="C323" i="41"/>
  <c r="A323" i="41"/>
  <c r="C322" i="41"/>
  <c r="A322" i="41"/>
  <c r="C321" i="41"/>
  <c r="A321" i="41"/>
  <c r="C320" i="41"/>
  <c r="A320" i="41"/>
  <c r="C319" i="41"/>
  <c r="A319" i="41"/>
  <c r="C318" i="41"/>
  <c r="A318" i="41"/>
  <c r="C317" i="41"/>
  <c r="A317" i="41"/>
  <c r="C316" i="41"/>
  <c r="A316" i="41"/>
  <c r="C315" i="41"/>
  <c r="A315" i="41"/>
  <c r="C314" i="41"/>
  <c r="A314" i="41"/>
  <c r="C313" i="41"/>
  <c r="A313" i="41"/>
  <c r="C312" i="41"/>
  <c r="A312" i="41"/>
  <c r="C311" i="41"/>
  <c r="A311" i="41"/>
  <c r="C310" i="41"/>
  <c r="A310" i="41"/>
  <c r="C309" i="41"/>
  <c r="A309" i="41"/>
  <c r="C308" i="41"/>
  <c r="A308" i="41"/>
  <c r="C307" i="41"/>
  <c r="A307" i="41"/>
  <c r="C306" i="41"/>
  <c r="A306" i="41"/>
  <c r="C305" i="41"/>
  <c r="A305" i="41"/>
  <c r="C304" i="41"/>
  <c r="A304" i="41"/>
  <c r="C303" i="41"/>
  <c r="A303" i="41"/>
  <c r="C302" i="41"/>
  <c r="A302" i="41"/>
  <c r="C301" i="41"/>
  <c r="A301" i="41"/>
  <c r="C300" i="41"/>
  <c r="A300" i="41"/>
  <c r="C299" i="41"/>
  <c r="A299" i="41"/>
  <c r="C298" i="41"/>
  <c r="A298" i="41"/>
  <c r="C297" i="41"/>
  <c r="A297" i="41"/>
  <c r="C296" i="41"/>
  <c r="A296" i="41"/>
  <c r="C295" i="41"/>
  <c r="A295" i="41"/>
  <c r="C294" i="41"/>
  <c r="A294" i="41"/>
  <c r="C293" i="41"/>
  <c r="A293" i="41"/>
  <c r="C292" i="41"/>
  <c r="A292" i="41"/>
  <c r="C291" i="41"/>
  <c r="A291" i="41"/>
  <c r="C290" i="41"/>
  <c r="A290" i="41"/>
  <c r="C289" i="41"/>
  <c r="A289" i="41"/>
  <c r="C288" i="41"/>
  <c r="A288" i="41"/>
  <c r="C287" i="41"/>
  <c r="A287" i="41"/>
  <c r="C286" i="41"/>
  <c r="A286" i="41"/>
  <c r="C285" i="41"/>
  <c r="A285" i="41"/>
  <c r="C284" i="41"/>
  <c r="A284" i="41"/>
  <c r="C283" i="41"/>
  <c r="A283" i="41"/>
  <c r="C282" i="41"/>
  <c r="A282" i="41"/>
  <c r="C281" i="41"/>
  <c r="A281" i="41"/>
  <c r="C280" i="41"/>
  <c r="A280" i="41"/>
  <c r="C279" i="41"/>
  <c r="A279" i="41"/>
  <c r="C278" i="41"/>
  <c r="A278" i="41"/>
  <c r="C277" i="41"/>
  <c r="A277" i="41"/>
  <c r="C276" i="41"/>
  <c r="A276" i="41"/>
  <c r="C275" i="41"/>
  <c r="A275" i="41"/>
  <c r="C274" i="41"/>
  <c r="A274" i="41"/>
  <c r="C273" i="41"/>
  <c r="A273" i="41"/>
  <c r="C272" i="41"/>
  <c r="A272" i="41"/>
  <c r="C271" i="41"/>
  <c r="A271" i="41"/>
  <c r="C270" i="41"/>
  <c r="A270" i="41"/>
  <c r="C269" i="41"/>
  <c r="A269" i="41"/>
  <c r="C268" i="41"/>
  <c r="A268" i="41"/>
  <c r="C267" i="41"/>
  <c r="A267" i="41"/>
  <c r="C266" i="41"/>
  <c r="A266" i="41"/>
  <c r="C265" i="41"/>
  <c r="A265" i="41"/>
  <c r="C264" i="41"/>
  <c r="A264" i="41"/>
  <c r="C263" i="41"/>
  <c r="A263" i="41"/>
  <c r="C262" i="41"/>
  <c r="A262" i="41"/>
  <c r="C261" i="41"/>
  <c r="A261" i="41"/>
  <c r="C260" i="41"/>
  <c r="A260" i="41"/>
  <c r="C259" i="41"/>
  <c r="A259" i="41"/>
  <c r="C258" i="41"/>
  <c r="A258" i="41"/>
  <c r="C257" i="41"/>
  <c r="A257" i="41"/>
  <c r="C256" i="41"/>
  <c r="A256" i="41"/>
  <c r="C255" i="41"/>
  <c r="A255" i="41"/>
  <c r="C254" i="41"/>
  <c r="A254" i="41"/>
  <c r="C253" i="41"/>
  <c r="A253" i="41"/>
  <c r="C252" i="41"/>
  <c r="A252" i="41"/>
  <c r="C251" i="41"/>
  <c r="A251" i="41"/>
  <c r="C250" i="41"/>
  <c r="A250" i="41"/>
  <c r="C249" i="41"/>
  <c r="A249" i="41"/>
  <c r="C248" i="41"/>
  <c r="A248" i="41"/>
  <c r="C247" i="41"/>
  <c r="A247" i="41"/>
  <c r="C246" i="41"/>
  <c r="A246" i="41"/>
  <c r="C245" i="41"/>
  <c r="A245" i="41"/>
  <c r="C244" i="41"/>
  <c r="A244" i="41"/>
  <c r="C243" i="41"/>
  <c r="A243" i="41"/>
  <c r="C242" i="41"/>
  <c r="A242" i="41"/>
  <c r="C241" i="41"/>
  <c r="A241" i="41"/>
  <c r="C240" i="41"/>
  <c r="A240" i="41"/>
  <c r="C239" i="41"/>
  <c r="A239" i="41"/>
  <c r="C238" i="41"/>
  <c r="A238" i="41"/>
  <c r="C237" i="41"/>
  <c r="A237" i="41"/>
  <c r="C236" i="41"/>
  <c r="A236" i="41"/>
  <c r="C235" i="41"/>
  <c r="A235" i="41"/>
  <c r="C234" i="41"/>
  <c r="A234" i="41"/>
  <c r="C233" i="41"/>
  <c r="A233" i="41"/>
  <c r="C232" i="41"/>
  <c r="A232" i="41"/>
  <c r="C231" i="41"/>
  <c r="A231" i="41"/>
  <c r="C230" i="41"/>
  <c r="A230" i="41"/>
  <c r="C229" i="41"/>
  <c r="A229" i="41"/>
  <c r="C228" i="41"/>
  <c r="A228" i="41"/>
  <c r="C227" i="41"/>
  <c r="A227" i="41"/>
  <c r="C226" i="41"/>
  <c r="A226" i="41"/>
  <c r="C225" i="41"/>
  <c r="A225" i="41"/>
  <c r="C224" i="41"/>
  <c r="A224" i="41"/>
  <c r="C223" i="41"/>
  <c r="A223" i="41"/>
  <c r="C222" i="41"/>
  <c r="A222" i="41"/>
  <c r="C221" i="41"/>
  <c r="A221" i="41"/>
  <c r="C220" i="41"/>
  <c r="A220" i="41"/>
  <c r="C219" i="41"/>
  <c r="A219" i="41"/>
  <c r="C218" i="41"/>
  <c r="A218" i="41"/>
  <c r="C217" i="41"/>
  <c r="A217" i="41"/>
  <c r="C216" i="41"/>
  <c r="A216" i="41"/>
  <c r="C215" i="41"/>
  <c r="A215" i="41"/>
  <c r="C214" i="41"/>
  <c r="A214" i="41"/>
  <c r="C213" i="41"/>
  <c r="A213" i="41"/>
  <c r="C212" i="41"/>
  <c r="A212" i="41"/>
  <c r="C211" i="41"/>
  <c r="A211" i="41"/>
  <c r="C210" i="41"/>
  <c r="A210" i="41"/>
  <c r="C209" i="41"/>
  <c r="A209" i="41"/>
  <c r="C208" i="41"/>
  <c r="A208" i="41"/>
  <c r="C207" i="41"/>
  <c r="A207" i="41"/>
  <c r="C206" i="41"/>
  <c r="A206" i="41"/>
  <c r="C205" i="41"/>
  <c r="A205" i="41"/>
  <c r="C204" i="41"/>
  <c r="A204" i="41"/>
  <c r="C203" i="41"/>
  <c r="A203" i="41"/>
  <c r="C202" i="41"/>
  <c r="A202" i="41"/>
  <c r="C201" i="41"/>
  <c r="A201" i="41"/>
  <c r="C200" i="41"/>
  <c r="A200" i="41"/>
  <c r="C199" i="41"/>
  <c r="A199" i="41"/>
  <c r="C198" i="41"/>
  <c r="A198" i="41"/>
  <c r="C197" i="41"/>
  <c r="A197" i="41"/>
  <c r="C196" i="41"/>
  <c r="A196" i="41"/>
  <c r="C195" i="41"/>
  <c r="A195" i="41"/>
  <c r="C194" i="41"/>
  <c r="A194" i="41"/>
  <c r="C193" i="41"/>
  <c r="A193" i="41"/>
  <c r="C192" i="41"/>
  <c r="A192" i="41"/>
  <c r="C191" i="41"/>
  <c r="A191" i="41"/>
  <c r="C190" i="41"/>
  <c r="A190" i="41"/>
  <c r="C189" i="41"/>
  <c r="A189" i="41"/>
  <c r="C188" i="41"/>
  <c r="A188" i="41"/>
  <c r="C187" i="41"/>
  <c r="A187" i="41"/>
  <c r="C186" i="41"/>
  <c r="A186" i="41"/>
  <c r="C185" i="41"/>
  <c r="A185" i="41"/>
  <c r="C184" i="41"/>
  <c r="A184" i="41"/>
  <c r="C183" i="41"/>
  <c r="A183" i="41"/>
  <c r="C182" i="41"/>
  <c r="A182" i="41"/>
  <c r="C181" i="41"/>
  <c r="A181" i="41"/>
  <c r="C180" i="41"/>
  <c r="A180" i="41"/>
  <c r="C179" i="41"/>
  <c r="A179" i="41"/>
  <c r="C178" i="41"/>
  <c r="A178" i="41"/>
  <c r="C177" i="41"/>
  <c r="A177" i="41"/>
  <c r="C176" i="41"/>
  <c r="A176" i="41"/>
  <c r="C175" i="41"/>
  <c r="A175" i="41"/>
  <c r="C174" i="41"/>
  <c r="A174" i="41"/>
  <c r="C173" i="41"/>
  <c r="A173" i="41"/>
  <c r="C172" i="41"/>
  <c r="A172" i="41"/>
  <c r="C171" i="41"/>
  <c r="A171" i="41"/>
  <c r="C170" i="41"/>
  <c r="A170" i="41"/>
  <c r="C169" i="41"/>
  <c r="A169" i="41"/>
  <c r="C168" i="41"/>
  <c r="A168" i="41"/>
  <c r="C167" i="41"/>
  <c r="A167" i="41"/>
  <c r="C166" i="41"/>
  <c r="A166" i="41"/>
  <c r="C165" i="41"/>
  <c r="A165" i="41"/>
  <c r="C164" i="41"/>
  <c r="A164" i="41"/>
  <c r="C163" i="41"/>
  <c r="A163" i="41"/>
  <c r="C162" i="41"/>
  <c r="A162" i="41"/>
  <c r="C161" i="41"/>
  <c r="A161" i="41"/>
  <c r="C160" i="41"/>
  <c r="A160" i="41"/>
  <c r="C159" i="41"/>
  <c r="A159" i="41"/>
  <c r="C158" i="41"/>
  <c r="A158" i="41"/>
  <c r="C157" i="41"/>
  <c r="A157" i="41"/>
  <c r="C156" i="41"/>
  <c r="A156" i="41"/>
  <c r="C155" i="41"/>
  <c r="A155" i="41"/>
  <c r="C154" i="41"/>
  <c r="A154" i="41"/>
  <c r="C153" i="41"/>
  <c r="A153" i="41"/>
  <c r="C152" i="41"/>
  <c r="A152" i="41"/>
  <c r="C151" i="41"/>
  <c r="A151" i="41"/>
  <c r="C150" i="41"/>
  <c r="A150" i="41"/>
  <c r="C149" i="41"/>
  <c r="A149" i="41"/>
  <c r="C148" i="41"/>
  <c r="A148" i="41"/>
  <c r="C147" i="41"/>
  <c r="A147" i="41"/>
  <c r="C146" i="41"/>
  <c r="A146" i="41"/>
  <c r="C145" i="41"/>
  <c r="A145" i="41"/>
  <c r="C144" i="41"/>
  <c r="A144" i="41"/>
  <c r="C143" i="41"/>
  <c r="A143" i="41"/>
  <c r="C142" i="41"/>
  <c r="A142" i="41"/>
  <c r="C141" i="41"/>
  <c r="A141" i="41"/>
  <c r="C140" i="41"/>
  <c r="A140" i="41"/>
  <c r="C139" i="41"/>
  <c r="A139" i="41"/>
  <c r="C138" i="41"/>
  <c r="A138" i="41"/>
  <c r="C137" i="41"/>
  <c r="A137" i="41"/>
  <c r="C136" i="41"/>
  <c r="A136" i="41"/>
  <c r="C135" i="41"/>
  <c r="A135" i="41"/>
  <c r="C134" i="41"/>
  <c r="A134" i="41"/>
  <c r="C133" i="41"/>
  <c r="A133" i="41"/>
  <c r="C132" i="41"/>
  <c r="A132" i="41"/>
  <c r="C131" i="41"/>
  <c r="A131" i="41"/>
  <c r="C130" i="41"/>
  <c r="A130" i="41"/>
  <c r="C129" i="41"/>
  <c r="A129" i="41"/>
  <c r="C128" i="41"/>
  <c r="A128" i="41"/>
  <c r="C127" i="41"/>
  <c r="A127" i="41"/>
  <c r="C126" i="41"/>
  <c r="A126" i="41"/>
  <c r="C125" i="41"/>
  <c r="A125" i="41"/>
  <c r="C124" i="41"/>
  <c r="A124" i="41"/>
  <c r="C123" i="41"/>
  <c r="A123" i="41"/>
  <c r="C122" i="41"/>
  <c r="A122" i="41"/>
  <c r="C121" i="41"/>
  <c r="A121" i="41"/>
  <c r="C120" i="41"/>
  <c r="A120" i="41"/>
  <c r="C119" i="41"/>
  <c r="A119" i="41"/>
  <c r="C118" i="41"/>
  <c r="A118" i="41"/>
  <c r="C117" i="41"/>
  <c r="A117" i="41"/>
  <c r="C116" i="41"/>
  <c r="A116" i="41"/>
  <c r="C115" i="41"/>
  <c r="A115" i="41"/>
  <c r="C114" i="41"/>
  <c r="A114" i="41"/>
  <c r="C113" i="41"/>
  <c r="A113" i="41"/>
  <c r="C112" i="41"/>
  <c r="A112" i="41"/>
  <c r="C111" i="41"/>
  <c r="A111" i="41"/>
  <c r="C110" i="41"/>
  <c r="A110" i="41"/>
  <c r="C109" i="41"/>
  <c r="A109" i="41"/>
  <c r="C108" i="41"/>
  <c r="A108" i="41"/>
  <c r="C107" i="41"/>
  <c r="A107" i="41"/>
  <c r="C106" i="41"/>
  <c r="A106" i="41"/>
  <c r="C105" i="41"/>
  <c r="A105" i="41"/>
  <c r="C104" i="41"/>
  <c r="A104" i="41"/>
  <c r="C103" i="41"/>
  <c r="A103" i="41"/>
  <c r="C102" i="41"/>
  <c r="A102" i="41"/>
  <c r="C101" i="41"/>
  <c r="A101" i="41"/>
  <c r="C100" i="41"/>
  <c r="A100" i="41"/>
  <c r="C99" i="41"/>
  <c r="A99" i="41"/>
  <c r="C98" i="41"/>
  <c r="A98" i="41"/>
  <c r="C97" i="41"/>
  <c r="A97" i="41"/>
  <c r="C96" i="41"/>
  <c r="A96" i="41"/>
  <c r="C95" i="41"/>
  <c r="A95" i="41"/>
  <c r="C94" i="41"/>
  <c r="A94" i="41"/>
  <c r="C93" i="41"/>
  <c r="A93" i="41"/>
  <c r="C92" i="41"/>
  <c r="A92" i="41"/>
  <c r="C91" i="41"/>
  <c r="A91" i="41"/>
  <c r="C90" i="41"/>
  <c r="A90" i="41"/>
  <c r="C89" i="41"/>
  <c r="A89" i="41"/>
  <c r="C88" i="41"/>
  <c r="A88" i="41"/>
  <c r="C87" i="41"/>
  <c r="A87" i="41"/>
  <c r="C86" i="41"/>
  <c r="A86" i="41"/>
  <c r="C85" i="41"/>
  <c r="A85" i="41"/>
  <c r="C84" i="41"/>
  <c r="A84" i="41"/>
  <c r="C83" i="41"/>
  <c r="A83" i="41"/>
  <c r="C82" i="41"/>
  <c r="A82" i="41"/>
  <c r="C81" i="41"/>
  <c r="A81" i="41"/>
  <c r="C80" i="41"/>
  <c r="A80" i="41"/>
  <c r="C79" i="41"/>
  <c r="A79" i="41"/>
  <c r="C78" i="41"/>
  <c r="A78" i="41"/>
  <c r="C77" i="41"/>
  <c r="A77" i="41"/>
  <c r="C76" i="41"/>
  <c r="A76" i="41"/>
  <c r="C75" i="41"/>
  <c r="A75" i="41"/>
  <c r="C74" i="41"/>
  <c r="A74" i="41"/>
  <c r="C73" i="41"/>
  <c r="A73" i="41"/>
  <c r="C72" i="41"/>
  <c r="A72" i="41"/>
  <c r="C71" i="41"/>
  <c r="A71" i="41"/>
  <c r="C70" i="41"/>
  <c r="A70" i="41"/>
  <c r="C69" i="41"/>
  <c r="A69" i="41"/>
  <c r="C68" i="41"/>
  <c r="A68" i="41"/>
  <c r="C67" i="41"/>
  <c r="A67" i="41"/>
  <c r="C66" i="41"/>
  <c r="A66" i="41"/>
  <c r="C65" i="41"/>
  <c r="A65" i="41"/>
  <c r="C64" i="41"/>
  <c r="A64" i="41"/>
  <c r="C63" i="41"/>
  <c r="A63" i="41"/>
  <c r="C62" i="41"/>
  <c r="A62" i="41"/>
  <c r="C38" i="41"/>
  <c r="A38" i="41"/>
  <c r="C37" i="41"/>
  <c r="A37" i="41"/>
  <c r="C36" i="41"/>
  <c r="A36" i="41"/>
  <c r="C35" i="41"/>
  <c r="A35" i="41"/>
  <c r="C34" i="41"/>
  <c r="A34" i="41"/>
  <c r="C33" i="41"/>
  <c r="A33" i="41"/>
  <c r="C32" i="41"/>
  <c r="A32" i="41"/>
  <c r="C31" i="41"/>
  <c r="A31" i="41"/>
  <c r="C30" i="41"/>
  <c r="A30" i="41"/>
  <c r="C29" i="41"/>
  <c r="A29" i="41"/>
  <c r="C28" i="41"/>
  <c r="A28" i="41"/>
  <c r="C27" i="41"/>
  <c r="A27" i="41"/>
  <c r="C26" i="41"/>
  <c r="A26" i="41"/>
  <c r="C25" i="41"/>
  <c r="A25" i="41"/>
  <c r="C24" i="41"/>
  <c r="A24" i="41"/>
  <c r="C23" i="41"/>
  <c r="A23" i="41"/>
  <c r="C22" i="41"/>
  <c r="A22" i="41"/>
  <c r="C21" i="41"/>
  <c r="A21" i="41"/>
  <c r="C20" i="41"/>
  <c r="A20" i="41"/>
  <c r="C19" i="41"/>
  <c r="A19" i="41"/>
  <c r="C18" i="41"/>
  <c r="A18" i="41"/>
  <c r="C17" i="41"/>
  <c r="A17" i="41"/>
  <c r="C16" i="41"/>
  <c r="A16" i="41"/>
  <c r="C15" i="41"/>
  <c r="A15" i="41"/>
  <c r="C14" i="41"/>
  <c r="A14" i="41"/>
  <c r="C13" i="41"/>
  <c r="A13" i="41"/>
  <c r="C12" i="41"/>
  <c r="A12" i="41"/>
  <c r="C11" i="41"/>
  <c r="A11" i="41"/>
  <c r="C10" i="41"/>
  <c r="A10" i="41"/>
  <c r="C9" i="41"/>
  <c r="A9" i="41"/>
  <c r="C8" i="41"/>
  <c r="A8" i="41"/>
  <c r="C7" i="41"/>
  <c r="A7" i="41"/>
  <c r="C5" i="41"/>
  <c r="A5" i="41"/>
  <c r="C4" i="41"/>
  <c r="A4" i="41"/>
  <c r="C3" i="41"/>
  <c r="A3" i="41"/>
  <c r="C2" i="41"/>
  <c r="A2" i="41"/>
  <c r="C428" i="40"/>
  <c r="A428" i="40"/>
  <c r="C427" i="40"/>
  <c r="A427" i="40"/>
  <c r="C426" i="40"/>
  <c r="A426" i="40"/>
  <c r="C425" i="40"/>
  <c r="A425" i="40"/>
  <c r="C424" i="40"/>
  <c r="A424" i="40"/>
  <c r="C423" i="40"/>
  <c r="A423" i="40"/>
  <c r="C422" i="40"/>
  <c r="A422" i="40"/>
  <c r="C421" i="40"/>
  <c r="A421" i="40"/>
  <c r="C420" i="40"/>
  <c r="A420" i="40"/>
  <c r="C419" i="40"/>
  <c r="A419" i="40"/>
  <c r="C418" i="40"/>
  <c r="A418" i="40"/>
  <c r="C417" i="40"/>
  <c r="A417" i="40"/>
  <c r="C416" i="40"/>
  <c r="A416" i="40"/>
  <c r="C415" i="40"/>
  <c r="A415" i="40"/>
  <c r="C414" i="40"/>
  <c r="A414" i="40"/>
  <c r="C413" i="40"/>
  <c r="A413" i="40"/>
  <c r="C412" i="40"/>
  <c r="A412" i="40"/>
  <c r="C411" i="40"/>
  <c r="A411" i="40"/>
  <c r="C410" i="40"/>
  <c r="A410" i="40"/>
  <c r="C409" i="40"/>
  <c r="A409" i="40"/>
  <c r="C408" i="40"/>
  <c r="A408" i="40"/>
  <c r="C407" i="40"/>
  <c r="A407" i="40"/>
  <c r="C406" i="40"/>
  <c r="A406" i="40"/>
  <c r="C405" i="40"/>
  <c r="A405" i="40"/>
  <c r="C404" i="40"/>
  <c r="A404" i="40"/>
  <c r="C403" i="40"/>
  <c r="A403" i="40"/>
  <c r="C402" i="40"/>
  <c r="A402" i="40"/>
  <c r="C401" i="40"/>
  <c r="A401" i="40"/>
  <c r="C400" i="40"/>
  <c r="A400" i="40"/>
  <c r="C399" i="40"/>
  <c r="A399" i="40"/>
  <c r="C398" i="40"/>
  <c r="A398" i="40"/>
  <c r="C397" i="40"/>
  <c r="A397" i="40"/>
  <c r="C396" i="40"/>
  <c r="A396" i="40"/>
  <c r="C395" i="40"/>
  <c r="A395" i="40"/>
  <c r="C394" i="40"/>
  <c r="A394" i="40"/>
  <c r="C393" i="40"/>
  <c r="A393" i="40"/>
  <c r="C392" i="40"/>
  <c r="A392" i="40"/>
  <c r="C391" i="40"/>
  <c r="A391" i="40"/>
  <c r="C390" i="40"/>
  <c r="A390" i="40"/>
  <c r="C389" i="40"/>
  <c r="A389" i="40"/>
  <c r="C388" i="40"/>
  <c r="A388" i="40"/>
  <c r="C387" i="40"/>
  <c r="A387" i="40"/>
  <c r="C386" i="40"/>
  <c r="A386" i="40"/>
  <c r="C385" i="40"/>
  <c r="A385" i="40"/>
  <c r="C384" i="40"/>
  <c r="A384" i="40"/>
  <c r="C383" i="40"/>
  <c r="A383" i="40"/>
  <c r="C382" i="40"/>
  <c r="A382" i="40"/>
  <c r="C381" i="40"/>
  <c r="A381" i="40"/>
  <c r="C380" i="40"/>
  <c r="A380" i="40"/>
  <c r="C379" i="40"/>
  <c r="A379" i="40"/>
  <c r="C378" i="40"/>
  <c r="A378" i="40"/>
  <c r="C377" i="40"/>
  <c r="A377" i="40"/>
  <c r="C376" i="40"/>
  <c r="A376" i="40"/>
  <c r="C375" i="40"/>
  <c r="A375" i="40"/>
  <c r="C374" i="40"/>
  <c r="A374" i="40"/>
  <c r="C373" i="40"/>
  <c r="A373" i="40"/>
  <c r="C372" i="40"/>
  <c r="A372" i="40"/>
  <c r="C371" i="40"/>
  <c r="A371" i="40"/>
  <c r="C370" i="40"/>
  <c r="A370" i="40"/>
  <c r="C369" i="40"/>
  <c r="A369" i="40"/>
  <c r="C368" i="40"/>
  <c r="A368" i="40"/>
  <c r="C367" i="40"/>
  <c r="A367" i="40"/>
  <c r="C366" i="40"/>
  <c r="A366" i="40"/>
  <c r="C365" i="40"/>
  <c r="A365" i="40"/>
  <c r="C364" i="40"/>
  <c r="A364" i="40"/>
  <c r="C363" i="40"/>
  <c r="A363" i="40"/>
  <c r="C362" i="40"/>
  <c r="A362" i="40"/>
  <c r="C361" i="40"/>
  <c r="A361" i="40"/>
  <c r="C360" i="40"/>
  <c r="A360" i="40"/>
  <c r="C359" i="40"/>
  <c r="A359" i="40"/>
  <c r="C358" i="40"/>
  <c r="A358" i="40"/>
  <c r="C357" i="40"/>
  <c r="A357" i="40"/>
  <c r="C356" i="40"/>
  <c r="A356" i="40"/>
  <c r="C355" i="40"/>
  <c r="A355" i="40"/>
  <c r="C354" i="40"/>
  <c r="A354" i="40"/>
  <c r="C353" i="40"/>
  <c r="A353" i="40"/>
  <c r="C352" i="40"/>
  <c r="A352" i="40"/>
  <c r="C351" i="40"/>
  <c r="A351" i="40"/>
  <c r="C350" i="40"/>
  <c r="A350" i="40"/>
  <c r="C349" i="40"/>
  <c r="A349" i="40"/>
  <c r="C348" i="40"/>
  <c r="A348" i="40"/>
  <c r="C347" i="40"/>
  <c r="A347" i="40"/>
  <c r="C346" i="40"/>
  <c r="A346" i="40"/>
  <c r="C345" i="40"/>
  <c r="A345" i="40"/>
  <c r="C344" i="40"/>
  <c r="A344" i="40"/>
  <c r="C343" i="40"/>
  <c r="A343" i="40"/>
  <c r="C342" i="40"/>
  <c r="A342" i="40"/>
  <c r="C341" i="40"/>
  <c r="A341" i="40"/>
  <c r="C340" i="40"/>
  <c r="A340" i="40"/>
  <c r="C339" i="40"/>
  <c r="A339" i="40"/>
  <c r="C338" i="40"/>
  <c r="A338" i="40"/>
  <c r="C337" i="40"/>
  <c r="A337" i="40"/>
  <c r="C336" i="40"/>
  <c r="A336" i="40"/>
  <c r="C335" i="40"/>
  <c r="A335" i="40"/>
  <c r="C334" i="40"/>
  <c r="A334" i="40"/>
  <c r="C333" i="40"/>
  <c r="A333" i="40"/>
  <c r="C332" i="40"/>
  <c r="A332" i="40"/>
  <c r="C331" i="40"/>
  <c r="A331" i="40"/>
  <c r="C330" i="40"/>
  <c r="A330" i="40"/>
  <c r="C329" i="40"/>
  <c r="A329" i="40"/>
  <c r="C328" i="40"/>
  <c r="A328" i="40"/>
  <c r="C327" i="40"/>
  <c r="A327" i="40"/>
  <c r="C326" i="40"/>
  <c r="A326" i="40"/>
  <c r="C325" i="40"/>
  <c r="A325" i="40"/>
  <c r="C324" i="40"/>
  <c r="A324" i="40"/>
  <c r="C323" i="40"/>
  <c r="A323" i="40"/>
  <c r="C322" i="40"/>
  <c r="A322" i="40"/>
  <c r="C321" i="40"/>
  <c r="A321" i="40"/>
  <c r="C320" i="40"/>
  <c r="A320" i="40"/>
  <c r="C319" i="40"/>
  <c r="A319" i="40"/>
  <c r="C318" i="40"/>
  <c r="A318" i="40"/>
  <c r="C317" i="40"/>
  <c r="A317" i="40"/>
  <c r="C316" i="40"/>
  <c r="A316" i="40"/>
  <c r="C315" i="40"/>
  <c r="A315" i="40"/>
  <c r="C314" i="40"/>
  <c r="A314" i="40"/>
  <c r="C313" i="40"/>
  <c r="A313" i="40"/>
  <c r="C312" i="40"/>
  <c r="A312" i="40"/>
  <c r="C311" i="40"/>
  <c r="A311" i="40"/>
  <c r="C310" i="40"/>
  <c r="A310" i="40"/>
  <c r="C309" i="40"/>
  <c r="A309" i="40"/>
  <c r="C308" i="40"/>
  <c r="A308" i="40"/>
  <c r="C307" i="40"/>
  <c r="A307" i="40"/>
  <c r="C306" i="40"/>
  <c r="A306" i="40"/>
  <c r="C305" i="40"/>
  <c r="A305" i="40"/>
  <c r="C304" i="40"/>
  <c r="A304" i="40"/>
  <c r="C303" i="40"/>
  <c r="A303" i="40"/>
  <c r="C302" i="40"/>
  <c r="A302" i="40"/>
  <c r="C301" i="40"/>
  <c r="A301" i="40"/>
  <c r="C300" i="40"/>
  <c r="A300" i="40"/>
  <c r="C299" i="40"/>
  <c r="A299" i="40"/>
  <c r="C298" i="40"/>
  <c r="A298" i="40"/>
  <c r="C297" i="40"/>
  <c r="A297" i="40"/>
  <c r="C296" i="40"/>
  <c r="A296" i="40"/>
  <c r="C295" i="40"/>
  <c r="A295" i="40"/>
  <c r="C294" i="40"/>
  <c r="A294" i="40"/>
  <c r="C293" i="40"/>
  <c r="A293" i="40"/>
  <c r="C292" i="40"/>
  <c r="A292" i="40"/>
  <c r="C291" i="40"/>
  <c r="A291" i="40"/>
  <c r="C290" i="40"/>
  <c r="A290" i="40"/>
  <c r="C289" i="40"/>
  <c r="A289" i="40"/>
  <c r="C288" i="40"/>
  <c r="A288" i="40"/>
  <c r="C287" i="40"/>
  <c r="A287" i="40"/>
  <c r="C286" i="40"/>
  <c r="A286" i="40"/>
  <c r="C285" i="40"/>
  <c r="A285" i="40"/>
  <c r="C284" i="40"/>
  <c r="A284" i="40"/>
  <c r="C283" i="40"/>
  <c r="A283" i="40"/>
  <c r="C282" i="40"/>
  <c r="A282" i="40"/>
  <c r="C281" i="40"/>
  <c r="A281" i="40"/>
  <c r="C280" i="40"/>
  <c r="A280" i="40"/>
  <c r="C279" i="40"/>
  <c r="A279" i="40"/>
  <c r="C278" i="40"/>
  <c r="A278" i="40"/>
  <c r="C277" i="40"/>
  <c r="A277" i="40"/>
  <c r="C276" i="40"/>
  <c r="A276" i="40"/>
  <c r="C275" i="40"/>
  <c r="A275" i="40"/>
  <c r="C274" i="40"/>
  <c r="A274" i="40"/>
  <c r="C273" i="40"/>
  <c r="A273" i="40"/>
  <c r="C272" i="40"/>
  <c r="A272" i="40"/>
  <c r="C271" i="40"/>
  <c r="A271" i="40"/>
  <c r="C270" i="40"/>
  <c r="A270" i="40"/>
  <c r="C269" i="40"/>
  <c r="A269" i="40"/>
  <c r="C268" i="40"/>
  <c r="A268" i="40"/>
  <c r="C267" i="40"/>
  <c r="A267" i="40"/>
  <c r="C266" i="40"/>
  <c r="A266" i="40"/>
  <c r="C265" i="40"/>
  <c r="A265" i="40"/>
  <c r="C264" i="40"/>
  <c r="A264" i="40"/>
  <c r="C263" i="40"/>
  <c r="A263" i="40"/>
  <c r="C262" i="40"/>
  <c r="A262" i="40"/>
  <c r="C261" i="40"/>
  <c r="A261" i="40"/>
  <c r="C260" i="40"/>
  <c r="A260" i="40"/>
  <c r="C259" i="40"/>
  <c r="A259" i="40"/>
  <c r="C258" i="40"/>
  <c r="A258" i="40"/>
  <c r="C257" i="40"/>
  <c r="A257" i="40"/>
  <c r="C256" i="40"/>
  <c r="A256" i="40"/>
  <c r="C255" i="40"/>
  <c r="A255" i="40"/>
  <c r="C254" i="40"/>
  <c r="A254" i="40"/>
  <c r="C253" i="40"/>
  <c r="A253" i="40"/>
  <c r="C252" i="40"/>
  <c r="A252" i="40"/>
  <c r="C251" i="40"/>
  <c r="A251" i="40"/>
  <c r="C250" i="40"/>
  <c r="A250" i="40"/>
  <c r="C249" i="40"/>
  <c r="A249" i="40"/>
  <c r="C248" i="40"/>
  <c r="A248" i="40"/>
  <c r="C247" i="40"/>
  <c r="A247" i="40"/>
  <c r="C246" i="40"/>
  <c r="A246" i="40"/>
  <c r="C245" i="40"/>
  <c r="A245" i="40"/>
  <c r="C244" i="40"/>
  <c r="A244" i="40"/>
  <c r="C243" i="40"/>
  <c r="A243" i="40"/>
  <c r="C242" i="40"/>
  <c r="A242" i="40"/>
  <c r="C241" i="40"/>
  <c r="A241" i="40"/>
  <c r="C240" i="40"/>
  <c r="A240" i="40"/>
  <c r="C239" i="40"/>
  <c r="A239" i="40"/>
  <c r="C238" i="40"/>
  <c r="A238" i="40"/>
  <c r="C237" i="40"/>
  <c r="A237" i="40"/>
  <c r="C236" i="40"/>
  <c r="A236" i="40"/>
  <c r="C235" i="40"/>
  <c r="A235" i="40"/>
  <c r="C234" i="40"/>
  <c r="A234" i="40"/>
  <c r="C233" i="40"/>
  <c r="A233" i="40"/>
  <c r="C232" i="40"/>
  <c r="A232" i="40"/>
  <c r="C231" i="40"/>
  <c r="A231" i="40"/>
  <c r="C230" i="40"/>
  <c r="A230" i="40"/>
  <c r="C229" i="40"/>
  <c r="A229" i="40"/>
  <c r="C228" i="40"/>
  <c r="A228" i="40"/>
  <c r="C227" i="40"/>
  <c r="A227" i="40"/>
  <c r="C226" i="40"/>
  <c r="A226" i="40"/>
  <c r="C225" i="40"/>
  <c r="A225" i="40"/>
  <c r="C224" i="40"/>
  <c r="A224" i="40"/>
  <c r="C223" i="40"/>
  <c r="A223" i="40"/>
  <c r="C222" i="40"/>
  <c r="A222" i="40"/>
  <c r="C221" i="40"/>
  <c r="A221" i="40"/>
  <c r="C220" i="40"/>
  <c r="A220" i="40"/>
  <c r="C219" i="40"/>
  <c r="A219" i="40"/>
  <c r="C218" i="40"/>
  <c r="A218" i="40"/>
  <c r="C217" i="40"/>
  <c r="A217" i="40"/>
  <c r="C216" i="40"/>
  <c r="A216" i="40"/>
  <c r="C215" i="40"/>
  <c r="A215" i="40"/>
  <c r="C214" i="40"/>
  <c r="A214" i="40"/>
  <c r="C213" i="40"/>
  <c r="A213" i="40"/>
  <c r="C212" i="40"/>
  <c r="A212" i="40"/>
  <c r="C211" i="40"/>
  <c r="A211" i="40"/>
  <c r="C210" i="40"/>
  <c r="A210" i="40"/>
  <c r="C209" i="40"/>
  <c r="A209" i="40"/>
  <c r="C208" i="40"/>
  <c r="A208" i="40"/>
  <c r="C207" i="40"/>
  <c r="A207" i="40"/>
  <c r="C206" i="40"/>
  <c r="A206" i="40"/>
  <c r="C205" i="40"/>
  <c r="A205" i="40"/>
  <c r="C204" i="40"/>
  <c r="A204" i="40"/>
  <c r="C203" i="40"/>
  <c r="A203" i="40"/>
  <c r="C202" i="40"/>
  <c r="A202" i="40"/>
  <c r="C201" i="40"/>
  <c r="A201" i="40"/>
  <c r="C200" i="40"/>
  <c r="A200" i="40"/>
  <c r="C199" i="40"/>
  <c r="A199" i="40"/>
  <c r="C198" i="40"/>
  <c r="A198" i="40"/>
  <c r="C197" i="40"/>
  <c r="A197" i="40"/>
  <c r="C196" i="40"/>
  <c r="A196" i="40"/>
  <c r="C195" i="40"/>
  <c r="A195" i="40"/>
  <c r="C194" i="40"/>
  <c r="A194" i="40"/>
  <c r="C193" i="40"/>
  <c r="A193" i="40"/>
  <c r="C192" i="40"/>
  <c r="A192" i="40"/>
  <c r="C191" i="40"/>
  <c r="A191" i="40"/>
  <c r="C190" i="40"/>
  <c r="A190" i="40"/>
  <c r="C189" i="40"/>
  <c r="A189" i="40"/>
  <c r="C188" i="40"/>
  <c r="A188" i="40"/>
  <c r="C187" i="40"/>
  <c r="A187" i="40"/>
  <c r="C186" i="40"/>
  <c r="A186" i="40"/>
  <c r="C185" i="40"/>
  <c r="A185" i="40"/>
  <c r="C184" i="40"/>
  <c r="A184" i="40"/>
  <c r="C183" i="40"/>
  <c r="A183" i="40"/>
  <c r="C182" i="40"/>
  <c r="A182" i="40"/>
  <c r="C181" i="40"/>
  <c r="A181" i="40"/>
  <c r="C180" i="40"/>
  <c r="A180" i="40"/>
  <c r="C179" i="40"/>
  <c r="A179" i="40"/>
  <c r="C178" i="40"/>
  <c r="A178" i="40"/>
  <c r="C177" i="40"/>
  <c r="A177" i="40"/>
  <c r="C176" i="40"/>
  <c r="A176" i="40"/>
  <c r="C175" i="40"/>
  <c r="A175" i="40"/>
  <c r="C174" i="40"/>
  <c r="A174" i="40"/>
  <c r="C173" i="40"/>
  <c r="A173" i="40"/>
  <c r="C172" i="40"/>
  <c r="A172" i="40"/>
  <c r="C171" i="40"/>
  <c r="A171" i="40"/>
  <c r="C170" i="40"/>
  <c r="A170" i="40"/>
  <c r="C169" i="40"/>
  <c r="A169" i="40"/>
  <c r="C168" i="40"/>
  <c r="A168" i="40"/>
  <c r="C167" i="40"/>
  <c r="A167" i="40"/>
  <c r="C166" i="40"/>
  <c r="A166" i="40"/>
  <c r="C165" i="40"/>
  <c r="A165" i="40"/>
  <c r="C164" i="40"/>
  <c r="A164" i="40"/>
  <c r="C163" i="40"/>
  <c r="A163" i="40"/>
  <c r="C162" i="40"/>
  <c r="A162" i="40"/>
  <c r="C161" i="40"/>
  <c r="A161" i="40"/>
  <c r="C160" i="40"/>
  <c r="A160" i="40"/>
  <c r="C159" i="40"/>
  <c r="A159" i="40"/>
  <c r="C158" i="40"/>
  <c r="A158" i="40"/>
  <c r="C157" i="40"/>
  <c r="A157" i="40"/>
  <c r="C156" i="40"/>
  <c r="A156" i="40"/>
  <c r="C155" i="40"/>
  <c r="A155" i="40"/>
  <c r="C154" i="40"/>
  <c r="A154" i="40"/>
  <c r="C153" i="40"/>
  <c r="A153" i="40"/>
  <c r="C152" i="40"/>
  <c r="A152" i="40"/>
  <c r="C151" i="40"/>
  <c r="A151" i="40"/>
  <c r="C150" i="40"/>
  <c r="A150" i="40"/>
  <c r="C149" i="40"/>
  <c r="A149" i="40"/>
  <c r="C148" i="40"/>
  <c r="A148" i="40"/>
  <c r="C147" i="40"/>
  <c r="A147" i="40"/>
  <c r="C146" i="40"/>
  <c r="A146" i="40"/>
  <c r="C145" i="40"/>
  <c r="A145" i="40"/>
  <c r="C144" i="40"/>
  <c r="A144" i="40"/>
  <c r="C143" i="40"/>
  <c r="A143" i="40"/>
  <c r="C142" i="40"/>
  <c r="A142" i="40"/>
  <c r="C141" i="40"/>
  <c r="A141" i="40"/>
  <c r="C140" i="40"/>
  <c r="A140" i="40"/>
  <c r="C139" i="40"/>
  <c r="A139" i="40"/>
  <c r="C138" i="40"/>
  <c r="A138" i="40"/>
  <c r="C137" i="40"/>
  <c r="A137" i="40"/>
  <c r="C136" i="40"/>
  <c r="A136" i="40"/>
  <c r="C135" i="40"/>
  <c r="A135" i="40"/>
  <c r="C134" i="40"/>
  <c r="A134" i="40"/>
  <c r="C133" i="40"/>
  <c r="A133" i="40"/>
  <c r="C132" i="40"/>
  <c r="A132" i="40"/>
  <c r="C131" i="40"/>
  <c r="A131" i="40"/>
  <c r="C130" i="40"/>
  <c r="A130" i="40"/>
  <c r="C129" i="40"/>
  <c r="A129" i="40"/>
  <c r="C128" i="40"/>
  <c r="A128" i="40"/>
  <c r="C127" i="40"/>
  <c r="A127" i="40"/>
  <c r="C126" i="40"/>
  <c r="A126" i="40"/>
  <c r="C125" i="40"/>
  <c r="A125" i="40"/>
  <c r="C124" i="40"/>
  <c r="A124" i="40"/>
  <c r="C123" i="40"/>
  <c r="A123" i="40"/>
  <c r="C122" i="40"/>
  <c r="A122" i="40"/>
  <c r="C121" i="40"/>
  <c r="A121" i="40"/>
  <c r="C120" i="40"/>
  <c r="A120" i="40"/>
  <c r="C119" i="40"/>
  <c r="A119" i="40"/>
  <c r="C118" i="40"/>
  <c r="A118" i="40"/>
  <c r="C117" i="40"/>
  <c r="A117" i="40"/>
  <c r="C116" i="40"/>
  <c r="A116" i="40"/>
  <c r="C115" i="40"/>
  <c r="A115" i="40"/>
  <c r="C114" i="40"/>
  <c r="A114" i="40"/>
  <c r="C113" i="40"/>
  <c r="A113" i="40"/>
  <c r="C112" i="40"/>
  <c r="A112" i="40"/>
  <c r="C111" i="40"/>
  <c r="A111" i="40"/>
  <c r="C110" i="40"/>
  <c r="A110" i="40"/>
  <c r="C109" i="40"/>
  <c r="A109" i="40"/>
  <c r="C108" i="40"/>
  <c r="A108" i="40"/>
  <c r="C107" i="40"/>
  <c r="A107" i="40"/>
  <c r="C106" i="40"/>
  <c r="A106" i="40"/>
  <c r="C105" i="40"/>
  <c r="A105" i="40"/>
  <c r="C104" i="40"/>
  <c r="A104" i="40"/>
  <c r="C103" i="40"/>
  <c r="A103" i="40"/>
  <c r="C102" i="40"/>
  <c r="A102" i="40"/>
  <c r="C101" i="40"/>
  <c r="A101" i="40"/>
  <c r="C100" i="40"/>
  <c r="A100" i="40"/>
  <c r="C99" i="40"/>
  <c r="A99" i="40"/>
  <c r="C98" i="40"/>
  <c r="A98" i="40"/>
  <c r="C97" i="40"/>
  <c r="A97" i="40"/>
  <c r="C96" i="40"/>
  <c r="A96" i="40"/>
  <c r="C95" i="40"/>
  <c r="A95" i="40"/>
  <c r="C94" i="40"/>
  <c r="A94" i="40"/>
  <c r="C93" i="40"/>
  <c r="A93" i="40"/>
  <c r="C92" i="40"/>
  <c r="A92" i="40"/>
  <c r="C91" i="40"/>
  <c r="A91" i="40"/>
  <c r="C90" i="40"/>
  <c r="A90" i="40"/>
  <c r="C88" i="40"/>
  <c r="A88" i="40"/>
  <c r="C87" i="40"/>
  <c r="A87" i="40"/>
  <c r="C86" i="40"/>
  <c r="A86" i="40"/>
  <c r="C85" i="40"/>
  <c r="A85" i="40"/>
  <c r="C84" i="40"/>
  <c r="A84" i="40"/>
  <c r="C83" i="40"/>
  <c r="A83" i="40"/>
  <c r="C82" i="40"/>
  <c r="A82" i="40"/>
  <c r="C81" i="40"/>
  <c r="A81" i="40"/>
  <c r="C80" i="40"/>
  <c r="A80" i="40"/>
  <c r="C79" i="40"/>
  <c r="A79" i="40"/>
  <c r="C76" i="40"/>
  <c r="A76" i="40"/>
  <c r="C75" i="40"/>
  <c r="A75" i="40"/>
  <c r="C74" i="40"/>
  <c r="A74" i="40"/>
  <c r="C73" i="40"/>
  <c r="A73" i="40"/>
  <c r="C72" i="40"/>
  <c r="A72" i="40"/>
  <c r="C71" i="40"/>
  <c r="A71" i="40"/>
  <c r="C70" i="40"/>
  <c r="A70" i="40"/>
  <c r="C69" i="40"/>
  <c r="A69" i="40"/>
  <c r="C68" i="40"/>
  <c r="A68" i="40"/>
  <c r="C67" i="40"/>
  <c r="A67" i="40"/>
  <c r="C66" i="40"/>
  <c r="A66" i="40"/>
  <c r="C65" i="40"/>
  <c r="A65" i="40"/>
  <c r="C64" i="40"/>
  <c r="A64" i="40"/>
  <c r="C63" i="40"/>
  <c r="A63" i="40"/>
  <c r="C62" i="40"/>
  <c r="A62" i="40"/>
  <c r="C61" i="40"/>
  <c r="A61" i="40"/>
  <c r="C60" i="40"/>
  <c r="A60" i="40"/>
  <c r="C59" i="40"/>
  <c r="A59" i="40"/>
  <c r="C58" i="40"/>
  <c r="A58" i="40"/>
  <c r="C57" i="40"/>
  <c r="A57" i="40"/>
  <c r="C56" i="40"/>
  <c r="A56" i="40"/>
  <c r="C55" i="40"/>
  <c r="A55" i="40"/>
  <c r="C54" i="40"/>
  <c r="A54" i="40"/>
  <c r="C53" i="40"/>
  <c r="A53" i="40"/>
  <c r="C52" i="40"/>
  <c r="A52" i="40"/>
  <c r="C51" i="40"/>
  <c r="A51" i="40"/>
  <c r="C50" i="40"/>
  <c r="A50" i="40"/>
  <c r="C46" i="40"/>
  <c r="A46" i="40"/>
  <c r="C45" i="40"/>
  <c r="A45" i="40"/>
  <c r="C42" i="40"/>
  <c r="A42" i="40"/>
  <c r="C41" i="40"/>
  <c r="A41" i="40"/>
  <c r="C40" i="40"/>
  <c r="A40" i="40"/>
  <c r="C39" i="40"/>
  <c r="A39" i="40"/>
  <c r="C38" i="40"/>
  <c r="A38" i="40"/>
  <c r="C37" i="40"/>
  <c r="A37" i="40"/>
  <c r="C36" i="40"/>
  <c r="A36" i="40"/>
  <c r="C35" i="40"/>
  <c r="A35" i="40"/>
  <c r="C34" i="40"/>
  <c r="A34" i="40"/>
  <c r="C33" i="40"/>
  <c r="A33" i="40"/>
  <c r="C32" i="40"/>
  <c r="A32" i="40"/>
  <c r="C31" i="40"/>
  <c r="A31" i="40"/>
  <c r="C30" i="40"/>
  <c r="A30" i="40"/>
  <c r="C29" i="40"/>
  <c r="A29" i="40"/>
  <c r="C28" i="40"/>
  <c r="A28" i="40"/>
  <c r="C27" i="40"/>
  <c r="A27" i="40"/>
  <c r="C26" i="40"/>
  <c r="A26" i="40"/>
  <c r="C25" i="40"/>
  <c r="A25" i="40"/>
  <c r="C24" i="40"/>
  <c r="A24" i="40"/>
  <c r="C23" i="40"/>
  <c r="A23" i="40"/>
  <c r="C22" i="40"/>
  <c r="A22" i="40"/>
  <c r="C21" i="40"/>
  <c r="A21" i="40"/>
  <c r="C20" i="40"/>
  <c r="A20" i="40"/>
  <c r="C19" i="40"/>
  <c r="A19" i="40"/>
  <c r="C18" i="40"/>
  <c r="A18" i="40"/>
  <c r="C17" i="40"/>
  <c r="A17" i="40"/>
  <c r="C16" i="40"/>
  <c r="A16" i="40"/>
  <c r="C15" i="40"/>
  <c r="A15" i="40"/>
  <c r="C14" i="40"/>
  <c r="A14" i="40"/>
  <c r="C13" i="40"/>
  <c r="A13" i="40"/>
  <c r="C12" i="40"/>
  <c r="A12" i="40"/>
  <c r="C11" i="40"/>
  <c r="A11" i="40"/>
  <c r="C10" i="40"/>
  <c r="A10" i="40"/>
  <c r="C9" i="40"/>
  <c r="A9" i="40"/>
  <c r="C8" i="40"/>
  <c r="A8" i="40"/>
  <c r="C424" i="39"/>
  <c r="A424" i="39"/>
  <c r="C423" i="39"/>
  <c r="A423" i="39"/>
  <c r="C422" i="39"/>
  <c r="A422" i="39"/>
  <c r="C421" i="39"/>
  <c r="A421" i="39"/>
  <c r="C420" i="39"/>
  <c r="A420" i="39"/>
  <c r="C419" i="39"/>
  <c r="A419" i="39"/>
  <c r="C418" i="39"/>
  <c r="A418" i="39"/>
  <c r="C417" i="39"/>
  <c r="A417" i="39"/>
  <c r="C416" i="39"/>
  <c r="A416" i="39"/>
  <c r="C415" i="39"/>
  <c r="A415" i="39"/>
  <c r="C414" i="39"/>
  <c r="A414" i="39"/>
  <c r="C413" i="39"/>
  <c r="A413" i="39"/>
  <c r="C412" i="39"/>
  <c r="A412" i="39"/>
  <c r="C411" i="39"/>
  <c r="A411" i="39"/>
  <c r="C410" i="39"/>
  <c r="A410" i="39"/>
  <c r="C409" i="39"/>
  <c r="A409" i="39"/>
  <c r="C408" i="39"/>
  <c r="A408" i="39"/>
  <c r="C407" i="39"/>
  <c r="A407" i="39"/>
  <c r="C406" i="39"/>
  <c r="A406" i="39"/>
  <c r="C405" i="39"/>
  <c r="A405" i="39"/>
  <c r="C404" i="39"/>
  <c r="A404" i="39"/>
  <c r="C403" i="39"/>
  <c r="A403" i="39"/>
  <c r="C402" i="39"/>
  <c r="A402" i="39"/>
  <c r="C401" i="39"/>
  <c r="A401" i="39"/>
  <c r="C400" i="39"/>
  <c r="A400" i="39"/>
  <c r="C399" i="39"/>
  <c r="A399" i="39"/>
  <c r="C398" i="39"/>
  <c r="A398" i="39"/>
  <c r="C397" i="39"/>
  <c r="A397" i="39"/>
  <c r="C396" i="39"/>
  <c r="A396" i="39"/>
  <c r="C395" i="39"/>
  <c r="A395" i="39"/>
  <c r="C394" i="39"/>
  <c r="A394" i="39"/>
  <c r="C393" i="39"/>
  <c r="A393" i="39"/>
  <c r="C392" i="39"/>
  <c r="A392" i="39"/>
  <c r="C391" i="39"/>
  <c r="A391" i="39"/>
  <c r="C390" i="39"/>
  <c r="A390" i="39"/>
  <c r="C389" i="39"/>
  <c r="A389" i="39"/>
  <c r="C388" i="39"/>
  <c r="A388" i="39"/>
  <c r="C387" i="39"/>
  <c r="A387" i="39"/>
  <c r="C386" i="39"/>
  <c r="A386" i="39"/>
  <c r="C385" i="39"/>
  <c r="A385" i="39"/>
  <c r="C384" i="39"/>
  <c r="A384" i="39"/>
  <c r="C383" i="39"/>
  <c r="A383" i="39"/>
  <c r="C382" i="39"/>
  <c r="A382" i="39"/>
  <c r="C381" i="39"/>
  <c r="A381" i="39"/>
  <c r="C380" i="39"/>
  <c r="A380" i="39"/>
  <c r="C379" i="39"/>
  <c r="A379" i="39"/>
  <c r="C378" i="39"/>
  <c r="A378" i="39"/>
  <c r="C377" i="39"/>
  <c r="A377" i="39"/>
  <c r="C376" i="39"/>
  <c r="A376" i="39"/>
  <c r="C375" i="39"/>
  <c r="A375" i="39"/>
  <c r="C374" i="39"/>
  <c r="A374" i="39"/>
  <c r="C373" i="39"/>
  <c r="A373" i="39"/>
  <c r="C372" i="39"/>
  <c r="A372" i="39"/>
  <c r="C371" i="39"/>
  <c r="A371" i="39"/>
  <c r="C370" i="39"/>
  <c r="A370" i="39"/>
  <c r="C369" i="39"/>
  <c r="A369" i="39"/>
  <c r="C368" i="39"/>
  <c r="A368" i="39"/>
  <c r="C367" i="39"/>
  <c r="A367" i="39"/>
  <c r="C366" i="39"/>
  <c r="A366" i="39"/>
  <c r="C365" i="39"/>
  <c r="A365" i="39"/>
  <c r="C364" i="39"/>
  <c r="A364" i="39"/>
  <c r="C363" i="39"/>
  <c r="A363" i="39"/>
  <c r="C362" i="39"/>
  <c r="A362" i="39"/>
  <c r="C361" i="39"/>
  <c r="A361" i="39"/>
  <c r="C360" i="39"/>
  <c r="A360" i="39"/>
  <c r="C359" i="39"/>
  <c r="A359" i="39"/>
  <c r="C358" i="39"/>
  <c r="A358" i="39"/>
  <c r="C357" i="39"/>
  <c r="A357" i="39"/>
  <c r="C356" i="39"/>
  <c r="A356" i="39"/>
  <c r="C355" i="39"/>
  <c r="A355" i="39"/>
  <c r="C354" i="39"/>
  <c r="A354" i="39"/>
  <c r="C353" i="39"/>
  <c r="A353" i="39"/>
  <c r="C352" i="39"/>
  <c r="A352" i="39"/>
  <c r="C351" i="39"/>
  <c r="A351" i="39"/>
  <c r="C350" i="39"/>
  <c r="A350" i="39"/>
  <c r="C349" i="39"/>
  <c r="A349" i="39"/>
  <c r="C348" i="39"/>
  <c r="A348" i="39"/>
  <c r="C347" i="39"/>
  <c r="A347" i="39"/>
  <c r="C346" i="39"/>
  <c r="A346" i="39"/>
  <c r="C345" i="39"/>
  <c r="A345" i="39"/>
  <c r="C344" i="39"/>
  <c r="A344" i="39"/>
  <c r="C343" i="39"/>
  <c r="A343" i="39"/>
  <c r="C342" i="39"/>
  <c r="A342" i="39"/>
  <c r="C341" i="39"/>
  <c r="A341" i="39"/>
  <c r="C340" i="39"/>
  <c r="A340" i="39"/>
  <c r="C339" i="39"/>
  <c r="A339" i="39"/>
  <c r="C338" i="39"/>
  <c r="A338" i="39"/>
  <c r="C337" i="39"/>
  <c r="A337" i="39"/>
  <c r="C336" i="39"/>
  <c r="A336" i="39"/>
  <c r="C335" i="39"/>
  <c r="A335" i="39"/>
  <c r="C334" i="39"/>
  <c r="A334" i="39"/>
  <c r="C333" i="39"/>
  <c r="A333" i="39"/>
  <c r="C332" i="39"/>
  <c r="A332" i="39"/>
  <c r="C331" i="39"/>
  <c r="A331" i="39"/>
  <c r="C330" i="39"/>
  <c r="A330" i="39"/>
  <c r="C329" i="39"/>
  <c r="A329" i="39"/>
  <c r="C328" i="39"/>
  <c r="A328" i="39"/>
  <c r="C327" i="39"/>
  <c r="A327" i="39"/>
  <c r="C326" i="39"/>
  <c r="A326" i="39"/>
  <c r="C325" i="39"/>
  <c r="A325" i="39"/>
  <c r="C324" i="39"/>
  <c r="A324" i="39"/>
  <c r="C323" i="39"/>
  <c r="A323" i="39"/>
  <c r="C322" i="39"/>
  <c r="A322" i="39"/>
  <c r="C321" i="39"/>
  <c r="A321" i="39"/>
  <c r="C320" i="39"/>
  <c r="A320" i="39"/>
  <c r="C319" i="39"/>
  <c r="A319" i="39"/>
  <c r="C318" i="39"/>
  <c r="A318" i="39"/>
  <c r="C317" i="39"/>
  <c r="A317" i="39"/>
  <c r="C316" i="39"/>
  <c r="A316" i="39"/>
  <c r="C315" i="39"/>
  <c r="A315" i="39"/>
  <c r="C314" i="39"/>
  <c r="A314" i="39"/>
  <c r="C313" i="39"/>
  <c r="A313" i="39"/>
  <c r="C312" i="39"/>
  <c r="A312" i="39"/>
  <c r="C311" i="39"/>
  <c r="A311" i="39"/>
  <c r="C310" i="39"/>
  <c r="A310" i="39"/>
  <c r="C309" i="39"/>
  <c r="A309" i="39"/>
  <c r="C308" i="39"/>
  <c r="A308" i="39"/>
  <c r="C307" i="39"/>
  <c r="A307" i="39"/>
  <c r="C306" i="39"/>
  <c r="A306" i="39"/>
  <c r="C305" i="39"/>
  <c r="A305" i="39"/>
  <c r="C304" i="39"/>
  <c r="A304" i="39"/>
  <c r="C303" i="39"/>
  <c r="A303" i="39"/>
  <c r="C302" i="39"/>
  <c r="A302" i="39"/>
  <c r="C301" i="39"/>
  <c r="A301" i="39"/>
  <c r="C300" i="39"/>
  <c r="A300" i="39"/>
  <c r="C299" i="39"/>
  <c r="A299" i="39"/>
  <c r="C298" i="39"/>
  <c r="A298" i="39"/>
  <c r="C297" i="39"/>
  <c r="A297" i="39"/>
  <c r="C296" i="39"/>
  <c r="A296" i="39"/>
  <c r="C295" i="39"/>
  <c r="A295" i="39"/>
  <c r="C294" i="39"/>
  <c r="A294" i="39"/>
  <c r="C293" i="39"/>
  <c r="A293" i="39"/>
  <c r="C292" i="39"/>
  <c r="A292" i="39"/>
  <c r="C291" i="39"/>
  <c r="A291" i="39"/>
  <c r="C290" i="39"/>
  <c r="A290" i="39"/>
  <c r="C289" i="39"/>
  <c r="A289" i="39"/>
  <c r="C288" i="39"/>
  <c r="A288" i="39"/>
  <c r="C287" i="39"/>
  <c r="A287" i="39"/>
  <c r="C286" i="39"/>
  <c r="A286" i="39"/>
  <c r="C285" i="39"/>
  <c r="A285" i="39"/>
  <c r="C284" i="39"/>
  <c r="A284" i="39"/>
  <c r="C283" i="39"/>
  <c r="A283" i="39"/>
  <c r="C282" i="39"/>
  <c r="A282" i="39"/>
  <c r="C281" i="39"/>
  <c r="A281" i="39"/>
  <c r="C280" i="39"/>
  <c r="A280" i="39"/>
  <c r="C279" i="39"/>
  <c r="A279" i="39"/>
  <c r="C278" i="39"/>
  <c r="A278" i="39"/>
  <c r="C277" i="39"/>
  <c r="A277" i="39"/>
  <c r="C276" i="39"/>
  <c r="A276" i="39"/>
  <c r="C275" i="39"/>
  <c r="A275" i="39"/>
  <c r="C274" i="39"/>
  <c r="A274" i="39"/>
  <c r="C273" i="39"/>
  <c r="A273" i="39"/>
  <c r="C272" i="39"/>
  <c r="A272" i="39"/>
  <c r="C271" i="39"/>
  <c r="A271" i="39"/>
  <c r="C270" i="39"/>
  <c r="A270" i="39"/>
  <c r="C269" i="39"/>
  <c r="A269" i="39"/>
  <c r="C268" i="39"/>
  <c r="A268" i="39"/>
  <c r="C267" i="39"/>
  <c r="A267" i="39"/>
  <c r="C266" i="39"/>
  <c r="A266" i="39"/>
  <c r="C265" i="39"/>
  <c r="A265" i="39"/>
  <c r="C264" i="39"/>
  <c r="A264" i="39"/>
  <c r="C263" i="39"/>
  <c r="A263" i="39"/>
  <c r="C262" i="39"/>
  <c r="A262" i="39"/>
  <c r="C261" i="39"/>
  <c r="A261" i="39"/>
  <c r="C260" i="39"/>
  <c r="A260" i="39"/>
  <c r="C259" i="39"/>
  <c r="A259" i="39"/>
  <c r="C258" i="39"/>
  <c r="A258" i="39"/>
  <c r="C257" i="39"/>
  <c r="A257" i="39"/>
  <c r="C256" i="39"/>
  <c r="A256" i="39"/>
  <c r="C255" i="39"/>
  <c r="A255" i="39"/>
  <c r="C254" i="39"/>
  <c r="A254" i="39"/>
  <c r="C253" i="39"/>
  <c r="A253" i="39"/>
  <c r="C252" i="39"/>
  <c r="A252" i="39"/>
  <c r="C251" i="39"/>
  <c r="A251" i="39"/>
  <c r="C250" i="39"/>
  <c r="A250" i="39"/>
  <c r="C249" i="39"/>
  <c r="A249" i="39"/>
  <c r="C248" i="39"/>
  <c r="A248" i="39"/>
  <c r="C247" i="39"/>
  <c r="A247" i="39"/>
  <c r="C246" i="39"/>
  <c r="A246" i="39"/>
  <c r="C245" i="39"/>
  <c r="A245" i="39"/>
  <c r="C244" i="39"/>
  <c r="A244" i="39"/>
  <c r="C243" i="39"/>
  <c r="A243" i="39"/>
  <c r="C242" i="39"/>
  <c r="A242" i="39"/>
  <c r="C241" i="39"/>
  <c r="A241" i="39"/>
  <c r="C240" i="39"/>
  <c r="A240" i="39"/>
  <c r="C239" i="39"/>
  <c r="A239" i="39"/>
  <c r="C238" i="39"/>
  <c r="A238" i="39"/>
  <c r="C237" i="39"/>
  <c r="A237" i="39"/>
  <c r="C236" i="39"/>
  <c r="A236" i="39"/>
  <c r="C235" i="39"/>
  <c r="A235" i="39"/>
  <c r="C234" i="39"/>
  <c r="A234" i="39"/>
  <c r="C233" i="39"/>
  <c r="A233" i="39"/>
  <c r="C232" i="39"/>
  <c r="A232" i="39"/>
  <c r="C231" i="39"/>
  <c r="A231" i="39"/>
  <c r="C230" i="39"/>
  <c r="A230" i="39"/>
  <c r="C229" i="39"/>
  <c r="A229" i="39"/>
  <c r="C228" i="39"/>
  <c r="A228" i="39"/>
  <c r="C227" i="39"/>
  <c r="A227" i="39"/>
  <c r="C226" i="39"/>
  <c r="A226" i="39"/>
  <c r="C225" i="39"/>
  <c r="A225" i="39"/>
  <c r="C224" i="39"/>
  <c r="A224" i="39"/>
  <c r="C223" i="39"/>
  <c r="A223" i="39"/>
  <c r="C222" i="39"/>
  <c r="A222" i="39"/>
  <c r="C221" i="39"/>
  <c r="A221" i="39"/>
  <c r="C220" i="39"/>
  <c r="A220" i="39"/>
  <c r="C219" i="39"/>
  <c r="A219" i="39"/>
  <c r="C218" i="39"/>
  <c r="A218" i="39"/>
  <c r="C217" i="39"/>
  <c r="A217" i="39"/>
  <c r="C216" i="39"/>
  <c r="A216" i="39"/>
  <c r="C215" i="39"/>
  <c r="A215" i="39"/>
  <c r="C214" i="39"/>
  <c r="A214" i="39"/>
  <c r="C213" i="39"/>
  <c r="A213" i="39"/>
  <c r="C212" i="39"/>
  <c r="A212" i="39"/>
  <c r="C211" i="39"/>
  <c r="A211" i="39"/>
  <c r="C210" i="39"/>
  <c r="A210" i="39"/>
  <c r="C209" i="39"/>
  <c r="A209" i="39"/>
  <c r="C208" i="39"/>
  <c r="A208" i="39"/>
  <c r="C207" i="39"/>
  <c r="A207" i="39"/>
  <c r="C206" i="39"/>
  <c r="A206" i="39"/>
  <c r="C205" i="39"/>
  <c r="A205" i="39"/>
  <c r="C204" i="39"/>
  <c r="A204" i="39"/>
  <c r="C203" i="39"/>
  <c r="A203" i="39"/>
  <c r="C202" i="39"/>
  <c r="A202" i="39"/>
  <c r="C201" i="39"/>
  <c r="A201" i="39"/>
  <c r="C200" i="39"/>
  <c r="A200" i="39"/>
  <c r="C199" i="39"/>
  <c r="A199" i="39"/>
  <c r="C198" i="39"/>
  <c r="A198" i="39"/>
  <c r="C197" i="39"/>
  <c r="A197" i="39"/>
  <c r="C196" i="39"/>
  <c r="A196" i="39"/>
  <c r="C195" i="39"/>
  <c r="A195" i="39"/>
  <c r="C194" i="39"/>
  <c r="A194" i="39"/>
  <c r="C193" i="39"/>
  <c r="A193" i="39"/>
  <c r="C192" i="39"/>
  <c r="A192" i="39"/>
  <c r="C191" i="39"/>
  <c r="A191" i="39"/>
  <c r="C190" i="39"/>
  <c r="A190" i="39"/>
  <c r="C189" i="39"/>
  <c r="A189" i="39"/>
  <c r="C188" i="39"/>
  <c r="A188" i="39"/>
  <c r="C187" i="39"/>
  <c r="A187" i="39"/>
  <c r="C186" i="39"/>
  <c r="A186" i="39"/>
  <c r="C185" i="39"/>
  <c r="A185" i="39"/>
  <c r="C184" i="39"/>
  <c r="A184" i="39"/>
  <c r="C183" i="39"/>
  <c r="A183" i="39"/>
  <c r="C182" i="39"/>
  <c r="A182" i="39"/>
  <c r="C181" i="39"/>
  <c r="A181" i="39"/>
  <c r="C180" i="39"/>
  <c r="A180" i="39"/>
  <c r="C179" i="39"/>
  <c r="A179" i="39"/>
  <c r="C178" i="39"/>
  <c r="A178" i="39"/>
  <c r="C177" i="39"/>
  <c r="A177" i="39"/>
  <c r="C176" i="39"/>
  <c r="A176" i="39"/>
  <c r="C175" i="39"/>
  <c r="A175" i="39"/>
  <c r="C174" i="39"/>
  <c r="A174" i="39"/>
  <c r="C173" i="39"/>
  <c r="A173" i="39"/>
  <c r="C172" i="39"/>
  <c r="A172" i="39"/>
  <c r="C171" i="39"/>
  <c r="A171" i="39"/>
  <c r="C170" i="39"/>
  <c r="A170" i="39"/>
  <c r="C169" i="39"/>
  <c r="A169" i="39"/>
  <c r="C168" i="39"/>
  <c r="A168" i="39"/>
  <c r="C167" i="39"/>
  <c r="A167" i="39"/>
  <c r="C166" i="39"/>
  <c r="A166" i="39"/>
  <c r="C165" i="39"/>
  <c r="A165" i="39"/>
  <c r="C164" i="39"/>
  <c r="A164" i="39"/>
  <c r="C163" i="39"/>
  <c r="A163" i="39"/>
  <c r="C162" i="39"/>
  <c r="A162" i="39"/>
  <c r="C161" i="39"/>
  <c r="A161" i="39"/>
  <c r="C160" i="39"/>
  <c r="A160" i="39"/>
  <c r="C159" i="39"/>
  <c r="A159" i="39"/>
  <c r="C158" i="39"/>
  <c r="A158" i="39"/>
  <c r="C157" i="39"/>
  <c r="A157" i="39"/>
  <c r="C156" i="39"/>
  <c r="A156" i="39"/>
  <c r="C155" i="39"/>
  <c r="A155" i="39"/>
  <c r="C154" i="39"/>
  <c r="A154" i="39"/>
  <c r="C153" i="39"/>
  <c r="A153" i="39"/>
  <c r="C152" i="39"/>
  <c r="A152" i="39"/>
  <c r="C151" i="39"/>
  <c r="A151" i="39"/>
  <c r="C150" i="39"/>
  <c r="A150" i="39"/>
  <c r="C149" i="39"/>
  <c r="A149" i="39"/>
  <c r="C148" i="39"/>
  <c r="A148" i="39"/>
  <c r="C147" i="39"/>
  <c r="A147" i="39"/>
  <c r="C146" i="39"/>
  <c r="A146" i="39"/>
  <c r="C145" i="39"/>
  <c r="A145" i="39"/>
  <c r="C144" i="39"/>
  <c r="A144" i="39"/>
  <c r="C143" i="39"/>
  <c r="A143" i="39"/>
  <c r="C142" i="39"/>
  <c r="A142" i="39"/>
  <c r="C141" i="39"/>
  <c r="A141" i="39"/>
  <c r="C140" i="39"/>
  <c r="A140" i="39"/>
  <c r="C139" i="39"/>
  <c r="A139" i="39"/>
  <c r="C138" i="39"/>
  <c r="A138" i="39"/>
  <c r="C137" i="39"/>
  <c r="A137" i="39"/>
  <c r="C136" i="39"/>
  <c r="A136" i="39"/>
  <c r="C135" i="39"/>
  <c r="A135" i="39"/>
  <c r="C134" i="39"/>
  <c r="A134" i="39"/>
  <c r="C133" i="39"/>
  <c r="A133" i="39"/>
  <c r="C132" i="39"/>
  <c r="A132" i="39"/>
  <c r="C131" i="39"/>
  <c r="A131" i="39"/>
  <c r="C130" i="39"/>
  <c r="A130" i="39"/>
  <c r="C129" i="39"/>
  <c r="A129" i="39"/>
  <c r="C128" i="39"/>
  <c r="A128" i="39"/>
  <c r="C127" i="39"/>
  <c r="A127" i="39"/>
  <c r="C126" i="39"/>
  <c r="A126" i="39"/>
  <c r="C125" i="39"/>
  <c r="A125" i="39"/>
  <c r="C124" i="39"/>
  <c r="A124" i="39"/>
  <c r="C123" i="39"/>
  <c r="A123" i="39"/>
  <c r="C122" i="39"/>
  <c r="A122" i="39"/>
  <c r="C121" i="39"/>
  <c r="A121" i="39"/>
  <c r="C120" i="39"/>
  <c r="A120" i="39"/>
  <c r="C119" i="39"/>
  <c r="A119" i="39"/>
  <c r="C118" i="39"/>
  <c r="A118" i="39"/>
  <c r="C117" i="39"/>
  <c r="A117" i="39"/>
  <c r="C116" i="39"/>
  <c r="A116" i="39"/>
  <c r="C115" i="39"/>
  <c r="A115" i="39"/>
  <c r="C114" i="39"/>
  <c r="A114" i="39"/>
  <c r="C113" i="39"/>
  <c r="A113" i="39"/>
  <c r="C112" i="39"/>
  <c r="A112" i="39"/>
  <c r="C111" i="39"/>
  <c r="A111" i="39"/>
  <c r="C110" i="39"/>
  <c r="A110" i="39"/>
  <c r="C109" i="39"/>
  <c r="A109" i="39"/>
  <c r="C108" i="39"/>
  <c r="A108" i="39"/>
  <c r="C107" i="39"/>
  <c r="A107" i="39"/>
  <c r="C106" i="39"/>
  <c r="A106" i="39"/>
  <c r="C105" i="39"/>
  <c r="A105" i="39"/>
  <c r="C104" i="39"/>
  <c r="A104" i="39"/>
  <c r="C103" i="39"/>
  <c r="A103" i="39"/>
  <c r="C102" i="39"/>
  <c r="A102" i="39"/>
  <c r="C101" i="39"/>
  <c r="A101" i="39"/>
  <c r="C100" i="39"/>
  <c r="A100" i="39"/>
  <c r="C99" i="39"/>
  <c r="A99" i="39"/>
  <c r="C98" i="39"/>
  <c r="A98" i="39"/>
  <c r="C97" i="39"/>
  <c r="A97" i="39"/>
  <c r="C96" i="39"/>
  <c r="A96" i="39"/>
  <c r="C95" i="39"/>
  <c r="A95" i="39"/>
  <c r="C94" i="39"/>
  <c r="A94" i="39"/>
  <c r="C93" i="39"/>
  <c r="A93" i="39"/>
  <c r="C92" i="39"/>
  <c r="A92" i="39"/>
  <c r="C91" i="39"/>
  <c r="A91" i="39"/>
  <c r="C90" i="39"/>
  <c r="A90" i="39"/>
  <c r="C89" i="39"/>
  <c r="A89" i="39"/>
  <c r="C88" i="39"/>
  <c r="A88" i="39"/>
  <c r="C87" i="39"/>
  <c r="A87" i="39"/>
  <c r="C86" i="39"/>
  <c r="A86" i="39"/>
  <c r="C85" i="39"/>
  <c r="A85" i="39"/>
  <c r="C84" i="39"/>
  <c r="A84" i="39"/>
  <c r="C83" i="39"/>
  <c r="A83" i="39"/>
  <c r="C82" i="39"/>
  <c r="A82" i="39"/>
  <c r="C81" i="39"/>
  <c r="A81" i="39"/>
  <c r="C80" i="39"/>
  <c r="A80" i="39"/>
  <c r="C79" i="39"/>
  <c r="A79" i="39"/>
  <c r="C78" i="39"/>
  <c r="A78" i="39"/>
  <c r="C77" i="39"/>
  <c r="A77" i="39"/>
  <c r="C76" i="39"/>
  <c r="A76" i="39"/>
  <c r="C75" i="39"/>
  <c r="A75" i="39"/>
  <c r="C74" i="39"/>
  <c r="A74" i="39"/>
  <c r="C73" i="39"/>
  <c r="A73" i="39"/>
  <c r="C72" i="39"/>
  <c r="A72" i="39"/>
  <c r="C71" i="39"/>
  <c r="A71" i="39"/>
  <c r="C70" i="39"/>
  <c r="A70" i="39"/>
  <c r="C69" i="39"/>
  <c r="A69" i="39"/>
  <c r="C68" i="39"/>
  <c r="A68" i="39"/>
  <c r="C67" i="39"/>
  <c r="A67" i="39"/>
  <c r="C66" i="39"/>
  <c r="A66" i="39"/>
  <c r="C65" i="39"/>
  <c r="A65" i="39"/>
  <c r="C64" i="39"/>
  <c r="A64" i="39"/>
  <c r="C63" i="39"/>
  <c r="A63" i="39"/>
  <c r="C62" i="39"/>
  <c r="A62" i="39"/>
  <c r="C61" i="39"/>
  <c r="A61" i="39"/>
  <c r="C2" i="39"/>
  <c r="C417" i="38"/>
  <c r="A417" i="38"/>
  <c r="C416" i="38"/>
  <c r="A416" i="38"/>
  <c r="C415" i="38"/>
  <c r="A415" i="38"/>
  <c r="C414" i="38"/>
  <c r="A414" i="38"/>
  <c r="C413" i="38"/>
  <c r="A413" i="38"/>
  <c r="C412" i="38"/>
  <c r="A412" i="38"/>
  <c r="C411" i="38"/>
  <c r="A411" i="38"/>
  <c r="C410" i="38"/>
  <c r="A410" i="38"/>
  <c r="C409" i="38"/>
  <c r="A409" i="38"/>
  <c r="C408" i="38"/>
  <c r="A408" i="38"/>
  <c r="C407" i="38"/>
  <c r="A407" i="38"/>
  <c r="C406" i="38"/>
  <c r="A406" i="38"/>
  <c r="C405" i="38"/>
  <c r="A405" i="38"/>
  <c r="C404" i="38"/>
  <c r="A404" i="38"/>
  <c r="C403" i="38"/>
  <c r="A403" i="38"/>
  <c r="C402" i="38"/>
  <c r="A402" i="38"/>
  <c r="C401" i="38"/>
  <c r="A401" i="38"/>
  <c r="C400" i="38"/>
  <c r="A400" i="38"/>
  <c r="C399" i="38"/>
  <c r="A399" i="38"/>
  <c r="C398" i="38"/>
  <c r="A398" i="38"/>
  <c r="C397" i="38"/>
  <c r="A397" i="38"/>
  <c r="C396" i="38"/>
  <c r="A396" i="38"/>
  <c r="C395" i="38"/>
  <c r="A395" i="38"/>
  <c r="C394" i="38"/>
  <c r="A394" i="38"/>
  <c r="C393" i="38"/>
  <c r="A393" i="38"/>
  <c r="C392" i="38"/>
  <c r="A392" i="38"/>
  <c r="C391" i="38"/>
  <c r="A391" i="38"/>
  <c r="C390" i="38"/>
  <c r="A390" i="38"/>
  <c r="C389" i="38"/>
  <c r="A389" i="38"/>
  <c r="C388" i="38"/>
  <c r="A388" i="38"/>
  <c r="C387" i="38"/>
  <c r="A387" i="38"/>
  <c r="C386" i="38"/>
  <c r="A386" i="38"/>
  <c r="C385" i="38"/>
  <c r="A385" i="38"/>
  <c r="C384" i="38"/>
  <c r="A384" i="38"/>
  <c r="C383" i="38"/>
  <c r="A383" i="38"/>
  <c r="C382" i="38"/>
  <c r="A382" i="38"/>
  <c r="C381" i="38"/>
  <c r="A381" i="38"/>
  <c r="C380" i="38"/>
  <c r="A380" i="38"/>
  <c r="C379" i="38"/>
  <c r="A379" i="38"/>
  <c r="C378" i="38"/>
  <c r="A378" i="38"/>
  <c r="C377" i="38"/>
  <c r="A377" i="38"/>
  <c r="C376" i="38"/>
  <c r="A376" i="38"/>
  <c r="C375" i="38"/>
  <c r="A375" i="38"/>
  <c r="C374" i="38"/>
  <c r="A374" i="38"/>
  <c r="C373" i="38"/>
  <c r="A373" i="38"/>
  <c r="C372" i="38"/>
  <c r="A372" i="38"/>
  <c r="C371" i="38"/>
  <c r="A371" i="38"/>
  <c r="C370" i="38"/>
  <c r="A370" i="38"/>
  <c r="C369" i="38"/>
  <c r="A369" i="38"/>
  <c r="C368" i="38"/>
  <c r="A368" i="38"/>
  <c r="C367" i="38"/>
  <c r="A367" i="38"/>
  <c r="C366" i="38"/>
  <c r="A366" i="38"/>
  <c r="C365" i="38"/>
  <c r="A365" i="38"/>
  <c r="C364" i="38"/>
  <c r="A364" i="38"/>
  <c r="C363" i="38"/>
  <c r="A363" i="38"/>
  <c r="C362" i="38"/>
  <c r="A362" i="38"/>
  <c r="C361" i="38"/>
  <c r="A361" i="38"/>
  <c r="C360" i="38"/>
  <c r="A360" i="38"/>
  <c r="C359" i="38"/>
  <c r="A359" i="38"/>
  <c r="C358" i="38"/>
  <c r="A358" i="38"/>
  <c r="C357" i="38"/>
  <c r="A357" i="38"/>
  <c r="C356" i="38"/>
  <c r="A356" i="38"/>
  <c r="C355" i="38"/>
  <c r="A355" i="38"/>
  <c r="C354" i="38"/>
  <c r="A354" i="38"/>
  <c r="C353" i="38"/>
  <c r="A353" i="38"/>
  <c r="C352" i="38"/>
  <c r="A352" i="38"/>
  <c r="C351" i="38"/>
  <c r="A351" i="38"/>
  <c r="C350" i="38"/>
  <c r="A350" i="38"/>
  <c r="C349" i="38"/>
  <c r="A349" i="38"/>
  <c r="C348" i="38"/>
  <c r="A348" i="38"/>
  <c r="C347" i="38"/>
  <c r="A347" i="38"/>
  <c r="C346" i="38"/>
  <c r="A346" i="38"/>
  <c r="C345" i="38"/>
  <c r="A345" i="38"/>
  <c r="C344" i="38"/>
  <c r="A344" i="38"/>
  <c r="C343" i="38"/>
  <c r="A343" i="38"/>
  <c r="C342" i="38"/>
  <c r="A342" i="38"/>
  <c r="C341" i="38"/>
  <c r="A341" i="38"/>
  <c r="C340" i="38"/>
  <c r="A340" i="38"/>
  <c r="C339" i="38"/>
  <c r="A339" i="38"/>
  <c r="C338" i="38"/>
  <c r="A338" i="38"/>
  <c r="C337" i="38"/>
  <c r="A337" i="38"/>
  <c r="C336" i="38"/>
  <c r="A336" i="38"/>
  <c r="C335" i="38"/>
  <c r="A335" i="38"/>
  <c r="C334" i="38"/>
  <c r="A334" i="38"/>
  <c r="C333" i="38"/>
  <c r="A333" i="38"/>
  <c r="C332" i="38"/>
  <c r="A332" i="38"/>
  <c r="C331" i="38"/>
  <c r="A331" i="38"/>
  <c r="C330" i="38"/>
  <c r="A330" i="38"/>
  <c r="C329" i="38"/>
  <c r="A329" i="38"/>
  <c r="C328" i="38"/>
  <c r="A328" i="38"/>
  <c r="C327" i="38"/>
  <c r="A327" i="38"/>
  <c r="C326" i="38"/>
  <c r="A326" i="38"/>
  <c r="C325" i="38"/>
  <c r="A325" i="38"/>
  <c r="C324" i="38"/>
  <c r="A324" i="38"/>
  <c r="C323" i="38"/>
  <c r="A323" i="38"/>
  <c r="C322" i="38"/>
  <c r="A322" i="38"/>
  <c r="C321" i="38"/>
  <c r="A321" i="38"/>
  <c r="C320" i="38"/>
  <c r="A320" i="38"/>
  <c r="C319" i="38"/>
  <c r="A319" i="38"/>
  <c r="C318" i="38"/>
  <c r="A318" i="38"/>
  <c r="C317" i="38"/>
  <c r="A317" i="38"/>
  <c r="C316" i="38"/>
  <c r="A316" i="38"/>
  <c r="C315" i="38"/>
  <c r="A315" i="38"/>
  <c r="C314" i="38"/>
  <c r="A314" i="38"/>
  <c r="C313" i="38"/>
  <c r="A313" i="38"/>
  <c r="C312" i="38"/>
  <c r="A312" i="38"/>
  <c r="C311" i="38"/>
  <c r="A311" i="38"/>
  <c r="C310" i="38"/>
  <c r="A310" i="38"/>
  <c r="C309" i="38"/>
  <c r="A309" i="38"/>
  <c r="C308" i="38"/>
  <c r="A308" i="38"/>
  <c r="C307" i="38"/>
  <c r="A307" i="38"/>
  <c r="C306" i="38"/>
  <c r="A306" i="38"/>
  <c r="C305" i="38"/>
  <c r="A305" i="38"/>
  <c r="C304" i="38"/>
  <c r="A304" i="38"/>
  <c r="C303" i="38"/>
  <c r="A303" i="38"/>
  <c r="C302" i="38"/>
  <c r="A302" i="38"/>
  <c r="C301" i="38"/>
  <c r="A301" i="38"/>
  <c r="C300" i="38"/>
  <c r="A300" i="38"/>
  <c r="C299" i="38"/>
  <c r="A299" i="38"/>
  <c r="C298" i="38"/>
  <c r="A298" i="38"/>
  <c r="C297" i="38"/>
  <c r="A297" i="38"/>
  <c r="C296" i="38"/>
  <c r="A296" i="38"/>
  <c r="C295" i="38"/>
  <c r="A295" i="38"/>
  <c r="C294" i="38"/>
  <c r="A294" i="38"/>
  <c r="C293" i="38"/>
  <c r="A293" i="38"/>
  <c r="C292" i="38"/>
  <c r="A292" i="38"/>
  <c r="C291" i="38"/>
  <c r="A291" i="38"/>
  <c r="C290" i="38"/>
  <c r="A290" i="38"/>
  <c r="C289" i="38"/>
  <c r="A289" i="38"/>
  <c r="C288" i="38"/>
  <c r="A288" i="38"/>
  <c r="C287" i="38"/>
  <c r="A287" i="38"/>
  <c r="C286" i="38"/>
  <c r="A286" i="38"/>
  <c r="C285" i="38"/>
  <c r="A285" i="38"/>
  <c r="C284" i="38"/>
  <c r="A284" i="38"/>
  <c r="C283" i="38"/>
  <c r="A283" i="38"/>
  <c r="C282" i="38"/>
  <c r="A282" i="38"/>
  <c r="C281" i="38"/>
  <c r="A281" i="38"/>
  <c r="C280" i="38"/>
  <c r="A280" i="38"/>
  <c r="C279" i="38"/>
  <c r="A279" i="38"/>
  <c r="C278" i="38"/>
  <c r="A278" i="38"/>
  <c r="C277" i="38"/>
  <c r="A277" i="38"/>
  <c r="C276" i="38"/>
  <c r="A276" i="38"/>
  <c r="C275" i="38"/>
  <c r="A275" i="38"/>
  <c r="C274" i="38"/>
  <c r="A274" i="38"/>
  <c r="C273" i="38"/>
  <c r="A273" i="38"/>
  <c r="C272" i="38"/>
  <c r="A272" i="38"/>
  <c r="C271" i="38"/>
  <c r="A271" i="38"/>
  <c r="C270" i="38"/>
  <c r="A270" i="38"/>
  <c r="C269" i="38"/>
  <c r="A269" i="38"/>
  <c r="C268" i="38"/>
  <c r="A268" i="38"/>
  <c r="C267" i="38"/>
  <c r="A267" i="38"/>
  <c r="C266" i="38"/>
  <c r="A266" i="38"/>
  <c r="C265" i="38"/>
  <c r="A265" i="38"/>
  <c r="C264" i="38"/>
  <c r="A264" i="38"/>
  <c r="C263" i="38"/>
  <c r="A263" i="38"/>
  <c r="C262" i="38"/>
  <c r="A262" i="38"/>
  <c r="C261" i="38"/>
  <c r="A261" i="38"/>
  <c r="C260" i="38"/>
  <c r="A260" i="38"/>
  <c r="C259" i="38"/>
  <c r="A259" i="38"/>
  <c r="C258" i="38"/>
  <c r="A258" i="38"/>
  <c r="C257" i="38"/>
  <c r="A257" i="38"/>
  <c r="C256" i="38"/>
  <c r="A256" i="38"/>
  <c r="C255" i="38"/>
  <c r="A255" i="38"/>
  <c r="C254" i="38"/>
  <c r="A254" i="38"/>
  <c r="C253" i="38"/>
  <c r="A253" i="38"/>
  <c r="C252" i="38"/>
  <c r="A252" i="38"/>
  <c r="C251" i="38"/>
  <c r="A251" i="38"/>
  <c r="C250" i="38"/>
  <c r="A250" i="38"/>
  <c r="C249" i="38"/>
  <c r="A249" i="38"/>
  <c r="C248" i="38"/>
  <c r="A248" i="38"/>
  <c r="C247" i="38"/>
  <c r="A247" i="38"/>
  <c r="C246" i="38"/>
  <c r="A246" i="38"/>
  <c r="C245" i="38"/>
  <c r="A245" i="38"/>
  <c r="C244" i="38"/>
  <c r="A244" i="38"/>
  <c r="C243" i="38"/>
  <c r="A243" i="38"/>
  <c r="C242" i="38"/>
  <c r="A242" i="38"/>
  <c r="C241" i="38"/>
  <c r="A241" i="38"/>
  <c r="C240" i="38"/>
  <c r="A240" i="38"/>
  <c r="C239" i="38"/>
  <c r="A239" i="38"/>
  <c r="C238" i="38"/>
  <c r="A238" i="38"/>
  <c r="C237" i="38"/>
  <c r="A237" i="38"/>
  <c r="C236" i="38"/>
  <c r="A236" i="38"/>
  <c r="C235" i="38"/>
  <c r="A235" i="38"/>
  <c r="C234" i="38"/>
  <c r="A234" i="38"/>
  <c r="C233" i="38"/>
  <c r="A233" i="38"/>
  <c r="C232" i="38"/>
  <c r="A232" i="38"/>
  <c r="C231" i="38"/>
  <c r="A231" i="38"/>
  <c r="C230" i="38"/>
  <c r="A230" i="38"/>
  <c r="C229" i="38"/>
  <c r="A229" i="38"/>
  <c r="C228" i="38"/>
  <c r="A228" i="38"/>
  <c r="C227" i="38"/>
  <c r="A227" i="38"/>
  <c r="C226" i="38"/>
  <c r="A226" i="38"/>
  <c r="C225" i="38"/>
  <c r="A225" i="38"/>
  <c r="C224" i="38"/>
  <c r="A224" i="38"/>
  <c r="C223" i="38"/>
  <c r="A223" i="38"/>
  <c r="C222" i="38"/>
  <c r="A222" i="38"/>
  <c r="C221" i="38"/>
  <c r="A221" i="38"/>
  <c r="C220" i="38"/>
  <c r="A220" i="38"/>
  <c r="C219" i="38"/>
  <c r="A219" i="38"/>
  <c r="C218" i="38"/>
  <c r="A218" i="38"/>
  <c r="C217" i="38"/>
  <c r="A217" i="38"/>
  <c r="C216" i="38"/>
  <c r="A216" i="38"/>
  <c r="C215" i="38"/>
  <c r="A215" i="38"/>
  <c r="C214" i="38"/>
  <c r="A214" i="38"/>
  <c r="C213" i="38"/>
  <c r="A213" i="38"/>
  <c r="C212" i="38"/>
  <c r="A212" i="38"/>
  <c r="C211" i="38"/>
  <c r="A211" i="38"/>
  <c r="C210" i="38"/>
  <c r="A210" i="38"/>
  <c r="C209" i="38"/>
  <c r="A209" i="38"/>
  <c r="C208" i="38"/>
  <c r="A208" i="38"/>
  <c r="C207" i="38"/>
  <c r="A207" i="38"/>
  <c r="C206" i="38"/>
  <c r="A206" i="38"/>
  <c r="C205" i="38"/>
  <c r="A205" i="38"/>
  <c r="C204" i="38"/>
  <c r="A204" i="38"/>
  <c r="C203" i="38"/>
  <c r="A203" i="38"/>
  <c r="C202" i="38"/>
  <c r="A202" i="38"/>
  <c r="C201" i="38"/>
  <c r="A201" i="38"/>
  <c r="C200" i="38"/>
  <c r="A200" i="38"/>
  <c r="C199" i="38"/>
  <c r="A199" i="38"/>
  <c r="C198" i="38"/>
  <c r="A198" i="38"/>
  <c r="C197" i="38"/>
  <c r="A197" i="38"/>
  <c r="C196" i="38"/>
  <c r="A196" i="38"/>
  <c r="C195" i="38"/>
  <c r="A195" i="38"/>
  <c r="C194" i="38"/>
  <c r="A194" i="38"/>
  <c r="C193" i="38"/>
  <c r="A193" i="38"/>
  <c r="C192" i="38"/>
  <c r="A192" i="38"/>
  <c r="C191" i="38"/>
  <c r="A191" i="38"/>
  <c r="C190" i="38"/>
  <c r="A190" i="38"/>
  <c r="C189" i="38"/>
  <c r="A189" i="38"/>
  <c r="C188" i="38"/>
  <c r="A188" i="38"/>
  <c r="C187" i="38"/>
  <c r="A187" i="38"/>
  <c r="C186" i="38"/>
  <c r="A186" i="38"/>
  <c r="C185" i="38"/>
  <c r="A185" i="38"/>
  <c r="C184" i="38"/>
  <c r="A184" i="38"/>
  <c r="C183" i="38"/>
  <c r="A183" i="38"/>
  <c r="C182" i="38"/>
  <c r="A182" i="38"/>
  <c r="C181" i="38"/>
  <c r="A181" i="38"/>
  <c r="C180" i="38"/>
  <c r="A180" i="38"/>
  <c r="C179" i="38"/>
  <c r="A179" i="38"/>
  <c r="C178" i="38"/>
  <c r="A178" i="38"/>
  <c r="C177" i="38"/>
  <c r="A177" i="38"/>
  <c r="C176" i="38"/>
  <c r="A176" i="38"/>
  <c r="C175" i="38"/>
  <c r="A175" i="38"/>
  <c r="C174" i="38"/>
  <c r="A174" i="38"/>
  <c r="C173" i="38"/>
  <c r="A173" i="38"/>
  <c r="C172" i="38"/>
  <c r="A172" i="38"/>
  <c r="C171" i="38"/>
  <c r="A171" i="38"/>
  <c r="C170" i="38"/>
  <c r="A170" i="38"/>
  <c r="C169" i="38"/>
  <c r="A169" i="38"/>
  <c r="C168" i="38"/>
  <c r="A168" i="38"/>
  <c r="C167" i="38"/>
  <c r="A167" i="38"/>
  <c r="C166" i="38"/>
  <c r="A166" i="38"/>
  <c r="C165" i="38"/>
  <c r="A165" i="38"/>
  <c r="C164" i="38"/>
  <c r="A164" i="38"/>
  <c r="C163" i="38"/>
  <c r="A163" i="38"/>
  <c r="C162" i="38"/>
  <c r="A162" i="38"/>
  <c r="C161" i="38"/>
  <c r="A161" i="38"/>
  <c r="C160" i="38"/>
  <c r="A160" i="38"/>
  <c r="C159" i="38"/>
  <c r="A159" i="38"/>
  <c r="C158" i="38"/>
  <c r="A158" i="38"/>
  <c r="C157" i="38"/>
  <c r="A157" i="38"/>
  <c r="C156" i="38"/>
  <c r="A156" i="38"/>
  <c r="C155" i="38"/>
  <c r="A155" i="38"/>
  <c r="C154" i="38"/>
  <c r="A154" i="38"/>
  <c r="C153" i="38"/>
  <c r="A153" i="38"/>
  <c r="C152" i="38"/>
  <c r="A152" i="38"/>
  <c r="C151" i="38"/>
  <c r="A151" i="38"/>
  <c r="C150" i="38"/>
  <c r="A150" i="38"/>
  <c r="C149" i="38"/>
  <c r="A149" i="38"/>
  <c r="C148" i="38"/>
  <c r="A148" i="38"/>
  <c r="C147" i="38"/>
  <c r="A147" i="38"/>
  <c r="C146" i="38"/>
  <c r="A146" i="38"/>
  <c r="C145" i="38"/>
  <c r="A145" i="38"/>
  <c r="C144" i="38"/>
  <c r="A144" i="38"/>
  <c r="C143" i="38"/>
  <c r="A143" i="38"/>
  <c r="C142" i="38"/>
  <c r="A142" i="38"/>
  <c r="C141" i="38"/>
  <c r="A141" i="38"/>
  <c r="C140" i="38"/>
  <c r="A140" i="38"/>
  <c r="C139" i="38"/>
  <c r="A139" i="38"/>
  <c r="C138" i="38"/>
  <c r="A138" i="38"/>
  <c r="C137" i="38"/>
  <c r="A137" i="38"/>
  <c r="C136" i="38"/>
  <c r="A136" i="38"/>
  <c r="C135" i="38"/>
  <c r="A135" i="38"/>
  <c r="C134" i="38"/>
  <c r="A134" i="38"/>
  <c r="C133" i="38"/>
  <c r="A133" i="38"/>
  <c r="C132" i="38"/>
  <c r="A132" i="38"/>
  <c r="C131" i="38"/>
  <c r="A131" i="38"/>
  <c r="C130" i="38"/>
  <c r="A130" i="38"/>
  <c r="C129" i="38"/>
  <c r="A129" i="38"/>
  <c r="C128" i="38"/>
  <c r="A128" i="38"/>
  <c r="C127" i="38"/>
  <c r="A127" i="38"/>
  <c r="C126" i="38"/>
  <c r="A126" i="38"/>
  <c r="C125" i="38"/>
  <c r="A125" i="38"/>
  <c r="C124" i="38"/>
  <c r="A124" i="38"/>
  <c r="C123" i="38"/>
  <c r="A123" i="38"/>
  <c r="C122" i="38"/>
  <c r="A122" i="38"/>
  <c r="C121" i="38"/>
  <c r="A121" i="38"/>
  <c r="C120" i="38"/>
  <c r="A120" i="38"/>
  <c r="C119" i="38"/>
  <c r="A119" i="38"/>
  <c r="C118" i="38"/>
  <c r="A118" i="38"/>
  <c r="C117" i="38"/>
  <c r="A117" i="38"/>
  <c r="C116" i="38"/>
  <c r="A116" i="38"/>
  <c r="C115" i="38"/>
  <c r="A115" i="38"/>
  <c r="C114" i="38"/>
  <c r="A114" i="38"/>
  <c r="C113" i="38"/>
  <c r="A113" i="38"/>
  <c r="C112" i="38"/>
  <c r="A112" i="38"/>
  <c r="C111" i="38"/>
  <c r="A111" i="38"/>
  <c r="C110" i="38"/>
  <c r="A110" i="38"/>
  <c r="C109" i="38"/>
  <c r="A109" i="38"/>
  <c r="C108" i="38"/>
  <c r="A108" i="38"/>
  <c r="C107" i="38"/>
  <c r="A107" i="38"/>
  <c r="C106" i="38"/>
  <c r="A106" i="38"/>
  <c r="C105" i="38"/>
  <c r="A105" i="38"/>
  <c r="C104" i="38"/>
  <c r="A104" i="38"/>
  <c r="C103" i="38"/>
  <c r="A103" i="38"/>
  <c r="C102" i="38"/>
  <c r="A102" i="38"/>
  <c r="C101" i="38"/>
  <c r="A101" i="38"/>
  <c r="C100" i="38"/>
  <c r="A100" i="38"/>
  <c r="C99" i="38"/>
  <c r="A99" i="38"/>
  <c r="C98" i="38"/>
  <c r="A98" i="38"/>
  <c r="C97" i="38"/>
  <c r="A97" i="38"/>
  <c r="C96" i="38"/>
  <c r="A96" i="38"/>
  <c r="C95" i="38"/>
  <c r="A95" i="38"/>
  <c r="C94" i="38"/>
  <c r="A94" i="38"/>
  <c r="C93" i="38"/>
  <c r="A93" i="38"/>
  <c r="C92" i="38"/>
  <c r="A92" i="38"/>
  <c r="C91" i="38"/>
  <c r="A91" i="38"/>
  <c r="C90" i="38"/>
  <c r="A90" i="38"/>
  <c r="C89" i="38"/>
  <c r="A89" i="38"/>
  <c r="C88" i="38"/>
  <c r="A88" i="38"/>
  <c r="C87" i="38"/>
  <c r="A87" i="38"/>
  <c r="C86" i="38"/>
  <c r="A86" i="38"/>
  <c r="C85" i="38"/>
  <c r="A85" i="38"/>
  <c r="C84" i="38"/>
  <c r="A84" i="38"/>
  <c r="C83" i="38"/>
  <c r="A83" i="38"/>
  <c r="C82" i="38"/>
  <c r="A82" i="38"/>
  <c r="C81" i="38"/>
  <c r="A81" i="38"/>
  <c r="C80" i="38"/>
  <c r="A80" i="38"/>
  <c r="C79" i="38"/>
  <c r="A79" i="38"/>
  <c r="C78" i="38"/>
  <c r="A78" i="38"/>
  <c r="C77" i="38"/>
  <c r="A77" i="38"/>
  <c r="C76" i="38"/>
  <c r="A76" i="38"/>
  <c r="C75" i="38"/>
  <c r="A75" i="38"/>
  <c r="C74" i="38"/>
  <c r="A74" i="38"/>
  <c r="C73" i="38"/>
  <c r="A73" i="38"/>
  <c r="C72" i="38"/>
  <c r="A72" i="38"/>
  <c r="C71" i="38"/>
  <c r="A71" i="38"/>
  <c r="C70" i="38"/>
  <c r="A70" i="38"/>
  <c r="C69" i="38"/>
  <c r="A69" i="38"/>
  <c r="C68" i="38"/>
  <c r="A68" i="38"/>
  <c r="C56" i="38"/>
  <c r="A56" i="38"/>
  <c r="C55" i="38"/>
  <c r="A55" i="38"/>
  <c r="C54" i="38"/>
  <c r="A54" i="38"/>
  <c r="C53" i="38"/>
  <c r="A53" i="38"/>
  <c r="C52" i="38"/>
  <c r="A52" i="38"/>
  <c r="C51" i="38"/>
  <c r="A51" i="38"/>
  <c r="C50" i="38"/>
  <c r="A50" i="38"/>
  <c r="C49" i="38"/>
  <c r="A49" i="38"/>
  <c r="C48" i="38"/>
  <c r="A48" i="38"/>
  <c r="C47" i="38"/>
  <c r="A47" i="38"/>
  <c r="A46" i="38"/>
  <c r="A45" i="38"/>
  <c r="A44" i="38"/>
  <c r="A43" i="38"/>
  <c r="A42" i="38"/>
  <c r="A41" i="38"/>
  <c r="A40" i="38"/>
  <c r="A39" i="38"/>
  <c r="A38" i="38"/>
  <c r="A37" i="38"/>
  <c r="A36" i="38"/>
  <c r="A35" i="38"/>
  <c r="A34" i="38"/>
  <c r="A33" i="38"/>
  <c r="A32" i="38"/>
  <c r="A31" i="38"/>
  <c r="A30" i="38"/>
  <c r="A29" i="38"/>
  <c r="A28" i="38"/>
  <c r="A27" i="38"/>
  <c r="A26" i="38"/>
  <c r="A25" i="38"/>
  <c r="A24" i="38"/>
  <c r="A23" i="38"/>
  <c r="A22" i="38"/>
  <c r="A21" i="38"/>
  <c r="A20" i="38"/>
  <c r="A19" i="38"/>
  <c r="A18" i="38"/>
  <c r="A17" i="38"/>
  <c r="A16" i="38"/>
  <c r="A15" i="38"/>
  <c r="A14" i="38"/>
  <c r="A13" i="38"/>
  <c r="A12" i="38"/>
  <c r="A11" i="38"/>
  <c r="A10" i="38"/>
  <c r="A9" i="38"/>
  <c r="A8" i="38"/>
  <c r="A6" i="38"/>
  <c r="A5" i="38"/>
  <c r="A4" i="38"/>
  <c r="A3" i="38"/>
  <c r="C2" i="38"/>
  <c r="A2" i="38"/>
  <c r="C420" i="37"/>
  <c r="A420" i="37"/>
  <c r="C419" i="37"/>
  <c r="A419" i="37"/>
  <c r="C418" i="37"/>
  <c r="A418" i="37"/>
  <c r="C417" i="37"/>
  <c r="A417" i="37"/>
  <c r="C416" i="37"/>
  <c r="A416" i="37"/>
  <c r="C415" i="37"/>
  <c r="A415" i="37"/>
  <c r="C414" i="37"/>
  <c r="A414" i="37"/>
  <c r="C413" i="37"/>
  <c r="A413" i="37"/>
  <c r="C412" i="37"/>
  <c r="A412" i="37"/>
  <c r="C411" i="37"/>
  <c r="A411" i="37"/>
  <c r="C410" i="37"/>
  <c r="A410" i="37"/>
  <c r="C409" i="37"/>
  <c r="A409" i="37"/>
  <c r="C408" i="37"/>
  <c r="A408" i="37"/>
  <c r="C407" i="37"/>
  <c r="A407" i="37"/>
  <c r="C406" i="37"/>
  <c r="A406" i="37"/>
  <c r="C405" i="37"/>
  <c r="A405" i="37"/>
  <c r="C404" i="37"/>
  <c r="A404" i="37"/>
  <c r="C403" i="37"/>
  <c r="A403" i="37"/>
  <c r="C402" i="37"/>
  <c r="A402" i="37"/>
  <c r="C401" i="37"/>
  <c r="A401" i="37"/>
  <c r="C400" i="37"/>
  <c r="A400" i="37"/>
  <c r="C399" i="37"/>
  <c r="A399" i="37"/>
  <c r="C398" i="37"/>
  <c r="A398" i="37"/>
  <c r="C397" i="37"/>
  <c r="A397" i="37"/>
  <c r="C396" i="37"/>
  <c r="A396" i="37"/>
  <c r="C395" i="37"/>
  <c r="A395" i="37"/>
  <c r="C394" i="37"/>
  <c r="A394" i="37"/>
  <c r="C393" i="37"/>
  <c r="A393" i="37"/>
  <c r="C392" i="37"/>
  <c r="A392" i="37"/>
  <c r="C391" i="37"/>
  <c r="A391" i="37"/>
  <c r="C390" i="37"/>
  <c r="A390" i="37"/>
  <c r="C389" i="37"/>
  <c r="A389" i="37"/>
  <c r="C388" i="37"/>
  <c r="A388" i="37"/>
  <c r="C387" i="37"/>
  <c r="A387" i="37"/>
  <c r="C386" i="37"/>
  <c r="A386" i="37"/>
  <c r="C385" i="37"/>
  <c r="A385" i="37"/>
  <c r="C384" i="37"/>
  <c r="A384" i="37"/>
  <c r="C383" i="37"/>
  <c r="A383" i="37"/>
  <c r="C382" i="37"/>
  <c r="A382" i="37"/>
  <c r="C381" i="37"/>
  <c r="A381" i="37"/>
  <c r="C380" i="37"/>
  <c r="A380" i="37"/>
  <c r="C379" i="37"/>
  <c r="A379" i="37"/>
  <c r="C378" i="37"/>
  <c r="A378" i="37"/>
  <c r="C377" i="37"/>
  <c r="A377" i="37"/>
  <c r="C376" i="37"/>
  <c r="A376" i="37"/>
  <c r="C375" i="37"/>
  <c r="A375" i="37"/>
  <c r="C374" i="37"/>
  <c r="A374" i="37"/>
  <c r="C373" i="37"/>
  <c r="A373" i="37"/>
  <c r="C372" i="37"/>
  <c r="A372" i="37"/>
  <c r="C371" i="37"/>
  <c r="A371" i="37"/>
  <c r="C370" i="37"/>
  <c r="A370" i="37"/>
  <c r="C369" i="37"/>
  <c r="A369" i="37"/>
  <c r="C368" i="37"/>
  <c r="A368" i="37"/>
  <c r="C367" i="37"/>
  <c r="A367" i="37"/>
  <c r="C366" i="37"/>
  <c r="A366" i="37"/>
  <c r="C365" i="37"/>
  <c r="A365" i="37"/>
  <c r="C364" i="37"/>
  <c r="A364" i="37"/>
  <c r="C363" i="37"/>
  <c r="A363" i="37"/>
  <c r="C362" i="37"/>
  <c r="A362" i="37"/>
  <c r="C361" i="37"/>
  <c r="A361" i="37"/>
  <c r="C360" i="37"/>
  <c r="A360" i="37"/>
  <c r="C359" i="37"/>
  <c r="A359" i="37"/>
  <c r="C358" i="37"/>
  <c r="A358" i="37"/>
  <c r="C357" i="37"/>
  <c r="A357" i="37"/>
  <c r="C356" i="37"/>
  <c r="A356" i="37"/>
  <c r="C355" i="37"/>
  <c r="A355" i="37"/>
  <c r="C354" i="37"/>
  <c r="A354" i="37"/>
  <c r="C353" i="37"/>
  <c r="A353" i="37"/>
  <c r="C352" i="37"/>
  <c r="A352" i="37"/>
  <c r="C351" i="37"/>
  <c r="A351" i="37"/>
  <c r="C350" i="37"/>
  <c r="A350" i="37"/>
  <c r="C349" i="37"/>
  <c r="A349" i="37"/>
  <c r="C348" i="37"/>
  <c r="A348" i="37"/>
  <c r="C347" i="37"/>
  <c r="A347" i="37"/>
  <c r="C346" i="37"/>
  <c r="A346" i="37"/>
  <c r="C345" i="37"/>
  <c r="A345" i="37"/>
  <c r="C344" i="37"/>
  <c r="A344" i="37"/>
  <c r="C343" i="37"/>
  <c r="A343" i="37"/>
  <c r="C342" i="37"/>
  <c r="A342" i="37"/>
  <c r="C341" i="37"/>
  <c r="A341" i="37"/>
  <c r="C340" i="37"/>
  <c r="A340" i="37"/>
  <c r="C339" i="37"/>
  <c r="A339" i="37"/>
  <c r="C338" i="37"/>
  <c r="A338" i="37"/>
  <c r="C337" i="37"/>
  <c r="A337" i="37"/>
  <c r="C336" i="37"/>
  <c r="A336" i="37"/>
  <c r="C335" i="37"/>
  <c r="A335" i="37"/>
  <c r="C334" i="37"/>
  <c r="A334" i="37"/>
  <c r="C333" i="37"/>
  <c r="A333" i="37"/>
  <c r="C332" i="37"/>
  <c r="A332" i="37"/>
  <c r="C331" i="37"/>
  <c r="A331" i="37"/>
  <c r="C330" i="37"/>
  <c r="A330" i="37"/>
  <c r="C329" i="37"/>
  <c r="A329" i="37"/>
  <c r="C328" i="37"/>
  <c r="A328" i="37"/>
  <c r="C327" i="37"/>
  <c r="A327" i="37"/>
  <c r="C326" i="37"/>
  <c r="A326" i="37"/>
  <c r="C325" i="37"/>
  <c r="A325" i="37"/>
  <c r="C324" i="37"/>
  <c r="A324" i="37"/>
  <c r="C323" i="37"/>
  <c r="A323" i="37"/>
  <c r="C322" i="37"/>
  <c r="A322" i="37"/>
  <c r="C321" i="37"/>
  <c r="A321" i="37"/>
  <c r="C320" i="37"/>
  <c r="A320" i="37"/>
  <c r="C319" i="37"/>
  <c r="A319" i="37"/>
  <c r="C318" i="37"/>
  <c r="A318" i="37"/>
  <c r="C317" i="37"/>
  <c r="A317" i="37"/>
  <c r="C316" i="37"/>
  <c r="A316" i="37"/>
  <c r="C315" i="37"/>
  <c r="A315" i="37"/>
  <c r="C314" i="37"/>
  <c r="A314" i="37"/>
  <c r="C313" i="37"/>
  <c r="A313" i="37"/>
  <c r="C312" i="37"/>
  <c r="A312" i="37"/>
  <c r="C311" i="37"/>
  <c r="A311" i="37"/>
  <c r="C310" i="37"/>
  <c r="A310" i="37"/>
  <c r="C309" i="37"/>
  <c r="A309" i="37"/>
  <c r="C308" i="37"/>
  <c r="A308" i="37"/>
  <c r="C307" i="37"/>
  <c r="A307" i="37"/>
  <c r="C306" i="37"/>
  <c r="A306" i="37"/>
  <c r="C305" i="37"/>
  <c r="A305" i="37"/>
  <c r="C304" i="37"/>
  <c r="A304" i="37"/>
  <c r="C303" i="37"/>
  <c r="A303" i="37"/>
  <c r="C302" i="37"/>
  <c r="A302" i="37"/>
  <c r="C301" i="37"/>
  <c r="A301" i="37"/>
  <c r="C300" i="37"/>
  <c r="A300" i="37"/>
  <c r="C299" i="37"/>
  <c r="A299" i="37"/>
  <c r="C298" i="37"/>
  <c r="A298" i="37"/>
  <c r="C297" i="37"/>
  <c r="A297" i="37"/>
  <c r="C296" i="37"/>
  <c r="A296" i="37"/>
  <c r="C295" i="37"/>
  <c r="A295" i="37"/>
  <c r="C294" i="37"/>
  <c r="A294" i="37"/>
  <c r="C293" i="37"/>
  <c r="A293" i="37"/>
  <c r="C292" i="37"/>
  <c r="A292" i="37"/>
  <c r="C291" i="37"/>
  <c r="A291" i="37"/>
  <c r="C290" i="37"/>
  <c r="A290" i="37"/>
  <c r="C289" i="37"/>
  <c r="A289" i="37"/>
  <c r="C288" i="37"/>
  <c r="A288" i="37"/>
  <c r="C287" i="37"/>
  <c r="A287" i="37"/>
  <c r="C286" i="37"/>
  <c r="A286" i="37"/>
  <c r="C285" i="37"/>
  <c r="A285" i="37"/>
  <c r="C284" i="37"/>
  <c r="A284" i="37"/>
  <c r="C283" i="37"/>
  <c r="A283" i="37"/>
  <c r="C282" i="37"/>
  <c r="A282" i="37"/>
  <c r="C281" i="37"/>
  <c r="A281" i="37"/>
  <c r="C280" i="37"/>
  <c r="A280" i="37"/>
  <c r="C279" i="37"/>
  <c r="A279" i="37"/>
  <c r="C278" i="37"/>
  <c r="A278" i="37"/>
  <c r="C277" i="37"/>
  <c r="A277" i="37"/>
  <c r="C276" i="37"/>
  <c r="A276" i="37"/>
  <c r="C275" i="37"/>
  <c r="A275" i="37"/>
  <c r="C274" i="37"/>
  <c r="A274" i="37"/>
  <c r="C273" i="37"/>
  <c r="A273" i="37"/>
  <c r="C272" i="37"/>
  <c r="A272" i="37"/>
  <c r="C271" i="37"/>
  <c r="A271" i="37"/>
  <c r="C270" i="37"/>
  <c r="A270" i="37"/>
  <c r="C269" i="37"/>
  <c r="A269" i="37"/>
  <c r="C268" i="37"/>
  <c r="A268" i="37"/>
  <c r="C267" i="37"/>
  <c r="A267" i="37"/>
  <c r="C266" i="37"/>
  <c r="A266" i="37"/>
  <c r="C265" i="37"/>
  <c r="A265" i="37"/>
  <c r="C264" i="37"/>
  <c r="A264" i="37"/>
  <c r="C263" i="37"/>
  <c r="A263" i="37"/>
  <c r="C262" i="37"/>
  <c r="A262" i="37"/>
  <c r="C261" i="37"/>
  <c r="A261" i="37"/>
  <c r="C260" i="37"/>
  <c r="A260" i="37"/>
  <c r="C259" i="37"/>
  <c r="A259" i="37"/>
  <c r="C258" i="37"/>
  <c r="A258" i="37"/>
  <c r="C257" i="37"/>
  <c r="A257" i="37"/>
  <c r="C256" i="37"/>
  <c r="A256" i="37"/>
  <c r="C255" i="37"/>
  <c r="A255" i="37"/>
  <c r="C254" i="37"/>
  <c r="A254" i="37"/>
  <c r="C253" i="37"/>
  <c r="A253" i="37"/>
  <c r="C252" i="37"/>
  <c r="A252" i="37"/>
  <c r="C251" i="37"/>
  <c r="A251" i="37"/>
  <c r="C250" i="37"/>
  <c r="A250" i="37"/>
  <c r="C249" i="37"/>
  <c r="A249" i="37"/>
  <c r="C248" i="37"/>
  <c r="A248" i="37"/>
  <c r="C247" i="37"/>
  <c r="A247" i="37"/>
  <c r="C246" i="37"/>
  <c r="A246" i="37"/>
  <c r="C245" i="37"/>
  <c r="A245" i="37"/>
  <c r="C244" i="37"/>
  <c r="A244" i="37"/>
  <c r="C243" i="37"/>
  <c r="A243" i="37"/>
  <c r="C242" i="37"/>
  <c r="A242" i="37"/>
  <c r="C241" i="37"/>
  <c r="A241" i="37"/>
  <c r="C240" i="37"/>
  <c r="A240" i="37"/>
  <c r="C239" i="37"/>
  <c r="A239" i="37"/>
  <c r="C238" i="37"/>
  <c r="A238" i="37"/>
  <c r="C237" i="37"/>
  <c r="A237" i="37"/>
  <c r="C236" i="37"/>
  <c r="A236" i="37"/>
  <c r="C235" i="37"/>
  <c r="A235" i="37"/>
  <c r="C234" i="37"/>
  <c r="A234" i="37"/>
  <c r="C233" i="37"/>
  <c r="A233" i="37"/>
  <c r="C232" i="37"/>
  <c r="A232" i="37"/>
  <c r="C231" i="37"/>
  <c r="A231" i="37"/>
  <c r="C230" i="37"/>
  <c r="A230" i="37"/>
  <c r="C229" i="37"/>
  <c r="A229" i="37"/>
  <c r="C228" i="37"/>
  <c r="A228" i="37"/>
  <c r="C227" i="37"/>
  <c r="A227" i="37"/>
  <c r="C226" i="37"/>
  <c r="A226" i="37"/>
  <c r="C225" i="37"/>
  <c r="A225" i="37"/>
  <c r="C224" i="37"/>
  <c r="A224" i="37"/>
  <c r="C223" i="37"/>
  <c r="A223" i="37"/>
  <c r="C222" i="37"/>
  <c r="A222" i="37"/>
  <c r="C221" i="37"/>
  <c r="A221" i="37"/>
  <c r="C220" i="37"/>
  <c r="A220" i="37"/>
  <c r="C219" i="37"/>
  <c r="A219" i="37"/>
  <c r="C218" i="37"/>
  <c r="A218" i="37"/>
  <c r="C217" i="37"/>
  <c r="A217" i="37"/>
  <c r="C216" i="37"/>
  <c r="A216" i="37"/>
  <c r="C215" i="37"/>
  <c r="A215" i="37"/>
  <c r="C214" i="37"/>
  <c r="A214" i="37"/>
  <c r="C213" i="37"/>
  <c r="A213" i="37"/>
  <c r="C212" i="37"/>
  <c r="A212" i="37"/>
  <c r="C211" i="37"/>
  <c r="A211" i="37"/>
  <c r="C210" i="37"/>
  <c r="A210" i="37"/>
  <c r="C209" i="37"/>
  <c r="A209" i="37"/>
  <c r="C208" i="37"/>
  <c r="A208" i="37"/>
  <c r="C207" i="37"/>
  <c r="A207" i="37"/>
  <c r="C206" i="37"/>
  <c r="A206" i="37"/>
  <c r="C205" i="37"/>
  <c r="A205" i="37"/>
  <c r="C204" i="37"/>
  <c r="A204" i="37"/>
  <c r="C203" i="37"/>
  <c r="A203" i="37"/>
  <c r="C202" i="37"/>
  <c r="A202" i="37"/>
  <c r="C201" i="37"/>
  <c r="A201" i="37"/>
  <c r="C200" i="37"/>
  <c r="A200" i="37"/>
  <c r="C199" i="37"/>
  <c r="A199" i="37"/>
  <c r="C198" i="37"/>
  <c r="A198" i="37"/>
  <c r="C197" i="37"/>
  <c r="A197" i="37"/>
  <c r="C196" i="37"/>
  <c r="A196" i="37"/>
  <c r="C195" i="37"/>
  <c r="A195" i="37"/>
  <c r="C194" i="37"/>
  <c r="A194" i="37"/>
  <c r="C193" i="37"/>
  <c r="A193" i="37"/>
  <c r="C192" i="37"/>
  <c r="A192" i="37"/>
  <c r="C191" i="37"/>
  <c r="A191" i="37"/>
  <c r="C190" i="37"/>
  <c r="A190" i="37"/>
  <c r="C189" i="37"/>
  <c r="A189" i="37"/>
  <c r="C188" i="37"/>
  <c r="A188" i="37"/>
  <c r="C187" i="37"/>
  <c r="A187" i="37"/>
  <c r="C186" i="37"/>
  <c r="A186" i="37"/>
  <c r="C185" i="37"/>
  <c r="A185" i="37"/>
  <c r="C184" i="37"/>
  <c r="A184" i="37"/>
  <c r="C183" i="37"/>
  <c r="A183" i="37"/>
  <c r="C182" i="37"/>
  <c r="A182" i="37"/>
  <c r="C181" i="37"/>
  <c r="A181" i="37"/>
  <c r="C180" i="37"/>
  <c r="A180" i="37"/>
  <c r="C179" i="37"/>
  <c r="A179" i="37"/>
  <c r="C178" i="37"/>
  <c r="A178" i="37"/>
  <c r="C177" i="37"/>
  <c r="A177" i="37"/>
  <c r="C176" i="37"/>
  <c r="A176" i="37"/>
  <c r="C175" i="37"/>
  <c r="A175" i="37"/>
  <c r="C174" i="37"/>
  <c r="A174" i="37"/>
  <c r="C173" i="37"/>
  <c r="A173" i="37"/>
  <c r="C172" i="37"/>
  <c r="A172" i="37"/>
  <c r="C171" i="37"/>
  <c r="A171" i="37"/>
  <c r="C170" i="37"/>
  <c r="A170" i="37"/>
  <c r="C169" i="37"/>
  <c r="A169" i="37"/>
  <c r="C168" i="37"/>
  <c r="A168" i="37"/>
  <c r="C167" i="37"/>
  <c r="A167" i="37"/>
  <c r="C166" i="37"/>
  <c r="A166" i="37"/>
  <c r="C165" i="37"/>
  <c r="A165" i="37"/>
  <c r="C164" i="37"/>
  <c r="A164" i="37"/>
  <c r="C163" i="37"/>
  <c r="A163" i="37"/>
  <c r="C162" i="37"/>
  <c r="A162" i="37"/>
  <c r="C161" i="37"/>
  <c r="A161" i="37"/>
  <c r="C160" i="37"/>
  <c r="A160" i="37"/>
  <c r="C159" i="37"/>
  <c r="A159" i="37"/>
  <c r="C158" i="37"/>
  <c r="A158" i="37"/>
  <c r="C157" i="37"/>
  <c r="A157" i="37"/>
  <c r="C156" i="37"/>
  <c r="A156" i="37"/>
  <c r="C155" i="37"/>
  <c r="A155" i="37"/>
  <c r="C154" i="37"/>
  <c r="A154" i="37"/>
  <c r="C153" i="37"/>
  <c r="A153" i="37"/>
  <c r="C152" i="37"/>
  <c r="A152" i="37"/>
  <c r="C151" i="37"/>
  <c r="A151" i="37"/>
  <c r="C150" i="37"/>
  <c r="A150" i="37"/>
  <c r="C149" i="37"/>
  <c r="A149" i="37"/>
  <c r="C148" i="37"/>
  <c r="A148" i="37"/>
  <c r="C147" i="37"/>
  <c r="A147" i="37"/>
  <c r="C146" i="37"/>
  <c r="A146" i="37"/>
  <c r="C145" i="37"/>
  <c r="A145" i="37"/>
  <c r="C144" i="37"/>
  <c r="A144" i="37"/>
  <c r="C143" i="37"/>
  <c r="A143" i="37"/>
  <c r="C142" i="37"/>
  <c r="A142" i="37"/>
  <c r="C141" i="37"/>
  <c r="A141" i="37"/>
  <c r="C140" i="37"/>
  <c r="A140" i="37"/>
  <c r="C139" i="37"/>
  <c r="A139" i="37"/>
  <c r="C138" i="37"/>
  <c r="A138" i="37"/>
  <c r="C137" i="37"/>
  <c r="A137" i="37"/>
  <c r="C136" i="37"/>
  <c r="A136" i="37"/>
  <c r="C135" i="37"/>
  <c r="A135" i="37"/>
  <c r="C134" i="37"/>
  <c r="A134" i="37"/>
  <c r="C133" i="37"/>
  <c r="A133" i="37"/>
  <c r="C132" i="37"/>
  <c r="A132" i="37"/>
  <c r="C131" i="37"/>
  <c r="A131" i="37"/>
  <c r="C130" i="37"/>
  <c r="A130" i="37"/>
  <c r="C129" i="37"/>
  <c r="A129" i="37"/>
  <c r="C128" i="37"/>
  <c r="A128" i="37"/>
  <c r="C127" i="37"/>
  <c r="A127" i="37"/>
  <c r="C126" i="37"/>
  <c r="A126" i="37"/>
  <c r="C125" i="37"/>
  <c r="A125" i="37"/>
  <c r="C124" i="37"/>
  <c r="A124" i="37"/>
  <c r="C123" i="37"/>
  <c r="A123" i="37"/>
  <c r="C122" i="37"/>
  <c r="A122" i="37"/>
  <c r="C121" i="37"/>
  <c r="A121" i="37"/>
  <c r="C120" i="37"/>
  <c r="A120" i="37"/>
  <c r="C119" i="37"/>
  <c r="A119" i="37"/>
  <c r="C118" i="37"/>
  <c r="A118" i="37"/>
  <c r="C117" i="37"/>
  <c r="A117" i="37"/>
  <c r="C116" i="37"/>
  <c r="A116" i="37"/>
  <c r="C115" i="37"/>
  <c r="A115" i="37"/>
  <c r="C114" i="37"/>
  <c r="A114" i="37"/>
  <c r="C113" i="37"/>
  <c r="A113" i="37"/>
  <c r="C112" i="37"/>
  <c r="A112" i="37"/>
  <c r="C111" i="37"/>
  <c r="A111" i="37"/>
  <c r="C110" i="37"/>
  <c r="A110" i="37"/>
  <c r="C109" i="37"/>
  <c r="A109" i="37"/>
  <c r="C108" i="37"/>
  <c r="A108" i="37"/>
  <c r="C107" i="37"/>
  <c r="A107" i="37"/>
  <c r="C106" i="37"/>
  <c r="A106" i="37"/>
  <c r="C105" i="37"/>
  <c r="A105" i="37"/>
  <c r="C104" i="37"/>
  <c r="A104" i="37"/>
  <c r="C103" i="37"/>
  <c r="A103" i="37"/>
  <c r="C102" i="37"/>
  <c r="A102" i="37"/>
  <c r="C101" i="37"/>
  <c r="A101" i="37"/>
  <c r="C100" i="37"/>
  <c r="A100" i="37"/>
  <c r="C99" i="37"/>
  <c r="A99" i="37"/>
  <c r="C98" i="37"/>
  <c r="A98" i="37"/>
  <c r="C97" i="37"/>
  <c r="A97" i="37"/>
  <c r="C96" i="37"/>
  <c r="A96" i="37"/>
  <c r="C95" i="37"/>
  <c r="A95" i="37"/>
  <c r="C94" i="37"/>
  <c r="A94" i="37"/>
  <c r="C93" i="37"/>
  <c r="A93" i="37"/>
  <c r="C92" i="37"/>
  <c r="A92" i="37"/>
  <c r="C91" i="37"/>
  <c r="A91" i="37"/>
  <c r="C90" i="37"/>
  <c r="A90" i="37"/>
  <c r="C89" i="37"/>
  <c r="A89" i="37"/>
  <c r="C88" i="37"/>
  <c r="A88" i="37"/>
  <c r="C87" i="37"/>
  <c r="A87" i="37"/>
  <c r="C86" i="37"/>
  <c r="A86" i="37"/>
  <c r="C85" i="37"/>
  <c r="A85" i="37"/>
  <c r="C84" i="37"/>
  <c r="A84" i="37"/>
  <c r="C76" i="37"/>
  <c r="A76" i="37"/>
  <c r="C75" i="37"/>
  <c r="A75" i="37"/>
  <c r="C74" i="37"/>
  <c r="A74" i="37"/>
  <c r="C73" i="37"/>
  <c r="A73" i="37"/>
  <c r="C72" i="37"/>
  <c r="A72" i="37"/>
  <c r="C71" i="37"/>
  <c r="A71" i="37"/>
  <c r="C70" i="37"/>
  <c r="A70" i="37"/>
  <c r="C69" i="37"/>
  <c r="A69" i="37"/>
  <c r="C68" i="37"/>
  <c r="A68" i="37"/>
  <c r="C67" i="37"/>
  <c r="A67" i="37"/>
  <c r="C66" i="37"/>
  <c r="A66" i="37"/>
  <c r="C65" i="37"/>
  <c r="A65" i="37"/>
  <c r="C64" i="37"/>
  <c r="A64" i="37"/>
  <c r="C62" i="37"/>
  <c r="A62" i="37"/>
  <c r="C61" i="37"/>
  <c r="A61" i="37"/>
  <c r="C60" i="37"/>
  <c r="A60" i="37"/>
  <c r="C59" i="37"/>
  <c r="A59" i="37"/>
  <c r="C58" i="37"/>
  <c r="A58" i="37"/>
  <c r="C57" i="37"/>
  <c r="A57" i="37"/>
  <c r="C56" i="37"/>
  <c r="A56" i="37"/>
  <c r="C55" i="37"/>
  <c r="A55" i="37"/>
  <c r="C54" i="37"/>
  <c r="A54" i="37"/>
  <c r="C53" i="37"/>
  <c r="A53" i="37"/>
  <c r="C52" i="37"/>
  <c r="A52" i="37"/>
  <c r="C51" i="37"/>
  <c r="A51" i="37"/>
  <c r="C50" i="37"/>
  <c r="A50" i="37"/>
  <c r="C49" i="37"/>
  <c r="A49" i="37"/>
  <c r="C48" i="37"/>
  <c r="A48" i="37"/>
  <c r="C47" i="37"/>
  <c r="A47" i="37"/>
  <c r="C46" i="37"/>
  <c r="A46" i="37"/>
  <c r="C45" i="37"/>
  <c r="A45" i="37"/>
  <c r="C44" i="37"/>
  <c r="A44" i="37"/>
  <c r="C43" i="37"/>
  <c r="A43" i="37"/>
  <c r="C42" i="37"/>
  <c r="A42" i="37"/>
  <c r="C41" i="37"/>
  <c r="A41" i="37"/>
  <c r="C40" i="37"/>
  <c r="A40" i="37"/>
  <c r="C39" i="37"/>
  <c r="A39" i="37"/>
  <c r="C38" i="37"/>
  <c r="A38" i="37"/>
  <c r="C37" i="37"/>
  <c r="A37" i="37"/>
  <c r="C36" i="37"/>
  <c r="A36" i="37"/>
  <c r="C35" i="37"/>
  <c r="A35" i="37"/>
  <c r="C34" i="37"/>
  <c r="A34" i="37"/>
  <c r="C33" i="37"/>
  <c r="A33" i="37"/>
  <c r="C32" i="37"/>
  <c r="A32" i="37"/>
  <c r="C31" i="37"/>
  <c r="A31" i="37"/>
  <c r="C30" i="37"/>
  <c r="A30" i="37"/>
  <c r="C29" i="37"/>
  <c r="A29" i="37"/>
  <c r="C28" i="37"/>
  <c r="A28" i="37"/>
  <c r="C26" i="37"/>
  <c r="A26" i="37"/>
  <c r="C24" i="37"/>
  <c r="A24" i="37"/>
  <c r="C23" i="37"/>
  <c r="A23" i="37"/>
  <c r="C22" i="37"/>
  <c r="A22" i="37"/>
  <c r="C21" i="37"/>
  <c r="A21" i="37"/>
  <c r="C20" i="37"/>
  <c r="A20" i="37"/>
  <c r="C19" i="37"/>
  <c r="A19" i="37"/>
  <c r="C18" i="37"/>
  <c r="A18" i="37"/>
  <c r="C17" i="37"/>
  <c r="A17" i="37"/>
  <c r="C16" i="37"/>
  <c r="A16" i="37"/>
  <c r="C15" i="37"/>
  <c r="A15" i="37"/>
  <c r="C14" i="37"/>
  <c r="A14" i="37"/>
  <c r="C13" i="37"/>
  <c r="A13" i="37"/>
  <c r="C12" i="37"/>
  <c r="A12" i="37"/>
  <c r="C11" i="37"/>
  <c r="A11" i="37"/>
  <c r="C10" i="37"/>
  <c r="A10" i="37"/>
  <c r="C9" i="37"/>
  <c r="A9" i="37"/>
  <c r="C8" i="37"/>
  <c r="A8" i="37"/>
  <c r="C7" i="37"/>
  <c r="A7" i="37"/>
  <c r="C6" i="37"/>
  <c r="A6" i="37"/>
  <c r="C5" i="37"/>
  <c r="A5" i="37"/>
  <c r="C4" i="37"/>
  <c r="A4" i="37"/>
  <c r="C2" i="37"/>
  <c r="A2" i="37"/>
  <c r="C414" i="36"/>
  <c r="A414" i="36"/>
  <c r="C413" i="36"/>
  <c r="A413" i="36"/>
  <c r="C412" i="36"/>
  <c r="A412" i="36"/>
  <c r="C411" i="36"/>
  <c r="A411" i="36"/>
  <c r="C410" i="36"/>
  <c r="A410" i="36"/>
  <c r="C409" i="36"/>
  <c r="A409" i="36"/>
  <c r="C408" i="36"/>
  <c r="A408" i="36"/>
  <c r="C407" i="36"/>
  <c r="A407" i="36"/>
  <c r="C406" i="36"/>
  <c r="A406" i="36"/>
  <c r="C405" i="36"/>
  <c r="A405" i="36"/>
  <c r="C404" i="36"/>
  <c r="A404" i="36"/>
  <c r="C403" i="36"/>
  <c r="A403" i="36"/>
  <c r="C402" i="36"/>
  <c r="A402" i="36"/>
  <c r="C401" i="36"/>
  <c r="A401" i="36"/>
  <c r="C400" i="36"/>
  <c r="A400" i="36"/>
  <c r="C399" i="36"/>
  <c r="A399" i="36"/>
  <c r="C398" i="36"/>
  <c r="A398" i="36"/>
  <c r="C397" i="36"/>
  <c r="A397" i="36"/>
  <c r="C396" i="36"/>
  <c r="A396" i="36"/>
  <c r="C395" i="36"/>
  <c r="A395" i="36"/>
  <c r="C394" i="36"/>
  <c r="A394" i="36"/>
  <c r="C393" i="36"/>
  <c r="A393" i="36"/>
  <c r="C392" i="36"/>
  <c r="A392" i="36"/>
  <c r="C391" i="36"/>
  <c r="A391" i="36"/>
  <c r="C390" i="36"/>
  <c r="A390" i="36"/>
  <c r="C389" i="36"/>
  <c r="A389" i="36"/>
  <c r="C388" i="36"/>
  <c r="A388" i="36"/>
  <c r="C387" i="36"/>
  <c r="A387" i="36"/>
  <c r="C386" i="36"/>
  <c r="A386" i="36"/>
  <c r="C385" i="36"/>
  <c r="A385" i="36"/>
  <c r="C384" i="36"/>
  <c r="A384" i="36"/>
  <c r="C383" i="36"/>
  <c r="A383" i="36"/>
  <c r="C382" i="36"/>
  <c r="A382" i="36"/>
  <c r="C381" i="36"/>
  <c r="A381" i="36"/>
  <c r="C380" i="36"/>
  <c r="A380" i="36"/>
  <c r="C379" i="36"/>
  <c r="A379" i="36"/>
  <c r="C378" i="36"/>
  <c r="A378" i="36"/>
  <c r="C377" i="36"/>
  <c r="A377" i="36"/>
  <c r="C376" i="36"/>
  <c r="A376" i="36"/>
  <c r="C375" i="36"/>
  <c r="A375" i="36"/>
  <c r="C374" i="36"/>
  <c r="A374" i="36"/>
  <c r="C373" i="36"/>
  <c r="A373" i="36"/>
  <c r="C372" i="36"/>
  <c r="A372" i="36"/>
  <c r="C371" i="36"/>
  <c r="A371" i="36"/>
  <c r="C370" i="36"/>
  <c r="A370" i="36"/>
  <c r="C369" i="36"/>
  <c r="A369" i="36"/>
  <c r="C368" i="36"/>
  <c r="A368" i="36"/>
  <c r="C367" i="36"/>
  <c r="A367" i="36"/>
  <c r="C366" i="36"/>
  <c r="A366" i="36"/>
  <c r="C365" i="36"/>
  <c r="A365" i="36"/>
  <c r="C364" i="36"/>
  <c r="A364" i="36"/>
  <c r="C363" i="36"/>
  <c r="A363" i="36"/>
  <c r="C362" i="36"/>
  <c r="A362" i="36"/>
  <c r="C361" i="36"/>
  <c r="A361" i="36"/>
  <c r="C360" i="36"/>
  <c r="A360" i="36"/>
  <c r="C359" i="36"/>
  <c r="A359" i="36"/>
  <c r="C358" i="36"/>
  <c r="A358" i="36"/>
  <c r="C357" i="36"/>
  <c r="A357" i="36"/>
  <c r="C356" i="36"/>
  <c r="A356" i="36"/>
  <c r="C355" i="36"/>
  <c r="A355" i="36"/>
  <c r="C354" i="36"/>
  <c r="A354" i="36"/>
  <c r="C353" i="36"/>
  <c r="A353" i="36"/>
  <c r="C352" i="36"/>
  <c r="A352" i="36"/>
  <c r="C351" i="36"/>
  <c r="A351" i="36"/>
  <c r="C350" i="36"/>
  <c r="A350" i="36"/>
  <c r="C349" i="36"/>
  <c r="A349" i="36"/>
  <c r="C348" i="36"/>
  <c r="A348" i="36"/>
  <c r="C347" i="36"/>
  <c r="A347" i="36"/>
  <c r="C346" i="36"/>
  <c r="A346" i="36"/>
  <c r="C345" i="36"/>
  <c r="A345" i="36"/>
  <c r="C344" i="36"/>
  <c r="A344" i="36"/>
  <c r="C343" i="36"/>
  <c r="A343" i="36"/>
  <c r="C342" i="36"/>
  <c r="A342" i="36"/>
  <c r="C341" i="36"/>
  <c r="A341" i="36"/>
  <c r="C340" i="36"/>
  <c r="A340" i="36"/>
  <c r="C339" i="36"/>
  <c r="A339" i="36"/>
  <c r="C338" i="36"/>
  <c r="A338" i="36"/>
  <c r="C337" i="36"/>
  <c r="A337" i="36"/>
  <c r="C336" i="36"/>
  <c r="A336" i="36"/>
  <c r="C335" i="36"/>
  <c r="A335" i="36"/>
  <c r="C334" i="36"/>
  <c r="A334" i="36"/>
  <c r="C333" i="36"/>
  <c r="A333" i="36"/>
  <c r="C332" i="36"/>
  <c r="A332" i="36"/>
  <c r="C331" i="36"/>
  <c r="A331" i="36"/>
  <c r="C330" i="36"/>
  <c r="A330" i="36"/>
  <c r="C329" i="36"/>
  <c r="A329" i="36"/>
  <c r="C328" i="36"/>
  <c r="A328" i="36"/>
  <c r="C327" i="36"/>
  <c r="A327" i="36"/>
  <c r="C326" i="36"/>
  <c r="A326" i="36"/>
  <c r="C325" i="36"/>
  <c r="A325" i="36"/>
  <c r="C324" i="36"/>
  <c r="A324" i="36"/>
  <c r="C323" i="36"/>
  <c r="A323" i="36"/>
  <c r="C322" i="36"/>
  <c r="A322" i="36"/>
  <c r="C321" i="36"/>
  <c r="A321" i="36"/>
  <c r="C320" i="36"/>
  <c r="A320" i="36"/>
  <c r="C319" i="36"/>
  <c r="A319" i="36"/>
  <c r="C318" i="36"/>
  <c r="A318" i="36"/>
  <c r="C317" i="36"/>
  <c r="A317" i="36"/>
  <c r="C316" i="36"/>
  <c r="A316" i="36"/>
  <c r="C315" i="36"/>
  <c r="A315" i="36"/>
  <c r="C314" i="36"/>
  <c r="A314" i="36"/>
  <c r="C313" i="36"/>
  <c r="A313" i="36"/>
  <c r="C312" i="36"/>
  <c r="A312" i="36"/>
  <c r="C311" i="36"/>
  <c r="A311" i="36"/>
  <c r="C310" i="36"/>
  <c r="A310" i="36"/>
  <c r="C309" i="36"/>
  <c r="A309" i="36"/>
  <c r="C308" i="36"/>
  <c r="A308" i="36"/>
  <c r="C307" i="36"/>
  <c r="A307" i="36"/>
  <c r="C306" i="36"/>
  <c r="A306" i="36"/>
  <c r="C305" i="36"/>
  <c r="A305" i="36"/>
  <c r="C304" i="36"/>
  <c r="A304" i="36"/>
  <c r="C303" i="36"/>
  <c r="A303" i="36"/>
  <c r="C302" i="36"/>
  <c r="A302" i="36"/>
  <c r="C301" i="36"/>
  <c r="A301" i="36"/>
  <c r="C300" i="36"/>
  <c r="A300" i="36"/>
  <c r="C299" i="36"/>
  <c r="A299" i="36"/>
  <c r="C298" i="36"/>
  <c r="A298" i="36"/>
  <c r="C297" i="36"/>
  <c r="A297" i="36"/>
  <c r="C296" i="36"/>
  <c r="A296" i="36"/>
  <c r="C295" i="36"/>
  <c r="A295" i="36"/>
  <c r="C294" i="36"/>
  <c r="A294" i="36"/>
  <c r="C293" i="36"/>
  <c r="A293" i="36"/>
  <c r="C292" i="36"/>
  <c r="A292" i="36"/>
  <c r="C291" i="36"/>
  <c r="A291" i="36"/>
  <c r="C290" i="36"/>
  <c r="A290" i="36"/>
  <c r="C289" i="36"/>
  <c r="A289" i="36"/>
  <c r="C288" i="36"/>
  <c r="A288" i="36"/>
  <c r="C287" i="36"/>
  <c r="A287" i="36"/>
  <c r="C286" i="36"/>
  <c r="A286" i="36"/>
  <c r="C285" i="36"/>
  <c r="A285" i="36"/>
  <c r="C284" i="36"/>
  <c r="A284" i="36"/>
  <c r="C283" i="36"/>
  <c r="A283" i="36"/>
  <c r="C282" i="36"/>
  <c r="A282" i="36"/>
  <c r="C281" i="36"/>
  <c r="A281" i="36"/>
  <c r="C280" i="36"/>
  <c r="A280" i="36"/>
  <c r="C279" i="36"/>
  <c r="A279" i="36"/>
  <c r="C278" i="36"/>
  <c r="A278" i="36"/>
  <c r="C277" i="36"/>
  <c r="A277" i="36"/>
  <c r="C276" i="36"/>
  <c r="A276" i="36"/>
  <c r="C275" i="36"/>
  <c r="A275" i="36"/>
  <c r="C274" i="36"/>
  <c r="A274" i="36"/>
  <c r="C273" i="36"/>
  <c r="A273" i="36"/>
  <c r="C272" i="36"/>
  <c r="A272" i="36"/>
  <c r="C271" i="36"/>
  <c r="A271" i="36"/>
  <c r="C270" i="36"/>
  <c r="A270" i="36"/>
  <c r="C269" i="36"/>
  <c r="A269" i="36"/>
  <c r="C268" i="36"/>
  <c r="A268" i="36"/>
  <c r="C267" i="36"/>
  <c r="A267" i="36"/>
  <c r="C266" i="36"/>
  <c r="A266" i="36"/>
  <c r="C265" i="36"/>
  <c r="A265" i="36"/>
  <c r="C264" i="36"/>
  <c r="A264" i="36"/>
  <c r="C263" i="36"/>
  <c r="A263" i="36"/>
  <c r="C262" i="36"/>
  <c r="A262" i="36"/>
  <c r="C261" i="36"/>
  <c r="A261" i="36"/>
  <c r="C260" i="36"/>
  <c r="A260" i="36"/>
  <c r="C259" i="36"/>
  <c r="A259" i="36"/>
  <c r="C258" i="36"/>
  <c r="A258" i="36"/>
  <c r="C257" i="36"/>
  <c r="A257" i="36"/>
  <c r="C256" i="36"/>
  <c r="A256" i="36"/>
  <c r="C255" i="36"/>
  <c r="A255" i="36"/>
  <c r="C254" i="36"/>
  <c r="A254" i="36"/>
  <c r="C253" i="36"/>
  <c r="A253" i="36"/>
  <c r="C252" i="36"/>
  <c r="A252" i="36"/>
  <c r="C251" i="36"/>
  <c r="A251" i="36"/>
  <c r="C250" i="36"/>
  <c r="A250" i="36"/>
  <c r="C249" i="36"/>
  <c r="A249" i="36"/>
  <c r="C248" i="36"/>
  <c r="A248" i="36"/>
  <c r="C247" i="36"/>
  <c r="A247" i="36"/>
  <c r="C246" i="36"/>
  <c r="A246" i="36"/>
  <c r="C245" i="36"/>
  <c r="A245" i="36"/>
  <c r="C244" i="36"/>
  <c r="A244" i="36"/>
  <c r="C243" i="36"/>
  <c r="A243" i="36"/>
  <c r="C242" i="36"/>
  <c r="A242" i="36"/>
  <c r="C241" i="36"/>
  <c r="A241" i="36"/>
  <c r="C240" i="36"/>
  <c r="A240" i="36"/>
  <c r="C239" i="36"/>
  <c r="A239" i="36"/>
  <c r="C238" i="36"/>
  <c r="A238" i="36"/>
  <c r="C237" i="36"/>
  <c r="A237" i="36"/>
  <c r="C236" i="36"/>
  <c r="A236" i="36"/>
  <c r="C235" i="36"/>
  <c r="A235" i="36"/>
  <c r="C234" i="36"/>
  <c r="A234" i="36"/>
  <c r="C233" i="36"/>
  <c r="A233" i="36"/>
  <c r="C232" i="36"/>
  <c r="A232" i="36"/>
  <c r="C231" i="36"/>
  <c r="A231" i="36"/>
  <c r="C230" i="36"/>
  <c r="A230" i="36"/>
  <c r="C229" i="36"/>
  <c r="A229" i="36"/>
  <c r="C228" i="36"/>
  <c r="A228" i="36"/>
  <c r="C227" i="36"/>
  <c r="A227" i="36"/>
  <c r="C226" i="36"/>
  <c r="A226" i="36"/>
  <c r="C225" i="36"/>
  <c r="A225" i="36"/>
  <c r="C224" i="36"/>
  <c r="A224" i="36"/>
  <c r="C223" i="36"/>
  <c r="A223" i="36"/>
  <c r="C222" i="36"/>
  <c r="A222" i="36"/>
  <c r="C221" i="36"/>
  <c r="A221" i="36"/>
  <c r="C220" i="36"/>
  <c r="A220" i="36"/>
  <c r="C219" i="36"/>
  <c r="A219" i="36"/>
  <c r="C218" i="36"/>
  <c r="A218" i="36"/>
  <c r="C217" i="36"/>
  <c r="A217" i="36"/>
  <c r="C216" i="36"/>
  <c r="A216" i="36"/>
  <c r="C215" i="36"/>
  <c r="A215" i="36"/>
  <c r="C214" i="36"/>
  <c r="A214" i="36"/>
  <c r="C213" i="36"/>
  <c r="A213" i="36"/>
  <c r="C212" i="36"/>
  <c r="A212" i="36"/>
  <c r="C211" i="36"/>
  <c r="A211" i="36"/>
  <c r="C210" i="36"/>
  <c r="A210" i="36"/>
  <c r="C209" i="36"/>
  <c r="A209" i="36"/>
  <c r="C208" i="36"/>
  <c r="A208" i="36"/>
  <c r="C207" i="36"/>
  <c r="A207" i="36"/>
  <c r="C206" i="36"/>
  <c r="A206" i="36"/>
  <c r="C205" i="36"/>
  <c r="A205" i="36"/>
  <c r="C204" i="36"/>
  <c r="A204" i="36"/>
  <c r="C203" i="36"/>
  <c r="A203" i="36"/>
  <c r="C202" i="36"/>
  <c r="A202" i="36"/>
  <c r="C201" i="36"/>
  <c r="A201" i="36"/>
  <c r="C200" i="36"/>
  <c r="A200" i="36"/>
  <c r="C199" i="36"/>
  <c r="A199" i="36"/>
  <c r="C198" i="36"/>
  <c r="A198" i="36"/>
  <c r="C197" i="36"/>
  <c r="A197" i="36"/>
  <c r="C196" i="36"/>
  <c r="A196" i="36"/>
  <c r="C195" i="36"/>
  <c r="A195" i="36"/>
  <c r="C194" i="36"/>
  <c r="A194" i="36"/>
  <c r="C193" i="36"/>
  <c r="A193" i="36"/>
  <c r="C192" i="36"/>
  <c r="A192" i="36"/>
  <c r="C191" i="36"/>
  <c r="A191" i="36"/>
  <c r="C190" i="36"/>
  <c r="A190" i="36"/>
  <c r="C189" i="36"/>
  <c r="A189" i="36"/>
  <c r="C188" i="36"/>
  <c r="A188" i="36"/>
  <c r="C187" i="36"/>
  <c r="A187" i="36"/>
  <c r="C186" i="36"/>
  <c r="A186" i="36"/>
  <c r="C185" i="36"/>
  <c r="A185" i="36"/>
  <c r="C184" i="36"/>
  <c r="A184" i="36"/>
  <c r="C183" i="36"/>
  <c r="A183" i="36"/>
  <c r="C182" i="36"/>
  <c r="A182" i="36"/>
  <c r="C181" i="36"/>
  <c r="A181" i="36"/>
  <c r="C180" i="36"/>
  <c r="A180" i="36"/>
  <c r="C179" i="36"/>
  <c r="A179" i="36"/>
  <c r="C178" i="36"/>
  <c r="A178" i="36"/>
  <c r="C177" i="36"/>
  <c r="A177" i="36"/>
  <c r="C176" i="36"/>
  <c r="A176" i="36"/>
  <c r="C175" i="36"/>
  <c r="A175" i="36"/>
  <c r="C174" i="36"/>
  <c r="A174" i="36"/>
  <c r="C173" i="36"/>
  <c r="A173" i="36"/>
  <c r="C172" i="36"/>
  <c r="A172" i="36"/>
  <c r="C171" i="36"/>
  <c r="A171" i="36"/>
  <c r="C170" i="36"/>
  <c r="A170" i="36"/>
  <c r="C169" i="36"/>
  <c r="A169" i="36"/>
  <c r="C168" i="36"/>
  <c r="A168" i="36"/>
  <c r="C167" i="36"/>
  <c r="A167" i="36"/>
  <c r="C166" i="36"/>
  <c r="A166" i="36"/>
  <c r="C165" i="36"/>
  <c r="A165" i="36"/>
  <c r="C164" i="36"/>
  <c r="A164" i="36"/>
  <c r="C163" i="36"/>
  <c r="A163" i="36"/>
  <c r="C162" i="36"/>
  <c r="A162" i="36"/>
  <c r="C161" i="36"/>
  <c r="A161" i="36"/>
  <c r="C160" i="36"/>
  <c r="A160" i="36"/>
  <c r="C159" i="36"/>
  <c r="A159" i="36"/>
  <c r="C158" i="36"/>
  <c r="A158" i="36"/>
  <c r="C157" i="36"/>
  <c r="A157" i="36"/>
  <c r="C156" i="36"/>
  <c r="A156" i="36"/>
  <c r="C155" i="36"/>
  <c r="A155" i="36"/>
  <c r="C154" i="36"/>
  <c r="A154" i="36"/>
  <c r="C153" i="36"/>
  <c r="A153" i="36"/>
  <c r="C152" i="36"/>
  <c r="A152" i="36"/>
  <c r="C151" i="36"/>
  <c r="A151" i="36"/>
  <c r="C150" i="36"/>
  <c r="A150" i="36"/>
  <c r="C149" i="36"/>
  <c r="A149" i="36"/>
  <c r="C148" i="36"/>
  <c r="A148" i="36"/>
  <c r="C147" i="36"/>
  <c r="A147" i="36"/>
  <c r="C146" i="36"/>
  <c r="A146" i="36"/>
  <c r="C145" i="36"/>
  <c r="A145" i="36"/>
  <c r="C144" i="36"/>
  <c r="A144" i="36"/>
  <c r="C143" i="36"/>
  <c r="A143" i="36"/>
  <c r="C142" i="36"/>
  <c r="A142" i="36"/>
  <c r="C141" i="36"/>
  <c r="A141" i="36"/>
  <c r="C140" i="36"/>
  <c r="A140" i="36"/>
  <c r="C139" i="36"/>
  <c r="A139" i="36"/>
  <c r="C138" i="36"/>
  <c r="A138" i="36"/>
  <c r="C137" i="36"/>
  <c r="A137" i="36"/>
  <c r="C136" i="36"/>
  <c r="A136" i="36"/>
  <c r="C135" i="36"/>
  <c r="A135" i="36"/>
  <c r="C134" i="36"/>
  <c r="A134" i="36"/>
  <c r="C133" i="36"/>
  <c r="A133" i="36"/>
  <c r="C132" i="36"/>
  <c r="A132" i="36"/>
  <c r="C131" i="36"/>
  <c r="A131" i="36"/>
  <c r="C130" i="36"/>
  <c r="A130" i="36"/>
  <c r="C129" i="36"/>
  <c r="A129" i="36"/>
  <c r="C128" i="36"/>
  <c r="A128" i="36"/>
  <c r="C127" i="36"/>
  <c r="A127" i="36"/>
  <c r="C126" i="36"/>
  <c r="A126" i="36"/>
  <c r="C125" i="36"/>
  <c r="A125" i="36"/>
  <c r="C124" i="36"/>
  <c r="A124" i="36"/>
  <c r="C123" i="36"/>
  <c r="A123" i="36"/>
  <c r="C122" i="36"/>
  <c r="A122" i="36"/>
  <c r="C121" i="36"/>
  <c r="A121" i="36"/>
  <c r="C120" i="36"/>
  <c r="A120" i="36"/>
  <c r="C119" i="36"/>
  <c r="A119" i="36"/>
  <c r="C118" i="36"/>
  <c r="A118" i="36"/>
  <c r="C117" i="36"/>
  <c r="A117" i="36"/>
  <c r="C116" i="36"/>
  <c r="A116" i="36"/>
  <c r="C115" i="36"/>
  <c r="A115" i="36"/>
  <c r="C114" i="36"/>
  <c r="A114" i="36"/>
  <c r="C113" i="36"/>
  <c r="A113" i="36"/>
  <c r="C112" i="36"/>
  <c r="A112" i="36"/>
  <c r="C111" i="36"/>
  <c r="A111" i="36"/>
  <c r="C110" i="36"/>
  <c r="A110" i="36"/>
  <c r="C109" i="36"/>
  <c r="A109" i="36"/>
  <c r="C108" i="36"/>
  <c r="A108" i="36"/>
  <c r="C107" i="36"/>
  <c r="A107" i="36"/>
  <c r="C106" i="36"/>
  <c r="A106" i="36"/>
  <c r="C105" i="36"/>
  <c r="A105" i="36"/>
  <c r="C104" i="36"/>
  <c r="A104" i="36"/>
  <c r="C103" i="36"/>
  <c r="A103" i="36"/>
  <c r="C102" i="36"/>
  <c r="A102" i="36"/>
  <c r="C101" i="36"/>
  <c r="A101" i="36"/>
  <c r="C100" i="36"/>
  <c r="A100" i="36"/>
  <c r="C99" i="36"/>
  <c r="A99" i="36"/>
  <c r="C98" i="36"/>
  <c r="A98" i="36"/>
  <c r="C97" i="36"/>
  <c r="A97" i="36"/>
  <c r="C96" i="36"/>
  <c r="A96" i="36"/>
  <c r="C95" i="36"/>
  <c r="A95" i="36"/>
  <c r="C94" i="36"/>
  <c r="A94" i="36"/>
  <c r="C93" i="36"/>
  <c r="A93" i="36"/>
  <c r="C92" i="36"/>
  <c r="A92" i="36"/>
  <c r="C91" i="36"/>
  <c r="A91" i="36"/>
  <c r="C90" i="36"/>
  <c r="A90" i="36"/>
  <c r="C89" i="36"/>
  <c r="A89" i="36"/>
  <c r="C88" i="36"/>
  <c r="A88" i="36"/>
  <c r="C410" i="35"/>
  <c r="A410" i="35"/>
  <c r="C409" i="35"/>
  <c r="A409" i="35"/>
  <c r="C408" i="35"/>
  <c r="A408" i="35"/>
  <c r="C407" i="35"/>
  <c r="A407" i="35"/>
  <c r="C406" i="35"/>
  <c r="A406" i="35"/>
  <c r="C405" i="35"/>
  <c r="A405" i="35"/>
  <c r="C404" i="35"/>
  <c r="A404" i="35"/>
  <c r="C403" i="35"/>
  <c r="A403" i="35"/>
  <c r="C402" i="35"/>
  <c r="A402" i="35"/>
  <c r="C401" i="35"/>
  <c r="A401" i="35"/>
  <c r="C400" i="35"/>
  <c r="A400" i="35"/>
  <c r="C399" i="35"/>
  <c r="A399" i="35"/>
  <c r="C398" i="35"/>
  <c r="A398" i="35"/>
  <c r="C397" i="35"/>
  <c r="A397" i="35"/>
  <c r="C396" i="35"/>
  <c r="A396" i="35"/>
  <c r="C395" i="35"/>
  <c r="A395" i="35"/>
  <c r="C394" i="35"/>
  <c r="A394" i="35"/>
  <c r="C393" i="35"/>
  <c r="A393" i="35"/>
  <c r="C392" i="35"/>
  <c r="A392" i="35"/>
  <c r="C391" i="35"/>
  <c r="A391" i="35"/>
  <c r="C390" i="35"/>
  <c r="A390" i="35"/>
  <c r="C389" i="35"/>
  <c r="A389" i="35"/>
  <c r="C388" i="35"/>
  <c r="A388" i="35"/>
  <c r="C387" i="35"/>
  <c r="A387" i="35"/>
  <c r="C386" i="35"/>
  <c r="A386" i="35"/>
  <c r="C385" i="35"/>
  <c r="A385" i="35"/>
  <c r="C384" i="35"/>
  <c r="A384" i="35"/>
  <c r="C383" i="35"/>
  <c r="A383" i="35"/>
  <c r="C382" i="35"/>
  <c r="A382" i="35"/>
  <c r="C381" i="35"/>
  <c r="A381" i="35"/>
  <c r="C380" i="35"/>
  <c r="A380" i="35"/>
  <c r="C379" i="35"/>
  <c r="A379" i="35"/>
  <c r="C378" i="35"/>
  <c r="A378" i="35"/>
  <c r="C377" i="35"/>
  <c r="A377" i="35"/>
  <c r="C376" i="35"/>
  <c r="A376" i="35"/>
  <c r="C375" i="35"/>
  <c r="A375" i="35"/>
  <c r="C374" i="35"/>
  <c r="A374" i="35"/>
  <c r="C373" i="35"/>
  <c r="A373" i="35"/>
  <c r="C372" i="35"/>
  <c r="A372" i="35"/>
  <c r="C371" i="35"/>
  <c r="A371" i="35"/>
  <c r="C370" i="35"/>
  <c r="A370" i="35"/>
  <c r="C369" i="35"/>
  <c r="A369" i="35"/>
  <c r="C368" i="35"/>
  <c r="A368" i="35"/>
  <c r="C367" i="35"/>
  <c r="A367" i="35"/>
  <c r="C366" i="35"/>
  <c r="A366" i="35"/>
  <c r="C365" i="35"/>
  <c r="A365" i="35"/>
  <c r="C364" i="35"/>
  <c r="A364" i="35"/>
  <c r="C363" i="35"/>
  <c r="A363" i="35"/>
  <c r="C362" i="35"/>
  <c r="A362" i="35"/>
  <c r="C361" i="35"/>
  <c r="A361" i="35"/>
  <c r="C360" i="35"/>
  <c r="A360" i="35"/>
  <c r="C359" i="35"/>
  <c r="A359" i="35"/>
  <c r="C358" i="35"/>
  <c r="A358" i="35"/>
  <c r="C357" i="35"/>
  <c r="A357" i="35"/>
  <c r="C356" i="35"/>
  <c r="A356" i="35"/>
  <c r="C355" i="35"/>
  <c r="A355" i="35"/>
  <c r="C354" i="35"/>
  <c r="A354" i="35"/>
  <c r="C353" i="35"/>
  <c r="A353" i="35"/>
  <c r="C352" i="35"/>
  <c r="A352" i="35"/>
  <c r="C351" i="35"/>
  <c r="A351" i="35"/>
  <c r="C350" i="35"/>
  <c r="A350" i="35"/>
  <c r="C349" i="35"/>
  <c r="A349" i="35"/>
  <c r="C348" i="35"/>
  <c r="A348" i="35"/>
  <c r="C347" i="35"/>
  <c r="A347" i="35"/>
  <c r="C346" i="35"/>
  <c r="A346" i="35"/>
  <c r="C345" i="35"/>
  <c r="A345" i="35"/>
  <c r="C344" i="35"/>
  <c r="A344" i="35"/>
  <c r="C343" i="35"/>
  <c r="A343" i="35"/>
  <c r="C342" i="35"/>
  <c r="A342" i="35"/>
  <c r="C341" i="35"/>
  <c r="A341" i="35"/>
  <c r="C340" i="35"/>
  <c r="A340" i="35"/>
  <c r="C339" i="35"/>
  <c r="A339" i="35"/>
  <c r="C338" i="35"/>
  <c r="A338" i="35"/>
  <c r="C337" i="35"/>
  <c r="A337" i="35"/>
  <c r="C336" i="35"/>
  <c r="A336" i="35"/>
  <c r="C335" i="35"/>
  <c r="A335" i="35"/>
  <c r="C334" i="35"/>
  <c r="A334" i="35"/>
  <c r="C333" i="35"/>
  <c r="A333" i="35"/>
  <c r="C332" i="35"/>
  <c r="A332" i="35"/>
  <c r="C331" i="35"/>
  <c r="A331" i="35"/>
  <c r="C330" i="35"/>
  <c r="A330" i="35"/>
  <c r="C329" i="35"/>
  <c r="A329" i="35"/>
  <c r="C328" i="35"/>
  <c r="A328" i="35"/>
  <c r="C327" i="35"/>
  <c r="A327" i="35"/>
  <c r="C326" i="35"/>
  <c r="A326" i="35"/>
  <c r="C325" i="35"/>
  <c r="A325" i="35"/>
  <c r="C324" i="35"/>
  <c r="A324" i="35"/>
  <c r="C323" i="35"/>
  <c r="A323" i="35"/>
  <c r="C322" i="35"/>
  <c r="A322" i="35"/>
  <c r="C321" i="35"/>
  <c r="A321" i="35"/>
  <c r="C320" i="35"/>
  <c r="A320" i="35"/>
  <c r="C319" i="35"/>
  <c r="A319" i="35"/>
  <c r="C318" i="35"/>
  <c r="A318" i="35"/>
  <c r="C317" i="35"/>
  <c r="A317" i="35"/>
  <c r="C316" i="35"/>
  <c r="A316" i="35"/>
  <c r="C315" i="35"/>
  <c r="A315" i="35"/>
  <c r="C314" i="35"/>
  <c r="A314" i="35"/>
  <c r="C313" i="35"/>
  <c r="A313" i="35"/>
  <c r="C312" i="35"/>
  <c r="A312" i="35"/>
  <c r="C311" i="35"/>
  <c r="A311" i="35"/>
  <c r="C310" i="35"/>
  <c r="A310" i="35"/>
  <c r="C309" i="35"/>
  <c r="A309" i="35"/>
  <c r="C308" i="35"/>
  <c r="A308" i="35"/>
  <c r="C307" i="35"/>
  <c r="A307" i="35"/>
  <c r="C306" i="35"/>
  <c r="A306" i="35"/>
  <c r="C305" i="35"/>
  <c r="A305" i="35"/>
  <c r="C304" i="35"/>
  <c r="A304" i="35"/>
  <c r="C303" i="35"/>
  <c r="A303" i="35"/>
  <c r="C302" i="35"/>
  <c r="A302" i="35"/>
  <c r="C301" i="35"/>
  <c r="A301" i="35"/>
  <c r="C300" i="35"/>
  <c r="A300" i="35"/>
  <c r="C299" i="35"/>
  <c r="A299" i="35"/>
  <c r="C298" i="35"/>
  <c r="A298" i="35"/>
  <c r="C297" i="35"/>
  <c r="A297" i="35"/>
  <c r="C296" i="35"/>
  <c r="A296" i="35"/>
  <c r="C295" i="35"/>
  <c r="A295" i="35"/>
  <c r="C294" i="35"/>
  <c r="A294" i="35"/>
  <c r="C293" i="35"/>
  <c r="A293" i="35"/>
  <c r="C292" i="35"/>
  <c r="A292" i="35"/>
  <c r="C291" i="35"/>
  <c r="A291" i="35"/>
  <c r="C290" i="35"/>
  <c r="A290" i="35"/>
  <c r="C289" i="35"/>
  <c r="A289" i="35"/>
  <c r="C288" i="35"/>
  <c r="A288" i="35"/>
  <c r="C287" i="35"/>
  <c r="A287" i="35"/>
  <c r="C286" i="35"/>
  <c r="A286" i="35"/>
  <c r="C285" i="35"/>
  <c r="A285" i="35"/>
  <c r="C284" i="35"/>
  <c r="A284" i="35"/>
  <c r="C283" i="35"/>
  <c r="A283" i="35"/>
  <c r="C282" i="35"/>
  <c r="A282" i="35"/>
  <c r="C281" i="35"/>
  <c r="A281" i="35"/>
  <c r="C280" i="35"/>
  <c r="A280" i="35"/>
  <c r="C279" i="35"/>
  <c r="A279" i="35"/>
  <c r="C278" i="35"/>
  <c r="A278" i="35"/>
  <c r="C277" i="35"/>
  <c r="A277" i="35"/>
  <c r="C276" i="35"/>
  <c r="A276" i="35"/>
  <c r="C275" i="35"/>
  <c r="A275" i="35"/>
  <c r="C274" i="35"/>
  <c r="A274" i="35"/>
  <c r="C273" i="35"/>
  <c r="A273" i="35"/>
  <c r="C272" i="35"/>
  <c r="A272" i="35"/>
  <c r="C271" i="35"/>
  <c r="A271" i="35"/>
  <c r="C270" i="35"/>
  <c r="A270" i="35"/>
  <c r="C269" i="35"/>
  <c r="A269" i="35"/>
  <c r="C268" i="35"/>
  <c r="A268" i="35"/>
  <c r="C267" i="35"/>
  <c r="A267" i="35"/>
  <c r="C266" i="35"/>
  <c r="A266" i="35"/>
  <c r="C265" i="35"/>
  <c r="A265" i="35"/>
  <c r="C264" i="35"/>
  <c r="A264" i="35"/>
  <c r="C263" i="35"/>
  <c r="A263" i="35"/>
  <c r="C262" i="35"/>
  <c r="A262" i="35"/>
  <c r="C261" i="35"/>
  <c r="A261" i="35"/>
  <c r="C260" i="35"/>
  <c r="A260" i="35"/>
  <c r="C259" i="35"/>
  <c r="A259" i="35"/>
  <c r="C258" i="35"/>
  <c r="A258" i="35"/>
  <c r="C257" i="35"/>
  <c r="A257" i="35"/>
  <c r="C256" i="35"/>
  <c r="A256" i="35"/>
  <c r="C255" i="35"/>
  <c r="A255" i="35"/>
  <c r="C254" i="35"/>
  <c r="A254" i="35"/>
  <c r="C253" i="35"/>
  <c r="A253" i="35"/>
  <c r="C252" i="35"/>
  <c r="A252" i="35"/>
  <c r="C251" i="35"/>
  <c r="A251" i="35"/>
  <c r="C250" i="35"/>
  <c r="A250" i="35"/>
  <c r="C249" i="35"/>
  <c r="A249" i="35"/>
  <c r="C248" i="35"/>
  <c r="A248" i="35"/>
  <c r="C247" i="35"/>
  <c r="A247" i="35"/>
  <c r="C246" i="35"/>
  <c r="A246" i="35"/>
  <c r="C245" i="35"/>
  <c r="A245" i="35"/>
  <c r="C244" i="35"/>
  <c r="A244" i="35"/>
  <c r="C243" i="35"/>
  <c r="A243" i="35"/>
  <c r="C242" i="35"/>
  <c r="A242" i="35"/>
  <c r="C241" i="35"/>
  <c r="A241" i="35"/>
  <c r="C240" i="35"/>
  <c r="A240" i="35"/>
  <c r="C239" i="35"/>
  <c r="A239" i="35"/>
  <c r="C238" i="35"/>
  <c r="A238" i="35"/>
  <c r="C237" i="35"/>
  <c r="A237" i="35"/>
  <c r="C236" i="35"/>
  <c r="A236" i="35"/>
  <c r="C235" i="35"/>
  <c r="A235" i="35"/>
  <c r="C234" i="35"/>
  <c r="A234" i="35"/>
  <c r="C233" i="35"/>
  <c r="A233" i="35"/>
  <c r="C232" i="35"/>
  <c r="A232" i="35"/>
  <c r="C231" i="35"/>
  <c r="A231" i="35"/>
  <c r="C230" i="35"/>
  <c r="A230" i="35"/>
  <c r="C229" i="35"/>
  <c r="A229" i="35"/>
  <c r="C228" i="35"/>
  <c r="A228" i="35"/>
  <c r="C227" i="35"/>
  <c r="A227" i="35"/>
  <c r="C226" i="35"/>
  <c r="A226" i="35"/>
  <c r="C225" i="35"/>
  <c r="A225" i="35"/>
  <c r="C224" i="35"/>
  <c r="A224" i="35"/>
  <c r="C223" i="35"/>
  <c r="A223" i="35"/>
  <c r="C222" i="35"/>
  <c r="A222" i="35"/>
  <c r="C221" i="35"/>
  <c r="A221" i="35"/>
  <c r="C220" i="35"/>
  <c r="A220" i="35"/>
  <c r="C219" i="35"/>
  <c r="A219" i="35"/>
  <c r="C218" i="35"/>
  <c r="A218" i="35"/>
  <c r="C217" i="35"/>
  <c r="A217" i="35"/>
  <c r="C216" i="35"/>
  <c r="A216" i="35"/>
  <c r="C215" i="35"/>
  <c r="A215" i="35"/>
  <c r="C214" i="35"/>
  <c r="A214" i="35"/>
  <c r="C213" i="35"/>
  <c r="A213" i="35"/>
  <c r="C212" i="35"/>
  <c r="A212" i="35"/>
  <c r="C211" i="35"/>
  <c r="A211" i="35"/>
  <c r="C210" i="35"/>
  <c r="A210" i="35"/>
  <c r="C209" i="35"/>
  <c r="A209" i="35"/>
  <c r="C208" i="35"/>
  <c r="A208" i="35"/>
  <c r="C207" i="35"/>
  <c r="A207" i="35"/>
  <c r="C206" i="35"/>
  <c r="A206" i="35"/>
  <c r="C205" i="35"/>
  <c r="A205" i="35"/>
  <c r="C204" i="35"/>
  <c r="A204" i="35"/>
  <c r="C203" i="35"/>
  <c r="A203" i="35"/>
  <c r="C202" i="35"/>
  <c r="A202" i="35"/>
  <c r="C201" i="35"/>
  <c r="A201" i="35"/>
  <c r="C200" i="35"/>
  <c r="A200" i="35"/>
  <c r="C199" i="35"/>
  <c r="A199" i="35"/>
  <c r="C198" i="35"/>
  <c r="A198" i="35"/>
  <c r="C197" i="35"/>
  <c r="A197" i="35"/>
  <c r="C196" i="35"/>
  <c r="A196" i="35"/>
  <c r="C195" i="35"/>
  <c r="A195" i="35"/>
  <c r="C194" i="35"/>
  <c r="A194" i="35"/>
  <c r="C193" i="35"/>
  <c r="A193" i="35"/>
  <c r="C192" i="35"/>
  <c r="A192" i="35"/>
  <c r="C191" i="35"/>
  <c r="A191" i="35"/>
  <c r="C190" i="35"/>
  <c r="A190" i="35"/>
  <c r="C189" i="35"/>
  <c r="A189" i="35"/>
  <c r="C188" i="35"/>
  <c r="A188" i="35"/>
  <c r="C187" i="35"/>
  <c r="A187" i="35"/>
  <c r="C186" i="35"/>
  <c r="A186" i="35"/>
  <c r="C185" i="35"/>
  <c r="A185" i="35"/>
  <c r="C184" i="35"/>
  <c r="A184" i="35"/>
  <c r="C183" i="35"/>
  <c r="A183" i="35"/>
  <c r="C182" i="35"/>
  <c r="A182" i="35"/>
  <c r="C181" i="35"/>
  <c r="A181" i="35"/>
  <c r="C180" i="35"/>
  <c r="A180" i="35"/>
  <c r="C179" i="35"/>
  <c r="A179" i="35"/>
  <c r="C178" i="35"/>
  <c r="A178" i="35"/>
  <c r="C177" i="35"/>
  <c r="A177" i="35"/>
  <c r="C176" i="35"/>
  <c r="A176" i="35"/>
  <c r="C175" i="35"/>
  <c r="A175" i="35"/>
  <c r="C174" i="35"/>
  <c r="A174" i="35"/>
  <c r="C173" i="35"/>
  <c r="A173" i="35"/>
  <c r="C172" i="35"/>
  <c r="A172" i="35"/>
  <c r="C171" i="35"/>
  <c r="A171" i="35"/>
  <c r="C170" i="35"/>
  <c r="A170" i="35"/>
  <c r="C169" i="35"/>
  <c r="A169" i="35"/>
  <c r="C168" i="35"/>
  <c r="A168" i="35"/>
  <c r="C167" i="35"/>
  <c r="A167" i="35"/>
  <c r="C166" i="35"/>
  <c r="A166" i="35"/>
  <c r="C165" i="35"/>
  <c r="A165" i="35"/>
  <c r="C164" i="35"/>
  <c r="A164" i="35"/>
  <c r="C163" i="35"/>
  <c r="A163" i="35"/>
  <c r="C162" i="35"/>
  <c r="A162" i="35"/>
  <c r="C161" i="35"/>
  <c r="A161" i="35"/>
  <c r="C160" i="35"/>
  <c r="A160" i="35"/>
  <c r="C159" i="35"/>
  <c r="A159" i="35"/>
  <c r="C158" i="35"/>
  <c r="A158" i="35"/>
  <c r="C157" i="35"/>
  <c r="A157" i="35"/>
  <c r="C156" i="35"/>
  <c r="A156" i="35"/>
  <c r="C155" i="35"/>
  <c r="A155" i="35"/>
  <c r="C154" i="35"/>
  <c r="A154" i="35"/>
  <c r="C153" i="35"/>
  <c r="A153" i="35"/>
  <c r="C152" i="35"/>
  <c r="A152" i="35"/>
  <c r="C151" i="35"/>
  <c r="A151" i="35"/>
  <c r="C150" i="35"/>
  <c r="A150" i="35"/>
  <c r="C149" i="35"/>
  <c r="A149" i="35"/>
  <c r="C148" i="35"/>
  <c r="A148" i="35"/>
  <c r="C147" i="35"/>
  <c r="A147" i="35"/>
  <c r="C146" i="35"/>
  <c r="A146" i="35"/>
  <c r="C145" i="35"/>
  <c r="A145" i="35"/>
  <c r="C144" i="35"/>
  <c r="A144" i="35"/>
  <c r="C143" i="35"/>
  <c r="A143" i="35"/>
  <c r="C142" i="35"/>
  <c r="A142" i="35"/>
  <c r="C141" i="35"/>
  <c r="A141" i="35"/>
  <c r="C140" i="35"/>
  <c r="A140" i="35"/>
  <c r="C139" i="35"/>
  <c r="A139" i="35"/>
  <c r="C138" i="35"/>
  <c r="A138" i="35"/>
  <c r="C137" i="35"/>
  <c r="A137" i="35"/>
  <c r="C136" i="35"/>
  <c r="A136" i="35"/>
  <c r="C135" i="35"/>
  <c r="A135" i="35"/>
  <c r="C134" i="35"/>
  <c r="A134" i="35"/>
  <c r="C133" i="35"/>
  <c r="A133" i="35"/>
  <c r="C132" i="35"/>
  <c r="A132" i="35"/>
  <c r="C131" i="35"/>
  <c r="A131" i="35"/>
  <c r="C130" i="35"/>
  <c r="A130" i="35"/>
  <c r="C129" i="35"/>
  <c r="A129" i="35"/>
  <c r="C128" i="35"/>
  <c r="A128" i="35"/>
  <c r="C127" i="35"/>
  <c r="A127" i="35"/>
  <c r="C126" i="35"/>
  <c r="A126" i="35"/>
  <c r="C125" i="35"/>
  <c r="A125" i="35"/>
  <c r="C124" i="35"/>
  <c r="A124" i="35"/>
  <c r="A123" i="35"/>
  <c r="C122" i="35"/>
  <c r="A122" i="35"/>
  <c r="C121" i="35"/>
  <c r="A121" i="35"/>
  <c r="C120" i="35"/>
  <c r="A120" i="35"/>
  <c r="C119" i="35"/>
  <c r="A119" i="35"/>
  <c r="C118" i="35"/>
  <c r="A118" i="35"/>
  <c r="C117" i="35"/>
  <c r="A117" i="35"/>
  <c r="C116" i="35"/>
  <c r="A116" i="35"/>
  <c r="C115" i="35"/>
  <c r="A115" i="35"/>
  <c r="C114" i="35"/>
  <c r="A114" i="35"/>
  <c r="C113" i="35"/>
  <c r="A113" i="35"/>
  <c r="C112" i="35"/>
  <c r="A112" i="35"/>
  <c r="C111" i="35"/>
  <c r="A111" i="35"/>
  <c r="C110" i="35"/>
  <c r="A110" i="35"/>
  <c r="C109" i="35"/>
  <c r="A109" i="35"/>
  <c r="C108" i="35"/>
  <c r="A108" i="35"/>
  <c r="C107" i="35"/>
  <c r="A107" i="35"/>
  <c r="C106" i="35"/>
  <c r="A106" i="35"/>
  <c r="C105" i="35"/>
  <c r="A105" i="35"/>
  <c r="C104" i="35"/>
  <c r="A104" i="35"/>
  <c r="C103" i="35"/>
  <c r="A103" i="35"/>
  <c r="C102" i="35"/>
  <c r="A102" i="35"/>
  <c r="C101" i="35"/>
  <c r="A101" i="35"/>
  <c r="C100" i="35"/>
  <c r="A100" i="35"/>
  <c r="C99" i="35"/>
  <c r="A99" i="35"/>
  <c r="C98" i="35"/>
  <c r="A98" i="35"/>
  <c r="C97" i="35"/>
  <c r="A97" i="35"/>
  <c r="C96" i="35"/>
  <c r="A96" i="35"/>
  <c r="C95" i="35"/>
  <c r="A95" i="35"/>
  <c r="C94" i="35"/>
  <c r="A94" i="35"/>
  <c r="C93" i="35"/>
  <c r="A93" i="35"/>
  <c r="C92" i="35"/>
  <c r="A92" i="35"/>
  <c r="C91" i="35"/>
  <c r="A91" i="35"/>
  <c r="C90" i="35"/>
  <c r="A90" i="35"/>
  <c r="C89" i="35"/>
  <c r="A89" i="35"/>
  <c r="C88" i="35"/>
  <c r="A88" i="35"/>
  <c r="C87" i="35"/>
  <c r="A87" i="35"/>
  <c r="C86" i="35"/>
  <c r="A86" i="35"/>
  <c r="C85" i="35"/>
  <c r="A85" i="35"/>
  <c r="C84" i="35"/>
  <c r="A84" i="35"/>
  <c r="C83" i="35"/>
  <c r="A83" i="35"/>
  <c r="C82" i="35"/>
  <c r="A82" i="35"/>
  <c r="C81" i="35"/>
  <c r="A81" i="35"/>
  <c r="C80" i="35"/>
  <c r="A80" i="35"/>
  <c r="C79" i="35"/>
  <c r="A79" i="35"/>
  <c r="C78" i="35"/>
  <c r="A78" i="35"/>
  <c r="C77" i="35"/>
  <c r="A77" i="35"/>
  <c r="C76" i="35"/>
  <c r="A76" i="35"/>
  <c r="C75" i="35"/>
  <c r="A75" i="35"/>
  <c r="C74" i="35"/>
  <c r="A74" i="35"/>
  <c r="C73" i="35"/>
  <c r="A73" i="35"/>
  <c r="C72" i="35"/>
  <c r="A72" i="35"/>
  <c r="C71" i="35"/>
  <c r="A71" i="35"/>
  <c r="C70" i="35"/>
  <c r="A70" i="35"/>
  <c r="C69" i="35"/>
  <c r="A69" i="35"/>
  <c r="C68" i="35"/>
  <c r="A68" i="35"/>
  <c r="C411" i="34"/>
  <c r="A411" i="34"/>
  <c r="C410" i="34"/>
  <c r="A410" i="34"/>
  <c r="C409" i="34"/>
  <c r="A409" i="34"/>
  <c r="C408" i="34"/>
  <c r="A408" i="34"/>
  <c r="C407" i="34"/>
  <c r="A407" i="34"/>
  <c r="C406" i="34"/>
  <c r="A406" i="34"/>
  <c r="C405" i="34"/>
  <c r="A405" i="34"/>
  <c r="C404" i="34"/>
  <c r="A404" i="34"/>
  <c r="C403" i="34"/>
  <c r="A403" i="34"/>
  <c r="C402" i="34"/>
  <c r="A402" i="34"/>
  <c r="C401" i="34"/>
  <c r="A401" i="34"/>
  <c r="C400" i="34"/>
  <c r="A400" i="34"/>
  <c r="C399" i="34"/>
  <c r="A399" i="34"/>
  <c r="C398" i="34"/>
  <c r="A398" i="34"/>
  <c r="C397" i="34"/>
  <c r="A397" i="34"/>
  <c r="C396" i="34"/>
  <c r="A396" i="34"/>
  <c r="C395" i="34"/>
  <c r="A395" i="34"/>
  <c r="C394" i="34"/>
  <c r="A394" i="34"/>
  <c r="C393" i="34"/>
  <c r="A393" i="34"/>
  <c r="C392" i="34"/>
  <c r="A392" i="34"/>
  <c r="C391" i="34"/>
  <c r="A391" i="34"/>
  <c r="C390" i="34"/>
  <c r="A390" i="34"/>
  <c r="C389" i="34"/>
  <c r="A389" i="34"/>
  <c r="C388" i="34"/>
  <c r="A388" i="34"/>
  <c r="C387" i="34"/>
  <c r="A387" i="34"/>
  <c r="C386" i="34"/>
  <c r="A386" i="34"/>
  <c r="C385" i="34"/>
  <c r="A385" i="34"/>
  <c r="C384" i="34"/>
  <c r="A384" i="34"/>
  <c r="C383" i="34"/>
  <c r="A383" i="34"/>
  <c r="C382" i="34"/>
  <c r="A382" i="34"/>
  <c r="C381" i="34"/>
  <c r="A381" i="34"/>
  <c r="C380" i="34"/>
  <c r="A380" i="34"/>
  <c r="C379" i="34"/>
  <c r="A379" i="34"/>
  <c r="C378" i="34"/>
  <c r="A378" i="34"/>
  <c r="C377" i="34"/>
  <c r="A377" i="34"/>
  <c r="C376" i="34"/>
  <c r="A376" i="34"/>
  <c r="C375" i="34"/>
  <c r="A375" i="34"/>
  <c r="C374" i="34"/>
  <c r="A374" i="34"/>
  <c r="C373" i="34"/>
  <c r="A373" i="34"/>
  <c r="C372" i="34"/>
  <c r="A372" i="34"/>
  <c r="C371" i="34"/>
  <c r="A371" i="34"/>
  <c r="C370" i="34"/>
  <c r="A370" i="34"/>
  <c r="C369" i="34"/>
  <c r="A369" i="34"/>
  <c r="C368" i="34"/>
  <c r="A368" i="34"/>
  <c r="C367" i="34"/>
  <c r="A367" i="34"/>
  <c r="C366" i="34"/>
  <c r="A366" i="34"/>
  <c r="C365" i="34"/>
  <c r="A365" i="34"/>
  <c r="C364" i="34"/>
  <c r="A364" i="34"/>
  <c r="C363" i="34"/>
  <c r="A363" i="34"/>
  <c r="C362" i="34"/>
  <c r="A362" i="34"/>
  <c r="C361" i="34"/>
  <c r="A361" i="34"/>
  <c r="C360" i="34"/>
  <c r="A360" i="34"/>
  <c r="C359" i="34"/>
  <c r="A359" i="34"/>
  <c r="C358" i="34"/>
  <c r="A358" i="34"/>
  <c r="C357" i="34"/>
  <c r="A357" i="34"/>
  <c r="C356" i="34"/>
  <c r="A356" i="34"/>
  <c r="C355" i="34"/>
  <c r="A355" i="34"/>
  <c r="C354" i="34"/>
  <c r="A354" i="34"/>
  <c r="C353" i="34"/>
  <c r="A353" i="34"/>
  <c r="C352" i="34"/>
  <c r="A352" i="34"/>
  <c r="C351" i="34"/>
  <c r="A351" i="34"/>
  <c r="C350" i="34"/>
  <c r="A350" i="34"/>
  <c r="C349" i="34"/>
  <c r="A349" i="34"/>
  <c r="C348" i="34"/>
  <c r="A348" i="34"/>
  <c r="C347" i="34"/>
  <c r="A347" i="34"/>
  <c r="C346" i="34"/>
  <c r="A346" i="34"/>
  <c r="C345" i="34"/>
  <c r="A345" i="34"/>
  <c r="C344" i="34"/>
  <c r="A344" i="34"/>
  <c r="C343" i="34"/>
  <c r="A343" i="34"/>
  <c r="C342" i="34"/>
  <c r="A342" i="34"/>
  <c r="C341" i="34"/>
  <c r="A341" i="34"/>
  <c r="C340" i="34"/>
  <c r="A340" i="34"/>
  <c r="C339" i="34"/>
  <c r="A339" i="34"/>
  <c r="C338" i="34"/>
  <c r="A338" i="34"/>
  <c r="C337" i="34"/>
  <c r="A337" i="34"/>
  <c r="C336" i="34"/>
  <c r="A336" i="34"/>
  <c r="C335" i="34"/>
  <c r="A335" i="34"/>
  <c r="C334" i="34"/>
  <c r="A334" i="34"/>
  <c r="C333" i="34"/>
  <c r="A333" i="34"/>
  <c r="C332" i="34"/>
  <c r="A332" i="34"/>
  <c r="C331" i="34"/>
  <c r="A331" i="34"/>
  <c r="C330" i="34"/>
  <c r="A330" i="34"/>
  <c r="C329" i="34"/>
  <c r="A329" i="34"/>
  <c r="C328" i="34"/>
  <c r="A328" i="34"/>
  <c r="C327" i="34"/>
  <c r="A327" i="34"/>
  <c r="C326" i="34"/>
  <c r="A326" i="34"/>
  <c r="C325" i="34"/>
  <c r="A325" i="34"/>
  <c r="C324" i="34"/>
  <c r="A324" i="34"/>
  <c r="C323" i="34"/>
  <c r="A323" i="34"/>
  <c r="C322" i="34"/>
  <c r="A322" i="34"/>
  <c r="C321" i="34"/>
  <c r="A321" i="34"/>
  <c r="C320" i="34"/>
  <c r="A320" i="34"/>
  <c r="C319" i="34"/>
  <c r="A319" i="34"/>
  <c r="C318" i="34"/>
  <c r="A318" i="34"/>
  <c r="C317" i="34"/>
  <c r="A317" i="34"/>
  <c r="C316" i="34"/>
  <c r="A316" i="34"/>
  <c r="C315" i="34"/>
  <c r="A315" i="34"/>
  <c r="C314" i="34"/>
  <c r="A314" i="34"/>
  <c r="C313" i="34"/>
  <c r="A313" i="34"/>
  <c r="C312" i="34"/>
  <c r="A312" i="34"/>
  <c r="C311" i="34"/>
  <c r="A311" i="34"/>
  <c r="C310" i="34"/>
  <c r="A310" i="34"/>
  <c r="C309" i="34"/>
  <c r="A309" i="34"/>
  <c r="C308" i="34"/>
  <c r="A308" i="34"/>
  <c r="C307" i="34"/>
  <c r="A307" i="34"/>
  <c r="C306" i="34"/>
  <c r="A306" i="34"/>
  <c r="C305" i="34"/>
  <c r="A305" i="34"/>
  <c r="C304" i="34"/>
  <c r="A304" i="34"/>
  <c r="C303" i="34"/>
  <c r="A303" i="34"/>
  <c r="C302" i="34"/>
  <c r="A302" i="34"/>
  <c r="C301" i="34"/>
  <c r="A301" i="34"/>
  <c r="C300" i="34"/>
  <c r="A300" i="34"/>
  <c r="C299" i="34"/>
  <c r="A299" i="34"/>
  <c r="C298" i="34"/>
  <c r="A298" i="34"/>
  <c r="C297" i="34"/>
  <c r="A297" i="34"/>
  <c r="C296" i="34"/>
  <c r="A296" i="34"/>
  <c r="C295" i="34"/>
  <c r="A295" i="34"/>
  <c r="C294" i="34"/>
  <c r="A294" i="34"/>
  <c r="C293" i="34"/>
  <c r="A293" i="34"/>
  <c r="C292" i="34"/>
  <c r="A292" i="34"/>
  <c r="C291" i="34"/>
  <c r="A291" i="34"/>
  <c r="C290" i="34"/>
  <c r="A290" i="34"/>
  <c r="C289" i="34"/>
  <c r="A289" i="34"/>
  <c r="C288" i="34"/>
  <c r="A288" i="34"/>
  <c r="C287" i="34"/>
  <c r="A287" i="34"/>
  <c r="C286" i="34"/>
  <c r="A286" i="34"/>
  <c r="C285" i="34"/>
  <c r="A285" i="34"/>
  <c r="C284" i="34"/>
  <c r="A284" i="34"/>
  <c r="C283" i="34"/>
  <c r="A283" i="34"/>
  <c r="C282" i="34"/>
  <c r="A282" i="34"/>
  <c r="C281" i="34"/>
  <c r="A281" i="34"/>
  <c r="C280" i="34"/>
  <c r="A280" i="34"/>
  <c r="C279" i="34"/>
  <c r="A279" i="34"/>
  <c r="C278" i="34"/>
  <c r="A278" i="34"/>
  <c r="C277" i="34"/>
  <c r="A277" i="34"/>
  <c r="C276" i="34"/>
  <c r="A276" i="34"/>
  <c r="C275" i="34"/>
  <c r="A275" i="34"/>
  <c r="C274" i="34"/>
  <c r="A274" i="34"/>
  <c r="C273" i="34"/>
  <c r="A273" i="34"/>
  <c r="C272" i="34"/>
  <c r="A272" i="34"/>
  <c r="C271" i="34"/>
  <c r="A271" i="34"/>
  <c r="C270" i="34"/>
  <c r="A270" i="34"/>
  <c r="C269" i="34"/>
  <c r="A269" i="34"/>
  <c r="C268" i="34"/>
  <c r="A268" i="34"/>
  <c r="C267" i="34"/>
  <c r="A267" i="34"/>
  <c r="C266" i="34"/>
  <c r="A266" i="34"/>
  <c r="C265" i="34"/>
  <c r="A265" i="34"/>
  <c r="C264" i="34"/>
  <c r="A264" i="34"/>
  <c r="C263" i="34"/>
  <c r="A263" i="34"/>
  <c r="C262" i="34"/>
  <c r="A262" i="34"/>
  <c r="C261" i="34"/>
  <c r="A261" i="34"/>
  <c r="C260" i="34"/>
  <c r="A260" i="34"/>
  <c r="C259" i="34"/>
  <c r="A259" i="34"/>
  <c r="C258" i="34"/>
  <c r="A258" i="34"/>
  <c r="C257" i="34"/>
  <c r="A257" i="34"/>
  <c r="C256" i="34"/>
  <c r="A256" i="34"/>
  <c r="C255" i="34"/>
  <c r="A255" i="34"/>
  <c r="C254" i="34"/>
  <c r="A254" i="34"/>
  <c r="C253" i="34"/>
  <c r="A253" i="34"/>
  <c r="C252" i="34"/>
  <c r="A252" i="34"/>
  <c r="C251" i="34"/>
  <c r="A251" i="34"/>
  <c r="C250" i="34"/>
  <c r="A250" i="34"/>
  <c r="C249" i="34"/>
  <c r="A249" i="34"/>
  <c r="C248" i="34"/>
  <c r="A248" i="34"/>
  <c r="C247" i="34"/>
  <c r="A247" i="34"/>
  <c r="C246" i="34"/>
  <c r="A246" i="34"/>
  <c r="C245" i="34"/>
  <c r="A245" i="34"/>
  <c r="C244" i="34"/>
  <c r="A244" i="34"/>
  <c r="C243" i="34"/>
  <c r="A243" i="34"/>
  <c r="C242" i="34"/>
  <c r="A242" i="34"/>
  <c r="C241" i="34"/>
  <c r="A241" i="34"/>
  <c r="C240" i="34"/>
  <c r="A240" i="34"/>
  <c r="C239" i="34"/>
  <c r="A239" i="34"/>
  <c r="C238" i="34"/>
  <c r="A238" i="34"/>
  <c r="C237" i="34"/>
  <c r="A237" i="34"/>
  <c r="C236" i="34"/>
  <c r="A236" i="34"/>
  <c r="C235" i="34"/>
  <c r="A235" i="34"/>
  <c r="C234" i="34"/>
  <c r="A234" i="34"/>
  <c r="C233" i="34"/>
  <c r="A233" i="34"/>
  <c r="C232" i="34"/>
  <c r="A232" i="34"/>
  <c r="C231" i="34"/>
  <c r="A231" i="34"/>
  <c r="C230" i="34"/>
  <c r="A230" i="34"/>
  <c r="C229" i="34"/>
  <c r="A229" i="34"/>
  <c r="C228" i="34"/>
  <c r="A228" i="34"/>
  <c r="C227" i="34"/>
  <c r="A227" i="34"/>
  <c r="C226" i="34"/>
  <c r="A226" i="34"/>
  <c r="C225" i="34"/>
  <c r="A225" i="34"/>
  <c r="C224" i="34"/>
  <c r="A224" i="34"/>
  <c r="C223" i="34"/>
  <c r="A223" i="34"/>
  <c r="C222" i="34"/>
  <c r="A222" i="34"/>
  <c r="C221" i="34"/>
  <c r="A221" i="34"/>
  <c r="C220" i="34"/>
  <c r="A220" i="34"/>
  <c r="C219" i="34"/>
  <c r="A219" i="34"/>
  <c r="C218" i="34"/>
  <c r="A218" i="34"/>
  <c r="C217" i="34"/>
  <c r="A217" i="34"/>
  <c r="C216" i="34"/>
  <c r="A216" i="34"/>
  <c r="C215" i="34"/>
  <c r="A215" i="34"/>
  <c r="C214" i="34"/>
  <c r="A214" i="34"/>
  <c r="C213" i="34"/>
  <c r="A213" i="34"/>
  <c r="C212" i="34"/>
  <c r="A212" i="34"/>
  <c r="C211" i="34"/>
  <c r="A211" i="34"/>
  <c r="C210" i="34"/>
  <c r="A210" i="34"/>
  <c r="C209" i="34"/>
  <c r="A209" i="34"/>
  <c r="C208" i="34"/>
  <c r="A208" i="34"/>
  <c r="C207" i="34"/>
  <c r="A207" i="34"/>
  <c r="C206" i="34"/>
  <c r="A206" i="34"/>
  <c r="C205" i="34"/>
  <c r="A205" i="34"/>
  <c r="C204" i="34"/>
  <c r="A204" i="34"/>
  <c r="C203" i="34"/>
  <c r="A203" i="34"/>
  <c r="C202" i="34"/>
  <c r="A202" i="34"/>
  <c r="C201" i="34"/>
  <c r="A201" i="34"/>
  <c r="C200" i="34"/>
  <c r="A200" i="34"/>
  <c r="C199" i="34"/>
  <c r="A199" i="34"/>
  <c r="C198" i="34"/>
  <c r="A198" i="34"/>
  <c r="C197" i="34"/>
  <c r="A197" i="34"/>
  <c r="C196" i="34"/>
  <c r="A196" i="34"/>
  <c r="C195" i="34"/>
  <c r="A195" i="34"/>
  <c r="C194" i="34"/>
  <c r="A194" i="34"/>
  <c r="C193" i="34"/>
  <c r="A193" i="34"/>
  <c r="C192" i="34"/>
  <c r="A192" i="34"/>
  <c r="C191" i="34"/>
  <c r="A191" i="34"/>
  <c r="C190" i="34"/>
  <c r="A190" i="34"/>
  <c r="C189" i="34"/>
  <c r="A189" i="34"/>
  <c r="C188" i="34"/>
  <c r="A188" i="34"/>
  <c r="C187" i="34"/>
  <c r="A187" i="34"/>
  <c r="C186" i="34"/>
  <c r="A186" i="34"/>
  <c r="C185" i="34"/>
  <c r="A185" i="34"/>
  <c r="C184" i="34"/>
  <c r="A184" i="34"/>
  <c r="C183" i="34"/>
  <c r="A183" i="34"/>
  <c r="C182" i="34"/>
  <c r="A182" i="34"/>
  <c r="C181" i="34"/>
  <c r="A181" i="34"/>
  <c r="C180" i="34"/>
  <c r="A180" i="34"/>
  <c r="C179" i="34"/>
  <c r="A179" i="34"/>
  <c r="C178" i="34"/>
  <c r="A178" i="34"/>
  <c r="C177" i="34"/>
  <c r="A177" i="34"/>
  <c r="C176" i="34"/>
  <c r="A176" i="34"/>
  <c r="C175" i="34"/>
  <c r="A175" i="34"/>
  <c r="C174" i="34"/>
  <c r="A174" i="34"/>
  <c r="C173" i="34"/>
  <c r="A173" i="34"/>
  <c r="C172" i="34"/>
  <c r="A172" i="34"/>
  <c r="C171" i="34"/>
  <c r="A171" i="34"/>
  <c r="C170" i="34"/>
  <c r="A170" i="34"/>
  <c r="C169" i="34"/>
  <c r="A169" i="34"/>
  <c r="C168" i="34"/>
  <c r="A168" i="34"/>
  <c r="C167" i="34"/>
  <c r="A167" i="34"/>
  <c r="C166" i="34"/>
  <c r="A166" i="34"/>
  <c r="C165" i="34"/>
  <c r="A165" i="34"/>
  <c r="C164" i="34"/>
  <c r="A164" i="34"/>
  <c r="C163" i="34"/>
  <c r="A163" i="34"/>
  <c r="C162" i="34"/>
  <c r="A162" i="34"/>
  <c r="C161" i="34"/>
  <c r="A161" i="34"/>
  <c r="C160" i="34"/>
  <c r="A160" i="34"/>
  <c r="C159" i="34"/>
  <c r="A159" i="34"/>
  <c r="C158" i="34"/>
  <c r="A158" i="34"/>
  <c r="C157" i="34"/>
  <c r="A157" i="34"/>
  <c r="C156" i="34"/>
  <c r="A156" i="34"/>
  <c r="C155" i="34"/>
  <c r="A155" i="34"/>
  <c r="C154" i="34"/>
  <c r="A154" i="34"/>
  <c r="C153" i="34"/>
  <c r="A153" i="34"/>
  <c r="C152" i="34"/>
  <c r="A152" i="34"/>
  <c r="C151" i="34"/>
  <c r="A151" i="34"/>
  <c r="C150" i="34"/>
  <c r="A150" i="34"/>
  <c r="C149" i="34"/>
  <c r="A149" i="34"/>
  <c r="C148" i="34"/>
  <c r="A148" i="34"/>
  <c r="C147" i="34"/>
  <c r="A147" i="34"/>
  <c r="C146" i="34"/>
  <c r="A146" i="34"/>
  <c r="C145" i="34"/>
  <c r="A145" i="34"/>
  <c r="C144" i="34"/>
  <c r="A144" i="34"/>
  <c r="C143" i="34"/>
  <c r="A143" i="34"/>
  <c r="C142" i="34"/>
  <c r="A142" i="34"/>
  <c r="C141" i="34"/>
  <c r="A141" i="34"/>
  <c r="C140" i="34"/>
  <c r="A140" i="34"/>
  <c r="C139" i="34"/>
  <c r="A139" i="34"/>
  <c r="C138" i="34"/>
  <c r="A138" i="34"/>
  <c r="C137" i="34"/>
  <c r="A137" i="34"/>
  <c r="C136" i="34"/>
  <c r="A136" i="34"/>
  <c r="C135" i="34"/>
  <c r="A135" i="34"/>
  <c r="C134" i="34"/>
  <c r="A134" i="34"/>
  <c r="C133" i="34"/>
  <c r="A133" i="34"/>
  <c r="C132" i="34"/>
  <c r="A132" i="34"/>
  <c r="C131" i="34"/>
  <c r="A131" i="34"/>
  <c r="C130" i="34"/>
  <c r="A130" i="34"/>
  <c r="C129" i="34"/>
  <c r="A129" i="34"/>
  <c r="C128" i="34"/>
  <c r="A128" i="34"/>
  <c r="C127" i="34"/>
  <c r="A127" i="34"/>
  <c r="C126" i="34"/>
  <c r="A126" i="34"/>
  <c r="C125" i="34"/>
  <c r="A125" i="34"/>
  <c r="C124" i="34"/>
  <c r="A124" i="34"/>
  <c r="C123" i="34"/>
  <c r="A123" i="34"/>
  <c r="C122" i="34"/>
  <c r="A122" i="34"/>
  <c r="C121" i="34"/>
  <c r="A121" i="34"/>
  <c r="C120" i="34"/>
  <c r="A120" i="34"/>
  <c r="C119" i="34"/>
  <c r="A119" i="34"/>
  <c r="C118" i="34"/>
  <c r="A118" i="34"/>
  <c r="C117" i="34"/>
  <c r="A117" i="34"/>
  <c r="C116" i="34"/>
  <c r="A116" i="34"/>
  <c r="C115" i="34"/>
  <c r="A115" i="34"/>
  <c r="C114" i="34"/>
  <c r="A114" i="34"/>
  <c r="C113" i="34"/>
  <c r="A113" i="34"/>
  <c r="C112" i="34"/>
  <c r="A112" i="34"/>
  <c r="C111" i="34"/>
  <c r="A111" i="34"/>
  <c r="C110" i="34"/>
  <c r="A110" i="34"/>
  <c r="C109" i="34"/>
  <c r="A109" i="34"/>
  <c r="C108" i="34"/>
  <c r="A108" i="34"/>
  <c r="C107" i="34"/>
  <c r="A107" i="34"/>
  <c r="C106" i="34"/>
  <c r="A106" i="34"/>
  <c r="C105" i="34"/>
  <c r="A105" i="34"/>
  <c r="C104" i="34"/>
  <c r="A104" i="34"/>
  <c r="C103" i="34"/>
  <c r="A103" i="34"/>
  <c r="C102" i="34"/>
  <c r="A102" i="34"/>
  <c r="C101" i="34"/>
  <c r="A101" i="34"/>
  <c r="C100" i="34"/>
  <c r="A100" i="34"/>
  <c r="C99" i="34"/>
  <c r="A99" i="34"/>
  <c r="C98" i="34"/>
  <c r="A98" i="34"/>
  <c r="C97" i="34"/>
  <c r="A97" i="34"/>
  <c r="C96" i="34"/>
  <c r="A96" i="34"/>
  <c r="C95" i="34"/>
  <c r="A95" i="34"/>
  <c r="C94" i="34"/>
  <c r="A94" i="34"/>
  <c r="C93" i="34"/>
  <c r="A93" i="34"/>
  <c r="C92" i="34"/>
  <c r="A92" i="34"/>
  <c r="C91" i="34"/>
  <c r="A91" i="34"/>
  <c r="C90" i="34"/>
  <c r="A90" i="34"/>
  <c r="C89" i="34"/>
  <c r="A89" i="34"/>
  <c r="C88" i="34"/>
  <c r="A88" i="34"/>
  <c r="C87" i="34"/>
  <c r="A87" i="34"/>
  <c r="C86" i="34"/>
  <c r="A86" i="34"/>
  <c r="C85" i="34"/>
  <c r="A85" i="34"/>
  <c r="C84" i="34"/>
  <c r="A84" i="34"/>
  <c r="C83" i="34"/>
  <c r="A83" i="34"/>
  <c r="C82" i="34"/>
  <c r="A82" i="34"/>
  <c r="C81" i="34"/>
  <c r="A81" i="34"/>
  <c r="C80" i="34"/>
  <c r="A80" i="34"/>
  <c r="C416" i="33"/>
  <c r="A416" i="33"/>
  <c r="C415" i="33"/>
  <c r="A415" i="33"/>
  <c r="C414" i="33"/>
  <c r="A414" i="33"/>
  <c r="C413" i="33"/>
  <c r="A413" i="33"/>
  <c r="C412" i="33"/>
  <c r="A412" i="33"/>
  <c r="C411" i="33"/>
  <c r="A411" i="33"/>
  <c r="C410" i="33"/>
  <c r="A410" i="33"/>
  <c r="C409" i="33"/>
  <c r="A409" i="33"/>
  <c r="C408" i="33"/>
  <c r="A408" i="33"/>
  <c r="C407" i="33"/>
  <c r="A407" i="33"/>
  <c r="C406" i="33"/>
  <c r="A406" i="33"/>
  <c r="C405" i="33"/>
  <c r="A405" i="33"/>
  <c r="C404" i="33"/>
  <c r="A404" i="33"/>
  <c r="C403" i="33"/>
  <c r="A403" i="33"/>
  <c r="C402" i="33"/>
  <c r="A402" i="33"/>
  <c r="C401" i="33"/>
  <c r="A401" i="33"/>
  <c r="C400" i="33"/>
  <c r="A400" i="33"/>
  <c r="C399" i="33"/>
  <c r="A399" i="33"/>
  <c r="C398" i="33"/>
  <c r="A398" i="33"/>
  <c r="C397" i="33"/>
  <c r="A397" i="33"/>
  <c r="C396" i="33"/>
  <c r="A396" i="33"/>
  <c r="C395" i="33"/>
  <c r="A395" i="33"/>
  <c r="C394" i="33"/>
  <c r="A394" i="33"/>
  <c r="C393" i="33"/>
  <c r="A393" i="33"/>
  <c r="C392" i="33"/>
  <c r="A392" i="33"/>
  <c r="C391" i="33"/>
  <c r="A391" i="33"/>
  <c r="C390" i="33"/>
  <c r="A390" i="33"/>
  <c r="C389" i="33"/>
  <c r="A389" i="33"/>
  <c r="C388" i="33"/>
  <c r="A388" i="33"/>
  <c r="C387" i="33"/>
  <c r="A387" i="33"/>
  <c r="C386" i="33"/>
  <c r="A386" i="33"/>
  <c r="C385" i="33"/>
  <c r="A385" i="33"/>
  <c r="C384" i="33"/>
  <c r="A384" i="33"/>
  <c r="C383" i="33"/>
  <c r="A383" i="33"/>
  <c r="C382" i="33"/>
  <c r="A382" i="33"/>
  <c r="C381" i="33"/>
  <c r="A381" i="33"/>
  <c r="C380" i="33"/>
  <c r="A380" i="33"/>
  <c r="C379" i="33"/>
  <c r="A379" i="33"/>
  <c r="C378" i="33"/>
  <c r="A378" i="33"/>
  <c r="C377" i="33"/>
  <c r="A377" i="33"/>
  <c r="C376" i="33"/>
  <c r="A376" i="33"/>
  <c r="C375" i="33"/>
  <c r="A375" i="33"/>
  <c r="C374" i="33"/>
  <c r="A374" i="33"/>
  <c r="C373" i="33"/>
  <c r="A373" i="33"/>
  <c r="C372" i="33"/>
  <c r="A372" i="33"/>
  <c r="C371" i="33"/>
  <c r="A371" i="33"/>
  <c r="C370" i="33"/>
  <c r="A370" i="33"/>
  <c r="C369" i="33"/>
  <c r="A369" i="33"/>
  <c r="C368" i="33"/>
  <c r="A368" i="33"/>
  <c r="C367" i="33"/>
  <c r="A367" i="33"/>
  <c r="C366" i="33"/>
  <c r="A366" i="33"/>
  <c r="C365" i="33"/>
  <c r="A365" i="33"/>
  <c r="C364" i="33"/>
  <c r="A364" i="33"/>
  <c r="C363" i="33"/>
  <c r="A363" i="33"/>
  <c r="C362" i="33"/>
  <c r="A362" i="33"/>
  <c r="C361" i="33"/>
  <c r="A361" i="33"/>
  <c r="C360" i="33"/>
  <c r="A360" i="33"/>
  <c r="C359" i="33"/>
  <c r="A359" i="33"/>
  <c r="C358" i="33"/>
  <c r="A358" i="33"/>
  <c r="C357" i="33"/>
  <c r="A357" i="33"/>
  <c r="C356" i="33"/>
  <c r="A356" i="33"/>
  <c r="C355" i="33"/>
  <c r="A355" i="33"/>
  <c r="C354" i="33"/>
  <c r="A354" i="33"/>
  <c r="C353" i="33"/>
  <c r="A353" i="33"/>
  <c r="C352" i="33"/>
  <c r="A352" i="33"/>
  <c r="C351" i="33"/>
  <c r="A351" i="33"/>
  <c r="C350" i="33"/>
  <c r="A350" i="33"/>
  <c r="C349" i="33"/>
  <c r="A349" i="33"/>
  <c r="C348" i="33"/>
  <c r="A348" i="33"/>
  <c r="C347" i="33"/>
  <c r="A347" i="33"/>
  <c r="C346" i="33"/>
  <c r="A346" i="33"/>
  <c r="C345" i="33"/>
  <c r="A345" i="33"/>
  <c r="C344" i="33"/>
  <c r="A344" i="33"/>
  <c r="C343" i="33"/>
  <c r="A343" i="33"/>
  <c r="C342" i="33"/>
  <c r="A342" i="33"/>
  <c r="C341" i="33"/>
  <c r="A341" i="33"/>
  <c r="C340" i="33"/>
  <c r="A340" i="33"/>
  <c r="C339" i="33"/>
  <c r="A339" i="33"/>
  <c r="C338" i="33"/>
  <c r="A338" i="33"/>
  <c r="C337" i="33"/>
  <c r="A337" i="33"/>
  <c r="C336" i="33"/>
  <c r="A336" i="33"/>
  <c r="C335" i="33"/>
  <c r="A335" i="33"/>
  <c r="C334" i="33"/>
  <c r="A334" i="33"/>
  <c r="C333" i="33"/>
  <c r="A333" i="33"/>
  <c r="C332" i="33"/>
  <c r="A332" i="33"/>
  <c r="C331" i="33"/>
  <c r="A331" i="33"/>
  <c r="C330" i="33"/>
  <c r="A330" i="33"/>
  <c r="C329" i="33"/>
  <c r="A329" i="33"/>
  <c r="C328" i="33"/>
  <c r="A328" i="33"/>
  <c r="C327" i="33"/>
  <c r="A327" i="33"/>
  <c r="C326" i="33"/>
  <c r="A326" i="33"/>
  <c r="C325" i="33"/>
  <c r="A325" i="33"/>
  <c r="C324" i="33"/>
  <c r="A324" i="33"/>
  <c r="C323" i="33"/>
  <c r="A323" i="33"/>
  <c r="C322" i="33"/>
  <c r="A322" i="33"/>
  <c r="C321" i="33"/>
  <c r="A321" i="33"/>
  <c r="C320" i="33"/>
  <c r="A320" i="33"/>
  <c r="C319" i="33"/>
  <c r="A319" i="33"/>
  <c r="C318" i="33"/>
  <c r="A318" i="33"/>
  <c r="C317" i="33"/>
  <c r="A317" i="33"/>
  <c r="C316" i="33"/>
  <c r="A316" i="33"/>
  <c r="C315" i="33"/>
  <c r="A315" i="33"/>
  <c r="C314" i="33"/>
  <c r="A314" i="33"/>
  <c r="C313" i="33"/>
  <c r="A313" i="33"/>
  <c r="C312" i="33"/>
  <c r="A312" i="33"/>
  <c r="C311" i="33"/>
  <c r="A311" i="33"/>
  <c r="C310" i="33"/>
  <c r="A310" i="33"/>
  <c r="C309" i="33"/>
  <c r="A309" i="33"/>
  <c r="C308" i="33"/>
  <c r="A308" i="33"/>
  <c r="C307" i="33"/>
  <c r="A307" i="33"/>
  <c r="C306" i="33"/>
  <c r="A306" i="33"/>
  <c r="C305" i="33"/>
  <c r="A305" i="33"/>
  <c r="C304" i="33"/>
  <c r="A304" i="33"/>
  <c r="C303" i="33"/>
  <c r="A303" i="33"/>
  <c r="C302" i="33"/>
  <c r="A302" i="33"/>
  <c r="C301" i="33"/>
  <c r="A301" i="33"/>
  <c r="C300" i="33"/>
  <c r="A300" i="33"/>
  <c r="C299" i="33"/>
  <c r="A299" i="33"/>
  <c r="C298" i="33"/>
  <c r="A298" i="33"/>
  <c r="C297" i="33"/>
  <c r="A297" i="33"/>
  <c r="C296" i="33"/>
  <c r="A296" i="33"/>
  <c r="C295" i="33"/>
  <c r="A295" i="33"/>
  <c r="C294" i="33"/>
  <c r="A294" i="33"/>
  <c r="C293" i="33"/>
  <c r="A293" i="33"/>
  <c r="C292" i="33"/>
  <c r="A292" i="33"/>
  <c r="C291" i="33"/>
  <c r="A291" i="33"/>
  <c r="C290" i="33"/>
  <c r="A290" i="33"/>
  <c r="C289" i="33"/>
  <c r="A289" i="33"/>
  <c r="C288" i="33"/>
  <c r="A288" i="33"/>
  <c r="C287" i="33"/>
  <c r="A287" i="33"/>
  <c r="C286" i="33"/>
  <c r="A286" i="33"/>
  <c r="C285" i="33"/>
  <c r="A285" i="33"/>
  <c r="C284" i="33"/>
  <c r="A284" i="33"/>
  <c r="C283" i="33"/>
  <c r="A283" i="33"/>
  <c r="C282" i="33"/>
  <c r="A282" i="33"/>
  <c r="C281" i="33"/>
  <c r="A281" i="33"/>
  <c r="C280" i="33"/>
  <c r="A280" i="33"/>
  <c r="C279" i="33"/>
  <c r="A279" i="33"/>
  <c r="C278" i="33"/>
  <c r="A278" i="33"/>
  <c r="C277" i="33"/>
  <c r="A277" i="33"/>
  <c r="C276" i="33"/>
  <c r="A276" i="33"/>
  <c r="C275" i="33"/>
  <c r="A275" i="33"/>
  <c r="C274" i="33"/>
  <c r="A274" i="33"/>
  <c r="C273" i="33"/>
  <c r="A273" i="33"/>
  <c r="C272" i="33"/>
  <c r="A272" i="33"/>
  <c r="C271" i="33"/>
  <c r="A271" i="33"/>
  <c r="C270" i="33"/>
  <c r="A270" i="33"/>
  <c r="C269" i="33"/>
  <c r="A269" i="33"/>
  <c r="C268" i="33"/>
  <c r="A268" i="33"/>
  <c r="C267" i="33"/>
  <c r="A267" i="33"/>
  <c r="C266" i="33"/>
  <c r="A266" i="33"/>
  <c r="C265" i="33"/>
  <c r="A265" i="33"/>
  <c r="C264" i="33"/>
  <c r="A264" i="33"/>
  <c r="C263" i="33"/>
  <c r="A263" i="33"/>
  <c r="C262" i="33"/>
  <c r="A262" i="33"/>
  <c r="C261" i="33"/>
  <c r="A261" i="33"/>
  <c r="C260" i="33"/>
  <c r="A260" i="33"/>
  <c r="C259" i="33"/>
  <c r="A259" i="33"/>
  <c r="C258" i="33"/>
  <c r="A258" i="33"/>
  <c r="C257" i="33"/>
  <c r="A257" i="33"/>
  <c r="C256" i="33"/>
  <c r="A256" i="33"/>
  <c r="C255" i="33"/>
  <c r="A255" i="33"/>
  <c r="C254" i="33"/>
  <c r="A254" i="33"/>
  <c r="C253" i="33"/>
  <c r="A253" i="33"/>
  <c r="C252" i="33"/>
  <c r="A252" i="33"/>
  <c r="C251" i="33"/>
  <c r="A251" i="33"/>
  <c r="C250" i="33"/>
  <c r="A250" i="33"/>
  <c r="C249" i="33"/>
  <c r="A249" i="33"/>
  <c r="C248" i="33"/>
  <c r="A248" i="33"/>
  <c r="C247" i="33"/>
  <c r="A247" i="33"/>
  <c r="C246" i="33"/>
  <c r="A246" i="33"/>
  <c r="C245" i="33"/>
  <c r="A245" i="33"/>
  <c r="C244" i="33"/>
  <c r="A244" i="33"/>
  <c r="C243" i="33"/>
  <c r="A243" i="33"/>
  <c r="C242" i="33"/>
  <c r="A242" i="33"/>
  <c r="C241" i="33"/>
  <c r="A241" i="33"/>
  <c r="C240" i="33"/>
  <c r="A240" i="33"/>
  <c r="C239" i="33"/>
  <c r="A239" i="33"/>
  <c r="C238" i="33"/>
  <c r="A238" i="33"/>
  <c r="C237" i="33"/>
  <c r="A237" i="33"/>
  <c r="C236" i="33"/>
  <c r="A236" i="33"/>
  <c r="C235" i="33"/>
  <c r="A235" i="33"/>
  <c r="C234" i="33"/>
  <c r="A234" i="33"/>
  <c r="C233" i="33"/>
  <c r="A233" i="33"/>
  <c r="C232" i="33"/>
  <c r="A232" i="33"/>
  <c r="C231" i="33"/>
  <c r="A231" i="33"/>
  <c r="C230" i="33"/>
  <c r="A230" i="33"/>
  <c r="C229" i="33"/>
  <c r="A229" i="33"/>
  <c r="C228" i="33"/>
  <c r="A228" i="33"/>
  <c r="C227" i="33"/>
  <c r="A227" i="33"/>
  <c r="C226" i="33"/>
  <c r="A226" i="33"/>
  <c r="C225" i="33"/>
  <c r="A225" i="33"/>
  <c r="C224" i="33"/>
  <c r="A224" i="33"/>
  <c r="C223" i="33"/>
  <c r="A223" i="33"/>
  <c r="C222" i="33"/>
  <c r="A222" i="33"/>
  <c r="C221" i="33"/>
  <c r="A221" i="33"/>
  <c r="C220" i="33"/>
  <c r="A220" i="33"/>
  <c r="C219" i="33"/>
  <c r="A219" i="33"/>
  <c r="C218" i="33"/>
  <c r="A218" i="33"/>
  <c r="C217" i="33"/>
  <c r="A217" i="33"/>
  <c r="C216" i="33"/>
  <c r="A216" i="33"/>
  <c r="C215" i="33"/>
  <c r="A215" i="33"/>
  <c r="C214" i="33"/>
  <c r="A214" i="33"/>
  <c r="C213" i="33"/>
  <c r="A213" i="33"/>
  <c r="C212" i="33"/>
  <c r="A212" i="33"/>
  <c r="C211" i="33"/>
  <c r="A211" i="33"/>
  <c r="C210" i="33"/>
  <c r="A210" i="33"/>
  <c r="C209" i="33"/>
  <c r="A209" i="33"/>
  <c r="C208" i="33"/>
  <c r="A208" i="33"/>
  <c r="C207" i="33"/>
  <c r="A207" i="33"/>
  <c r="C206" i="33"/>
  <c r="A206" i="33"/>
  <c r="C205" i="33"/>
  <c r="A205" i="33"/>
  <c r="C204" i="33"/>
  <c r="A204" i="33"/>
  <c r="C203" i="33"/>
  <c r="A203" i="33"/>
  <c r="C202" i="33"/>
  <c r="A202" i="33"/>
  <c r="C201" i="33"/>
  <c r="A201" i="33"/>
  <c r="C200" i="33"/>
  <c r="A200" i="33"/>
  <c r="C199" i="33"/>
  <c r="A199" i="33"/>
  <c r="C198" i="33"/>
  <c r="A198" i="33"/>
  <c r="C197" i="33"/>
  <c r="A197" i="33"/>
  <c r="C196" i="33"/>
  <c r="A196" i="33"/>
  <c r="C195" i="33"/>
  <c r="A195" i="33"/>
  <c r="C194" i="33"/>
  <c r="A194" i="33"/>
  <c r="C193" i="33"/>
  <c r="A193" i="33"/>
  <c r="C192" i="33"/>
  <c r="A192" i="33"/>
  <c r="C191" i="33"/>
  <c r="A191" i="33"/>
  <c r="C190" i="33"/>
  <c r="A190" i="33"/>
  <c r="C189" i="33"/>
  <c r="A189" i="33"/>
  <c r="C188" i="33"/>
  <c r="A188" i="33"/>
  <c r="C187" i="33"/>
  <c r="A187" i="33"/>
  <c r="C186" i="33"/>
  <c r="A186" i="33"/>
  <c r="C185" i="33"/>
  <c r="A185" i="33"/>
  <c r="C184" i="33"/>
  <c r="A184" i="33"/>
  <c r="C183" i="33"/>
  <c r="A183" i="33"/>
  <c r="C182" i="33"/>
  <c r="A182" i="33"/>
  <c r="C181" i="33"/>
  <c r="A181" i="33"/>
  <c r="C180" i="33"/>
  <c r="A180" i="33"/>
  <c r="C179" i="33"/>
  <c r="A179" i="33"/>
  <c r="C178" i="33"/>
  <c r="A178" i="33"/>
  <c r="C177" i="33"/>
  <c r="A177" i="33"/>
  <c r="C176" i="33"/>
  <c r="A176" i="33"/>
  <c r="C175" i="33"/>
  <c r="A175" i="33"/>
  <c r="C174" i="33"/>
  <c r="A174" i="33"/>
  <c r="C173" i="33"/>
  <c r="A173" i="33"/>
  <c r="C172" i="33"/>
  <c r="A172" i="33"/>
  <c r="C171" i="33"/>
  <c r="A171" i="33"/>
  <c r="C170" i="33"/>
  <c r="A170" i="33"/>
  <c r="C169" i="33"/>
  <c r="A169" i="33"/>
  <c r="C168" i="33"/>
  <c r="A168" i="33"/>
  <c r="C167" i="33"/>
  <c r="A167" i="33"/>
  <c r="C166" i="33"/>
  <c r="A166" i="33"/>
  <c r="C165" i="33"/>
  <c r="A165" i="33"/>
  <c r="C164" i="33"/>
  <c r="A164" i="33"/>
  <c r="C163" i="33"/>
  <c r="A163" i="33"/>
  <c r="C162" i="33"/>
  <c r="A162" i="33"/>
  <c r="C161" i="33"/>
  <c r="A161" i="33"/>
  <c r="C160" i="33"/>
  <c r="A160" i="33"/>
  <c r="C159" i="33"/>
  <c r="A159" i="33"/>
  <c r="C158" i="33"/>
  <c r="A158" i="33"/>
  <c r="C157" i="33"/>
  <c r="A157" i="33"/>
  <c r="C156" i="33"/>
  <c r="A156" i="33"/>
  <c r="C155" i="33"/>
  <c r="A155" i="33"/>
  <c r="C154" i="33"/>
  <c r="A154" i="33"/>
  <c r="C153" i="33"/>
  <c r="A153" i="33"/>
  <c r="C152" i="33"/>
  <c r="A152" i="33"/>
  <c r="C151" i="33"/>
  <c r="A151" i="33"/>
  <c r="C150" i="33"/>
  <c r="A150" i="33"/>
  <c r="C149" i="33"/>
  <c r="A149" i="33"/>
  <c r="C148" i="33"/>
  <c r="A148" i="33"/>
  <c r="C147" i="33"/>
  <c r="A147" i="33"/>
  <c r="C146" i="33"/>
  <c r="A146" i="33"/>
  <c r="C145" i="33"/>
  <c r="A145" i="33"/>
  <c r="C144" i="33"/>
  <c r="A144" i="33"/>
  <c r="C143" i="33"/>
  <c r="A143" i="33"/>
  <c r="C142" i="33"/>
  <c r="A142" i="33"/>
  <c r="C141" i="33"/>
  <c r="A141" i="33"/>
  <c r="C140" i="33"/>
  <c r="A140" i="33"/>
  <c r="C139" i="33"/>
  <c r="A139" i="33"/>
  <c r="C138" i="33"/>
  <c r="A138" i="33"/>
  <c r="C137" i="33"/>
  <c r="A137" i="33"/>
  <c r="C136" i="33"/>
  <c r="A136" i="33"/>
  <c r="C135" i="33"/>
  <c r="A135" i="33"/>
  <c r="C134" i="33"/>
  <c r="A134" i="33"/>
  <c r="C133" i="33"/>
  <c r="A133" i="33"/>
  <c r="C132" i="33"/>
  <c r="A132" i="33"/>
  <c r="C131" i="33"/>
  <c r="A131" i="33"/>
  <c r="C130" i="33"/>
  <c r="A130" i="33"/>
  <c r="C129" i="33"/>
  <c r="A129" i="33"/>
  <c r="C128" i="33"/>
  <c r="A128" i="33"/>
  <c r="C127" i="33"/>
  <c r="A127" i="33"/>
  <c r="C126" i="33"/>
  <c r="A126" i="33"/>
  <c r="C125" i="33"/>
  <c r="A125" i="33"/>
  <c r="C124" i="33"/>
  <c r="A124" i="33"/>
  <c r="C123" i="33"/>
  <c r="A123" i="33"/>
  <c r="C122" i="33"/>
  <c r="A122" i="33"/>
  <c r="C121" i="33"/>
  <c r="A121" i="33"/>
  <c r="C120" i="33"/>
  <c r="A120" i="33"/>
  <c r="C119" i="33"/>
  <c r="A119" i="33"/>
  <c r="C118" i="33"/>
  <c r="A118" i="33"/>
  <c r="C117" i="33"/>
  <c r="A117" i="33"/>
  <c r="C116" i="33"/>
  <c r="A116" i="33"/>
  <c r="C115" i="33"/>
  <c r="A115" i="33"/>
  <c r="C114" i="33"/>
  <c r="A114" i="33"/>
  <c r="C113" i="33"/>
  <c r="A113" i="33"/>
  <c r="C112" i="33"/>
  <c r="A112" i="33"/>
  <c r="C111" i="33"/>
  <c r="A111" i="33"/>
  <c r="C110" i="33"/>
  <c r="A110" i="33"/>
  <c r="C109" i="33"/>
  <c r="A109" i="33"/>
  <c r="C108" i="33"/>
  <c r="A108" i="33"/>
  <c r="C107" i="33"/>
  <c r="A107" i="33"/>
  <c r="C106" i="33"/>
  <c r="A106" i="33"/>
  <c r="C105" i="33"/>
  <c r="A105" i="33"/>
  <c r="C104" i="33"/>
  <c r="A104" i="33"/>
  <c r="C103" i="33"/>
  <c r="A103" i="33"/>
  <c r="C102" i="33"/>
  <c r="A102" i="33"/>
  <c r="C101" i="33"/>
  <c r="A101" i="33"/>
  <c r="C100" i="33"/>
  <c r="A100" i="33"/>
  <c r="C99" i="33"/>
  <c r="A99" i="33"/>
  <c r="C98" i="33"/>
  <c r="A98" i="33"/>
  <c r="C97" i="33"/>
  <c r="A97" i="33"/>
  <c r="C96" i="33"/>
  <c r="A96" i="33"/>
  <c r="C95" i="33"/>
  <c r="A95" i="33"/>
  <c r="C94" i="33"/>
  <c r="A94" i="33"/>
  <c r="C93" i="33"/>
  <c r="A93" i="33"/>
  <c r="C92" i="33"/>
  <c r="A92" i="33"/>
  <c r="C91" i="33"/>
  <c r="A91" i="33"/>
  <c r="C90" i="33"/>
  <c r="A90" i="33"/>
  <c r="C89" i="33"/>
  <c r="A89" i="33"/>
  <c r="C88" i="33"/>
  <c r="A88" i="33"/>
  <c r="C87" i="33"/>
  <c r="A87" i="33"/>
  <c r="C86" i="33"/>
  <c r="A86" i="33"/>
  <c r="C85" i="33"/>
  <c r="A85" i="33"/>
  <c r="C84" i="33"/>
  <c r="A84" i="33"/>
  <c r="C83" i="33"/>
  <c r="A83" i="33"/>
  <c r="C82" i="33"/>
  <c r="A82" i="33"/>
  <c r="C81" i="33"/>
  <c r="A81" i="33"/>
  <c r="C80" i="33"/>
  <c r="A80" i="33"/>
  <c r="C79" i="33"/>
  <c r="A79" i="33"/>
  <c r="C78" i="33"/>
  <c r="A78" i="33"/>
  <c r="C400" i="32"/>
  <c r="A400" i="32"/>
  <c r="C399" i="32"/>
  <c r="A399" i="32"/>
  <c r="C398" i="32"/>
  <c r="A398" i="32"/>
  <c r="C397" i="32"/>
  <c r="A397" i="32"/>
  <c r="C396" i="32"/>
  <c r="A396" i="32"/>
  <c r="C395" i="32"/>
  <c r="A395" i="32"/>
  <c r="C394" i="32"/>
  <c r="A394" i="32"/>
  <c r="C393" i="32"/>
  <c r="A393" i="32"/>
  <c r="C392" i="32"/>
  <c r="A392" i="32"/>
  <c r="C391" i="32"/>
  <c r="A391" i="32"/>
  <c r="C390" i="32"/>
  <c r="A390" i="32"/>
  <c r="C389" i="32"/>
  <c r="A389" i="32"/>
  <c r="C388" i="32"/>
  <c r="A388" i="32"/>
  <c r="C387" i="32"/>
  <c r="A387" i="32"/>
  <c r="C386" i="32"/>
  <c r="A386" i="32"/>
  <c r="C385" i="32"/>
  <c r="A385" i="32"/>
  <c r="C384" i="32"/>
  <c r="A384" i="32"/>
  <c r="C383" i="32"/>
  <c r="A383" i="32"/>
  <c r="C382" i="32"/>
  <c r="A382" i="32"/>
  <c r="C381" i="32"/>
  <c r="A381" i="32"/>
  <c r="C380" i="32"/>
  <c r="A380" i="32"/>
  <c r="C379" i="32"/>
  <c r="A379" i="32"/>
  <c r="C378" i="32"/>
  <c r="A378" i="32"/>
  <c r="C377" i="32"/>
  <c r="A377" i="32"/>
  <c r="C376" i="32"/>
  <c r="A376" i="32"/>
  <c r="C375" i="32"/>
  <c r="A375" i="32"/>
  <c r="C374" i="32"/>
  <c r="A374" i="32"/>
  <c r="C373" i="32"/>
  <c r="A373" i="32"/>
  <c r="C372" i="32"/>
  <c r="A372" i="32"/>
  <c r="C371" i="32"/>
  <c r="A371" i="32"/>
  <c r="C370" i="32"/>
  <c r="A370" i="32"/>
  <c r="C369" i="32"/>
  <c r="A369" i="32"/>
  <c r="C368" i="32"/>
  <c r="A368" i="32"/>
  <c r="C367" i="32"/>
  <c r="A367" i="32"/>
  <c r="C366" i="32"/>
  <c r="A366" i="32"/>
  <c r="C365" i="32"/>
  <c r="A365" i="32"/>
  <c r="C364" i="32"/>
  <c r="A364" i="32"/>
  <c r="C363" i="32"/>
  <c r="A363" i="32"/>
  <c r="C362" i="32"/>
  <c r="A362" i="32"/>
  <c r="C361" i="32"/>
  <c r="A361" i="32"/>
  <c r="C360" i="32"/>
  <c r="A360" i="32"/>
  <c r="C359" i="32"/>
  <c r="A359" i="32"/>
  <c r="C358" i="32"/>
  <c r="A358" i="32"/>
  <c r="C357" i="32"/>
  <c r="A357" i="32"/>
  <c r="C356" i="32"/>
  <c r="A356" i="32"/>
  <c r="C355" i="32"/>
  <c r="A355" i="32"/>
  <c r="C354" i="32"/>
  <c r="A354" i="32"/>
  <c r="C353" i="32"/>
  <c r="A353" i="32"/>
  <c r="C352" i="32"/>
  <c r="A352" i="32"/>
  <c r="C351" i="32"/>
  <c r="A351" i="32"/>
  <c r="C350" i="32"/>
  <c r="A350" i="32"/>
  <c r="C349" i="32"/>
  <c r="A349" i="32"/>
  <c r="C348" i="32"/>
  <c r="A348" i="32"/>
  <c r="C347" i="32"/>
  <c r="A347" i="32"/>
  <c r="C346" i="32"/>
  <c r="A346" i="32"/>
  <c r="C345" i="32"/>
  <c r="A345" i="32"/>
  <c r="C344" i="32"/>
  <c r="A344" i="32"/>
  <c r="C343" i="32"/>
  <c r="A343" i="32"/>
  <c r="C342" i="32"/>
  <c r="A342" i="32"/>
  <c r="C341" i="32"/>
  <c r="A341" i="32"/>
  <c r="C340" i="32"/>
  <c r="A340" i="32"/>
  <c r="C339" i="32"/>
  <c r="A339" i="32"/>
  <c r="C338" i="32"/>
  <c r="A338" i="32"/>
  <c r="C337" i="32"/>
  <c r="A337" i="32"/>
  <c r="C336" i="32"/>
  <c r="A336" i="32"/>
  <c r="C335" i="32"/>
  <c r="A335" i="32"/>
  <c r="C334" i="32"/>
  <c r="A334" i="32"/>
  <c r="C333" i="32"/>
  <c r="A333" i="32"/>
  <c r="C332" i="32"/>
  <c r="A332" i="32"/>
  <c r="C331" i="32"/>
  <c r="A331" i="32"/>
  <c r="C330" i="32"/>
  <c r="A330" i="32"/>
  <c r="C329" i="32"/>
  <c r="A329" i="32"/>
  <c r="C328" i="32"/>
  <c r="A328" i="32"/>
  <c r="C327" i="32"/>
  <c r="A327" i="32"/>
  <c r="C326" i="32"/>
  <c r="A326" i="32"/>
  <c r="C325" i="32"/>
  <c r="A325" i="32"/>
  <c r="C324" i="32"/>
  <c r="A324" i="32"/>
  <c r="C323" i="32"/>
  <c r="A323" i="32"/>
  <c r="C322" i="32"/>
  <c r="A322" i="32"/>
  <c r="C321" i="32"/>
  <c r="A321" i="32"/>
  <c r="C320" i="32"/>
  <c r="A320" i="32"/>
  <c r="C319" i="32"/>
  <c r="A319" i="32"/>
  <c r="C318" i="32"/>
  <c r="A318" i="32"/>
  <c r="C317" i="32"/>
  <c r="A317" i="32"/>
  <c r="C316" i="32"/>
  <c r="A316" i="32"/>
  <c r="C315" i="32"/>
  <c r="A315" i="32"/>
  <c r="C314" i="32"/>
  <c r="A314" i="32"/>
  <c r="C313" i="32"/>
  <c r="A313" i="32"/>
  <c r="C312" i="32"/>
  <c r="A312" i="32"/>
  <c r="C311" i="32"/>
  <c r="A311" i="32"/>
  <c r="C310" i="32"/>
  <c r="A310" i="32"/>
  <c r="C309" i="32"/>
  <c r="A309" i="32"/>
  <c r="C308" i="32"/>
  <c r="A308" i="32"/>
  <c r="C307" i="32"/>
  <c r="A307" i="32"/>
  <c r="C306" i="32"/>
  <c r="A306" i="32"/>
  <c r="C305" i="32"/>
  <c r="A305" i="32"/>
  <c r="C304" i="32"/>
  <c r="A304" i="32"/>
  <c r="C303" i="32"/>
  <c r="A303" i="32"/>
  <c r="C302" i="32"/>
  <c r="A302" i="32"/>
  <c r="C301" i="32"/>
  <c r="A301" i="32"/>
  <c r="C300" i="32"/>
  <c r="A300" i="32"/>
  <c r="C299" i="32"/>
  <c r="A299" i="32"/>
  <c r="C298" i="32"/>
  <c r="A298" i="32"/>
  <c r="C297" i="32"/>
  <c r="A297" i="32"/>
  <c r="C296" i="32"/>
  <c r="A296" i="32"/>
  <c r="C295" i="32"/>
  <c r="A295" i="32"/>
  <c r="C294" i="32"/>
  <c r="A294" i="32"/>
  <c r="C293" i="32"/>
  <c r="A293" i="32"/>
  <c r="C292" i="32"/>
  <c r="A292" i="32"/>
  <c r="C291" i="32"/>
  <c r="A291" i="32"/>
  <c r="C290" i="32"/>
  <c r="A290" i="32"/>
  <c r="C289" i="32"/>
  <c r="A289" i="32"/>
  <c r="C288" i="32"/>
  <c r="A288" i="32"/>
  <c r="C287" i="32"/>
  <c r="A287" i="32"/>
  <c r="C286" i="32"/>
  <c r="A286" i="32"/>
  <c r="C285" i="32"/>
  <c r="A285" i="32"/>
  <c r="C284" i="32"/>
  <c r="A284" i="32"/>
  <c r="C283" i="32"/>
  <c r="A283" i="32"/>
  <c r="C282" i="32"/>
  <c r="A282" i="32"/>
  <c r="C281" i="32"/>
  <c r="A281" i="32"/>
  <c r="C280" i="32"/>
  <c r="A280" i="32"/>
  <c r="C279" i="32"/>
  <c r="A279" i="32"/>
  <c r="C278" i="32"/>
  <c r="A278" i="32"/>
  <c r="C277" i="32"/>
  <c r="A277" i="32"/>
  <c r="C276" i="32"/>
  <c r="A276" i="32"/>
  <c r="C275" i="32"/>
  <c r="A275" i="32"/>
  <c r="C274" i="32"/>
  <c r="A274" i="32"/>
  <c r="C273" i="32"/>
  <c r="A273" i="32"/>
  <c r="C272" i="32"/>
  <c r="A272" i="32"/>
  <c r="C271" i="32"/>
  <c r="A271" i="32"/>
  <c r="C270" i="32"/>
  <c r="A270" i="32"/>
  <c r="C269" i="32"/>
  <c r="A269" i="32"/>
  <c r="C268" i="32"/>
  <c r="A268" i="32"/>
  <c r="C267" i="32"/>
  <c r="A267" i="32"/>
  <c r="C266" i="32"/>
  <c r="A266" i="32"/>
  <c r="C265" i="32"/>
  <c r="A265" i="32"/>
  <c r="C264" i="32"/>
  <c r="A264" i="32"/>
  <c r="C263" i="32"/>
  <c r="A263" i="32"/>
  <c r="C262" i="32"/>
  <c r="A262" i="32"/>
  <c r="C261" i="32"/>
  <c r="A261" i="32"/>
  <c r="C260" i="32"/>
  <c r="A260" i="32"/>
  <c r="C259" i="32"/>
  <c r="A259" i="32"/>
  <c r="C258" i="32"/>
  <c r="A258" i="32"/>
  <c r="C257" i="32"/>
  <c r="A257" i="32"/>
  <c r="C256" i="32"/>
  <c r="A256" i="32"/>
  <c r="C255" i="32"/>
  <c r="A255" i="32"/>
  <c r="C254" i="32"/>
  <c r="A254" i="32"/>
  <c r="C253" i="32"/>
  <c r="A253" i="32"/>
  <c r="C252" i="32"/>
  <c r="A252" i="32"/>
  <c r="C251" i="32"/>
  <c r="A251" i="32"/>
  <c r="C250" i="32"/>
  <c r="A250" i="32"/>
  <c r="C249" i="32"/>
  <c r="A249" i="32"/>
  <c r="C248" i="32"/>
  <c r="A248" i="32"/>
  <c r="C247" i="32"/>
  <c r="A247" i="32"/>
  <c r="C246" i="32"/>
  <c r="A246" i="32"/>
  <c r="C245" i="32"/>
  <c r="A245" i="32"/>
  <c r="C244" i="32"/>
  <c r="A244" i="32"/>
  <c r="C243" i="32"/>
  <c r="A243" i="32"/>
  <c r="C242" i="32"/>
  <c r="A242" i="32"/>
  <c r="C241" i="32"/>
  <c r="A241" i="32"/>
  <c r="C240" i="32"/>
  <c r="A240" i="32"/>
  <c r="C239" i="32"/>
  <c r="A239" i="32"/>
  <c r="C238" i="32"/>
  <c r="A238" i="32"/>
  <c r="C237" i="32"/>
  <c r="A237" i="32"/>
  <c r="C236" i="32"/>
  <c r="A236" i="32"/>
  <c r="C235" i="32"/>
  <c r="A235" i="32"/>
  <c r="C234" i="32"/>
  <c r="A234" i="32"/>
  <c r="C233" i="32"/>
  <c r="A233" i="32"/>
  <c r="C232" i="32"/>
  <c r="A232" i="32"/>
  <c r="C231" i="32"/>
  <c r="A231" i="32"/>
  <c r="C230" i="32"/>
  <c r="A230" i="32"/>
  <c r="C229" i="32"/>
  <c r="A229" i="32"/>
  <c r="C228" i="32"/>
  <c r="A228" i="32"/>
  <c r="C227" i="32"/>
  <c r="A227" i="32"/>
  <c r="C226" i="32"/>
  <c r="A226" i="32"/>
  <c r="C225" i="32"/>
  <c r="A225" i="32"/>
  <c r="C224" i="32"/>
  <c r="A224" i="32"/>
  <c r="C223" i="32"/>
  <c r="A223" i="32"/>
  <c r="C222" i="32"/>
  <c r="A222" i="32"/>
  <c r="C221" i="32"/>
  <c r="A221" i="32"/>
  <c r="C220" i="32"/>
  <c r="A220" i="32"/>
  <c r="C219" i="32"/>
  <c r="A219" i="32"/>
  <c r="C218" i="32"/>
  <c r="A218" i="32"/>
  <c r="C217" i="32"/>
  <c r="A217" i="32"/>
  <c r="C216" i="32"/>
  <c r="A216" i="32"/>
  <c r="C215" i="32"/>
  <c r="A215" i="32"/>
  <c r="C214" i="32"/>
  <c r="A214" i="32"/>
  <c r="C213" i="32"/>
  <c r="A213" i="32"/>
  <c r="C212" i="32"/>
  <c r="A212" i="32"/>
  <c r="C211" i="32"/>
  <c r="A211" i="32"/>
  <c r="C210" i="32"/>
  <c r="A210" i="32"/>
  <c r="C209" i="32"/>
  <c r="A209" i="32"/>
  <c r="C208" i="32"/>
  <c r="A208" i="32"/>
  <c r="C207" i="32"/>
  <c r="A207" i="32"/>
  <c r="C206" i="32"/>
  <c r="A206" i="32"/>
  <c r="C205" i="32"/>
  <c r="A205" i="32"/>
  <c r="C204" i="32"/>
  <c r="A204" i="32"/>
  <c r="C203" i="32"/>
  <c r="A203" i="32"/>
  <c r="C202" i="32"/>
  <c r="A202" i="32"/>
  <c r="C201" i="32"/>
  <c r="A201" i="32"/>
  <c r="C200" i="32"/>
  <c r="A200" i="32"/>
  <c r="C199" i="32"/>
  <c r="A199" i="32"/>
  <c r="C198" i="32"/>
  <c r="A198" i="32"/>
  <c r="C197" i="32"/>
  <c r="A197" i="32"/>
  <c r="C196" i="32"/>
  <c r="A196" i="32"/>
  <c r="C195" i="32"/>
  <c r="A195" i="32"/>
  <c r="C194" i="32"/>
  <c r="A194" i="32"/>
  <c r="C193" i="32"/>
  <c r="A193" i="32"/>
  <c r="C192" i="32"/>
  <c r="A192" i="32"/>
  <c r="C191" i="32"/>
  <c r="A191" i="32"/>
  <c r="C190" i="32"/>
  <c r="A190" i="32"/>
  <c r="C189" i="32"/>
  <c r="A189" i="32"/>
  <c r="C188" i="32"/>
  <c r="A188" i="32"/>
  <c r="C187" i="32"/>
  <c r="A187" i="32"/>
  <c r="C186" i="32"/>
  <c r="A186" i="32"/>
  <c r="C185" i="32"/>
  <c r="A185" i="32"/>
  <c r="C184" i="32"/>
  <c r="A184" i="32"/>
  <c r="C183" i="32"/>
  <c r="A183" i="32"/>
  <c r="C182" i="32"/>
  <c r="A182" i="32"/>
  <c r="C181" i="32"/>
  <c r="A181" i="32"/>
  <c r="C180" i="32"/>
  <c r="A180" i="32"/>
  <c r="C179" i="32"/>
  <c r="A179" i="32"/>
  <c r="C178" i="32"/>
  <c r="A178" i="32"/>
  <c r="C177" i="32"/>
  <c r="A177" i="32"/>
  <c r="C176" i="32"/>
  <c r="A176" i="32"/>
  <c r="C175" i="32"/>
  <c r="A175" i="32"/>
  <c r="C174" i="32"/>
  <c r="A174" i="32"/>
  <c r="C173" i="32"/>
  <c r="A173" i="32"/>
  <c r="C172" i="32"/>
  <c r="A172" i="32"/>
  <c r="C171" i="32"/>
  <c r="A171" i="32"/>
  <c r="C170" i="32"/>
  <c r="A170" i="32"/>
  <c r="C169" i="32"/>
  <c r="A169" i="32"/>
  <c r="C168" i="32"/>
  <c r="A168" i="32"/>
  <c r="C167" i="32"/>
  <c r="A167" i="32"/>
  <c r="C166" i="32"/>
  <c r="A166" i="32"/>
  <c r="C165" i="32"/>
  <c r="A165" i="32"/>
  <c r="C164" i="32"/>
  <c r="A164" i="32"/>
  <c r="C163" i="32"/>
  <c r="A163" i="32"/>
  <c r="C162" i="32"/>
  <c r="A162" i="32"/>
  <c r="C161" i="32"/>
  <c r="A161" i="32"/>
  <c r="C160" i="32"/>
  <c r="A160" i="32"/>
  <c r="C159" i="32"/>
  <c r="A159" i="32"/>
  <c r="C158" i="32"/>
  <c r="A158" i="32"/>
  <c r="C157" i="32"/>
  <c r="A157" i="32"/>
  <c r="C156" i="32"/>
  <c r="A156" i="32"/>
  <c r="C155" i="32"/>
  <c r="A155" i="32"/>
  <c r="C154" i="32"/>
  <c r="A154" i="32"/>
  <c r="C153" i="32"/>
  <c r="A153" i="32"/>
  <c r="C152" i="32"/>
  <c r="A152" i="32"/>
  <c r="C151" i="32"/>
  <c r="A151" i="32"/>
  <c r="C150" i="32"/>
  <c r="A150" i="32"/>
  <c r="C149" i="32"/>
  <c r="A149" i="32"/>
  <c r="C148" i="32"/>
  <c r="A148" i="32"/>
  <c r="C147" i="32"/>
  <c r="A147" i="32"/>
  <c r="C146" i="32"/>
  <c r="A146" i="32"/>
  <c r="C145" i="32"/>
  <c r="A145" i="32"/>
  <c r="C144" i="32"/>
  <c r="A144" i="32"/>
  <c r="C143" i="32"/>
  <c r="A143" i="32"/>
  <c r="C142" i="32"/>
  <c r="A142" i="32"/>
  <c r="C141" i="32"/>
  <c r="A141" i="32"/>
  <c r="C140" i="32"/>
  <c r="A140" i="32"/>
  <c r="C139" i="32"/>
  <c r="A139" i="32"/>
  <c r="C138" i="32"/>
  <c r="A138" i="32"/>
  <c r="C137" i="32"/>
  <c r="A137" i="32"/>
  <c r="C136" i="32"/>
  <c r="A136" i="32"/>
  <c r="C135" i="32"/>
  <c r="A135" i="32"/>
  <c r="C134" i="32"/>
  <c r="A134" i="32"/>
  <c r="C133" i="32"/>
  <c r="A133" i="32"/>
  <c r="C132" i="32"/>
  <c r="A132" i="32"/>
  <c r="C131" i="32"/>
  <c r="A131" i="32"/>
  <c r="C130" i="32"/>
  <c r="A130" i="32"/>
  <c r="C129" i="32"/>
  <c r="A129" i="32"/>
  <c r="C128" i="32"/>
  <c r="A128" i="32"/>
  <c r="C127" i="32"/>
  <c r="A127" i="32"/>
  <c r="C126" i="32"/>
  <c r="A126" i="32"/>
  <c r="C125" i="32"/>
  <c r="A125" i="32"/>
  <c r="C124" i="32"/>
  <c r="A124" i="32"/>
  <c r="C123" i="32"/>
  <c r="A123" i="32"/>
  <c r="C122" i="32"/>
  <c r="A122" i="32"/>
  <c r="C121" i="32"/>
  <c r="A121" i="32"/>
  <c r="C120" i="32"/>
  <c r="A120" i="32"/>
  <c r="C119" i="32"/>
  <c r="A119" i="32"/>
  <c r="C118" i="32"/>
  <c r="A118" i="32"/>
  <c r="C117" i="32"/>
  <c r="A117" i="32"/>
  <c r="C116" i="32"/>
  <c r="A116" i="32"/>
  <c r="C115" i="32"/>
  <c r="A115" i="32"/>
  <c r="C114" i="32"/>
  <c r="A114" i="32"/>
  <c r="C113" i="32"/>
  <c r="A113" i="32"/>
  <c r="C112" i="32"/>
  <c r="A112" i="32"/>
  <c r="C111" i="32"/>
  <c r="A111" i="32"/>
  <c r="C110" i="32"/>
  <c r="A110" i="32"/>
  <c r="C109" i="32"/>
  <c r="A109" i="32"/>
  <c r="C108" i="32"/>
  <c r="A108" i="32"/>
  <c r="C107" i="32"/>
  <c r="A107" i="32"/>
  <c r="C106" i="32"/>
  <c r="A106" i="32"/>
  <c r="C105" i="32"/>
  <c r="A105" i="32"/>
  <c r="C104" i="32"/>
  <c r="A104" i="32"/>
  <c r="C103" i="32"/>
  <c r="A103" i="32"/>
  <c r="C102" i="32"/>
  <c r="A102" i="32"/>
  <c r="C101" i="32"/>
  <c r="A101" i="32"/>
  <c r="C100" i="32"/>
  <c r="A100" i="32"/>
  <c r="C99" i="32"/>
  <c r="A99" i="32"/>
  <c r="C98" i="32"/>
  <c r="A98" i="32"/>
  <c r="C97" i="32"/>
  <c r="A97" i="32"/>
  <c r="C96" i="32"/>
  <c r="A96" i="32"/>
  <c r="C95" i="32"/>
  <c r="A95" i="32"/>
  <c r="C94" i="32"/>
  <c r="A94" i="32"/>
  <c r="C93" i="32"/>
  <c r="A93" i="32"/>
  <c r="C92" i="32"/>
  <c r="A92" i="32"/>
  <c r="C91" i="32"/>
  <c r="A91" i="32"/>
  <c r="C90" i="32"/>
  <c r="A90" i="32"/>
  <c r="C89" i="32"/>
  <c r="A89" i="32"/>
  <c r="C88" i="32"/>
  <c r="A88" i="32"/>
  <c r="C87" i="32"/>
  <c r="A87" i="32"/>
  <c r="C86" i="32"/>
  <c r="A86" i="32"/>
  <c r="C85" i="32"/>
  <c r="A85" i="32"/>
  <c r="C84" i="32"/>
  <c r="A84" i="32"/>
  <c r="C83" i="32"/>
  <c r="A83" i="32"/>
  <c r="C82" i="32"/>
  <c r="A82" i="32"/>
  <c r="C81" i="32"/>
  <c r="A81" i="32"/>
  <c r="C80" i="32"/>
  <c r="A80" i="32"/>
  <c r="C79" i="32"/>
  <c r="A79" i="32"/>
  <c r="C78" i="32"/>
  <c r="A78" i="32"/>
  <c r="C77" i="32"/>
  <c r="A77" i="32"/>
  <c r="C76" i="32"/>
  <c r="A76" i="32"/>
  <c r="C75" i="32"/>
  <c r="A75" i="32"/>
  <c r="C415" i="31"/>
  <c r="A415" i="31"/>
  <c r="C414" i="31"/>
  <c r="A414" i="31"/>
  <c r="C413" i="31"/>
  <c r="A413" i="31"/>
  <c r="C412" i="31"/>
  <c r="A412" i="31"/>
  <c r="C411" i="31"/>
  <c r="A411" i="31"/>
  <c r="C410" i="31"/>
  <c r="A410" i="31"/>
  <c r="C409" i="31"/>
  <c r="A409" i="31"/>
  <c r="C408" i="31"/>
  <c r="A408" i="31"/>
  <c r="C407" i="31"/>
  <c r="A407" i="31"/>
  <c r="C406" i="31"/>
  <c r="A406" i="31"/>
  <c r="C405" i="31"/>
  <c r="A405" i="31"/>
  <c r="C404" i="31"/>
  <c r="A404" i="31"/>
  <c r="C403" i="31"/>
  <c r="A403" i="31"/>
  <c r="C402" i="31"/>
  <c r="A402" i="31"/>
  <c r="C401" i="31"/>
  <c r="A401" i="31"/>
  <c r="C400" i="31"/>
  <c r="A400" i="31"/>
  <c r="C399" i="31"/>
  <c r="A399" i="31"/>
  <c r="C398" i="31"/>
  <c r="A398" i="31"/>
  <c r="C397" i="31"/>
  <c r="A397" i="31"/>
  <c r="C396" i="31"/>
  <c r="A396" i="31"/>
  <c r="C395" i="31"/>
  <c r="A395" i="31"/>
  <c r="C394" i="31"/>
  <c r="A394" i="31"/>
  <c r="C393" i="31"/>
  <c r="A393" i="31"/>
  <c r="C392" i="31"/>
  <c r="A392" i="31"/>
  <c r="C391" i="31"/>
  <c r="A391" i="31"/>
  <c r="C390" i="31"/>
  <c r="A390" i="31"/>
  <c r="C389" i="31"/>
  <c r="A389" i="31"/>
  <c r="C388" i="31"/>
  <c r="A388" i="31"/>
  <c r="C387" i="31"/>
  <c r="A387" i="31"/>
  <c r="C386" i="31"/>
  <c r="A386" i="31"/>
  <c r="C385" i="31"/>
  <c r="A385" i="31"/>
  <c r="C384" i="31"/>
  <c r="A384" i="31"/>
  <c r="C383" i="31"/>
  <c r="A383" i="31"/>
  <c r="C382" i="31"/>
  <c r="A382" i="31"/>
  <c r="C381" i="31"/>
  <c r="A381" i="31"/>
  <c r="C380" i="31"/>
  <c r="A380" i="31"/>
  <c r="C379" i="31"/>
  <c r="A379" i="31"/>
  <c r="C378" i="31"/>
  <c r="A378" i="31"/>
  <c r="C377" i="31"/>
  <c r="A377" i="31"/>
  <c r="C376" i="31"/>
  <c r="A376" i="31"/>
  <c r="C375" i="31"/>
  <c r="A375" i="31"/>
  <c r="C374" i="31"/>
  <c r="A374" i="31"/>
  <c r="C373" i="31"/>
  <c r="A373" i="31"/>
  <c r="C372" i="31"/>
  <c r="A372" i="31"/>
  <c r="C371" i="31"/>
  <c r="A371" i="31"/>
  <c r="C370" i="31"/>
  <c r="A370" i="31"/>
  <c r="C369" i="31"/>
  <c r="A369" i="31"/>
  <c r="C368" i="31"/>
  <c r="A368" i="31"/>
  <c r="C367" i="31"/>
  <c r="A367" i="31"/>
  <c r="C366" i="31"/>
  <c r="A366" i="31"/>
  <c r="C365" i="31"/>
  <c r="A365" i="31"/>
  <c r="C364" i="31"/>
  <c r="A364" i="31"/>
  <c r="C363" i="31"/>
  <c r="A363" i="31"/>
  <c r="C362" i="31"/>
  <c r="A362" i="31"/>
  <c r="C361" i="31"/>
  <c r="A361" i="31"/>
  <c r="C360" i="31"/>
  <c r="A360" i="31"/>
  <c r="C359" i="31"/>
  <c r="A359" i="31"/>
  <c r="C358" i="31"/>
  <c r="A358" i="31"/>
  <c r="C357" i="31"/>
  <c r="A357" i="31"/>
  <c r="C356" i="31"/>
  <c r="A356" i="31"/>
  <c r="C355" i="31"/>
  <c r="A355" i="31"/>
  <c r="C354" i="31"/>
  <c r="A354" i="31"/>
  <c r="C353" i="31"/>
  <c r="A353" i="31"/>
  <c r="C352" i="31"/>
  <c r="A352" i="31"/>
  <c r="C351" i="31"/>
  <c r="A351" i="31"/>
  <c r="C350" i="31"/>
  <c r="A350" i="31"/>
  <c r="C349" i="31"/>
  <c r="A349" i="31"/>
  <c r="C348" i="31"/>
  <c r="A348" i="31"/>
  <c r="C347" i="31"/>
  <c r="A347" i="31"/>
  <c r="C346" i="31"/>
  <c r="A346" i="31"/>
  <c r="C345" i="31"/>
  <c r="A345" i="31"/>
  <c r="C344" i="31"/>
  <c r="A344" i="31"/>
  <c r="C343" i="31"/>
  <c r="A343" i="31"/>
  <c r="C342" i="31"/>
  <c r="A342" i="31"/>
  <c r="C341" i="31"/>
  <c r="A341" i="31"/>
  <c r="C340" i="31"/>
  <c r="A340" i="31"/>
  <c r="C339" i="31"/>
  <c r="A339" i="31"/>
  <c r="C338" i="31"/>
  <c r="A338" i="31"/>
  <c r="C337" i="31"/>
  <c r="A337" i="31"/>
  <c r="C336" i="31"/>
  <c r="A336" i="31"/>
  <c r="C335" i="31"/>
  <c r="A335" i="31"/>
  <c r="C334" i="31"/>
  <c r="A334" i="31"/>
  <c r="C333" i="31"/>
  <c r="A333" i="31"/>
  <c r="C332" i="31"/>
  <c r="A332" i="31"/>
  <c r="C331" i="31"/>
  <c r="A331" i="31"/>
  <c r="C330" i="31"/>
  <c r="A330" i="31"/>
  <c r="C329" i="31"/>
  <c r="A329" i="31"/>
  <c r="C328" i="31"/>
  <c r="A328" i="31"/>
  <c r="C327" i="31"/>
  <c r="A327" i="31"/>
  <c r="C326" i="31"/>
  <c r="A326" i="31"/>
  <c r="C325" i="31"/>
  <c r="A325" i="31"/>
  <c r="C324" i="31"/>
  <c r="A324" i="31"/>
  <c r="C323" i="31"/>
  <c r="A323" i="31"/>
  <c r="C322" i="31"/>
  <c r="A322" i="31"/>
  <c r="C321" i="31"/>
  <c r="A321" i="31"/>
  <c r="C320" i="31"/>
  <c r="A320" i="31"/>
  <c r="C319" i="31"/>
  <c r="A319" i="31"/>
  <c r="C318" i="31"/>
  <c r="A318" i="31"/>
  <c r="C317" i="31"/>
  <c r="A317" i="31"/>
  <c r="C316" i="31"/>
  <c r="A316" i="31"/>
  <c r="C315" i="31"/>
  <c r="A315" i="31"/>
  <c r="C314" i="31"/>
  <c r="A314" i="31"/>
  <c r="C313" i="31"/>
  <c r="A313" i="31"/>
  <c r="C312" i="31"/>
  <c r="A312" i="31"/>
  <c r="C311" i="31"/>
  <c r="A311" i="31"/>
  <c r="C310" i="31"/>
  <c r="A310" i="31"/>
  <c r="C309" i="31"/>
  <c r="A309" i="31"/>
  <c r="C308" i="31"/>
  <c r="A308" i="31"/>
  <c r="C307" i="31"/>
  <c r="A307" i="31"/>
  <c r="C306" i="31"/>
  <c r="A306" i="31"/>
  <c r="C305" i="31"/>
  <c r="A305" i="31"/>
  <c r="C304" i="31"/>
  <c r="A304" i="31"/>
  <c r="C303" i="31"/>
  <c r="A303" i="31"/>
  <c r="C302" i="31"/>
  <c r="A302" i="31"/>
  <c r="C301" i="31"/>
  <c r="A301" i="31"/>
  <c r="C300" i="31"/>
  <c r="A300" i="31"/>
  <c r="C299" i="31"/>
  <c r="A299" i="31"/>
  <c r="C298" i="31"/>
  <c r="A298" i="31"/>
  <c r="C297" i="31"/>
  <c r="A297" i="31"/>
  <c r="C296" i="31"/>
  <c r="A296" i="31"/>
  <c r="C295" i="31"/>
  <c r="A295" i="31"/>
  <c r="C294" i="31"/>
  <c r="A294" i="31"/>
  <c r="C293" i="31"/>
  <c r="A293" i="31"/>
  <c r="C292" i="31"/>
  <c r="A292" i="31"/>
  <c r="C291" i="31"/>
  <c r="A291" i="31"/>
  <c r="C290" i="31"/>
  <c r="A290" i="31"/>
  <c r="C289" i="31"/>
  <c r="A289" i="31"/>
  <c r="C288" i="31"/>
  <c r="A288" i="31"/>
  <c r="C287" i="31"/>
  <c r="A287" i="31"/>
  <c r="C286" i="31"/>
  <c r="A286" i="31"/>
  <c r="C285" i="31"/>
  <c r="A285" i="31"/>
  <c r="C284" i="31"/>
  <c r="A284" i="31"/>
  <c r="C283" i="31"/>
  <c r="A283" i="31"/>
  <c r="C282" i="31"/>
  <c r="A282" i="31"/>
  <c r="C281" i="31"/>
  <c r="A281" i="31"/>
  <c r="C280" i="31"/>
  <c r="A280" i="31"/>
  <c r="C279" i="31"/>
  <c r="A279" i="31"/>
  <c r="C278" i="31"/>
  <c r="A278" i="31"/>
  <c r="C277" i="31"/>
  <c r="A277" i="31"/>
  <c r="C276" i="31"/>
  <c r="A276" i="31"/>
  <c r="C275" i="31"/>
  <c r="A275" i="31"/>
  <c r="C274" i="31"/>
  <c r="A274" i="31"/>
  <c r="C273" i="31"/>
  <c r="A273" i="31"/>
  <c r="C272" i="31"/>
  <c r="A272" i="31"/>
  <c r="C271" i="31"/>
  <c r="A271" i="31"/>
  <c r="C270" i="31"/>
  <c r="A270" i="31"/>
  <c r="C269" i="31"/>
  <c r="A269" i="31"/>
  <c r="C268" i="31"/>
  <c r="A268" i="31"/>
  <c r="C267" i="31"/>
  <c r="A267" i="31"/>
  <c r="C266" i="31"/>
  <c r="A266" i="31"/>
  <c r="C265" i="31"/>
  <c r="A265" i="31"/>
  <c r="C264" i="31"/>
  <c r="A264" i="31"/>
  <c r="C263" i="31"/>
  <c r="A263" i="31"/>
  <c r="C262" i="31"/>
  <c r="A262" i="31"/>
  <c r="C261" i="31"/>
  <c r="A261" i="31"/>
  <c r="C260" i="31"/>
  <c r="A260" i="31"/>
  <c r="C259" i="31"/>
  <c r="A259" i="31"/>
  <c r="C258" i="31"/>
  <c r="A258" i="31"/>
  <c r="C257" i="31"/>
  <c r="A257" i="31"/>
  <c r="C256" i="31"/>
  <c r="A256" i="31"/>
  <c r="C255" i="31"/>
  <c r="A255" i="31"/>
  <c r="C254" i="31"/>
  <c r="A254" i="31"/>
  <c r="C253" i="31"/>
  <c r="A253" i="31"/>
  <c r="C252" i="31"/>
  <c r="A252" i="31"/>
  <c r="C251" i="31"/>
  <c r="A251" i="31"/>
  <c r="C250" i="31"/>
  <c r="A250" i="31"/>
  <c r="C249" i="31"/>
  <c r="A249" i="31"/>
  <c r="C248" i="31"/>
  <c r="A248" i="31"/>
  <c r="C247" i="31"/>
  <c r="A247" i="31"/>
  <c r="C246" i="31"/>
  <c r="A246" i="31"/>
  <c r="C245" i="31"/>
  <c r="A245" i="31"/>
  <c r="C244" i="31"/>
  <c r="A244" i="31"/>
  <c r="C243" i="31"/>
  <c r="A243" i="31"/>
  <c r="C242" i="31"/>
  <c r="A242" i="31"/>
  <c r="C241" i="31"/>
  <c r="A241" i="31"/>
  <c r="C240" i="31"/>
  <c r="A240" i="31"/>
  <c r="C239" i="31"/>
  <c r="A239" i="31"/>
  <c r="C238" i="31"/>
  <c r="A238" i="31"/>
  <c r="C237" i="31"/>
  <c r="A237" i="31"/>
  <c r="C236" i="31"/>
  <c r="A236" i="31"/>
  <c r="C235" i="31"/>
  <c r="A235" i="31"/>
  <c r="C234" i="31"/>
  <c r="A234" i="31"/>
  <c r="C233" i="31"/>
  <c r="A233" i="31"/>
  <c r="C232" i="31"/>
  <c r="A232" i="31"/>
  <c r="C231" i="31"/>
  <c r="A231" i="31"/>
  <c r="C230" i="31"/>
  <c r="A230" i="31"/>
  <c r="C229" i="31"/>
  <c r="A229" i="31"/>
  <c r="C228" i="31"/>
  <c r="A228" i="31"/>
  <c r="C227" i="31"/>
  <c r="A227" i="31"/>
  <c r="C226" i="31"/>
  <c r="A226" i="31"/>
  <c r="C225" i="31"/>
  <c r="A225" i="31"/>
  <c r="C224" i="31"/>
  <c r="A224" i="31"/>
  <c r="C223" i="31"/>
  <c r="A223" i="31"/>
  <c r="C222" i="31"/>
  <c r="A222" i="31"/>
  <c r="C221" i="31"/>
  <c r="A221" i="31"/>
  <c r="C220" i="31"/>
  <c r="A220" i="31"/>
  <c r="C219" i="31"/>
  <c r="A219" i="31"/>
  <c r="C218" i="31"/>
  <c r="A218" i="31"/>
  <c r="C217" i="31"/>
  <c r="A217" i="31"/>
  <c r="C216" i="31"/>
  <c r="A216" i="31"/>
  <c r="C215" i="31"/>
  <c r="A215" i="31"/>
  <c r="C214" i="31"/>
  <c r="A214" i="31"/>
  <c r="C213" i="31"/>
  <c r="A213" i="31"/>
  <c r="C212" i="31"/>
  <c r="A212" i="31"/>
  <c r="C211" i="31"/>
  <c r="A211" i="31"/>
  <c r="C210" i="31"/>
  <c r="A210" i="31"/>
  <c r="C209" i="31"/>
  <c r="A209" i="31"/>
  <c r="C208" i="31"/>
  <c r="A208" i="31"/>
  <c r="C207" i="31"/>
  <c r="A207" i="31"/>
  <c r="C206" i="31"/>
  <c r="A206" i="31"/>
  <c r="C205" i="31"/>
  <c r="A205" i="31"/>
  <c r="C204" i="31"/>
  <c r="A204" i="31"/>
  <c r="C203" i="31"/>
  <c r="A203" i="31"/>
  <c r="C202" i="31"/>
  <c r="A202" i="31"/>
  <c r="C201" i="31"/>
  <c r="A201" i="31"/>
  <c r="C200" i="31"/>
  <c r="A200" i="31"/>
  <c r="C199" i="31"/>
  <c r="A199" i="31"/>
  <c r="C198" i="31"/>
  <c r="A198" i="31"/>
  <c r="C197" i="31"/>
  <c r="A197" i="31"/>
  <c r="C196" i="31"/>
  <c r="A196" i="31"/>
  <c r="C195" i="31"/>
  <c r="A195" i="31"/>
  <c r="C194" i="31"/>
  <c r="A194" i="31"/>
  <c r="C193" i="31"/>
  <c r="A193" i="31"/>
  <c r="C192" i="31"/>
  <c r="A192" i="31"/>
  <c r="C191" i="31"/>
  <c r="A191" i="31"/>
  <c r="C190" i="31"/>
  <c r="A190" i="31"/>
  <c r="C189" i="31"/>
  <c r="A189" i="31"/>
  <c r="C188" i="31"/>
  <c r="A188" i="31"/>
  <c r="C187" i="31"/>
  <c r="A187" i="31"/>
  <c r="C186" i="31"/>
  <c r="A186" i="31"/>
  <c r="C185" i="31"/>
  <c r="A185" i="31"/>
  <c r="C184" i="31"/>
  <c r="A184" i="31"/>
  <c r="C183" i="31"/>
  <c r="A183" i="31"/>
  <c r="C182" i="31"/>
  <c r="A182" i="31"/>
  <c r="C181" i="31"/>
  <c r="A181" i="31"/>
  <c r="C180" i="31"/>
  <c r="A180" i="31"/>
  <c r="C179" i="31"/>
  <c r="A179" i="31"/>
  <c r="C178" i="31"/>
  <c r="A178" i="31"/>
  <c r="C177" i="31"/>
  <c r="A177" i="31"/>
  <c r="C176" i="31"/>
  <c r="A176" i="31"/>
  <c r="C175" i="31"/>
  <c r="A175" i="31"/>
  <c r="C174" i="31"/>
  <c r="A174" i="31"/>
  <c r="C173" i="31"/>
  <c r="A173" i="31"/>
  <c r="C172" i="31"/>
  <c r="A172" i="31"/>
  <c r="C171" i="31"/>
  <c r="A171" i="31"/>
  <c r="C170" i="31"/>
  <c r="A170" i="31"/>
  <c r="C169" i="31"/>
  <c r="A169" i="31"/>
  <c r="C168" i="31"/>
  <c r="A168" i="31"/>
  <c r="C167" i="31"/>
  <c r="A167" i="31"/>
  <c r="C166" i="31"/>
  <c r="A166" i="31"/>
  <c r="C165" i="31"/>
  <c r="A165" i="31"/>
  <c r="C164" i="31"/>
  <c r="A164" i="31"/>
  <c r="C163" i="31"/>
  <c r="A163" i="31"/>
  <c r="C162" i="31"/>
  <c r="A162" i="31"/>
  <c r="C161" i="31"/>
  <c r="A161" i="31"/>
  <c r="C160" i="31"/>
  <c r="A160" i="31"/>
  <c r="C159" i="31"/>
  <c r="A159" i="31"/>
  <c r="C158" i="31"/>
  <c r="A158" i="31"/>
  <c r="C157" i="31"/>
  <c r="A157" i="31"/>
  <c r="C156" i="31"/>
  <c r="A156" i="31"/>
  <c r="C155" i="31"/>
  <c r="A155" i="31"/>
  <c r="C154" i="31"/>
  <c r="A154" i="31"/>
  <c r="C153" i="31"/>
  <c r="A153" i="31"/>
  <c r="C152" i="31"/>
  <c r="A152" i="31"/>
  <c r="C151" i="31"/>
  <c r="A151" i="31"/>
  <c r="C150" i="31"/>
  <c r="A150" i="31"/>
  <c r="C149" i="31"/>
  <c r="A149" i="31"/>
  <c r="C148" i="31"/>
  <c r="A148" i="31"/>
  <c r="C147" i="31"/>
  <c r="A147" i="31"/>
  <c r="C146" i="31"/>
  <c r="A146" i="31"/>
  <c r="C145" i="31"/>
  <c r="A145" i="31"/>
  <c r="C144" i="31"/>
  <c r="A144" i="31"/>
  <c r="C143" i="31"/>
  <c r="A143" i="31"/>
  <c r="C142" i="31"/>
  <c r="A142" i="31"/>
  <c r="C141" i="31"/>
  <c r="A141" i="31"/>
  <c r="C140" i="31"/>
  <c r="A140" i="31"/>
  <c r="C139" i="31"/>
  <c r="A139" i="31"/>
  <c r="C138" i="31"/>
  <c r="A138" i="31"/>
  <c r="C137" i="31"/>
  <c r="A137" i="31"/>
  <c r="C136" i="31"/>
  <c r="A136" i="31"/>
  <c r="C135" i="31"/>
  <c r="A135" i="31"/>
  <c r="C134" i="31"/>
  <c r="A134" i="31"/>
  <c r="C133" i="31"/>
  <c r="A133" i="31"/>
  <c r="C132" i="31"/>
  <c r="A132" i="31"/>
  <c r="C131" i="31"/>
  <c r="A131" i="31"/>
  <c r="C130" i="31"/>
  <c r="A130" i="31"/>
  <c r="C129" i="31"/>
  <c r="A129" i="31"/>
  <c r="C128" i="31"/>
  <c r="A128" i="31"/>
  <c r="C127" i="31"/>
  <c r="A127" i="31"/>
  <c r="C126" i="31"/>
  <c r="A126" i="31"/>
  <c r="C125" i="31"/>
  <c r="A125" i="31"/>
  <c r="C124" i="31"/>
  <c r="A124" i="31"/>
  <c r="C123" i="31"/>
  <c r="A123" i="31"/>
  <c r="C122" i="31"/>
  <c r="A122" i="31"/>
  <c r="C121" i="31"/>
  <c r="A121" i="31"/>
  <c r="C120" i="31"/>
  <c r="A120" i="31"/>
  <c r="C119" i="31"/>
  <c r="A119" i="31"/>
  <c r="C118" i="31"/>
  <c r="A118" i="31"/>
  <c r="C117" i="31"/>
  <c r="A117" i="31"/>
  <c r="C116" i="31"/>
  <c r="A116" i="31"/>
  <c r="C115" i="31"/>
  <c r="A115" i="31"/>
  <c r="C114" i="31"/>
  <c r="A114" i="31"/>
  <c r="C113" i="31"/>
  <c r="A113" i="31"/>
  <c r="C112" i="31"/>
  <c r="A112" i="31"/>
  <c r="C111" i="31"/>
  <c r="A111" i="31"/>
  <c r="C110" i="31"/>
  <c r="A110" i="31"/>
  <c r="C109" i="31"/>
  <c r="A109" i="31"/>
  <c r="C108" i="31"/>
  <c r="A108" i="31"/>
  <c r="C107" i="31"/>
  <c r="A107" i="31"/>
  <c r="C106" i="31"/>
  <c r="A106" i="31"/>
  <c r="C105" i="31"/>
  <c r="A105" i="31"/>
  <c r="C104" i="31"/>
  <c r="A104" i="31"/>
  <c r="C103" i="31"/>
  <c r="A103" i="31"/>
  <c r="C102" i="31"/>
  <c r="A102" i="31"/>
  <c r="C101" i="31"/>
  <c r="A101" i="31"/>
  <c r="C100" i="31"/>
  <c r="A100" i="31"/>
  <c r="C99" i="31"/>
  <c r="A99" i="31"/>
  <c r="C98" i="31"/>
  <c r="A98" i="31"/>
  <c r="C97" i="31"/>
  <c r="A97" i="31"/>
  <c r="C96" i="31"/>
  <c r="A96" i="31"/>
  <c r="C95" i="31"/>
  <c r="A95" i="31"/>
  <c r="C94" i="31"/>
  <c r="A94" i="31"/>
  <c r="C93" i="31"/>
  <c r="A93" i="31"/>
  <c r="C92" i="31"/>
  <c r="A92" i="31"/>
  <c r="C91" i="31"/>
  <c r="A91" i="31"/>
  <c r="C90" i="31"/>
  <c r="A90" i="31"/>
  <c r="C89" i="31"/>
  <c r="A89" i="31"/>
  <c r="C88" i="31"/>
  <c r="A88" i="31"/>
  <c r="C87" i="31"/>
  <c r="A87" i="31"/>
  <c r="C86" i="31"/>
  <c r="A86" i="31"/>
  <c r="C85" i="31"/>
  <c r="A85" i="31"/>
  <c r="C84" i="31"/>
  <c r="A84" i="31"/>
  <c r="C83" i="31"/>
  <c r="A83" i="31"/>
  <c r="C82" i="31"/>
  <c r="A82" i="31"/>
  <c r="C81" i="31"/>
  <c r="A81" i="31"/>
  <c r="C80" i="31"/>
  <c r="A80" i="31"/>
  <c r="C79" i="31"/>
  <c r="A79" i="31"/>
  <c r="C78" i="31"/>
  <c r="A78" i="31"/>
  <c r="C77" i="31"/>
  <c r="A77" i="31"/>
  <c r="C76" i="31"/>
  <c r="A76" i="31"/>
  <c r="C75" i="31"/>
  <c r="A75" i="31"/>
  <c r="C74" i="31"/>
  <c r="A74" i="31"/>
  <c r="C73" i="31"/>
  <c r="A73" i="31"/>
  <c r="C72" i="31"/>
  <c r="A72" i="31"/>
  <c r="C71" i="31"/>
  <c r="A71" i="31"/>
  <c r="C402" i="30"/>
  <c r="A402" i="30"/>
  <c r="C401" i="30"/>
  <c r="A401" i="30"/>
  <c r="C400" i="30"/>
  <c r="A400" i="30"/>
  <c r="C399" i="30"/>
  <c r="A399" i="30"/>
  <c r="C398" i="30"/>
  <c r="A398" i="30"/>
  <c r="C397" i="30"/>
  <c r="A397" i="30"/>
  <c r="C396" i="30"/>
  <c r="A396" i="30"/>
  <c r="C395" i="30"/>
  <c r="A395" i="30"/>
  <c r="C394" i="30"/>
  <c r="A394" i="30"/>
  <c r="C393" i="30"/>
  <c r="A393" i="30"/>
  <c r="C392" i="30"/>
  <c r="A392" i="30"/>
  <c r="C391" i="30"/>
  <c r="A391" i="30"/>
  <c r="C390" i="30"/>
  <c r="A390" i="30"/>
  <c r="C389" i="30"/>
  <c r="A389" i="30"/>
  <c r="C388" i="30"/>
  <c r="A388" i="30"/>
  <c r="C387" i="30"/>
  <c r="A387" i="30"/>
  <c r="C386" i="30"/>
  <c r="A386" i="30"/>
  <c r="C385" i="30"/>
  <c r="A385" i="30"/>
  <c r="C384" i="30"/>
  <c r="A384" i="30"/>
  <c r="C383" i="30"/>
  <c r="A383" i="30"/>
  <c r="C382" i="30"/>
  <c r="A382" i="30"/>
  <c r="C381" i="30"/>
  <c r="A381" i="30"/>
  <c r="C380" i="30"/>
  <c r="A380" i="30"/>
  <c r="C379" i="30"/>
  <c r="A379" i="30"/>
  <c r="C378" i="30"/>
  <c r="A378" i="30"/>
  <c r="C377" i="30"/>
  <c r="A377" i="30"/>
  <c r="C376" i="30"/>
  <c r="A376" i="30"/>
  <c r="C375" i="30"/>
  <c r="A375" i="30"/>
  <c r="C374" i="30"/>
  <c r="A374" i="30"/>
  <c r="C373" i="30"/>
  <c r="A373" i="30"/>
  <c r="C372" i="30"/>
  <c r="A372" i="30"/>
  <c r="C371" i="30"/>
  <c r="A371" i="30"/>
  <c r="C370" i="30"/>
  <c r="A370" i="30"/>
  <c r="C369" i="30"/>
  <c r="A369" i="30"/>
  <c r="C368" i="30"/>
  <c r="A368" i="30"/>
  <c r="C367" i="30"/>
  <c r="A367" i="30"/>
  <c r="C366" i="30"/>
  <c r="A366" i="30"/>
  <c r="C365" i="30"/>
  <c r="A365" i="30"/>
  <c r="C364" i="30"/>
  <c r="A364" i="30"/>
  <c r="C363" i="30"/>
  <c r="A363" i="30"/>
  <c r="C362" i="30"/>
  <c r="A362" i="30"/>
  <c r="C361" i="30"/>
  <c r="A361" i="30"/>
  <c r="C360" i="30"/>
  <c r="A360" i="30"/>
  <c r="C359" i="30"/>
  <c r="A359" i="30"/>
  <c r="C358" i="30"/>
  <c r="A358" i="30"/>
  <c r="C357" i="30"/>
  <c r="A357" i="30"/>
  <c r="C356" i="30"/>
  <c r="A356" i="30"/>
  <c r="C355" i="30"/>
  <c r="A355" i="30"/>
  <c r="C354" i="30"/>
  <c r="A354" i="30"/>
  <c r="C353" i="30"/>
  <c r="A353" i="30"/>
  <c r="C352" i="30"/>
  <c r="A352" i="30"/>
  <c r="C351" i="30"/>
  <c r="A351" i="30"/>
  <c r="C350" i="30"/>
  <c r="A350" i="30"/>
  <c r="C349" i="30"/>
  <c r="A349" i="30"/>
  <c r="C348" i="30"/>
  <c r="A348" i="30"/>
  <c r="C347" i="30"/>
  <c r="A347" i="30"/>
  <c r="C346" i="30"/>
  <c r="A346" i="30"/>
  <c r="C345" i="30"/>
  <c r="A345" i="30"/>
  <c r="C344" i="30"/>
  <c r="A344" i="30"/>
  <c r="C343" i="30"/>
  <c r="A343" i="30"/>
  <c r="C342" i="30"/>
  <c r="A342" i="30"/>
  <c r="C341" i="30"/>
  <c r="A341" i="30"/>
  <c r="C340" i="30"/>
  <c r="A340" i="30"/>
  <c r="C339" i="30"/>
  <c r="A339" i="30"/>
  <c r="C338" i="30"/>
  <c r="A338" i="30"/>
  <c r="C337" i="30"/>
  <c r="A337" i="30"/>
  <c r="C336" i="30"/>
  <c r="A336" i="30"/>
  <c r="C335" i="30"/>
  <c r="A335" i="30"/>
  <c r="C334" i="30"/>
  <c r="A334" i="30"/>
  <c r="C333" i="30"/>
  <c r="A333" i="30"/>
  <c r="C332" i="30"/>
  <c r="A332" i="30"/>
  <c r="C331" i="30"/>
  <c r="A331" i="30"/>
  <c r="C330" i="30"/>
  <c r="A330" i="30"/>
  <c r="C329" i="30"/>
  <c r="A329" i="30"/>
  <c r="C328" i="30"/>
  <c r="A328" i="30"/>
  <c r="C327" i="30"/>
  <c r="A327" i="30"/>
  <c r="C326" i="30"/>
  <c r="A326" i="30"/>
  <c r="C325" i="30"/>
  <c r="A325" i="30"/>
  <c r="C324" i="30"/>
  <c r="A324" i="30"/>
  <c r="C323" i="30"/>
  <c r="A323" i="30"/>
  <c r="C322" i="30"/>
  <c r="A322" i="30"/>
  <c r="C321" i="30"/>
  <c r="A321" i="30"/>
  <c r="C320" i="30"/>
  <c r="A320" i="30"/>
  <c r="C319" i="30"/>
  <c r="A319" i="30"/>
  <c r="C318" i="30"/>
  <c r="A318" i="30"/>
  <c r="C317" i="30"/>
  <c r="A317" i="30"/>
  <c r="C316" i="30"/>
  <c r="A316" i="30"/>
  <c r="C315" i="30"/>
  <c r="A315" i="30"/>
  <c r="C314" i="30"/>
  <c r="A314" i="30"/>
  <c r="C313" i="30"/>
  <c r="A313" i="30"/>
  <c r="C312" i="30"/>
  <c r="A312" i="30"/>
  <c r="C311" i="30"/>
  <c r="A311" i="30"/>
  <c r="C310" i="30"/>
  <c r="A310" i="30"/>
  <c r="C309" i="30"/>
  <c r="A309" i="30"/>
  <c r="C308" i="30"/>
  <c r="A308" i="30"/>
  <c r="C307" i="30"/>
  <c r="A307" i="30"/>
  <c r="C306" i="30"/>
  <c r="A306" i="30"/>
  <c r="C305" i="30"/>
  <c r="A305" i="30"/>
  <c r="C304" i="30"/>
  <c r="A304" i="30"/>
  <c r="C303" i="30"/>
  <c r="A303" i="30"/>
  <c r="C302" i="30"/>
  <c r="A302" i="30"/>
  <c r="C301" i="30"/>
  <c r="A301" i="30"/>
  <c r="C300" i="30"/>
  <c r="A300" i="30"/>
  <c r="C299" i="30"/>
  <c r="A299" i="30"/>
  <c r="C298" i="30"/>
  <c r="A298" i="30"/>
  <c r="C297" i="30"/>
  <c r="A297" i="30"/>
  <c r="C296" i="30"/>
  <c r="A296" i="30"/>
  <c r="C295" i="30"/>
  <c r="A295" i="30"/>
  <c r="C294" i="30"/>
  <c r="A294" i="30"/>
  <c r="C293" i="30"/>
  <c r="A293" i="30"/>
  <c r="C292" i="30"/>
  <c r="A292" i="30"/>
  <c r="C291" i="30"/>
  <c r="A291" i="30"/>
  <c r="C290" i="30"/>
  <c r="A290" i="30"/>
  <c r="C289" i="30"/>
  <c r="A289" i="30"/>
  <c r="C288" i="30"/>
  <c r="A288" i="30"/>
  <c r="C287" i="30"/>
  <c r="A287" i="30"/>
  <c r="C286" i="30"/>
  <c r="A286" i="30"/>
  <c r="C285" i="30"/>
  <c r="A285" i="30"/>
  <c r="C284" i="30"/>
  <c r="A284" i="30"/>
  <c r="C283" i="30"/>
  <c r="A283" i="30"/>
  <c r="C282" i="30"/>
  <c r="A282" i="30"/>
  <c r="C281" i="30"/>
  <c r="A281" i="30"/>
  <c r="C280" i="30"/>
  <c r="A280" i="30"/>
  <c r="C279" i="30"/>
  <c r="A279" i="30"/>
  <c r="C278" i="30"/>
  <c r="A278" i="30"/>
  <c r="C277" i="30"/>
  <c r="A277" i="30"/>
  <c r="C276" i="30"/>
  <c r="A276" i="30"/>
  <c r="C275" i="30"/>
  <c r="A275" i="30"/>
  <c r="C274" i="30"/>
  <c r="A274" i="30"/>
  <c r="C273" i="30"/>
  <c r="A273" i="30"/>
  <c r="C272" i="30"/>
  <c r="A272" i="30"/>
  <c r="C271" i="30"/>
  <c r="A271" i="30"/>
  <c r="C270" i="30"/>
  <c r="A270" i="30"/>
  <c r="C269" i="30"/>
  <c r="A269" i="30"/>
  <c r="C268" i="30"/>
  <c r="A268" i="30"/>
  <c r="C267" i="30"/>
  <c r="A267" i="30"/>
  <c r="C266" i="30"/>
  <c r="A266" i="30"/>
  <c r="C265" i="30"/>
  <c r="A265" i="30"/>
  <c r="C264" i="30"/>
  <c r="A264" i="30"/>
  <c r="C263" i="30"/>
  <c r="A263" i="30"/>
  <c r="C262" i="30"/>
  <c r="A262" i="30"/>
  <c r="C261" i="30"/>
  <c r="A261" i="30"/>
  <c r="C260" i="30"/>
  <c r="A260" i="30"/>
  <c r="C259" i="30"/>
  <c r="A259" i="30"/>
  <c r="C258" i="30"/>
  <c r="A258" i="30"/>
  <c r="C257" i="30"/>
  <c r="A257" i="30"/>
  <c r="C256" i="30"/>
  <c r="A256" i="30"/>
  <c r="C255" i="30"/>
  <c r="A255" i="30"/>
  <c r="C254" i="30"/>
  <c r="A254" i="30"/>
  <c r="C253" i="30"/>
  <c r="A253" i="30"/>
  <c r="C252" i="30"/>
  <c r="A252" i="30"/>
  <c r="C251" i="30"/>
  <c r="A251" i="30"/>
  <c r="C250" i="30"/>
  <c r="A250" i="30"/>
  <c r="C249" i="30"/>
  <c r="A249" i="30"/>
  <c r="C248" i="30"/>
  <c r="A248" i="30"/>
  <c r="C247" i="30"/>
  <c r="A247" i="30"/>
  <c r="C246" i="30"/>
  <c r="A246" i="30"/>
  <c r="C245" i="30"/>
  <c r="A245" i="30"/>
  <c r="C244" i="30"/>
  <c r="A244" i="30"/>
  <c r="C243" i="30"/>
  <c r="A243" i="30"/>
  <c r="C242" i="30"/>
  <c r="A242" i="30"/>
  <c r="C241" i="30"/>
  <c r="A241" i="30"/>
  <c r="C240" i="30"/>
  <c r="A240" i="30"/>
  <c r="C239" i="30"/>
  <c r="A239" i="30"/>
  <c r="C238" i="30"/>
  <c r="A238" i="30"/>
  <c r="C237" i="30"/>
  <c r="A237" i="30"/>
  <c r="C236" i="30"/>
  <c r="A236" i="30"/>
  <c r="C235" i="30"/>
  <c r="A235" i="30"/>
  <c r="C234" i="30"/>
  <c r="A234" i="30"/>
  <c r="C233" i="30"/>
  <c r="A233" i="30"/>
  <c r="C232" i="30"/>
  <c r="A232" i="30"/>
  <c r="C231" i="30"/>
  <c r="A231" i="30"/>
  <c r="C230" i="30"/>
  <c r="A230" i="30"/>
  <c r="C229" i="30"/>
  <c r="A229" i="30"/>
  <c r="C228" i="30"/>
  <c r="A228" i="30"/>
  <c r="C227" i="30"/>
  <c r="A227" i="30"/>
  <c r="C226" i="30"/>
  <c r="A226" i="30"/>
  <c r="C225" i="30"/>
  <c r="A225" i="30"/>
  <c r="C224" i="30"/>
  <c r="A224" i="30"/>
  <c r="C223" i="30"/>
  <c r="A223" i="30"/>
  <c r="C222" i="30"/>
  <c r="A222" i="30"/>
  <c r="C221" i="30"/>
  <c r="A221" i="30"/>
  <c r="C220" i="30"/>
  <c r="A220" i="30"/>
  <c r="C219" i="30"/>
  <c r="A219" i="30"/>
  <c r="C218" i="30"/>
  <c r="A218" i="30"/>
  <c r="C217" i="30"/>
  <c r="A217" i="30"/>
  <c r="C216" i="30"/>
  <c r="A216" i="30"/>
  <c r="C215" i="30"/>
  <c r="A215" i="30"/>
  <c r="C214" i="30"/>
  <c r="A214" i="30"/>
  <c r="C213" i="30"/>
  <c r="A213" i="30"/>
  <c r="C212" i="30"/>
  <c r="A212" i="30"/>
  <c r="C211" i="30"/>
  <c r="A211" i="30"/>
  <c r="C210" i="30"/>
  <c r="A210" i="30"/>
  <c r="C209" i="30"/>
  <c r="A209" i="30"/>
  <c r="C208" i="30"/>
  <c r="A208" i="30"/>
  <c r="C207" i="30"/>
  <c r="A207" i="30"/>
  <c r="C206" i="30"/>
  <c r="A206" i="30"/>
  <c r="C205" i="30"/>
  <c r="A205" i="30"/>
  <c r="C204" i="30"/>
  <c r="A204" i="30"/>
  <c r="C203" i="30"/>
  <c r="A203" i="30"/>
  <c r="C202" i="30"/>
  <c r="A202" i="30"/>
  <c r="C201" i="30"/>
  <c r="A201" i="30"/>
  <c r="C200" i="30"/>
  <c r="A200" i="30"/>
  <c r="C199" i="30"/>
  <c r="A199" i="30"/>
  <c r="C198" i="30"/>
  <c r="A198" i="30"/>
  <c r="C197" i="30"/>
  <c r="A197" i="30"/>
  <c r="C196" i="30"/>
  <c r="A196" i="30"/>
  <c r="C195" i="30"/>
  <c r="A195" i="30"/>
  <c r="C194" i="30"/>
  <c r="A194" i="30"/>
  <c r="C193" i="30"/>
  <c r="A193" i="30"/>
  <c r="C192" i="30"/>
  <c r="A192" i="30"/>
  <c r="C191" i="30"/>
  <c r="A191" i="30"/>
  <c r="C190" i="30"/>
  <c r="A190" i="30"/>
  <c r="C189" i="30"/>
  <c r="A189" i="30"/>
  <c r="C188" i="30"/>
  <c r="A188" i="30"/>
  <c r="C187" i="30"/>
  <c r="A187" i="30"/>
  <c r="C186" i="30"/>
  <c r="A186" i="30"/>
  <c r="C185" i="30"/>
  <c r="A185" i="30"/>
  <c r="C184" i="30"/>
  <c r="A184" i="30"/>
  <c r="C183" i="30"/>
  <c r="A183" i="30"/>
  <c r="C182" i="30"/>
  <c r="A182" i="30"/>
  <c r="C181" i="30"/>
  <c r="A181" i="30"/>
  <c r="C180" i="30"/>
  <c r="A180" i="30"/>
  <c r="C179" i="30"/>
  <c r="A179" i="30"/>
  <c r="C178" i="30"/>
  <c r="A178" i="30"/>
  <c r="C177" i="30"/>
  <c r="A177" i="30"/>
  <c r="C176" i="30"/>
  <c r="A176" i="30"/>
  <c r="C175" i="30"/>
  <c r="A175" i="30"/>
  <c r="C174" i="30"/>
  <c r="A174" i="30"/>
  <c r="C173" i="30"/>
  <c r="A173" i="30"/>
  <c r="C172" i="30"/>
  <c r="A172" i="30"/>
  <c r="C171" i="30"/>
  <c r="A171" i="30"/>
  <c r="C170" i="30"/>
  <c r="A170" i="30"/>
  <c r="C169" i="30"/>
  <c r="A169" i="30"/>
  <c r="C168" i="30"/>
  <c r="A168" i="30"/>
  <c r="C167" i="30"/>
  <c r="A167" i="30"/>
  <c r="C166" i="30"/>
  <c r="A166" i="30"/>
  <c r="C165" i="30"/>
  <c r="A165" i="30"/>
  <c r="C164" i="30"/>
  <c r="A164" i="30"/>
  <c r="C163" i="30"/>
  <c r="A163" i="30"/>
  <c r="C162" i="30"/>
  <c r="A162" i="30"/>
  <c r="C161" i="30"/>
  <c r="A161" i="30"/>
  <c r="C160" i="30"/>
  <c r="A160" i="30"/>
  <c r="C159" i="30"/>
  <c r="A159" i="30"/>
  <c r="C158" i="30"/>
  <c r="A158" i="30"/>
  <c r="C157" i="30"/>
  <c r="A157" i="30"/>
  <c r="C156" i="30"/>
  <c r="A156" i="30"/>
  <c r="C155" i="30"/>
  <c r="A155" i="30"/>
  <c r="C154" i="30"/>
  <c r="A154" i="30"/>
  <c r="C153" i="30"/>
  <c r="A153" i="30"/>
  <c r="C152" i="30"/>
  <c r="A152" i="30"/>
  <c r="C151" i="30"/>
  <c r="A151" i="30"/>
  <c r="C150" i="30"/>
  <c r="A150" i="30"/>
  <c r="C149" i="30"/>
  <c r="A149" i="30"/>
  <c r="C148" i="30"/>
  <c r="A148" i="30"/>
  <c r="C147" i="30"/>
  <c r="A147" i="30"/>
  <c r="C146" i="30"/>
  <c r="A146" i="30"/>
  <c r="C145" i="30"/>
  <c r="A145" i="30"/>
  <c r="C144" i="30"/>
  <c r="A144" i="30"/>
  <c r="C143" i="30"/>
  <c r="A143" i="30"/>
  <c r="C142" i="30"/>
  <c r="A142" i="30"/>
  <c r="C141" i="30"/>
  <c r="A141" i="30"/>
  <c r="C140" i="30"/>
  <c r="A140" i="30"/>
  <c r="C139" i="30"/>
  <c r="A139" i="30"/>
  <c r="C138" i="30"/>
  <c r="A138" i="30"/>
  <c r="C137" i="30"/>
  <c r="A137" i="30"/>
  <c r="C136" i="30"/>
  <c r="A136" i="30"/>
  <c r="C135" i="30"/>
  <c r="A135" i="30"/>
  <c r="C134" i="30"/>
  <c r="A134" i="30"/>
  <c r="C133" i="30"/>
  <c r="A133" i="30"/>
  <c r="C132" i="30"/>
  <c r="A132" i="30"/>
  <c r="C131" i="30"/>
  <c r="A131" i="30"/>
  <c r="C130" i="30"/>
  <c r="A130" i="30"/>
  <c r="C129" i="30"/>
  <c r="A129" i="30"/>
  <c r="C128" i="30"/>
  <c r="A128" i="30"/>
  <c r="C127" i="30"/>
  <c r="A127" i="30"/>
  <c r="C126" i="30"/>
  <c r="A126" i="30"/>
  <c r="C125" i="30"/>
  <c r="A125" i="30"/>
  <c r="C124" i="30"/>
  <c r="A124" i="30"/>
  <c r="C123" i="30"/>
  <c r="A123" i="30"/>
  <c r="C122" i="30"/>
  <c r="A122" i="30"/>
  <c r="C121" i="30"/>
  <c r="A121" i="30"/>
  <c r="C120" i="30"/>
  <c r="A120" i="30"/>
  <c r="C119" i="30"/>
  <c r="A119" i="30"/>
  <c r="C118" i="30"/>
  <c r="A118" i="30"/>
  <c r="C117" i="30"/>
  <c r="A117" i="30"/>
  <c r="C116" i="30"/>
  <c r="A116" i="30"/>
  <c r="C115" i="30"/>
  <c r="A115" i="30"/>
  <c r="C114" i="30"/>
  <c r="A114" i="30"/>
  <c r="C113" i="30"/>
  <c r="A113" i="30"/>
  <c r="C112" i="30"/>
  <c r="A112" i="30"/>
  <c r="C111" i="30"/>
  <c r="A111" i="30"/>
  <c r="C110" i="30"/>
  <c r="A110" i="30"/>
  <c r="C109" i="30"/>
  <c r="A109" i="30"/>
  <c r="C108" i="30"/>
  <c r="A108" i="30"/>
  <c r="C107" i="30"/>
  <c r="A107" i="30"/>
  <c r="C106" i="30"/>
  <c r="A106" i="30"/>
  <c r="C105" i="30"/>
  <c r="A105" i="30"/>
  <c r="C104" i="30"/>
  <c r="A104" i="30"/>
  <c r="C103" i="30"/>
  <c r="A103" i="30"/>
  <c r="C102" i="30"/>
  <c r="A102" i="30"/>
  <c r="C101" i="30"/>
  <c r="A101" i="30"/>
  <c r="C100" i="30"/>
  <c r="A100" i="30"/>
  <c r="C99" i="30"/>
  <c r="A99" i="30"/>
  <c r="C98" i="30"/>
  <c r="A98" i="30"/>
  <c r="C97" i="30"/>
  <c r="A97" i="30"/>
  <c r="C96" i="30"/>
  <c r="A96" i="30"/>
  <c r="C95" i="30"/>
  <c r="A95" i="30"/>
  <c r="C94" i="30"/>
  <c r="A94" i="30"/>
  <c r="C2" i="30"/>
  <c r="C421" i="29"/>
  <c r="A421" i="29"/>
  <c r="C420" i="29"/>
  <c r="A420" i="29"/>
  <c r="C419" i="29"/>
  <c r="A419" i="29"/>
  <c r="C418" i="29"/>
  <c r="A418" i="29"/>
  <c r="C417" i="29"/>
  <c r="A417" i="29"/>
  <c r="C416" i="29"/>
  <c r="A416" i="29"/>
  <c r="C415" i="29"/>
  <c r="A415" i="29"/>
  <c r="C414" i="29"/>
  <c r="A414" i="29"/>
  <c r="C413" i="29"/>
  <c r="A413" i="29"/>
  <c r="C412" i="29"/>
  <c r="A412" i="29"/>
  <c r="C411" i="29"/>
  <c r="A411" i="29"/>
  <c r="C410" i="29"/>
  <c r="A410" i="29"/>
  <c r="C409" i="29"/>
  <c r="A409" i="29"/>
  <c r="C408" i="29"/>
  <c r="A408" i="29"/>
  <c r="C407" i="29"/>
  <c r="A407" i="29"/>
  <c r="C406" i="29"/>
  <c r="A406" i="29"/>
  <c r="C405" i="29"/>
  <c r="A405" i="29"/>
  <c r="C404" i="29"/>
  <c r="A404" i="29"/>
  <c r="C403" i="29"/>
  <c r="A403" i="29"/>
  <c r="C402" i="29"/>
  <c r="A402" i="29"/>
  <c r="C401" i="29"/>
  <c r="A401" i="29"/>
  <c r="C400" i="29"/>
  <c r="A400" i="29"/>
  <c r="C399" i="29"/>
  <c r="A399" i="29"/>
  <c r="C398" i="29"/>
  <c r="A398" i="29"/>
  <c r="C397" i="29"/>
  <c r="A397" i="29"/>
  <c r="C396" i="29"/>
  <c r="A396" i="29"/>
  <c r="C395" i="29"/>
  <c r="A395" i="29"/>
  <c r="C394" i="29"/>
  <c r="A394" i="29"/>
  <c r="C393" i="29"/>
  <c r="A393" i="29"/>
  <c r="C392" i="29"/>
  <c r="A392" i="29"/>
  <c r="C391" i="29"/>
  <c r="A391" i="29"/>
  <c r="C390" i="29"/>
  <c r="A390" i="29"/>
  <c r="C389" i="29"/>
  <c r="A389" i="29"/>
  <c r="C388" i="29"/>
  <c r="A388" i="29"/>
  <c r="C387" i="29"/>
  <c r="A387" i="29"/>
  <c r="C386" i="29"/>
  <c r="A386" i="29"/>
  <c r="C385" i="29"/>
  <c r="A385" i="29"/>
  <c r="C384" i="29"/>
  <c r="A384" i="29"/>
  <c r="C383" i="29"/>
  <c r="A383" i="29"/>
  <c r="C382" i="29"/>
  <c r="A382" i="29"/>
  <c r="C381" i="29"/>
  <c r="A381" i="29"/>
  <c r="C380" i="29"/>
  <c r="A380" i="29"/>
  <c r="C379" i="29"/>
  <c r="A379" i="29"/>
  <c r="C378" i="29"/>
  <c r="A378" i="29"/>
  <c r="C377" i="29"/>
  <c r="A377" i="29"/>
  <c r="C376" i="29"/>
  <c r="A376" i="29"/>
  <c r="C375" i="29"/>
  <c r="A375" i="29"/>
  <c r="C374" i="29"/>
  <c r="A374" i="29"/>
  <c r="C373" i="29"/>
  <c r="A373" i="29"/>
  <c r="C372" i="29"/>
  <c r="A372" i="29"/>
  <c r="C371" i="29"/>
  <c r="A371" i="29"/>
  <c r="C370" i="29"/>
  <c r="A370" i="29"/>
  <c r="C369" i="29"/>
  <c r="A369" i="29"/>
  <c r="C368" i="29"/>
  <c r="A368" i="29"/>
  <c r="C367" i="29"/>
  <c r="A367" i="29"/>
  <c r="C366" i="29"/>
  <c r="A366" i="29"/>
  <c r="C365" i="29"/>
  <c r="A365" i="29"/>
  <c r="C364" i="29"/>
  <c r="A364" i="29"/>
  <c r="C363" i="29"/>
  <c r="A363" i="29"/>
  <c r="C362" i="29"/>
  <c r="A362" i="29"/>
  <c r="C361" i="29"/>
  <c r="A361" i="29"/>
  <c r="C360" i="29"/>
  <c r="A360" i="29"/>
  <c r="C359" i="29"/>
  <c r="A359" i="29"/>
  <c r="C358" i="29"/>
  <c r="A358" i="29"/>
  <c r="C357" i="29"/>
  <c r="A357" i="29"/>
  <c r="C356" i="29"/>
  <c r="A356" i="29"/>
  <c r="C355" i="29"/>
  <c r="A355" i="29"/>
  <c r="C354" i="29"/>
  <c r="A354" i="29"/>
  <c r="C353" i="29"/>
  <c r="A353" i="29"/>
  <c r="C352" i="29"/>
  <c r="A352" i="29"/>
  <c r="C351" i="29"/>
  <c r="A351" i="29"/>
  <c r="C350" i="29"/>
  <c r="A350" i="29"/>
  <c r="C349" i="29"/>
  <c r="A349" i="29"/>
  <c r="C348" i="29"/>
  <c r="A348" i="29"/>
  <c r="C347" i="29"/>
  <c r="A347" i="29"/>
  <c r="C346" i="29"/>
  <c r="A346" i="29"/>
  <c r="C345" i="29"/>
  <c r="A345" i="29"/>
  <c r="C344" i="29"/>
  <c r="A344" i="29"/>
  <c r="C343" i="29"/>
  <c r="A343" i="29"/>
  <c r="C342" i="29"/>
  <c r="A342" i="29"/>
  <c r="C341" i="29"/>
  <c r="A341" i="29"/>
  <c r="C340" i="29"/>
  <c r="A340" i="29"/>
  <c r="C339" i="29"/>
  <c r="A339" i="29"/>
  <c r="C338" i="29"/>
  <c r="A338" i="29"/>
  <c r="C337" i="29"/>
  <c r="A337" i="29"/>
  <c r="C336" i="29"/>
  <c r="A336" i="29"/>
  <c r="C335" i="29"/>
  <c r="A335" i="29"/>
  <c r="C334" i="29"/>
  <c r="A334" i="29"/>
  <c r="C333" i="29"/>
  <c r="A333" i="29"/>
  <c r="C332" i="29"/>
  <c r="A332" i="29"/>
  <c r="C331" i="29"/>
  <c r="A331" i="29"/>
  <c r="C330" i="29"/>
  <c r="A330" i="29"/>
  <c r="C329" i="29"/>
  <c r="A329" i="29"/>
  <c r="C328" i="29"/>
  <c r="A328" i="29"/>
  <c r="C327" i="29"/>
  <c r="A327" i="29"/>
  <c r="C326" i="29"/>
  <c r="A326" i="29"/>
  <c r="C325" i="29"/>
  <c r="A325" i="29"/>
  <c r="C324" i="29"/>
  <c r="A324" i="29"/>
  <c r="C323" i="29"/>
  <c r="A323" i="29"/>
  <c r="C322" i="29"/>
  <c r="A322" i="29"/>
  <c r="C321" i="29"/>
  <c r="A321" i="29"/>
  <c r="C320" i="29"/>
  <c r="A320" i="29"/>
  <c r="C319" i="29"/>
  <c r="A319" i="29"/>
  <c r="C318" i="29"/>
  <c r="A318" i="29"/>
  <c r="C317" i="29"/>
  <c r="A317" i="29"/>
  <c r="C316" i="29"/>
  <c r="A316" i="29"/>
  <c r="C315" i="29"/>
  <c r="A315" i="29"/>
  <c r="C314" i="29"/>
  <c r="A314" i="29"/>
  <c r="C313" i="29"/>
  <c r="A313" i="29"/>
  <c r="C312" i="29"/>
  <c r="A312" i="29"/>
  <c r="C311" i="29"/>
  <c r="A311" i="29"/>
  <c r="C310" i="29"/>
  <c r="A310" i="29"/>
  <c r="C309" i="29"/>
  <c r="A309" i="29"/>
  <c r="C308" i="29"/>
  <c r="A308" i="29"/>
  <c r="C307" i="29"/>
  <c r="A307" i="29"/>
  <c r="C306" i="29"/>
  <c r="A306" i="29"/>
  <c r="C305" i="29"/>
  <c r="A305" i="29"/>
  <c r="C304" i="29"/>
  <c r="A304" i="29"/>
  <c r="C303" i="29"/>
  <c r="A303" i="29"/>
  <c r="C302" i="29"/>
  <c r="A302" i="29"/>
  <c r="C301" i="29"/>
  <c r="A301" i="29"/>
  <c r="C300" i="29"/>
  <c r="A300" i="29"/>
  <c r="C299" i="29"/>
  <c r="A299" i="29"/>
  <c r="C298" i="29"/>
  <c r="A298" i="29"/>
  <c r="C297" i="29"/>
  <c r="A297" i="29"/>
  <c r="C296" i="29"/>
  <c r="A296" i="29"/>
  <c r="C295" i="29"/>
  <c r="A295" i="29"/>
  <c r="C294" i="29"/>
  <c r="A294" i="29"/>
  <c r="C293" i="29"/>
  <c r="A293" i="29"/>
  <c r="C292" i="29"/>
  <c r="A292" i="29"/>
  <c r="C291" i="29"/>
  <c r="A291" i="29"/>
  <c r="C290" i="29"/>
  <c r="A290" i="29"/>
  <c r="C289" i="29"/>
  <c r="A289" i="29"/>
  <c r="C288" i="29"/>
  <c r="A288" i="29"/>
  <c r="C287" i="29"/>
  <c r="A287" i="29"/>
  <c r="C286" i="29"/>
  <c r="A286" i="29"/>
  <c r="C285" i="29"/>
  <c r="A285" i="29"/>
  <c r="C284" i="29"/>
  <c r="A284" i="29"/>
  <c r="C283" i="29"/>
  <c r="A283" i="29"/>
  <c r="C282" i="29"/>
  <c r="A282" i="29"/>
  <c r="C281" i="29"/>
  <c r="A281" i="29"/>
  <c r="C280" i="29"/>
  <c r="A280" i="29"/>
  <c r="C279" i="29"/>
  <c r="A279" i="29"/>
  <c r="C278" i="29"/>
  <c r="A278" i="29"/>
  <c r="C277" i="29"/>
  <c r="A277" i="29"/>
  <c r="C276" i="29"/>
  <c r="A276" i="29"/>
  <c r="C275" i="29"/>
  <c r="A275" i="29"/>
  <c r="C274" i="29"/>
  <c r="A274" i="29"/>
  <c r="C273" i="29"/>
  <c r="A273" i="29"/>
  <c r="C272" i="29"/>
  <c r="A272" i="29"/>
  <c r="C271" i="29"/>
  <c r="A271" i="29"/>
  <c r="C270" i="29"/>
  <c r="A270" i="29"/>
  <c r="C269" i="29"/>
  <c r="A269" i="29"/>
  <c r="C268" i="29"/>
  <c r="A268" i="29"/>
  <c r="C267" i="29"/>
  <c r="A267" i="29"/>
  <c r="C266" i="29"/>
  <c r="A266" i="29"/>
  <c r="C265" i="29"/>
  <c r="A265" i="29"/>
  <c r="C264" i="29"/>
  <c r="A264" i="29"/>
  <c r="C263" i="29"/>
  <c r="A263" i="29"/>
  <c r="C262" i="29"/>
  <c r="A262" i="29"/>
  <c r="C261" i="29"/>
  <c r="A261" i="29"/>
  <c r="C260" i="29"/>
  <c r="A260" i="29"/>
  <c r="C259" i="29"/>
  <c r="A259" i="29"/>
  <c r="C258" i="29"/>
  <c r="A258" i="29"/>
  <c r="C257" i="29"/>
  <c r="A257" i="29"/>
  <c r="C256" i="29"/>
  <c r="A256" i="29"/>
  <c r="C255" i="29"/>
  <c r="A255" i="29"/>
  <c r="C254" i="29"/>
  <c r="A254" i="29"/>
  <c r="C253" i="29"/>
  <c r="A253" i="29"/>
  <c r="C252" i="29"/>
  <c r="A252" i="29"/>
  <c r="C251" i="29"/>
  <c r="A251" i="29"/>
  <c r="C250" i="29"/>
  <c r="A250" i="29"/>
  <c r="C249" i="29"/>
  <c r="A249" i="29"/>
  <c r="C248" i="29"/>
  <c r="A248" i="29"/>
  <c r="C247" i="29"/>
  <c r="A247" i="29"/>
  <c r="C246" i="29"/>
  <c r="A246" i="29"/>
  <c r="C245" i="29"/>
  <c r="A245" i="29"/>
  <c r="C244" i="29"/>
  <c r="A244" i="29"/>
  <c r="C243" i="29"/>
  <c r="A243" i="29"/>
  <c r="C242" i="29"/>
  <c r="A242" i="29"/>
  <c r="C241" i="29"/>
  <c r="A241" i="29"/>
  <c r="C240" i="29"/>
  <c r="A240" i="29"/>
  <c r="C239" i="29"/>
  <c r="A239" i="29"/>
  <c r="C238" i="29"/>
  <c r="A238" i="29"/>
  <c r="C237" i="29"/>
  <c r="A237" i="29"/>
  <c r="C236" i="29"/>
  <c r="A236" i="29"/>
  <c r="C235" i="29"/>
  <c r="A235" i="29"/>
  <c r="C234" i="29"/>
  <c r="A234" i="29"/>
  <c r="C233" i="29"/>
  <c r="A233" i="29"/>
  <c r="C232" i="29"/>
  <c r="A232" i="29"/>
  <c r="C231" i="29"/>
  <c r="A231" i="29"/>
  <c r="C230" i="29"/>
  <c r="A230" i="29"/>
  <c r="C229" i="29"/>
  <c r="A229" i="29"/>
  <c r="C228" i="29"/>
  <c r="A228" i="29"/>
  <c r="C227" i="29"/>
  <c r="A227" i="29"/>
  <c r="C226" i="29"/>
  <c r="A226" i="29"/>
  <c r="C225" i="29"/>
  <c r="A225" i="29"/>
  <c r="C224" i="29"/>
  <c r="A224" i="29"/>
  <c r="C223" i="29"/>
  <c r="A223" i="29"/>
  <c r="C222" i="29"/>
  <c r="A222" i="29"/>
  <c r="C221" i="29"/>
  <c r="A221" i="29"/>
  <c r="C220" i="29"/>
  <c r="A220" i="29"/>
  <c r="C219" i="29"/>
  <c r="A219" i="29"/>
  <c r="C218" i="29"/>
  <c r="A218" i="29"/>
  <c r="C217" i="29"/>
  <c r="A217" i="29"/>
  <c r="C216" i="29"/>
  <c r="A216" i="29"/>
  <c r="C215" i="29"/>
  <c r="A215" i="29"/>
  <c r="C214" i="29"/>
  <c r="A214" i="29"/>
  <c r="C213" i="29"/>
  <c r="A213" i="29"/>
  <c r="C212" i="29"/>
  <c r="A212" i="29"/>
  <c r="C211" i="29"/>
  <c r="A211" i="29"/>
  <c r="C210" i="29"/>
  <c r="A210" i="29"/>
  <c r="C209" i="29"/>
  <c r="A209" i="29"/>
  <c r="C208" i="29"/>
  <c r="A208" i="29"/>
  <c r="C207" i="29"/>
  <c r="A207" i="29"/>
  <c r="C206" i="29"/>
  <c r="A206" i="29"/>
  <c r="C205" i="29"/>
  <c r="A205" i="29"/>
  <c r="C204" i="29"/>
  <c r="A204" i="29"/>
  <c r="C203" i="29"/>
  <c r="A203" i="29"/>
  <c r="C202" i="29"/>
  <c r="A202" i="29"/>
  <c r="C201" i="29"/>
  <c r="A201" i="29"/>
  <c r="C200" i="29"/>
  <c r="A200" i="29"/>
  <c r="C199" i="29"/>
  <c r="A199" i="29"/>
  <c r="C198" i="29"/>
  <c r="A198" i="29"/>
  <c r="C197" i="29"/>
  <c r="A197" i="29"/>
  <c r="C196" i="29"/>
  <c r="A196" i="29"/>
  <c r="C195" i="29"/>
  <c r="A195" i="29"/>
  <c r="C194" i="29"/>
  <c r="A194" i="29"/>
  <c r="C193" i="29"/>
  <c r="A193" i="29"/>
  <c r="C192" i="29"/>
  <c r="A192" i="29"/>
  <c r="C191" i="29"/>
  <c r="A191" i="29"/>
  <c r="C190" i="29"/>
  <c r="A190" i="29"/>
  <c r="C189" i="29"/>
  <c r="A189" i="29"/>
  <c r="C188" i="29"/>
  <c r="A188" i="29"/>
  <c r="C187" i="29"/>
  <c r="A187" i="29"/>
  <c r="C186" i="29"/>
  <c r="A186" i="29"/>
  <c r="C185" i="29"/>
  <c r="A185" i="29"/>
  <c r="C184" i="29"/>
  <c r="A184" i="29"/>
  <c r="C183" i="29"/>
  <c r="A183" i="29"/>
  <c r="C182" i="29"/>
  <c r="A182" i="29"/>
  <c r="C181" i="29"/>
  <c r="A181" i="29"/>
  <c r="C180" i="29"/>
  <c r="A180" i="29"/>
  <c r="C179" i="29"/>
  <c r="A179" i="29"/>
  <c r="C178" i="29"/>
  <c r="A178" i="29"/>
  <c r="C177" i="29"/>
  <c r="A177" i="29"/>
  <c r="C176" i="29"/>
  <c r="A176" i="29"/>
  <c r="C175" i="29"/>
  <c r="A175" i="29"/>
  <c r="C174" i="29"/>
  <c r="A174" i="29"/>
  <c r="C173" i="29"/>
  <c r="A173" i="29"/>
  <c r="C172" i="29"/>
  <c r="A172" i="29"/>
  <c r="C171" i="29"/>
  <c r="A171" i="29"/>
  <c r="C170" i="29"/>
  <c r="A170" i="29"/>
  <c r="C169" i="29"/>
  <c r="A169" i="29"/>
  <c r="C168" i="29"/>
  <c r="A168" i="29"/>
  <c r="C167" i="29"/>
  <c r="A167" i="29"/>
  <c r="C166" i="29"/>
  <c r="A166" i="29"/>
  <c r="C165" i="29"/>
  <c r="A165" i="29"/>
  <c r="C164" i="29"/>
  <c r="A164" i="29"/>
  <c r="C163" i="29"/>
  <c r="A163" i="29"/>
  <c r="C162" i="29"/>
  <c r="A162" i="29"/>
  <c r="C161" i="29"/>
  <c r="A161" i="29"/>
  <c r="C160" i="29"/>
  <c r="A160" i="29"/>
  <c r="C159" i="29"/>
  <c r="A159" i="29"/>
  <c r="C158" i="29"/>
  <c r="A158" i="29"/>
  <c r="C157" i="29"/>
  <c r="A157" i="29"/>
  <c r="C156" i="29"/>
  <c r="A156" i="29"/>
  <c r="C155" i="29"/>
  <c r="A155" i="29"/>
  <c r="C154" i="29"/>
  <c r="A154" i="29"/>
  <c r="C153" i="29"/>
  <c r="A153" i="29"/>
  <c r="C152" i="29"/>
  <c r="A152" i="29"/>
  <c r="C151" i="29"/>
  <c r="A151" i="29"/>
  <c r="C150" i="29"/>
  <c r="A150" i="29"/>
  <c r="C149" i="29"/>
  <c r="A149" i="29"/>
  <c r="C148" i="29"/>
  <c r="A148" i="29"/>
  <c r="C147" i="29"/>
  <c r="A147" i="29"/>
  <c r="C146" i="29"/>
  <c r="A146" i="29"/>
  <c r="C145" i="29"/>
  <c r="A145" i="29"/>
  <c r="C144" i="29"/>
  <c r="A144" i="29"/>
  <c r="C143" i="29"/>
  <c r="A143" i="29"/>
  <c r="C142" i="29"/>
  <c r="A142" i="29"/>
  <c r="C141" i="29"/>
  <c r="A141" i="29"/>
  <c r="C140" i="29"/>
  <c r="A140" i="29"/>
  <c r="C139" i="29"/>
  <c r="A139" i="29"/>
  <c r="C138" i="29"/>
  <c r="A138" i="29"/>
  <c r="C137" i="29"/>
  <c r="A137" i="29"/>
  <c r="C136" i="29"/>
  <c r="A136" i="29"/>
  <c r="C135" i="29"/>
  <c r="A135" i="29"/>
  <c r="C134" i="29"/>
  <c r="A134" i="29"/>
  <c r="C133" i="29"/>
  <c r="A133" i="29"/>
  <c r="C132" i="29"/>
  <c r="A132" i="29"/>
  <c r="C131" i="29"/>
  <c r="A131" i="29"/>
  <c r="C130" i="29"/>
  <c r="A130" i="29"/>
  <c r="C129" i="29"/>
  <c r="A129" i="29"/>
  <c r="C128" i="29"/>
  <c r="A128" i="29"/>
  <c r="C127" i="29"/>
  <c r="A127" i="29"/>
  <c r="C126" i="29"/>
  <c r="A126" i="29"/>
  <c r="C125" i="29"/>
  <c r="A125" i="29"/>
  <c r="C124" i="29"/>
  <c r="A124" i="29"/>
  <c r="C123" i="29"/>
  <c r="A123" i="29"/>
  <c r="C122" i="29"/>
  <c r="A122" i="29"/>
  <c r="C121" i="29"/>
  <c r="A121" i="29"/>
  <c r="C120" i="29"/>
  <c r="A120" i="29"/>
  <c r="C119" i="29"/>
  <c r="A119" i="29"/>
  <c r="C118" i="29"/>
  <c r="A118" i="29"/>
  <c r="C117" i="29"/>
  <c r="A117" i="29"/>
  <c r="C116" i="29"/>
  <c r="A116" i="29"/>
  <c r="C115" i="29"/>
  <c r="A115" i="29"/>
  <c r="C114" i="29"/>
  <c r="A114" i="29"/>
  <c r="C113" i="29"/>
  <c r="A113" i="29"/>
  <c r="C112" i="29"/>
  <c r="A112" i="29"/>
  <c r="C111" i="29"/>
  <c r="A111" i="29"/>
  <c r="C110" i="29"/>
  <c r="A110" i="29"/>
  <c r="C109" i="29"/>
  <c r="A109" i="29"/>
  <c r="C108" i="29"/>
  <c r="A108" i="29"/>
  <c r="C107" i="29"/>
  <c r="A107" i="29"/>
  <c r="C106" i="29"/>
  <c r="A106" i="29"/>
  <c r="C105" i="29"/>
  <c r="A105" i="29"/>
  <c r="C104" i="29"/>
  <c r="A104" i="29"/>
  <c r="C103" i="29"/>
  <c r="A103" i="29"/>
  <c r="C102" i="29"/>
  <c r="A102" i="29"/>
  <c r="C101" i="29"/>
  <c r="A101" i="29"/>
  <c r="C100" i="29"/>
  <c r="A100" i="29"/>
  <c r="C99" i="29"/>
  <c r="A99" i="29"/>
  <c r="C98" i="29"/>
  <c r="A98" i="29"/>
  <c r="C97" i="29"/>
  <c r="A97" i="29"/>
  <c r="C96" i="29"/>
  <c r="A96" i="29"/>
  <c r="C95" i="29"/>
  <c r="A95" i="29"/>
  <c r="C94" i="29"/>
  <c r="A94" i="29"/>
  <c r="C93" i="29"/>
  <c r="A93" i="29"/>
  <c r="C92" i="29"/>
  <c r="A92" i="29"/>
  <c r="C91" i="29"/>
  <c r="A91" i="29"/>
  <c r="C90" i="29"/>
  <c r="A90" i="29"/>
  <c r="C89" i="29"/>
  <c r="A89" i="29"/>
  <c r="C88" i="29"/>
  <c r="A88" i="29"/>
  <c r="C87" i="29"/>
  <c r="A87" i="29"/>
  <c r="C86" i="29"/>
  <c r="A86" i="29"/>
  <c r="C85" i="29"/>
  <c r="A85" i="29"/>
  <c r="C84" i="29"/>
  <c r="A84" i="29"/>
  <c r="C83" i="29"/>
  <c r="A83" i="29"/>
  <c r="C82" i="29"/>
  <c r="A82" i="29"/>
  <c r="C81" i="29"/>
  <c r="A81" i="29"/>
  <c r="C80" i="29"/>
  <c r="A80" i="29"/>
  <c r="C77" i="29"/>
  <c r="A77" i="29"/>
  <c r="C76" i="29"/>
  <c r="A76" i="29"/>
  <c r="C75" i="29"/>
  <c r="A75" i="29"/>
  <c r="C74" i="29"/>
  <c r="A74" i="29"/>
  <c r="C73" i="29"/>
  <c r="A73" i="29"/>
  <c r="C72" i="29"/>
  <c r="A72" i="29"/>
  <c r="C71" i="29"/>
  <c r="A71" i="29"/>
  <c r="C70" i="29"/>
  <c r="A70" i="29"/>
  <c r="C69" i="29"/>
  <c r="A69" i="29"/>
  <c r="C68" i="29"/>
  <c r="A68" i="29"/>
  <c r="C66" i="29"/>
  <c r="A66" i="29"/>
  <c r="C65" i="29"/>
  <c r="A65" i="29"/>
  <c r="C64" i="29"/>
  <c r="A64" i="29"/>
  <c r="C63" i="29"/>
  <c r="A63" i="29"/>
  <c r="C62" i="29"/>
  <c r="A62" i="29"/>
  <c r="C61" i="29"/>
  <c r="A61" i="29"/>
  <c r="C60" i="29"/>
  <c r="A60" i="29"/>
  <c r="C59" i="29"/>
  <c r="A59" i="29"/>
  <c r="C58" i="29"/>
  <c r="A58" i="29"/>
  <c r="C57" i="29"/>
  <c r="A57" i="29"/>
  <c r="C56" i="29"/>
  <c r="A56" i="29"/>
  <c r="C55" i="29"/>
  <c r="A55" i="29"/>
  <c r="C54" i="29"/>
  <c r="A54" i="29"/>
  <c r="C53" i="29"/>
  <c r="A53" i="29"/>
  <c r="C52" i="29"/>
  <c r="A52" i="29"/>
  <c r="C51" i="29"/>
  <c r="A51" i="29"/>
  <c r="C50" i="29"/>
  <c r="A50" i="29"/>
  <c r="C49" i="29"/>
  <c r="A49" i="29"/>
  <c r="C48" i="29"/>
  <c r="A48" i="29"/>
  <c r="C47" i="29"/>
  <c r="A47" i="29"/>
  <c r="C46" i="29"/>
  <c r="A46" i="29"/>
  <c r="C45" i="29"/>
  <c r="A45" i="29"/>
  <c r="C44" i="29"/>
  <c r="A44" i="29"/>
  <c r="C42" i="29"/>
  <c r="A42" i="29"/>
  <c r="C41" i="29"/>
  <c r="A41" i="29"/>
  <c r="C40" i="29"/>
  <c r="A40" i="29"/>
  <c r="C39" i="29"/>
  <c r="A39" i="29"/>
  <c r="C38" i="29"/>
  <c r="A38" i="29"/>
  <c r="C37" i="29"/>
  <c r="A37" i="29"/>
  <c r="C36" i="29"/>
  <c r="A36" i="29"/>
  <c r="C35" i="29"/>
  <c r="A35" i="29"/>
  <c r="C34" i="29"/>
  <c r="A34" i="29"/>
  <c r="C33" i="29"/>
  <c r="A33" i="29"/>
  <c r="C32" i="29"/>
  <c r="A32" i="29"/>
  <c r="C31" i="29"/>
  <c r="A31" i="29"/>
  <c r="C30" i="29"/>
  <c r="A30" i="29"/>
  <c r="C29" i="29"/>
  <c r="A29" i="29"/>
  <c r="C28" i="29"/>
  <c r="A28" i="29"/>
  <c r="C27" i="29"/>
  <c r="A27" i="29"/>
  <c r="C26" i="29"/>
  <c r="A26" i="29"/>
  <c r="C25" i="29"/>
  <c r="A25" i="29"/>
  <c r="C24" i="29"/>
  <c r="A24" i="29"/>
  <c r="C23" i="29"/>
  <c r="A23" i="29"/>
  <c r="C22" i="29"/>
  <c r="A22" i="29"/>
  <c r="C21" i="29"/>
  <c r="A21" i="29"/>
  <c r="C20" i="29"/>
  <c r="A20" i="29"/>
  <c r="C19" i="29"/>
  <c r="A19" i="29"/>
  <c r="C18" i="29"/>
  <c r="A18" i="29"/>
  <c r="C17" i="29"/>
  <c r="A17" i="29"/>
  <c r="C16" i="29"/>
  <c r="A16" i="29"/>
  <c r="C15" i="29"/>
  <c r="A15" i="29"/>
  <c r="C14" i="29"/>
  <c r="A14" i="29"/>
  <c r="C13" i="29"/>
  <c r="A13" i="29"/>
  <c r="C12" i="29"/>
  <c r="A12" i="29"/>
  <c r="C11" i="29"/>
  <c r="A11" i="29"/>
  <c r="C10" i="29"/>
  <c r="A10" i="29"/>
  <c r="C9" i="29"/>
  <c r="A9" i="29"/>
  <c r="C8" i="29"/>
  <c r="A8" i="29"/>
  <c r="C7" i="29"/>
  <c r="A7" i="29"/>
  <c r="C6" i="29"/>
  <c r="A6" i="29"/>
  <c r="C5" i="29"/>
  <c r="A5" i="29"/>
  <c r="C4" i="29"/>
  <c r="A4" i="29"/>
  <c r="C3" i="29"/>
  <c r="A3" i="29"/>
  <c r="C2" i="29"/>
  <c r="A2" i="29"/>
  <c r="C418" i="28"/>
  <c r="A418" i="28"/>
  <c r="C417" i="28"/>
  <c r="A417" i="28"/>
  <c r="C416" i="28"/>
  <c r="A416" i="28"/>
  <c r="C415" i="28"/>
  <c r="A415" i="28"/>
  <c r="C414" i="28"/>
  <c r="A414" i="28"/>
  <c r="C413" i="28"/>
  <c r="A413" i="28"/>
  <c r="C412" i="28"/>
  <c r="A412" i="28"/>
  <c r="C411" i="28"/>
  <c r="A411" i="28"/>
  <c r="C410" i="28"/>
  <c r="A410" i="28"/>
  <c r="C409" i="28"/>
  <c r="A409" i="28"/>
  <c r="C408" i="28"/>
  <c r="A408" i="28"/>
  <c r="C407" i="28"/>
  <c r="A407" i="28"/>
  <c r="C406" i="28"/>
  <c r="A406" i="28"/>
  <c r="C405" i="28"/>
  <c r="A405" i="28"/>
  <c r="C404" i="28"/>
  <c r="A404" i="28"/>
  <c r="C403" i="28"/>
  <c r="A403" i="28"/>
  <c r="C402" i="28"/>
  <c r="A402" i="28"/>
  <c r="C401" i="28"/>
  <c r="A401" i="28"/>
  <c r="C400" i="28"/>
  <c r="A400" i="28"/>
  <c r="C399" i="28"/>
  <c r="A399" i="28"/>
  <c r="C398" i="28"/>
  <c r="A398" i="28"/>
  <c r="C397" i="28"/>
  <c r="A397" i="28"/>
  <c r="C396" i="28"/>
  <c r="A396" i="28"/>
  <c r="C395" i="28"/>
  <c r="A395" i="28"/>
  <c r="C394" i="28"/>
  <c r="A394" i="28"/>
  <c r="C393" i="28"/>
  <c r="A393" i="28"/>
  <c r="C392" i="28"/>
  <c r="A392" i="28"/>
  <c r="C391" i="28"/>
  <c r="A391" i="28"/>
  <c r="C390" i="28"/>
  <c r="A390" i="28"/>
  <c r="C389" i="28"/>
  <c r="A389" i="28"/>
  <c r="C388" i="28"/>
  <c r="A388" i="28"/>
  <c r="C387" i="28"/>
  <c r="A387" i="28"/>
  <c r="C386" i="28"/>
  <c r="A386" i="28"/>
  <c r="C385" i="28"/>
  <c r="A385" i="28"/>
  <c r="C384" i="28"/>
  <c r="A384" i="28"/>
  <c r="C383" i="28"/>
  <c r="A383" i="28"/>
  <c r="C382" i="28"/>
  <c r="A382" i="28"/>
  <c r="C381" i="28"/>
  <c r="A381" i="28"/>
  <c r="C380" i="28"/>
  <c r="A380" i="28"/>
  <c r="C379" i="28"/>
  <c r="A379" i="28"/>
  <c r="C378" i="28"/>
  <c r="A378" i="28"/>
  <c r="C377" i="28"/>
  <c r="A377" i="28"/>
  <c r="C376" i="28"/>
  <c r="A376" i="28"/>
  <c r="C375" i="28"/>
  <c r="A375" i="28"/>
  <c r="C374" i="28"/>
  <c r="A374" i="28"/>
  <c r="C373" i="28"/>
  <c r="A373" i="28"/>
  <c r="C372" i="28"/>
  <c r="A372" i="28"/>
  <c r="C371" i="28"/>
  <c r="A371" i="28"/>
  <c r="C370" i="28"/>
  <c r="A370" i="28"/>
  <c r="C369" i="28"/>
  <c r="A369" i="28"/>
  <c r="C368" i="28"/>
  <c r="A368" i="28"/>
  <c r="C367" i="28"/>
  <c r="A367" i="28"/>
  <c r="C366" i="28"/>
  <c r="A366" i="28"/>
  <c r="C365" i="28"/>
  <c r="A365" i="28"/>
  <c r="C364" i="28"/>
  <c r="A364" i="28"/>
  <c r="C363" i="28"/>
  <c r="A363" i="28"/>
  <c r="C362" i="28"/>
  <c r="A362" i="28"/>
  <c r="C361" i="28"/>
  <c r="A361" i="28"/>
  <c r="C360" i="28"/>
  <c r="A360" i="28"/>
  <c r="C359" i="28"/>
  <c r="A359" i="28"/>
  <c r="C358" i="28"/>
  <c r="A358" i="28"/>
  <c r="C357" i="28"/>
  <c r="A357" i="28"/>
  <c r="C356" i="28"/>
  <c r="A356" i="28"/>
  <c r="C355" i="28"/>
  <c r="A355" i="28"/>
  <c r="C354" i="28"/>
  <c r="A354" i="28"/>
  <c r="C353" i="28"/>
  <c r="A353" i="28"/>
  <c r="C352" i="28"/>
  <c r="A352" i="28"/>
  <c r="C351" i="28"/>
  <c r="A351" i="28"/>
  <c r="C350" i="28"/>
  <c r="A350" i="28"/>
  <c r="C349" i="28"/>
  <c r="A349" i="28"/>
  <c r="C348" i="28"/>
  <c r="A348" i="28"/>
  <c r="C347" i="28"/>
  <c r="A347" i="28"/>
  <c r="C346" i="28"/>
  <c r="A346" i="28"/>
  <c r="C345" i="28"/>
  <c r="A345" i="28"/>
  <c r="C344" i="28"/>
  <c r="A344" i="28"/>
  <c r="C343" i="28"/>
  <c r="A343" i="28"/>
  <c r="C342" i="28"/>
  <c r="A342" i="28"/>
  <c r="C341" i="28"/>
  <c r="A341" i="28"/>
  <c r="C340" i="28"/>
  <c r="A340" i="28"/>
  <c r="C339" i="28"/>
  <c r="A339" i="28"/>
  <c r="C338" i="28"/>
  <c r="A338" i="28"/>
  <c r="C337" i="28"/>
  <c r="A337" i="28"/>
  <c r="C336" i="28"/>
  <c r="A336" i="28"/>
  <c r="C335" i="28"/>
  <c r="A335" i="28"/>
  <c r="C334" i="28"/>
  <c r="A334" i="28"/>
  <c r="C333" i="28"/>
  <c r="A333" i="28"/>
  <c r="C332" i="28"/>
  <c r="A332" i="28"/>
  <c r="C331" i="28"/>
  <c r="A331" i="28"/>
  <c r="C330" i="28"/>
  <c r="A330" i="28"/>
  <c r="C329" i="28"/>
  <c r="A329" i="28"/>
  <c r="C328" i="28"/>
  <c r="A328" i="28"/>
  <c r="C327" i="28"/>
  <c r="A327" i="28"/>
  <c r="C326" i="28"/>
  <c r="A326" i="28"/>
  <c r="C325" i="28"/>
  <c r="A325" i="28"/>
  <c r="C324" i="28"/>
  <c r="A324" i="28"/>
  <c r="C323" i="28"/>
  <c r="A323" i="28"/>
  <c r="C322" i="28"/>
  <c r="A322" i="28"/>
  <c r="C321" i="28"/>
  <c r="A321" i="28"/>
  <c r="C320" i="28"/>
  <c r="A320" i="28"/>
  <c r="C319" i="28"/>
  <c r="A319" i="28"/>
  <c r="C318" i="28"/>
  <c r="A318" i="28"/>
  <c r="C317" i="28"/>
  <c r="A317" i="28"/>
  <c r="C316" i="28"/>
  <c r="A316" i="28"/>
  <c r="C315" i="28"/>
  <c r="A315" i="28"/>
  <c r="C314" i="28"/>
  <c r="A314" i="28"/>
  <c r="C313" i="28"/>
  <c r="A313" i="28"/>
  <c r="C312" i="28"/>
  <c r="A312" i="28"/>
  <c r="C311" i="28"/>
  <c r="A311" i="28"/>
  <c r="C310" i="28"/>
  <c r="A310" i="28"/>
  <c r="C309" i="28"/>
  <c r="A309" i="28"/>
  <c r="C308" i="28"/>
  <c r="A308" i="28"/>
  <c r="C307" i="28"/>
  <c r="A307" i="28"/>
  <c r="C306" i="28"/>
  <c r="A306" i="28"/>
  <c r="C305" i="28"/>
  <c r="A305" i="28"/>
  <c r="C304" i="28"/>
  <c r="A304" i="28"/>
  <c r="C303" i="28"/>
  <c r="A303" i="28"/>
  <c r="C302" i="28"/>
  <c r="A302" i="28"/>
  <c r="C301" i="28"/>
  <c r="A301" i="28"/>
  <c r="C300" i="28"/>
  <c r="A300" i="28"/>
  <c r="C299" i="28"/>
  <c r="A299" i="28"/>
  <c r="C298" i="28"/>
  <c r="A298" i="28"/>
  <c r="C297" i="28"/>
  <c r="A297" i="28"/>
  <c r="C296" i="28"/>
  <c r="A296" i="28"/>
  <c r="C295" i="28"/>
  <c r="A295" i="28"/>
  <c r="C294" i="28"/>
  <c r="A294" i="28"/>
  <c r="C293" i="28"/>
  <c r="A293" i="28"/>
  <c r="C292" i="28"/>
  <c r="A292" i="28"/>
  <c r="C291" i="28"/>
  <c r="A291" i="28"/>
  <c r="C290" i="28"/>
  <c r="A290" i="28"/>
  <c r="C289" i="28"/>
  <c r="A289" i="28"/>
  <c r="C288" i="28"/>
  <c r="A288" i="28"/>
  <c r="C287" i="28"/>
  <c r="A287" i="28"/>
  <c r="C286" i="28"/>
  <c r="A286" i="28"/>
  <c r="C285" i="28"/>
  <c r="A285" i="28"/>
  <c r="C284" i="28"/>
  <c r="A284" i="28"/>
  <c r="C283" i="28"/>
  <c r="A283" i="28"/>
  <c r="C282" i="28"/>
  <c r="A282" i="28"/>
  <c r="C281" i="28"/>
  <c r="A281" i="28"/>
  <c r="C280" i="28"/>
  <c r="A280" i="28"/>
  <c r="C279" i="28"/>
  <c r="A279" i="28"/>
  <c r="C278" i="28"/>
  <c r="A278" i="28"/>
  <c r="C277" i="28"/>
  <c r="A277" i="28"/>
  <c r="C276" i="28"/>
  <c r="A276" i="28"/>
  <c r="C275" i="28"/>
  <c r="A275" i="28"/>
  <c r="C274" i="28"/>
  <c r="A274" i="28"/>
  <c r="C273" i="28"/>
  <c r="A273" i="28"/>
  <c r="C272" i="28"/>
  <c r="A272" i="28"/>
  <c r="C271" i="28"/>
  <c r="A271" i="28"/>
  <c r="C270" i="28"/>
  <c r="A270" i="28"/>
  <c r="C269" i="28"/>
  <c r="A269" i="28"/>
  <c r="C268" i="28"/>
  <c r="A268" i="28"/>
  <c r="C267" i="28"/>
  <c r="A267" i="28"/>
  <c r="C266" i="28"/>
  <c r="A266" i="28"/>
  <c r="C265" i="28"/>
  <c r="A265" i="28"/>
  <c r="C264" i="28"/>
  <c r="A264" i="28"/>
  <c r="C263" i="28"/>
  <c r="A263" i="28"/>
  <c r="C262" i="28"/>
  <c r="A262" i="28"/>
  <c r="C261" i="28"/>
  <c r="A261" i="28"/>
  <c r="C260" i="28"/>
  <c r="A260" i="28"/>
  <c r="C259" i="28"/>
  <c r="A259" i="28"/>
  <c r="C258" i="28"/>
  <c r="A258" i="28"/>
  <c r="C257" i="28"/>
  <c r="A257" i="28"/>
  <c r="C256" i="28"/>
  <c r="A256" i="28"/>
  <c r="C255" i="28"/>
  <c r="A255" i="28"/>
  <c r="C254" i="28"/>
  <c r="A254" i="28"/>
  <c r="C253" i="28"/>
  <c r="A253" i="28"/>
  <c r="C252" i="28"/>
  <c r="A252" i="28"/>
  <c r="C251" i="28"/>
  <c r="A251" i="28"/>
  <c r="C250" i="28"/>
  <c r="A250" i="28"/>
  <c r="C249" i="28"/>
  <c r="A249" i="28"/>
  <c r="C248" i="28"/>
  <c r="A248" i="28"/>
  <c r="C247" i="28"/>
  <c r="A247" i="28"/>
  <c r="C246" i="28"/>
  <c r="A246" i="28"/>
  <c r="C245" i="28"/>
  <c r="A245" i="28"/>
  <c r="C244" i="28"/>
  <c r="A244" i="28"/>
  <c r="C243" i="28"/>
  <c r="A243" i="28"/>
  <c r="C242" i="28"/>
  <c r="A242" i="28"/>
  <c r="C241" i="28"/>
  <c r="A241" i="28"/>
  <c r="C240" i="28"/>
  <c r="A240" i="28"/>
  <c r="C239" i="28"/>
  <c r="A239" i="28"/>
  <c r="C238" i="28"/>
  <c r="A238" i="28"/>
  <c r="C237" i="28"/>
  <c r="A237" i="28"/>
  <c r="C236" i="28"/>
  <c r="A236" i="28"/>
  <c r="C235" i="28"/>
  <c r="A235" i="28"/>
  <c r="C234" i="28"/>
  <c r="A234" i="28"/>
  <c r="C233" i="28"/>
  <c r="A233" i="28"/>
  <c r="C232" i="28"/>
  <c r="A232" i="28"/>
  <c r="C231" i="28"/>
  <c r="A231" i="28"/>
  <c r="C230" i="28"/>
  <c r="A230" i="28"/>
  <c r="C229" i="28"/>
  <c r="A229" i="28"/>
  <c r="C228" i="28"/>
  <c r="A228" i="28"/>
  <c r="C227" i="28"/>
  <c r="A227" i="28"/>
  <c r="C226" i="28"/>
  <c r="A226" i="28"/>
  <c r="C225" i="28"/>
  <c r="A225" i="28"/>
  <c r="C224" i="28"/>
  <c r="A224" i="28"/>
  <c r="C223" i="28"/>
  <c r="A223" i="28"/>
  <c r="C222" i="28"/>
  <c r="A222" i="28"/>
  <c r="C221" i="28"/>
  <c r="A221" i="28"/>
  <c r="C220" i="28"/>
  <c r="A220" i="28"/>
  <c r="C219" i="28"/>
  <c r="A219" i="28"/>
  <c r="C218" i="28"/>
  <c r="A218" i="28"/>
  <c r="C217" i="28"/>
  <c r="A217" i="28"/>
  <c r="C216" i="28"/>
  <c r="A216" i="28"/>
  <c r="C215" i="28"/>
  <c r="A215" i="28"/>
  <c r="C214" i="28"/>
  <c r="A214" i="28"/>
  <c r="C213" i="28"/>
  <c r="A213" i="28"/>
  <c r="C212" i="28"/>
  <c r="A212" i="28"/>
  <c r="C211" i="28"/>
  <c r="A211" i="28"/>
  <c r="C210" i="28"/>
  <c r="A210" i="28"/>
  <c r="C209" i="28"/>
  <c r="A209" i="28"/>
  <c r="C208" i="28"/>
  <c r="A208" i="28"/>
  <c r="C207" i="28"/>
  <c r="A207" i="28"/>
  <c r="C206" i="28"/>
  <c r="A206" i="28"/>
  <c r="C205" i="28"/>
  <c r="A205" i="28"/>
  <c r="C204" i="28"/>
  <c r="A204" i="28"/>
  <c r="C203" i="28"/>
  <c r="A203" i="28"/>
  <c r="C202" i="28"/>
  <c r="A202" i="28"/>
  <c r="C201" i="28"/>
  <c r="A201" i="28"/>
  <c r="C200" i="28"/>
  <c r="A200" i="28"/>
  <c r="C199" i="28"/>
  <c r="A199" i="28"/>
  <c r="C198" i="28"/>
  <c r="A198" i="28"/>
  <c r="C197" i="28"/>
  <c r="A197" i="28"/>
  <c r="C196" i="28"/>
  <c r="A196" i="28"/>
  <c r="C195" i="28"/>
  <c r="A195" i="28"/>
  <c r="C194" i="28"/>
  <c r="A194" i="28"/>
  <c r="C193" i="28"/>
  <c r="A193" i="28"/>
  <c r="C192" i="28"/>
  <c r="A192" i="28"/>
  <c r="C191" i="28"/>
  <c r="A191" i="28"/>
  <c r="C190" i="28"/>
  <c r="A190" i="28"/>
  <c r="C189" i="28"/>
  <c r="A189" i="28"/>
  <c r="C188" i="28"/>
  <c r="A188" i="28"/>
  <c r="C187" i="28"/>
  <c r="A187" i="28"/>
  <c r="C186" i="28"/>
  <c r="A186" i="28"/>
  <c r="C185" i="28"/>
  <c r="A185" i="28"/>
  <c r="C184" i="28"/>
  <c r="A184" i="28"/>
  <c r="C183" i="28"/>
  <c r="A183" i="28"/>
  <c r="C182" i="28"/>
  <c r="A182" i="28"/>
  <c r="C181" i="28"/>
  <c r="A181" i="28"/>
  <c r="C180" i="28"/>
  <c r="A180" i="28"/>
  <c r="C179" i="28"/>
  <c r="A179" i="28"/>
  <c r="C178" i="28"/>
  <c r="A178" i="28"/>
  <c r="C177" i="28"/>
  <c r="A177" i="28"/>
  <c r="C176" i="28"/>
  <c r="A176" i="28"/>
  <c r="C175" i="28"/>
  <c r="A175" i="28"/>
  <c r="C174" i="28"/>
  <c r="A174" i="28"/>
  <c r="C173" i="28"/>
  <c r="A173" i="28"/>
  <c r="C172" i="28"/>
  <c r="A172" i="28"/>
  <c r="C171" i="28"/>
  <c r="A171" i="28"/>
  <c r="C170" i="28"/>
  <c r="A170" i="28"/>
  <c r="C169" i="28"/>
  <c r="A169" i="28"/>
  <c r="C168" i="28"/>
  <c r="A168" i="28"/>
  <c r="C167" i="28"/>
  <c r="A167" i="28"/>
  <c r="C166" i="28"/>
  <c r="A166" i="28"/>
  <c r="C165" i="28"/>
  <c r="A165" i="28"/>
  <c r="C164" i="28"/>
  <c r="A164" i="28"/>
  <c r="C163" i="28"/>
  <c r="A163" i="28"/>
  <c r="C162" i="28"/>
  <c r="A162" i="28"/>
  <c r="C161" i="28"/>
  <c r="A161" i="28"/>
  <c r="C160" i="28"/>
  <c r="A160" i="28"/>
  <c r="C159" i="28"/>
  <c r="A159" i="28"/>
  <c r="C158" i="28"/>
  <c r="A158" i="28"/>
  <c r="C157" i="28"/>
  <c r="A157" i="28"/>
  <c r="C156" i="28"/>
  <c r="A156" i="28"/>
  <c r="C155" i="28"/>
  <c r="A155" i="28"/>
  <c r="C154" i="28"/>
  <c r="A154" i="28"/>
  <c r="C153" i="28"/>
  <c r="A153" i="28"/>
  <c r="C152" i="28"/>
  <c r="A152" i="28"/>
  <c r="C151" i="28"/>
  <c r="A151" i="28"/>
  <c r="C150" i="28"/>
  <c r="A150" i="28"/>
  <c r="C149" i="28"/>
  <c r="A149" i="28"/>
  <c r="C148" i="28"/>
  <c r="A148" i="28"/>
  <c r="C147" i="28"/>
  <c r="A147" i="28"/>
  <c r="C146" i="28"/>
  <c r="A146" i="28"/>
  <c r="C145" i="28"/>
  <c r="A145" i="28"/>
  <c r="C144" i="28"/>
  <c r="A144" i="28"/>
  <c r="C143" i="28"/>
  <c r="A143" i="28"/>
  <c r="C142" i="28"/>
  <c r="A142" i="28"/>
  <c r="C141" i="28"/>
  <c r="A141" i="28"/>
  <c r="C140" i="28"/>
  <c r="A140" i="28"/>
  <c r="C139" i="28"/>
  <c r="A139" i="28"/>
  <c r="C138" i="28"/>
  <c r="A138" i="28"/>
  <c r="C137" i="28"/>
  <c r="A137" i="28"/>
  <c r="C136" i="28"/>
  <c r="A136" i="28"/>
  <c r="C135" i="28"/>
  <c r="A135" i="28"/>
  <c r="C134" i="28"/>
  <c r="A134" i="28"/>
  <c r="C133" i="28"/>
  <c r="A133" i="28"/>
  <c r="C132" i="28"/>
  <c r="A132" i="28"/>
  <c r="C131" i="28"/>
  <c r="A131" i="28"/>
  <c r="C130" i="28"/>
  <c r="A130" i="28"/>
  <c r="C129" i="28"/>
  <c r="A129" i="28"/>
  <c r="C128" i="28"/>
  <c r="A128" i="28"/>
  <c r="C127" i="28"/>
  <c r="A127" i="28"/>
  <c r="C126" i="28"/>
  <c r="A126" i="28"/>
  <c r="C125" i="28"/>
  <c r="A125" i="28"/>
  <c r="C124" i="28"/>
  <c r="A124" i="28"/>
  <c r="C123" i="28"/>
  <c r="A123" i="28"/>
  <c r="C122" i="28"/>
  <c r="A122" i="28"/>
  <c r="C121" i="28"/>
  <c r="A121" i="28"/>
  <c r="C120" i="28"/>
  <c r="A120" i="28"/>
  <c r="C119" i="28"/>
  <c r="A119" i="28"/>
  <c r="C118" i="28"/>
  <c r="A118" i="28"/>
  <c r="C117" i="28"/>
  <c r="A117" i="28"/>
  <c r="C116" i="28"/>
  <c r="A116" i="28"/>
  <c r="C115" i="28"/>
  <c r="A115" i="28"/>
  <c r="C114" i="28"/>
  <c r="A114" i="28"/>
  <c r="C113" i="28"/>
  <c r="A113" i="28"/>
  <c r="C112" i="28"/>
  <c r="A112" i="28"/>
  <c r="C111" i="28"/>
  <c r="A111" i="28"/>
  <c r="C110" i="28"/>
  <c r="A110" i="28"/>
  <c r="C109" i="28"/>
  <c r="A109" i="28"/>
  <c r="C108" i="28"/>
  <c r="A108" i="28"/>
  <c r="C107" i="28"/>
  <c r="A107" i="28"/>
  <c r="C106" i="28"/>
  <c r="A106" i="28"/>
  <c r="C105" i="28"/>
  <c r="A105" i="28"/>
  <c r="C104" i="28"/>
  <c r="A104" i="28"/>
  <c r="C103" i="28"/>
  <c r="A103" i="28"/>
  <c r="C102" i="28"/>
  <c r="A102" i="28"/>
  <c r="C101" i="28"/>
  <c r="A101" i="28"/>
  <c r="C100" i="28"/>
  <c r="A100" i="28"/>
  <c r="C99" i="28"/>
  <c r="A99" i="28"/>
  <c r="C98" i="28"/>
  <c r="A98" i="28"/>
  <c r="C97" i="28"/>
  <c r="A97" i="28"/>
  <c r="C96" i="28"/>
  <c r="A96" i="28"/>
  <c r="C95" i="28"/>
  <c r="A95" i="28"/>
  <c r="C94" i="28"/>
  <c r="A94" i="28"/>
  <c r="C93" i="28"/>
  <c r="A93" i="28"/>
  <c r="C92" i="28"/>
  <c r="A92" i="28"/>
  <c r="C91" i="28"/>
  <c r="A91" i="28"/>
  <c r="C90" i="28"/>
  <c r="A90" i="28"/>
  <c r="C89" i="28"/>
  <c r="A89" i="28"/>
  <c r="C88" i="28"/>
  <c r="A88" i="28"/>
  <c r="C87" i="28"/>
  <c r="A87" i="28"/>
  <c r="C86" i="28"/>
  <c r="A86" i="28"/>
  <c r="C85" i="28"/>
  <c r="A85" i="28"/>
  <c r="C84" i="28"/>
  <c r="A84" i="28"/>
  <c r="C83" i="28"/>
  <c r="A83" i="28"/>
  <c r="C82" i="28"/>
  <c r="A82" i="28"/>
  <c r="C81" i="28"/>
  <c r="A81" i="28"/>
  <c r="C80" i="28"/>
  <c r="A80" i="28"/>
  <c r="C79" i="28"/>
  <c r="A79" i="28"/>
  <c r="C78" i="28"/>
  <c r="A78" i="28"/>
  <c r="C77" i="28"/>
  <c r="A77" i="28"/>
  <c r="C76" i="28"/>
  <c r="A76" i="28"/>
  <c r="C75" i="28"/>
  <c r="A75" i="28"/>
  <c r="C74" i="28"/>
  <c r="A74" i="28"/>
  <c r="C73" i="28"/>
  <c r="A73" i="28"/>
  <c r="C72" i="28"/>
  <c r="A72" i="28"/>
  <c r="C71" i="28"/>
  <c r="A71" i="28"/>
  <c r="C70" i="28"/>
  <c r="A70" i="28"/>
  <c r="C69" i="28"/>
  <c r="A69" i="28"/>
  <c r="C68" i="28"/>
  <c r="A68" i="28"/>
  <c r="C67" i="28"/>
  <c r="A67" i="28"/>
  <c r="C66" i="28"/>
  <c r="A66" i="28"/>
  <c r="C65" i="28"/>
  <c r="A65" i="28"/>
  <c r="C64" i="28"/>
  <c r="A64" i="28"/>
  <c r="C63" i="28"/>
  <c r="A63" i="28"/>
  <c r="C62" i="28"/>
  <c r="A62" i="28"/>
  <c r="C61" i="28"/>
  <c r="A61" i="28"/>
  <c r="C60" i="28"/>
  <c r="A60" i="28"/>
  <c r="C59" i="28"/>
  <c r="A59" i="28"/>
  <c r="C58" i="28"/>
  <c r="A58" i="28"/>
  <c r="C57" i="28"/>
  <c r="A57" i="28"/>
  <c r="C56" i="28"/>
  <c r="A56" i="28"/>
  <c r="C55" i="28"/>
  <c r="A55" i="28"/>
  <c r="C54" i="28"/>
  <c r="A54" i="28"/>
  <c r="C53" i="28"/>
  <c r="A53" i="28"/>
  <c r="C52" i="28"/>
  <c r="A52" i="28"/>
  <c r="C51" i="28"/>
  <c r="A51" i="28"/>
  <c r="C50" i="28"/>
  <c r="A50" i="28"/>
  <c r="C49" i="28"/>
  <c r="A49" i="28"/>
  <c r="C48" i="28"/>
  <c r="A48" i="28"/>
  <c r="C47" i="28"/>
  <c r="A47" i="28"/>
  <c r="C46" i="28"/>
  <c r="A46" i="28"/>
  <c r="C45" i="28"/>
  <c r="A45" i="28"/>
  <c r="C44" i="28"/>
  <c r="A44" i="28"/>
  <c r="C43" i="28"/>
  <c r="A43" i="28"/>
  <c r="C42" i="28"/>
  <c r="A42" i="28"/>
  <c r="C41" i="28"/>
  <c r="A41" i="28"/>
  <c r="C40" i="28"/>
  <c r="A40" i="28"/>
  <c r="C39" i="28"/>
  <c r="A39" i="28"/>
  <c r="C38" i="28"/>
  <c r="A38" i="28"/>
  <c r="C37" i="28"/>
  <c r="A37" i="28"/>
  <c r="C36" i="28"/>
  <c r="A36" i="28"/>
  <c r="C35" i="28"/>
  <c r="A35" i="28"/>
  <c r="C34" i="28"/>
  <c r="A34" i="28"/>
  <c r="C33" i="28"/>
  <c r="A33" i="28"/>
  <c r="C32" i="28"/>
  <c r="A32" i="28"/>
  <c r="C31" i="28"/>
  <c r="A31" i="28"/>
  <c r="C30" i="28"/>
  <c r="A30" i="28"/>
  <c r="C29" i="28"/>
  <c r="A29" i="28"/>
  <c r="C28" i="28"/>
  <c r="A28" i="28"/>
  <c r="C27" i="28"/>
  <c r="A27" i="28"/>
  <c r="C26" i="28"/>
  <c r="A26" i="28"/>
  <c r="C25" i="28"/>
  <c r="A25" i="28"/>
  <c r="C24" i="28"/>
  <c r="A24" i="28"/>
  <c r="C23" i="28"/>
  <c r="A23" i="28"/>
  <c r="C22" i="28"/>
  <c r="A22" i="28"/>
  <c r="C21" i="28"/>
  <c r="A21" i="28"/>
  <c r="C20" i="28"/>
  <c r="A20" i="28"/>
  <c r="C19" i="28"/>
  <c r="A19" i="28"/>
  <c r="C18" i="28"/>
  <c r="A18" i="28"/>
  <c r="C16" i="28"/>
  <c r="A16" i="28"/>
  <c r="C15" i="28"/>
  <c r="A15" i="28"/>
  <c r="C14" i="28"/>
  <c r="A14" i="28"/>
  <c r="C13" i="28"/>
  <c r="A13" i="28"/>
  <c r="C12" i="28"/>
  <c r="A12" i="28"/>
  <c r="C11" i="28"/>
  <c r="A11" i="28"/>
  <c r="C9" i="28"/>
  <c r="A9" i="28"/>
  <c r="C8" i="28"/>
  <c r="A8" i="28"/>
  <c r="C7" i="28"/>
  <c r="A7" i="28"/>
  <c r="C6" i="28"/>
  <c r="A6" i="28"/>
  <c r="C5" i="28"/>
  <c r="A5" i="28"/>
  <c r="C4" i="28"/>
  <c r="A4" i="28"/>
  <c r="C3" i="28"/>
  <c r="A3" i="28"/>
  <c r="C2" i="28"/>
  <c r="A2" i="28"/>
  <c r="C419" i="27"/>
  <c r="A419" i="27"/>
  <c r="C418" i="27"/>
  <c r="A418" i="27"/>
  <c r="C417" i="27"/>
  <c r="A417" i="27"/>
  <c r="C416" i="27"/>
  <c r="A416" i="27"/>
  <c r="C415" i="27"/>
  <c r="A415" i="27"/>
  <c r="C414" i="27"/>
  <c r="A414" i="27"/>
  <c r="C413" i="27"/>
  <c r="A413" i="27"/>
  <c r="C412" i="27"/>
  <c r="A412" i="27"/>
  <c r="C411" i="27"/>
  <c r="A411" i="27"/>
  <c r="C410" i="27"/>
  <c r="A410" i="27"/>
  <c r="C409" i="27"/>
  <c r="A409" i="27"/>
  <c r="C408" i="27"/>
  <c r="A408" i="27"/>
  <c r="C407" i="27"/>
  <c r="A407" i="27"/>
  <c r="C406" i="27"/>
  <c r="A406" i="27"/>
  <c r="C405" i="27"/>
  <c r="A405" i="27"/>
  <c r="C404" i="27"/>
  <c r="A404" i="27"/>
  <c r="C403" i="27"/>
  <c r="A403" i="27"/>
  <c r="C402" i="27"/>
  <c r="A402" i="27"/>
  <c r="C401" i="27"/>
  <c r="A401" i="27"/>
  <c r="C400" i="27"/>
  <c r="A400" i="27"/>
  <c r="C399" i="27"/>
  <c r="A399" i="27"/>
  <c r="C398" i="27"/>
  <c r="A398" i="27"/>
  <c r="C397" i="27"/>
  <c r="A397" i="27"/>
  <c r="C396" i="27"/>
  <c r="A396" i="27"/>
  <c r="C395" i="27"/>
  <c r="A395" i="27"/>
  <c r="C394" i="27"/>
  <c r="A394" i="27"/>
  <c r="C393" i="27"/>
  <c r="A393" i="27"/>
  <c r="C392" i="27"/>
  <c r="A392" i="27"/>
  <c r="C391" i="27"/>
  <c r="A391" i="27"/>
  <c r="C390" i="27"/>
  <c r="A390" i="27"/>
  <c r="C389" i="27"/>
  <c r="A389" i="27"/>
  <c r="C388" i="27"/>
  <c r="A388" i="27"/>
  <c r="C387" i="27"/>
  <c r="A387" i="27"/>
  <c r="C386" i="27"/>
  <c r="A386" i="27"/>
  <c r="C385" i="27"/>
  <c r="A385" i="27"/>
  <c r="C384" i="27"/>
  <c r="A384" i="27"/>
  <c r="C383" i="27"/>
  <c r="A383" i="27"/>
  <c r="C382" i="27"/>
  <c r="A382" i="27"/>
  <c r="C381" i="27"/>
  <c r="A381" i="27"/>
  <c r="C380" i="27"/>
  <c r="A380" i="27"/>
  <c r="C379" i="27"/>
  <c r="A379" i="27"/>
  <c r="C378" i="27"/>
  <c r="A378" i="27"/>
  <c r="C377" i="27"/>
  <c r="A377" i="27"/>
  <c r="C376" i="27"/>
  <c r="A376" i="27"/>
  <c r="C375" i="27"/>
  <c r="A375" i="27"/>
  <c r="C374" i="27"/>
  <c r="A374" i="27"/>
  <c r="C373" i="27"/>
  <c r="A373" i="27"/>
  <c r="C372" i="27"/>
  <c r="A372" i="27"/>
  <c r="C371" i="27"/>
  <c r="A371" i="27"/>
  <c r="C370" i="27"/>
  <c r="A370" i="27"/>
  <c r="C369" i="27"/>
  <c r="A369" i="27"/>
  <c r="C368" i="27"/>
  <c r="A368" i="27"/>
  <c r="C367" i="27"/>
  <c r="A367" i="27"/>
  <c r="C366" i="27"/>
  <c r="A366" i="27"/>
  <c r="C365" i="27"/>
  <c r="A365" i="27"/>
  <c r="C364" i="27"/>
  <c r="A364" i="27"/>
  <c r="C363" i="27"/>
  <c r="A363" i="27"/>
  <c r="C362" i="27"/>
  <c r="A362" i="27"/>
  <c r="C361" i="27"/>
  <c r="A361" i="27"/>
  <c r="C360" i="27"/>
  <c r="A360" i="27"/>
  <c r="C359" i="27"/>
  <c r="A359" i="27"/>
  <c r="C358" i="27"/>
  <c r="A358" i="27"/>
  <c r="C357" i="27"/>
  <c r="A357" i="27"/>
  <c r="C356" i="27"/>
  <c r="A356" i="27"/>
  <c r="C355" i="27"/>
  <c r="A355" i="27"/>
  <c r="C354" i="27"/>
  <c r="A354" i="27"/>
  <c r="C353" i="27"/>
  <c r="A353" i="27"/>
  <c r="C352" i="27"/>
  <c r="A352" i="27"/>
  <c r="C351" i="27"/>
  <c r="A351" i="27"/>
  <c r="C350" i="27"/>
  <c r="A350" i="27"/>
  <c r="C349" i="27"/>
  <c r="A349" i="27"/>
  <c r="C348" i="27"/>
  <c r="A348" i="27"/>
  <c r="C347" i="27"/>
  <c r="A347" i="27"/>
  <c r="C346" i="27"/>
  <c r="A346" i="27"/>
  <c r="C345" i="27"/>
  <c r="A345" i="27"/>
  <c r="C344" i="27"/>
  <c r="A344" i="27"/>
  <c r="C343" i="27"/>
  <c r="A343" i="27"/>
  <c r="C342" i="27"/>
  <c r="A342" i="27"/>
  <c r="C341" i="27"/>
  <c r="A341" i="27"/>
  <c r="C340" i="27"/>
  <c r="A340" i="27"/>
  <c r="C339" i="27"/>
  <c r="A339" i="27"/>
  <c r="C338" i="27"/>
  <c r="A338" i="27"/>
  <c r="C337" i="27"/>
  <c r="A337" i="27"/>
  <c r="C336" i="27"/>
  <c r="A336" i="27"/>
  <c r="C335" i="27"/>
  <c r="A335" i="27"/>
  <c r="C334" i="27"/>
  <c r="A334" i="27"/>
  <c r="C333" i="27"/>
  <c r="A333" i="27"/>
  <c r="C332" i="27"/>
  <c r="A332" i="27"/>
  <c r="C331" i="27"/>
  <c r="A331" i="27"/>
  <c r="C330" i="27"/>
  <c r="A330" i="27"/>
  <c r="C329" i="27"/>
  <c r="A329" i="27"/>
  <c r="C328" i="27"/>
  <c r="A328" i="27"/>
  <c r="C327" i="27"/>
  <c r="A327" i="27"/>
  <c r="C326" i="27"/>
  <c r="A326" i="27"/>
  <c r="C325" i="27"/>
  <c r="A325" i="27"/>
  <c r="C324" i="27"/>
  <c r="A324" i="27"/>
  <c r="C323" i="27"/>
  <c r="A323" i="27"/>
  <c r="C322" i="27"/>
  <c r="A322" i="27"/>
  <c r="C321" i="27"/>
  <c r="A321" i="27"/>
  <c r="C320" i="27"/>
  <c r="A320" i="27"/>
  <c r="C319" i="27"/>
  <c r="A319" i="27"/>
  <c r="C318" i="27"/>
  <c r="A318" i="27"/>
  <c r="C317" i="27"/>
  <c r="A317" i="27"/>
  <c r="C316" i="27"/>
  <c r="A316" i="27"/>
  <c r="C315" i="27"/>
  <c r="A315" i="27"/>
  <c r="C314" i="27"/>
  <c r="A314" i="27"/>
  <c r="C313" i="27"/>
  <c r="A313" i="27"/>
  <c r="C312" i="27"/>
  <c r="A312" i="27"/>
  <c r="C311" i="27"/>
  <c r="A311" i="27"/>
  <c r="C310" i="27"/>
  <c r="A310" i="27"/>
  <c r="C309" i="27"/>
  <c r="A309" i="27"/>
  <c r="C308" i="27"/>
  <c r="A308" i="27"/>
  <c r="C307" i="27"/>
  <c r="A307" i="27"/>
  <c r="C306" i="27"/>
  <c r="A306" i="27"/>
  <c r="C305" i="27"/>
  <c r="A305" i="27"/>
  <c r="C304" i="27"/>
  <c r="A304" i="27"/>
  <c r="C303" i="27"/>
  <c r="A303" i="27"/>
  <c r="C302" i="27"/>
  <c r="A302" i="27"/>
  <c r="C301" i="27"/>
  <c r="A301" i="27"/>
  <c r="C300" i="27"/>
  <c r="A300" i="27"/>
  <c r="C299" i="27"/>
  <c r="A299" i="27"/>
  <c r="C298" i="27"/>
  <c r="A298" i="27"/>
  <c r="C297" i="27"/>
  <c r="A297" i="27"/>
  <c r="C296" i="27"/>
  <c r="A296" i="27"/>
  <c r="C295" i="27"/>
  <c r="A295" i="27"/>
  <c r="C294" i="27"/>
  <c r="A294" i="27"/>
  <c r="C293" i="27"/>
  <c r="A293" i="27"/>
  <c r="C292" i="27"/>
  <c r="A292" i="27"/>
  <c r="C291" i="27"/>
  <c r="A291" i="27"/>
  <c r="C290" i="27"/>
  <c r="A290" i="27"/>
  <c r="C289" i="27"/>
  <c r="A289" i="27"/>
  <c r="C288" i="27"/>
  <c r="A288" i="27"/>
  <c r="C287" i="27"/>
  <c r="A287" i="27"/>
  <c r="C286" i="27"/>
  <c r="A286" i="27"/>
  <c r="C285" i="27"/>
  <c r="A285" i="27"/>
  <c r="C284" i="27"/>
  <c r="A284" i="27"/>
  <c r="C283" i="27"/>
  <c r="A283" i="27"/>
  <c r="C282" i="27"/>
  <c r="A282" i="27"/>
  <c r="C281" i="27"/>
  <c r="A281" i="27"/>
  <c r="C280" i="27"/>
  <c r="A280" i="27"/>
  <c r="C279" i="27"/>
  <c r="A279" i="27"/>
  <c r="C278" i="27"/>
  <c r="A278" i="27"/>
  <c r="C277" i="27"/>
  <c r="A277" i="27"/>
  <c r="C276" i="27"/>
  <c r="A276" i="27"/>
  <c r="C275" i="27"/>
  <c r="A275" i="27"/>
  <c r="C274" i="27"/>
  <c r="A274" i="27"/>
  <c r="C273" i="27"/>
  <c r="A273" i="27"/>
  <c r="C272" i="27"/>
  <c r="A272" i="27"/>
  <c r="C271" i="27"/>
  <c r="A271" i="27"/>
  <c r="C270" i="27"/>
  <c r="A270" i="27"/>
  <c r="C269" i="27"/>
  <c r="A269" i="27"/>
  <c r="C268" i="27"/>
  <c r="A268" i="27"/>
  <c r="C267" i="27"/>
  <c r="A267" i="27"/>
  <c r="C266" i="27"/>
  <c r="A266" i="27"/>
  <c r="C265" i="27"/>
  <c r="A265" i="27"/>
  <c r="C264" i="27"/>
  <c r="A264" i="27"/>
  <c r="C263" i="27"/>
  <c r="A263" i="27"/>
  <c r="C262" i="27"/>
  <c r="A262" i="27"/>
  <c r="C261" i="27"/>
  <c r="A261" i="27"/>
  <c r="C260" i="27"/>
  <c r="A260" i="27"/>
  <c r="C259" i="27"/>
  <c r="A259" i="27"/>
  <c r="C258" i="27"/>
  <c r="A258" i="27"/>
  <c r="C257" i="27"/>
  <c r="A257" i="27"/>
  <c r="C256" i="27"/>
  <c r="A256" i="27"/>
  <c r="C255" i="27"/>
  <c r="A255" i="27"/>
  <c r="C254" i="27"/>
  <c r="A254" i="27"/>
  <c r="C253" i="27"/>
  <c r="A253" i="27"/>
  <c r="C252" i="27"/>
  <c r="A252" i="27"/>
  <c r="C251" i="27"/>
  <c r="A251" i="27"/>
  <c r="C250" i="27"/>
  <c r="A250" i="27"/>
  <c r="C249" i="27"/>
  <c r="A249" i="27"/>
  <c r="C248" i="27"/>
  <c r="A248" i="27"/>
  <c r="C247" i="27"/>
  <c r="A247" i="27"/>
  <c r="C246" i="27"/>
  <c r="A246" i="27"/>
  <c r="C245" i="27"/>
  <c r="A245" i="27"/>
  <c r="C244" i="27"/>
  <c r="A244" i="27"/>
  <c r="C243" i="27"/>
  <c r="A243" i="27"/>
  <c r="C242" i="27"/>
  <c r="A242" i="27"/>
  <c r="C241" i="27"/>
  <c r="A241" i="27"/>
  <c r="C240" i="27"/>
  <c r="A240" i="27"/>
  <c r="C239" i="27"/>
  <c r="A239" i="27"/>
  <c r="C238" i="27"/>
  <c r="A238" i="27"/>
  <c r="C237" i="27"/>
  <c r="A237" i="27"/>
  <c r="C236" i="27"/>
  <c r="A236" i="27"/>
  <c r="C235" i="27"/>
  <c r="A235" i="27"/>
  <c r="C234" i="27"/>
  <c r="A234" i="27"/>
  <c r="C233" i="27"/>
  <c r="A233" i="27"/>
  <c r="C232" i="27"/>
  <c r="A232" i="27"/>
  <c r="C231" i="27"/>
  <c r="A231" i="27"/>
  <c r="C230" i="27"/>
  <c r="A230" i="27"/>
  <c r="C229" i="27"/>
  <c r="A229" i="27"/>
  <c r="C228" i="27"/>
  <c r="A228" i="27"/>
  <c r="C227" i="27"/>
  <c r="A227" i="27"/>
  <c r="C226" i="27"/>
  <c r="A226" i="27"/>
  <c r="C225" i="27"/>
  <c r="A225" i="27"/>
  <c r="C224" i="27"/>
  <c r="A224" i="27"/>
  <c r="C223" i="27"/>
  <c r="A223" i="27"/>
  <c r="C222" i="27"/>
  <c r="A222" i="27"/>
  <c r="C221" i="27"/>
  <c r="A221" i="27"/>
  <c r="C220" i="27"/>
  <c r="A220" i="27"/>
  <c r="C219" i="27"/>
  <c r="A219" i="27"/>
  <c r="C218" i="27"/>
  <c r="A218" i="27"/>
  <c r="C217" i="27"/>
  <c r="A217" i="27"/>
  <c r="C216" i="27"/>
  <c r="A216" i="27"/>
  <c r="C215" i="27"/>
  <c r="A215" i="27"/>
  <c r="C214" i="27"/>
  <c r="A214" i="27"/>
  <c r="C213" i="27"/>
  <c r="A213" i="27"/>
  <c r="C212" i="27"/>
  <c r="A212" i="27"/>
  <c r="C211" i="27"/>
  <c r="A211" i="27"/>
  <c r="C210" i="27"/>
  <c r="A210" i="27"/>
  <c r="C209" i="27"/>
  <c r="A209" i="27"/>
  <c r="C208" i="27"/>
  <c r="A208" i="27"/>
  <c r="C207" i="27"/>
  <c r="A207" i="27"/>
  <c r="C206" i="27"/>
  <c r="A206" i="27"/>
  <c r="C205" i="27"/>
  <c r="A205" i="27"/>
  <c r="C204" i="27"/>
  <c r="A204" i="27"/>
  <c r="C203" i="27"/>
  <c r="A203" i="27"/>
  <c r="C202" i="27"/>
  <c r="A202" i="27"/>
  <c r="C201" i="27"/>
  <c r="A201" i="27"/>
  <c r="C200" i="27"/>
  <c r="A200" i="27"/>
  <c r="C199" i="27"/>
  <c r="A199" i="27"/>
  <c r="C198" i="27"/>
  <c r="A198" i="27"/>
  <c r="C197" i="27"/>
  <c r="A197" i="27"/>
  <c r="C196" i="27"/>
  <c r="A196" i="27"/>
  <c r="C195" i="27"/>
  <c r="A195" i="27"/>
  <c r="C194" i="27"/>
  <c r="A194" i="27"/>
  <c r="C193" i="27"/>
  <c r="A193" i="27"/>
  <c r="C192" i="27"/>
  <c r="A192" i="27"/>
  <c r="C191" i="27"/>
  <c r="A191" i="27"/>
  <c r="C190" i="27"/>
  <c r="A190" i="27"/>
  <c r="C189" i="27"/>
  <c r="A189" i="27"/>
  <c r="C188" i="27"/>
  <c r="A188" i="27"/>
  <c r="C187" i="27"/>
  <c r="A187" i="27"/>
  <c r="C186" i="27"/>
  <c r="A186" i="27"/>
  <c r="C185" i="27"/>
  <c r="A185" i="27"/>
  <c r="C184" i="27"/>
  <c r="A184" i="27"/>
  <c r="C183" i="27"/>
  <c r="A183" i="27"/>
  <c r="C182" i="27"/>
  <c r="A182" i="27"/>
  <c r="C181" i="27"/>
  <c r="A181" i="27"/>
  <c r="C180" i="27"/>
  <c r="A180" i="27"/>
  <c r="C179" i="27"/>
  <c r="A179" i="27"/>
  <c r="C178" i="27"/>
  <c r="A178" i="27"/>
  <c r="C177" i="27"/>
  <c r="A177" i="27"/>
  <c r="C176" i="27"/>
  <c r="A176" i="27"/>
  <c r="C175" i="27"/>
  <c r="A175" i="27"/>
  <c r="C174" i="27"/>
  <c r="A174" i="27"/>
  <c r="C173" i="27"/>
  <c r="A173" i="27"/>
  <c r="C172" i="27"/>
  <c r="A172" i="27"/>
  <c r="C171" i="27"/>
  <c r="A171" i="27"/>
  <c r="C170" i="27"/>
  <c r="A170" i="27"/>
  <c r="C169" i="27"/>
  <c r="A169" i="27"/>
  <c r="C168" i="27"/>
  <c r="A168" i="27"/>
  <c r="C167" i="27"/>
  <c r="A167" i="27"/>
  <c r="C166" i="27"/>
  <c r="A166" i="27"/>
  <c r="C165" i="27"/>
  <c r="A165" i="27"/>
  <c r="C164" i="27"/>
  <c r="A164" i="27"/>
  <c r="C163" i="27"/>
  <c r="A163" i="27"/>
  <c r="C162" i="27"/>
  <c r="A162" i="27"/>
  <c r="C161" i="27"/>
  <c r="A161" i="27"/>
  <c r="C160" i="27"/>
  <c r="A160" i="27"/>
  <c r="C159" i="27"/>
  <c r="A159" i="27"/>
  <c r="C158" i="27"/>
  <c r="A158" i="27"/>
  <c r="C157" i="27"/>
  <c r="A157" i="27"/>
  <c r="C156" i="27"/>
  <c r="A156" i="27"/>
  <c r="C155" i="27"/>
  <c r="A155" i="27"/>
  <c r="C154" i="27"/>
  <c r="A154" i="27"/>
  <c r="C153" i="27"/>
  <c r="A153" i="27"/>
  <c r="C152" i="27"/>
  <c r="A152" i="27"/>
  <c r="C151" i="27"/>
  <c r="A151" i="27"/>
  <c r="C150" i="27"/>
  <c r="A150" i="27"/>
  <c r="C149" i="27"/>
  <c r="A149" i="27"/>
  <c r="C148" i="27"/>
  <c r="A148" i="27"/>
  <c r="C147" i="27"/>
  <c r="A147" i="27"/>
  <c r="C146" i="27"/>
  <c r="A146" i="27"/>
  <c r="C145" i="27"/>
  <c r="A145" i="27"/>
  <c r="C144" i="27"/>
  <c r="A144" i="27"/>
  <c r="C143" i="27"/>
  <c r="A143" i="27"/>
  <c r="C142" i="27"/>
  <c r="A142" i="27"/>
  <c r="C141" i="27"/>
  <c r="A141" i="27"/>
  <c r="C140" i="27"/>
  <c r="A140" i="27"/>
  <c r="C139" i="27"/>
  <c r="A139" i="27"/>
  <c r="C138" i="27"/>
  <c r="A138" i="27"/>
  <c r="C137" i="27"/>
  <c r="A137" i="27"/>
  <c r="C136" i="27"/>
  <c r="A136" i="27"/>
  <c r="C135" i="27"/>
  <c r="A135" i="27"/>
  <c r="C134" i="27"/>
  <c r="A134" i="27"/>
  <c r="C133" i="27"/>
  <c r="A133" i="27"/>
  <c r="C132" i="27"/>
  <c r="A132" i="27"/>
  <c r="C131" i="27"/>
  <c r="A131" i="27"/>
  <c r="C130" i="27"/>
  <c r="A130" i="27"/>
  <c r="C129" i="27"/>
  <c r="A129" i="27"/>
  <c r="C128" i="27"/>
  <c r="A128" i="27"/>
  <c r="C127" i="27"/>
  <c r="A127" i="27"/>
  <c r="C126" i="27"/>
  <c r="A126" i="27"/>
  <c r="C125" i="27"/>
  <c r="A125" i="27"/>
  <c r="C124" i="27"/>
  <c r="A124" i="27"/>
  <c r="C123" i="27"/>
  <c r="A123" i="27"/>
  <c r="C122" i="27"/>
  <c r="A122" i="27"/>
  <c r="C121" i="27"/>
  <c r="A121" i="27"/>
  <c r="C120" i="27"/>
  <c r="A120" i="27"/>
  <c r="C119" i="27"/>
  <c r="A119" i="27"/>
  <c r="C118" i="27"/>
  <c r="A118" i="27"/>
  <c r="C117" i="27"/>
  <c r="A117" i="27"/>
  <c r="C116" i="27"/>
  <c r="A116" i="27"/>
  <c r="C115" i="27"/>
  <c r="A115" i="27"/>
  <c r="C114" i="27"/>
  <c r="A114" i="27"/>
  <c r="C113" i="27"/>
  <c r="A113" i="27"/>
  <c r="C112" i="27"/>
  <c r="A112" i="27"/>
  <c r="C111" i="27"/>
  <c r="A111" i="27"/>
  <c r="C110" i="27"/>
  <c r="A110" i="27"/>
  <c r="C109" i="27"/>
  <c r="A109" i="27"/>
  <c r="C108" i="27"/>
  <c r="A108" i="27"/>
  <c r="C107" i="27"/>
  <c r="A107" i="27"/>
  <c r="C106" i="27"/>
  <c r="A106" i="27"/>
  <c r="C105" i="27"/>
  <c r="A105" i="27"/>
  <c r="C104" i="27"/>
  <c r="A104" i="27"/>
  <c r="C103" i="27"/>
  <c r="A103" i="27"/>
  <c r="C102" i="27"/>
  <c r="A102" i="27"/>
  <c r="C101" i="27"/>
  <c r="A101" i="27"/>
  <c r="C100" i="27"/>
  <c r="A100" i="27"/>
  <c r="C99" i="27"/>
  <c r="A99" i="27"/>
  <c r="C98" i="27"/>
  <c r="A98" i="27"/>
  <c r="C97" i="27"/>
  <c r="A97" i="27"/>
  <c r="C96" i="27"/>
  <c r="A96" i="27"/>
  <c r="C95" i="27"/>
  <c r="A95" i="27"/>
  <c r="C94" i="27"/>
  <c r="A94" i="27"/>
  <c r="C93" i="27"/>
  <c r="A93" i="27"/>
  <c r="C92" i="27"/>
  <c r="A92" i="27"/>
  <c r="C91" i="27"/>
  <c r="A91" i="27"/>
  <c r="C90" i="27"/>
  <c r="A90" i="27"/>
  <c r="C89" i="27"/>
  <c r="A89" i="27"/>
  <c r="C88" i="27"/>
  <c r="A88" i="27"/>
  <c r="C87" i="27"/>
  <c r="A87" i="27"/>
  <c r="C86" i="27"/>
  <c r="A86" i="27"/>
  <c r="C85" i="27"/>
  <c r="A85" i="27"/>
  <c r="C84" i="27"/>
  <c r="A84" i="27"/>
  <c r="C83" i="27"/>
  <c r="A83" i="27"/>
  <c r="C82" i="27"/>
  <c r="A82" i="27"/>
  <c r="C81" i="27"/>
  <c r="A81" i="27"/>
  <c r="C80" i="27"/>
  <c r="A80" i="27"/>
  <c r="C79" i="27"/>
  <c r="A79" i="27"/>
  <c r="C78" i="27"/>
  <c r="A78" i="27"/>
  <c r="C77" i="27"/>
  <c r="A77" i="27"/>
  <c r="C76" i="27"/>
  <c r="A76" i="27"/>
  <c r="C75" i="27"/>
  <c r="A75" i="27"/>
  <c r="C74" i="27"/>
  <c r="A74" i="27"/>
  <c r="C73" i="27"/>
  <c r="A73" i="27"/>
  <c r="C72" i="27"/>
  <c r="A72" i="27"/>
  <c r="C71" i="27"/>
  <c r="A71" i="27"/>
  <c r="C70" i="27"/>
  <c r="A70" i="27"/>
  <c r="C69" i="27"/>
  <c r="A69" i="27"/>
  <c r="C68" i="27"/>
  <c r="A68" i="27"/>
  <c r="C67" i="27"/>
  <c r="A67" i="27"/>
  <c r="C66" i="27"/>
  <c r="A66" i="27"/>
  <c r="C65" i="27"/>
  <c r="A65" i="27"/>
  <c r="C64" i="27"/>
  <c r="A64" i="27"/>
  <c r="C63" i="27"/>
  <c r="A63" i="27"/>
  <c r="C62" i="27"/>
  <c r="A62" i="27"/>
  <c r="C59" i="27"/>
  <c r="A59" i="27"/>
  <c r="C58" i="27"/>
  <c r="A58" i="27"/>
  <c r="C57" i="27"/>
  <c r="A57" i="27"/>
  <c r="C56" i="27"/>
  <c r="A56" i="27"/>
  <c r="C55" i="27"/>
  <c r="A55" i="27"/>
  <c r="C54" i="27"/>
  <c r="A54" i="27"/>
  <c r="C53" i="27"/>
  <c r="A53" i="27"/>
  <c r="C52" i="27"/>
  <c r="A52" i="27"/>
  <c r="C51" i="27"/>
  <c r="A51" i="27"/>
  <c r="C50" i="27"/>
  <c r="A50" i="27"/>
  <c r="C49" i="27"/>
  <c r="A49" i="27"/>
  <c r="C48" i="27"/>
  <c r="A48" i="27"/>
  <c r="C47" i="27"/>
  <c r="A47" i="27"/>
  <c r="C46" i="27"/>
  <c r="A46" i="27"/>
  <c r="C45" i="27"/>
  <c r="A45" i="27"/>
  <c r="C44" i="27"/>
  <c r="A44" i="27"/>
  <c r="C43" i="27"/>
  <c r="A43" i="27"/>
  <c r="C42" i="27"/>
  <c r="A42" i="27"/>
  <c r="C41" i="27"/>
  <c r="A41" i="27"/>
  <c r="C40" i="27"/>
  <c r="A40" i="27"/>
  <c r="C39" i="27"/>
  <c r="A39" i="27"/>
  <c r="C38" i="27"/>
  <c r="A38" i="27"/>
  <c r="C37" i="27"/>
  <c r="A37" i="27"/>
  <c r="C36" i="27"/>
  <c r="A36" i="27"/>
  <c r="C35" i="27"/>
  <c r="A35" i="27"/>
  <c r="C34" i="27"/>
  <c r="A34" i="27"/>
  <c r="C33" i="27"/>
  <c r="A33" i="27"/>
  <c r="C32" i="27"/>
  <c r="A32" i="27"/>
  <c r="C31" i="27"/>
  <c r="A31" i="27"/>
  <c r="C30" i="27"/>
  <c r="A30" i="27"/>
  <c r="C29" i="27"/>
  <c r="A29" i="27"/>
  <c r="C28" i="27"/>
  <c r="A28" i="27"/>
  <c r="C27" i="27"/>
  <c r="A27" i="27"/>
  <c r="C26" i="27"/>
  <c r="A26" i="27"/>
  <c r="C25" i="27"/>
  <c r="A25" i="27"/>
  <c r="C24" i="27"/>
  <c r="A24" i="27"/>
  <c r="C23" i="27"/>
  <c r="A23" i="27"/>
  <c r="C22" i="27"/>
  <c r="A22" i="27"/>
  <c r="C21" i="27"/>
  <c r="A21" i="27"/>
  <c r="C20" i="27"/>
  <c r="A20" i="27"/>
  <c r="C19" i="27"/>
  <c r="A19" i="27"/>
  <c r="C18" i="27"/>
  <c r="A18" i="27"/>
  <c r="C17" i="27"/>
  <c r="A17" i="27"/>
  <c r="C16" i="27"/>
  <c r="A16" i="27"/>
  <c r="C15" i="27"/>
  <c r="A15" i="27"/>
  <c r="C14" i="27"/>
  <c r="A14" i="27"/>
  <c r="C13" i="27"/>
  <c r="A13" i="27"/>
  <c r="C12" i="27"/>
  <c r="A12" i="27"/>
  <c r="C11" i="27"/>
  <c r="A11" i="27"/>
  <c r="C10" i="27"/>
  <c r="A10" i="27"/>
  <c r="C9" i="27"/>
  <c r="A9" i="27"/>
  <c r="C8" i="27"/>
  <c r="A8" i="27"/>
  <c r="C7" i="27"/>
  <c r="A7" i="27"/>
  <c r="C6" i="27"/>
  <c r="A6" i="27"/>
  <c r="C5" i="27"/>
  <c r="A5" i="27"/>
  <c r="C4" i="27"/>
  <c r="A4" i="27"/>
  <c r="C3" i="27"/>
  <c r="A3" i="27"/>
  <c r="C2" i="27"/>
  <c r="A2" i="27"/>
  <c r="C418" i="26"/>
  <c r="A418" i="26"/>
  <c r="C417" i="26"/>
  <c r="A417" i="26"/>
  <c r="C416" i="26"/>
  <c r="A416" i="26"/>
  <c r="C415" i="26"/>
  <c r="A415" i="26"/>
  <c r="C414" i="26"/>
  <c r="A414" i="26"/>
  <c r="C413" i="26"/>
  <c r="A413" i="26"/>
  <c r="C412" i="26"/>
  <c r="A412" i="26"/>
  <c r="C411" i="26"/>
  <c r="A411" i="26"/>
  <c r="C410" i="26"/>
  <c r="A410" i="26"/>
  <c r="C409" i="26"/>
  <c r="A409" i="26"/>
  <c r="C408" i="26"/>
  <c r="A408" i="26"/>
  <c r="C407" i="26"/>
  <c r="A407" i="26"/>
  <c r="C406" i="26"/>
  <c r="A406" i="26"/>
  <c r="C405" i="26"/>
  <c r="A405" i="26"/>
  <c r="C404" i="26"/>
  <c r="A404" i="26"/>
  <c r="C403" i="26"/>
  <c r="A403" i="26"/>
  <c r="C402" i="26"/>
  <c r="A402" i="26"/>
  <c r="C401" i="26"/>
  <c r="A401" i="26"/>
  <c r="C400" i="26"/>
  <c r="A400" i="26"/>
  <c r="C399" i="26"/>
  <c r="A399" i="26"/>
  <c r="C398" i="26"/>
  <c r="A398" i="26"/>
  <c r="C397" i="26"/>
  <c r="A397" i="26"/>
  <c r="C396" i="26"/>
  <c r="A396" i="26"/>
  <c r="C395" i="26"/>
  <c r="A395" i="26"/>
  <c r="C394" i="26"/>
  <c r="A394" i="26"/>
  <c r="C393" i="26"/>
  <c r="A393" i="26"/>
  <c r="C392" i="26"/>
  <c r="A392" i="26"/>
  <c r="C391" i="26"/>
  <c r="A391" i="26"/>
  <c r="C390" i="26"/>
  <c r="A390" i="26"/>
  <c r="C389" i="26"/>
  <c r="A389" i="26"/>
  <c r="C388" i="26"/>
  <c r="A388" i="26"/>
  <c r="C387" i="26"/>
  <c r="A387" i="26"/>
  <c r="C386" i="26"/>
  <c r="A386" i="26"/>
  <c r="C385" i="26"/>
  <c r="A385" i="26"/>
  <c r="C384" i="26"/>
  <c r="A384" i="26"/>
  <c r="C383" i="26"/>
  <c r="A383" i="26"/>
  <c r="C382" i="26"/>
  <c r="A382" i="26"/>
  <c r="C381" i="26"/>
  <c r="A381" i="26"/>
  <c r="C380" i="26"/>
  <c r="A380" i="26"/>
  <c r="C379" i="26"/>
  <c r="A379" i="26"/>
  <c r="C378" i="26"/>
  <c r="A378" i="26"/>
  <c r="C377" i="26"/>
  <c r="A377" i="26"/>
  <c r="C376" i="26"/>
  <c r="A376" i="26"/>
  <c r="C375" i="26"/>
  <c r="A375" i="26"/>
  <c r="C374" i="26"/>
  <c r="A374" i="26"/>
  <c r="C373" i="26"/>
  <c r="A373" i="26"/>
  <c r="C372" i="26"/>
  <c r="A372" i="26"/>
  <c r="C371" i="26"/>
  <c r="A371" i="26"/>
  <c r="C370" i="26"/>
  <c r="A370" i="26"/>
  <c r="C369" i="26"/>
  <c r="A369" i="26"/>
  <c r="C368" i="26"/>
  <c r="A368" i="26"/>
  <c r="C367" i="26"/>
  <c r="A367" i="26"/>
  <c r="C366" i="26"/>
  <c r="A366" i="26"/>
  <c r="C365" i="26"/>
  <c r="A365" i="26"/>
  <c r="C364" i="26"/>
  <c r="A364" i="26"/>
  <c r="C363" i="26"/>
  <c r="A363" i="26"/>
  <c r="C362" i="26"/>
  <c r="A362" i="26"/>
  <c r="C361" i="26"/>
  <c r="A361" i="26"/>
  <c r="C360" i="26"/>
  <c r="A360" i="26"/>
  <c r="C359" i="26"/>
  <c r="A359" i="26"/>
  <c r="C358" i="26"/>
  <c r="A358" i="26"/>
  <c r="C357" i="26"/>
  <c r="A357" i="26"/>
  <c r="C356" i="26"/>
  <c r="A356" i="26"/>
  <c r="C355" i="26"/>
  <c r="A355" i="26"/>
  <c r="C354" i="26"/>
  <c r="A354" i="26"/>
  <c r="C353" i="26"/>
  <c r="A353" i="26"/>
  <c r="C352" i="26"/>
  <c r="A352" i="26"/>
  <c r="C351" i="26"/>
  <c r="A351" i="26"/>
  <c r="C350" i="26"/>
  <c r="A350" i="26"/>
  <c r="C349" i="26"/>
  <c r="A349" i="26"/>
  <c r="C348" i="26"/>
  <c r="A348" i="26"/>
  <c r="C347" i="26"/>
  <c r="A347" i="26"/>
  <c r="C346" i="26"/>
  <c r="A346" i="26"/>
  <c r="C345" i="26"/>
  <c r="A345" i="26"/>
  <c r="C344" i="26"/>
  <c r="A344" i="26"/>
  <c r="C343" i="26"/>
  <c r="A343" i="26"/>
  <c r="C342" i="26"/>
  <c r="A342" i="26"/>
  <c r="C341" i="26"/>
  <c r="A341" i="26"/>
  <c r="C340" i="26"/>
  <c r="A340" i="26"/>
  <c r="C339" i="26"/>
  <c r="A339" i="26"/>
  <c r="C338" i="26"/>
  <c r="A338" i="26"/>
  <c r="C337" i="26"/>
  <c r="A337" i="26"/>
  <c r="C336" i="26"/>
  <c r="A336" i="26"/>
  <c r="C335" i="26"/>
  <c r="A335" i="26"/>
  <c r="C334" i="26"/>
  <c r="A334" i="26"/>
  <c r="C333" i="26"/>
  <c r="A333" i="26"/>
  <c r="C332" i="26"/>
  <c r="A332" i="26"/>
  <c r="C331" i="26"/>
  <c r="A331" i="26"/>
  <c r="C330" i="26"/>
  <c r="A330" i="26"/>
  <c r="C329" i="26"/>
  <c r="A329" i="26"/>
  <c r="C328" i="26"/>
  <c r="A328" i="26"/>
  <c r="C327" i="26"/>
  <c r="A327" i="26"/>
  <c r="C326" i="26"/>
  <c r="A326" i="26"/>
  <c r="C325" i="26"/>
  <c r="A325" i="26"/>
  <c r="C324" i="26"/>
  <c r="A324" i="26"/>
  <c r="C323" i="26"/>
  <c r="A323" i="26"/>
  <c r="C322" i="26"/>
  <c r="A322" i="26"/>
  <c r="C321" i="26"/>
  <c r="A321" i="26"/>
  <c r="C320" i="26"/>
  <c r="A320" i="26"/>
  <c r="C319" i="26"/>
  <c r="A319" i="26"/>
  <c r="C318" i="26"/>
  <c r="A318" i="26"/>
  <c r="C317" i="26"/>
  <c r="A317" i="26"/>
  <c r="C316" i="26"/>
  <c r="A316" i="26"/>
  <c r="C315" i="26"/>
  <c r="A315" i="26"/>
  <c r="C314" i="26"/>
  <c r="A314" i="26"/>
  <c r="C313" i="26"/>
  <c r="A313" i="26"/>
  <c r="C312" i="26"/>
  <c r="A312" i="26"/>
  <c r="C311" i="26"/>
  <c r="A311" i="26"/>
  <c r="C310" i="26"/>
  <c r="A310" i="26"/>
  <c r="C309" i="26"/>
  <c r="A309" i="26"/>
  <c r="C308" i="26"/>
  <c r="A308" i="26"/>
  <c r="C307" i="26"/>
  <c r="A307" i="26"/>
  <c r="C306" i="26"/>
  <c r="A306" i="26"/>
  <c r="C305" i="26"/>
  <c r="A305" i="26"/>
  <c r="C304" i="26"/>
  <c r="A304" i="26"/>
  <c r="C303" i="26"/>
  <c r="A303" i="26"/>
  <c r="C302" i="26"/>
  <c r="A302" i="26"/>
  <c r="C301" i="26"/>
  <c r="A301" i="26"/>
  <c r="C300" i="26"/>
  <c r="A300" i="26"/>
  <c r="C299" i="26"/>
  <c r="A299" i="26"/>
  <c r="C298" i="26"/>
  <c r="A298" i="26"/>
  <c r="C297" i="26"/>
  <c r="A297" i="26"/>
  <c r="C296" i="26"/>
  <c r="A296" i="26"/>
  <c r="C295" i="26"/>
  <c r="A295" i="26"/>
  <c r="C294" i="26"/>
  <c r="A294" i="26"/>
  <c r="C293" i="26"/>
  <c r="A293" i="26"/>
  <c r="C292" i="26"/>
  <c r="A292" i="26"/>
  <c r="C291" i="26"/>
  <c r="A291" i="26"/>
  <c r="C290" i="26"/>
  <c r="A290" i="26"/>
  <c r="C289" i="26"/>
  <c r="A289" i="26"/>
  <c r="C288" i="26"/>
  <c r="A288" i="26"/>
  <c r="C287" i="26"/>
  <c r="A287" i="26"/>
  <c r="C286" i="26"/>
  <c r="A286" i="26"/>
  <c r="C285" i="26"/>
  <c r="A285" i="26"/>
  <c r="C284" i="26"/>
  <c r="A284" i="26"/>
  <c r="C283" i="26"/>
  <c r="A283" i="26"/>
  <c r="C282" i="26"/>
  <c r="A282" i="26"/>
  <c r="C281" i="26"/>
  <c r="A281" i="26"/>
  <c r="C280" i="26"/>
  <c r="A280" i="26"/>
  <c r="C279" i="26"/>
  <c r="A279" i="26"/>
  <c r="C278" i="26"/>
  <c r="A278" i="26"/>
  <c r="C277" i="26"/>
  <c r="A277" i="26"/>
  <c r="C276" i="26"/>
  <c r="A276" i="26"/>
  <c r="C275" i="26"/>
  <c r="A275" i="26"/>
  <c r="C274" i="26"/>
  <c r="A274" i="26"/>
  <c r="C273" i="26"/>
  <c r="A273" i="26"/>
  <c r="C272" i="26"/>
  <c r="A272" i="26"/>
  <c r="C271" i="26"/>
  <c r="A271" i="26"/>
  <c r="C270" i="26"/>
  <c r="A270" i="26"/>
  <c r="C269" i="26"/>
  <c r="A269" i="26"/>
  <c r="C268" i="26"/>
  <c r="A268" i="26"/>
  <c r="C267" i="26"/>
  <c r="A267" i="26"/>
  <c r="C266" i="26"/>
  <c r="A266" i="26"/>
  <c r="C265" i="26"/>
  <c r="A265" i="26"/>
  <c r="C264" i="26"/>
  <c r="A264" i="26"/>
  <c r="C263" i="26"/>
  <c r="A263" i="26"/>
  <c r="C262" i="26"/>
  <c r="A262" i="26"/>
  <c r="C261" i="26"/>
  <c r="A261" i="26"/>
  <c r="C260" i="26"/>
  <c r="A260" i="26"/>
  <c r="C259" i="26"/>
  <c r="A259" i="26"/>
  <c r="C258" i="26"/>
  <c r="A258" i="26"/>
  <c r="C257" i="26"/>
  <c r="A257" i="26"/>
  <c r="C256" i="26"/>
  <c r="A256" i="26"/>
  <c r="C255" i="26"/>
  <c r="A255" i="26"/>
  <c r="C254" i="26"/>
  <c r="A254" i="26"/>
  <c r="C253" i="26"/>
  <c r="A253" i="26"/>
  <c r="C252" i="26"/>
  <c r="A252" i="26"/>
  <c r="C251" i="26"/>
  <c r="A251" i="26"/>
  <c r="C250" i="26"/>
  <c r="A250" i="26"/>
  <c r="C249" i="26"/>
  <c r="A249" i="26"/>
  <c r="C248" i="26"/>
  <c r="A248" i="26"/>
  <c r="C247" i="26"/>
  <c r="A247" i="26"/>
  <c r="C246" i="26"/>
  <c r="A246" i="26"/>
  <c r="C245" i="26"/>
  <c r="A245" i="26"/>
  <c r="C244" i="26"/>
  <c r="A244" i="26"/>
  <c r="C243" i="26"/>
  <c r="A243" i="26"/>
  <c r="C242" i="26"/>
  <c r="A242" i="26"/>
  <c r="C241" i="26"/>
  <c r="A241" i="26"/>
  <c r="C240" i="26"/>
  <c r="A240" i="26"/>
  <c r="C239" i="26"/>
  <c r="A239" i="26"/>
  <c r="C238" i="26"/>
  <c r="A238" i="26"/>
  <c r="C237" i="26"/>
  <c r="A237" i="26"/>
  <c r="C236" i="26"/>
  <c r="A236" i="26"/>
  <c r="C235" i="26"/>
  <c r="A235" i="26"/>
  <c r="C234" i="26"/>
  <c r="A234" i="26"/>
  <c r="C233" i="26"/>
  <c r="A233" i="26"/>
  <c r="C232" i="26"/>
  <c r="A232" i="26"/>
  <c r="C231" i="26"/>
  <c r="A231" i="26"/>
  <c r="C230" i="26"/>
  <c r="A230" i="26"/>
  <c r="C229" i="26"/>
  <c r="A229" i="26"/>
  <c r="C228" i="26"/>
  <c r="A228" i="26"/>
  <c r="C227" i="26"/>
  <c r="A227" i="26"/>
  <c r="C226" i="26"/>
  <c r="A226" i="26"/>
  <c r="C225" i="26"/>
  <c r="A225" i="26"/>
  <c r="C224" i="26"/>
  <c r="A224" i="26"/>
  <c r="C223" i="26"/>
  <c r="A223" i="26"/>
  <c r="C222" i="26"/>
  <c r="A222" i="26"/>
  <c r="C221" i="26"/>
  <c r="A221" i="26"/>
  <c r="C220" i="26"/>
  <c r="A220" i="26"/>
  <c r="C219" i="26"/>
  <c r="A219" i="26"/>
  <c r="C218" i="26"/>
  <c r="A218" i="26"/>
  <c r="C217" i="26"/>
  <c r="A217" i="26"/>
  <c r="C216" i="26"/>
  <c r="A216" i="26"/>
  <c r="C215" i="26"/>
  <c r="A215" i="26"/>
  <c r="C214" i="26"/>
  <c r="A214" i="26"/>
  <c r="C213" i="26"/>
  <c r="A213" i="26"/>
  <c r="C212" i="26"/>
  <c r="A212" i="26"/>
  <c r="C211" i="26"/>
  <c r="A211" i="26"/>
  <c r="C210" i="26"/>
  <c r="A210" i="26"/>
  <c r="C209" i="26"/>
  <c r="A209" i="26"/>
  <c r="C208" i="26"/>
  <c r="A208" i="26"/>
  <c r="C207" i="26"/>
  <c r="A207" i="26"/>
  <c r="C206" i="26"/>
  <c r="A206" i="26"/>
  <c r="C205" i="26"/>
  <c r="A205" i="26"/>
  <c r="C204" i="26"/>
  <c r="A204" i="26"/>
  <c r="C203" i="26"/>
  <c r="A203" i="26"/>
  <c r="C202" i="26"/>
  <c r="A202" i="26"/>
  <c r="C201" i="26"/>
  <c r="A201" i="26"/>
  <c r="C200" i="26"/>
  <c r="A200" i="26"/>
  <c r="C199" i="26"/>
  <c r="A199" i="26"/>
  <c r="C198" i="26"/>
  <c r="A198" i="26"/>
  <c r="C197" i="26"/>
  <c r="A197" i="26"/>
  <c r="C196" i="26"/>
  <c r="A196" i="26"/>
  <c r="C195" i="26"/>
  <c r="A195" i="26"/>
  <c r="C194" i="26"/>
  <c r="A194" i="26"/>
  <c r="C193" i="26"/>
  <c r="A193" i="26"/>
  <c r="C192" i="26"/>
  <c r="A192" i="26"/>
  <c r="C191" i="26"/>
  <c r="A191" i="26"/>
  <c r="C190" i="26"/>
  <c r="A190" i="26"/>
  <c r="C189" i="26"/>
  <c r="A189" i="26"/>
  <c r="C188" i="26"/>
  <c r="A188" i="26"/>
  <c r="C187" i="26"/>
  <c r="A187" i="26"/>
  <c r="C186" i="26"/>
  <c r="A186" i="26"/>
  <c r="C185" i="26"/>
  <c r="A185" i="26"/>
  <c r="C184" i="26"/>
  <c r="A184" i="26"/>
  <c r="C183" i="26"/>
  <c r="A183" i="26"/>
  <c r="C182" i="26"/>
  <c r="A182" i="26"/>
  <c r="C181" i="26"/>
  <c r="A181" i="26"/>
  <c r="C180" i="26"/>
  <c r="A180" i="26"/>
  <c r="C179" i="26"/>
  <c r="A179" i="26"/>
  <c r="C178" i="26"/>
  <c r="A178" i="26"/>
  <c r="C177" i="26"/>
  <c r="A177" i="26"/>
  <c r="C176" i="26"/>
  <c r="A176" i="26"/>
  <c r="C175" i="26"/>
  <c r="A175" i="26"/>
  <c r="C174" i="26"/>
  <c r="A174" i="26"/>
  <c r="C173" i="26"/>
  <c r="A173" i="26"/>
  <c r="C172" i="26"/>
  <c r="A172" i="26"/>
  <c r="C171" i="26"/>
  <c r="A171" i="26"/>
  <c r="C170" i="26"/>
  <c r="A170" i="26"/>
  <c r="C169" i="26"/>
  <c r="A169" i="26"/>
  <c r="C168" i="26"/>
  <c r="A168" i="26"/>
  <c r="C167" i="26"/>
  <c r="A167" i="26"/>
  <c r="C166" i="26"/>
  <c r="A166" i="26"/>
  <c r="C165" i="26"/>
  <c r="A165" i="26"/>
  <c r="C164" i="26"/>
  <c r="A164" i="26"/>
  <c r="C163" i="26"/>
  <c r="A163" i="26"/>
  <c r="C162" i="26"/>
  <c r="A162" i="26"/>
  <c r="C161" i="26"/>
  <c r="A161" i="26"/>
  <c r="C160" i="26"/>
  <c r="A160" i="26"/>
  <c r="C159" i="26"/>
  <c r="A159" i="26"/>
  <c r="C158" i="26"/>
  <c r="A158" i="26"/>
  <c r="C157" i="26"/>
  <c r="A157" i="26"/>
  <c r="C156" i="26"/>
  <c r="A156" i="26"/>
  <c r="C155" i="26"/>
  <c r="A155" i="26"/>
  <c r="C154" i="26"/>
  <c r="A154" i="26"/>
  <c r="C153" i="26"/>
  <c r="A153" i="26"/>
  <c r="C152" i="26"/>
  <c r="A152" i="26"/>
  <c r="C151" i="26"/>
  <c r="A151" i="26"/>
  <c r="C150" i="26"/>
  <c r="A150" i="26"/>
  <c r="C149" i="26"/>
  <c r="A149" i="26"/>
  <c r="C148" i="26"/>
  <c r="A148" i="26"/>
  <c r="C147" i="26"/>
  <c r="A147" i="26"/>
  <c r="C146" i="26"/>
  <c r="A146" i="26"/>
  <c r="C145" i="26"/>
  <c r="A145" i="26"/>
  <c r="C144" i="26"/>
  <c r="A144" i="26"/>
  <c r="C143" i="26"/>
  <c r="A143" i="26"/>
  <c r="C142" i="26"/>
  <c r="A142" i="26"/>
  <c r="C141" i="26"/>
  <c r="A141" i="26"/>
  <c r="C140" i="26"/>
  <c r="A140" i="26"/>
  <c r="C139" i="26"/>
  <c r="A139" i="26"/>
  <c r="C138" i="26"/>
  <c r="A138" i="26"/>
  <c r="C137" i="26"/>
  <c r="A137" i="26"/>
  <c r="C136" i="26"/>
  <c r="A136" i="26"/>
  <c r="C135" i="26"/>
  <c r="A135" i="26"/>
  <c r="C134" i="26"/>
  <c r="A134" i="26"/>
  <c r="C133" i="26"/>
  <c r="A133" i="26"/>
  <c r="C132" i="26"/>
  <c r="A132" i="26"/>
  <c r="C131" i="26"/>
  <c r="A131" i="26"/>
  <c r="C130" i="26"/>
  <c r="A130" i="26"/>
  <c r="C129" i="26"/>
  <c r="A129" i="26"/>
  <c r="C128" i="26"/>
  <c r="A128" i="26"/>
  <c r="C127" i="26"/>
  <c r="A127" i="26"/>
  <c r="C126" i="26"/>
  <c r="A126" i="26"/>
  <c r="C125" i="26"/>
  <c r="A125" i="26"/>
  <c r="C124" i="26"/>
  <c r="A124" i="26"/>
  <c r="C123" i="26"/>
  <c r="A123" i="26"/>
  <c r="C122" i="26"/>
  <c r="A122" i="26"/>
  <c r="C121" i="26"/>
  <c r="A121" i="26"/>
  <c r="C120" i="26"/>
  <c r="A120" i="26"/>
  <c r="C119" i="26"/>
  <c r="A119" i="26"/>
  <c r="C118" i="26"/>
  <c r="A118" i="26"/>
  <c r="C117" i="26"/>
  <c r="A117" i="26"/>
  <c r="C116" i="26"/>
  <c r="A116" i="26"/>
  <c r="C115" i="26"/>
  <c r="A115" i="26"/>
  <c r="C114" i="26"/>
  <c r="A114" i="26"/>
  <c r="C113" i="26"/>
  <c r="A113" i="26"/>
  <c r="C112" i="26"/>
  <c r="A112" i="26"/>
  <c r="C111" i="26"/>
  <c r="A111" i="26"/>
  <c r="C110" i="26"/>
  <c r="A110" i="26"/>
  <c r="C109" i="26"/>
  <c r="A109" i="26"/>
  <c r="C108" i="26"/>
  <c r="A108" i="26"/>
  <c r="C107" i="26"/>
  <c r="A107" i="26"/>
  <c r="C106" i="26"/>
  <c r="A106" i="26"/>
  <c r="C105" i="26"/>
  <c r="A105" i="26"/>
  <c r="C104" i="26"/>
  <c r="A104" i="26"/>
  <c r="C103" i="26"/>
  <c r="A103" i="26"/>
  <c r="C102" i="26"/>
  <c r="A102" i="26"/>
  <c r="C101" i="26"/>
  <c r="A101" i="26"/>
  <c r="C100" i="26"/>
  <c r="A100" i="26"/>
  <c r="C99" i="26"/>
  <c r="A99" i="26"/>
  <c r="C98" i="26"/>
  <c r="A98" i="26"/>
  <c r="C97" i="26"/>
  <c r="A97" i="26"/>
  <c r="C96" i="26"/>
  <c r="A96" i="26"/>
  <c r="C95" i="26"/>
  <c r="A95" i="26"/>
  <c r="C94" i="26"/>
  <c r="A94" i="26"/>
  <c r="C93" i="26"/>
  <c r="A93" i="26"/>
  <c r="C92" i="26"/>
  <c r="A92" i="26"/>
  <c r="C91" i="26"/>
  <c r="A91" i="26"/>
  <c r="C90" i="26"/>
  <c r="A90" i="26"/>
  <c r="C89" i="26"/>
  <c r="A89" i="26"/>
  <c r="C88" i="26"/>
  <c r="A88" i="26"/>
  <c r="C87" i="26"/>
  <c r="A87" i="26"/>
  <c r="C86" i="26"/>
  <c r="A86" i="26"/>
  <c r="C85" i="26"/>
  <c r="A85" i="26"/>
  <c r="C84" i="26"/>
  <c r="A84" i="26"/>
  <c r="C83" i="26"/>
  <c r="A83" i="26"/>
  <c r="C82" i="26"/>
  <c r="A82" i="26"/>
  <c r="C81" i="26"/>
  <c r="A81" i="26"/>
  <c r="C80" i="26"/>
  <c r="A80" i="26"/>
  <c r="C79" i="26"/>
  <c r="A79" i="26"/>
  <c r="C78" i="26"/>
  <c r="A78" i="26"/>
  <c r="C77" i="26"/>
  <c r="A77" i="26"/>
  <c r="C76" i="26"/>
  <c r="A76" i="26"/>
  <c r="C75" i="26"/>
  <c r="A75" i="26"/>
  <c r="C74" i="26"/>
  <c r="A74" i="26"/>
  <c r="C73" i="26"/>
  <c r="A73" i="26"/>
  <c r="C72" i="26"/>
  <c r="A72" i="26"/>
  <c r="C71" i="26"/>
  <c r="A71" i="26"/>
  <c r="C70" i="26"/>
  <c r="A70" i="26"/>
  <c r="C69" i="26"/>
  <c r="A69" i="26"/>
  <c r="C68" i="26"/>
  <c r="A68" i="26"/>
  <c r="C67" i="26"/>
  <c r="A67" i="26"/>
  <c r="C66" i="26"/>
  <c r="A66" i="26"/>
  <c r="C65" i="26"/>
  <c r="A65" i="26"/>
  <c r="C64" i="26"/>
  <c r="A64" i="26"/>
  <c r="C63" i="26"/>
  <c r="A63" i="26"/>
  <c r="C62" i="26"/>
  <c r="A62" i="26"/>
  <c r="C61" i="26"/>
  <c r="A61" i="26"/>
  <c r="C60" i="26"/>
  <c r="A60" i="26"/>
  <c r="C59" i="26"/>
  <c r="A59" i="26"/>
  <c r="C58" i="26"/>
  <c r="A58" i="26"/>
  <c r="C57" i="26"/>
  <c r="A57" i="26"/>
  <c r="C56" i="26"/>
  <c r="A56" i="26"/>
  <c r="C55" i="26"/>
  <c r="A55" i="26"/>
  <c r="C54" i="26"/>
  <c r="A54" i="26"/>
  <c r="C53" i="26"/>
  <c r="A53" i="26"/>
  <c r="C52" i="26"/>
  <c r="A52" i="26"/>
  <c r="C51" i="26"/>
  <c r="A51" i="26"/>
  <c r="C50" i="26"/>
  <c r="A50" i="26"/>
  <c r="C49" i="26"/>
  <c r="A49" i="26"/>
  <c r="C48" i="26"/>
  <c r="A48" i="26"/>
  <c r="C47" i="26"/>
  <c r="A47" i="26"/>
  <c r="C46" i="26"/>
  <c r="A46" i="26"/>
  <c r="C45" i="26"/>
  <c r="A45" i="26"/>
  <c r="C44" i="26"/>
  <c r="A44" i="26"/>
  <c r="C43" i="26"/>
  <c r="A43" i="26"/>
  <c r="C42" i="26"/>
  <c r="A42" i="26"/>
  <c r="C41" i="26"/>
  <c r="A41" i="26"/>
  <c r="C40" i="26"/>
  <c r="A40" i="26"/>
  <c r="C39" i="26"/>
  <c r="A39" i="26"/>
  <c r="C38" i="26"/>
  <c r="A38" i="26"/>
  <c r="C37" i="26"/>
  <c r="A37" i="26"/>
  <c r="C36" i="26"/>
  <c r="A36" i="26"/>
  <c r="C35" i="26"/>
  <c r="A35" i="26"/>
  <c r="C34" i="26"/>
  <c r="A34" i="26"/>
  <c r="C33" i="26"/>
  <c r="A33" i="26"/>
  <c r="C32" i="26"/>
  <c r="A32" i="26"/>
  <c r="C31" i="26"/>
  <c r="A31" i="26"/>
  <c r="C30" i="26"/>
  <c r="A30" i="26"/>
  <c r="C29" i="26"/>
  <c r="A29" i="26"/>
  <c r="C28" i="26"/>
  <c r="A28" i="26"/>
  <c r="C27" i="26"/>
  <c r="A27" i="26"/>
  <c r="C26" i="26"/>
  <c r="A26" i="26"/>
  <c r="C25" i="26"/>
  <c r="A25" i="26"/>
  <c r="C24" i="26"/>
  <c r="A24" i="26"/>
  <c r="C23" i="26"/>
  <c r="A23" i="26"/>
  <c r="C22" i="26"/>
  <c r="A22" i="26"/>
  <c r="C21" i="26"/>
  <c r="A21" i="26"/>
  <c r="C20" i="26"/>
  <c r="A20" i="26"/>
  <c r="C19" i="26"/>
  <c r="A19" i="26"/>
  <c r="C18" i="26"/>
  <c r="A18" i="26"/>
  <c r="C17" i="26"/>
  <c r="A17" i="26"/>
  <c r="C16" i="26"/>
  <c r="A16" i="26"/>
  <c r="C15" i="26"/>
  <c r="A15" i="26"/>
  <c r="C14" i="26"/>
  <c r="A14" i="26"/>
  <c r="C12" i="26"/>
  <c r="A12" i="26"/>
  <c r="C11" i="26"/>
  <c r="A11" i="26"/>
  <c r="C10" i="26"/>
  <c r="A10" i="26"/>
  <c r="C9" i="26"/>
  <c r="A9" i="26"/>
  <c r="C8" i="26"/>
  <c r="A8" i="26"/>
  <c r="C7" i="26"/>
  <c r="A7" i="26"/>
  <c r="C6" i="26"/>
  <c r="A6" i="26"/>
  <c r="C5" i="26"/>
  <c r="A5" i="26"/>
  <c r="C4" i="26"/>
  <c r="A4" i="26"/>
  <c r="C3" i="26"/>
  <c r="A3" i="26"/>
  <c r="C2" i="26"/>
  <c r="A2" i="26"/>
  <c r="C422" i="25"/>
  <c r="A422" i="25"/>
  <c r="C421" i="25"/>
  <c r="A421" i="25"/>
  <c r="C420" i="25"/>
  <c r="A420" i="25"/>
  <c r="C419" i="25"/>
  <c r="A419" i="25"/>
  <c r="C418" i="25"/>
  <c r="A418" i="25"/>
  <c r="C417" i="25"/>
  <c r="A417" i="25"/>
  <c r="C416" i="25"/>
  <c r="A416" i="25"/>
  <c r="C415" i="25"/>
  <c r="A415" i="25"/>
  <c r="C414" i="25"/>
  <c r="A414" i="25"/>
  <c r="C413" i="25"/>
  <c r="A413" i="25"/>
  <c r="C412" i="25"/>
  <c r="A412" i="25"/>
  <c r="C411" i="25"/>
  <c r="A411" i="25"/>
  <c r="C410" i="25"/>
  <c r="A410" i="25"/>
  <c r="C409" i="25"/>
  <c r="A409" i="25"/>
  <c r="C408" i="25"/>
  <c r="A408" i="25"/>
  <c r="C407" i="25"/>
  <c r="A407" i="25"/>
  <c r="C406" i="25"/>
  <c r="A406" i="25"/>
  <c r="C405" i="25"/>
  <c r="A405" i="25"/>
  <c r="C404" i="25"/>
  <c r="A404" i="25"/>
  <c r="C403" i="25"/>
  <c r="A403" i="25"/>
  <c r="C402" i="25"/>
  <c r="A402" i="25"/>
  <c r="C401" i="25"/>
  <c r="A401" i="25"/>
  <c r="C400" i="25"/>
  <c r="A400" i="25"/>
  <c r="C399" i="25"/>
  <c r="A399" i="25"/>
  <c r="C398" i="25"/>
  <c r="A398" i="25"/>
  <c r="C397" i="25"/>
  <c r="A397" i="25"/>
  <c r="C396" i="25"/>
  <c r="A396" i="25"/>
  <c r="C395" i="25"/>
  <c r="A395" i="25"/>
  <c r="C394" i="25"/>
  <c r="A394" i="25"/>
  <c r="C393" i="25"/>
  <c r="A393" i="25"/>
  <c r="C392" i="25"/>
  <c r="A392" i="25"/>
  <c r="C391" i="25"/>
  <c r="A391" i="25"/>
  <c r="C390" i="25"/>
  <c r="A390" i="25"/>
  <c r="C389" i="25"/>
  <c r="A389" i="25"/>
  <c r="C388" i="25"/>
  <c r="A388" i="25"/>
  <c r="C387" i="25"/>
  <c r="A387" i="25"/>
  <c r="C386" i="25"/>
  <c r="A386" i="25"/>
  <c r="C385" i="25"/>
  <c r="A385" i="25"/>
  <c r="C384" i="25"/>
  <c r="A384" i="25"/>
  <c r="C383" i="25"/>
  <c r="A383" i="25"/>
  <c r="C382" i="25"/>
  <c r="A382" i="25"/>
  <c r="C381" i="25"/>
  <c r="A381" i="25"/>
  <c r="C380" i="25"/>
  <c r="A380" i="25"/>
  <c r="C379" i="25"/>
  <c r="A379" i="25"/>
  <c r="C378" i="25"/>
  <c r="A378" i="25"/>
  <c r="C377" i="25"/>
  <c r="A377" i="25"/>
  <c r="C376" i="25"/>
  <c r="A376" i="25"/>
  <c r="C375" i="25"/>
  <c r="A375" i="25"/>
  <c r="C374" i="25"/>
  <c r="A374" i="25"/>
  <c r="C373" i="25"/>
  <c r="A373" i="25"/>
  <c r="C372" i="25"/>
  <c r="A372" i="25"/>
  <c r="C371" i="25"/>
  <c r="A371" i="25"/>
  <c r="C370" i="25"/>
  <c r="A370" i="25"/>
  <c r="C369" i="25"/>
  <c r="A369" i="25"/>
  <c r="C368" i="25"/>
  <c r="A368" i="25"/>
  <c r="C367" i="25"/>
  <c r="A367" i="25"/>
  <c r="C366" i="25"/>
  <c r="A366" i="25"/>
  <c r="C365" i="25"/>
  <c r="A365" i="25"/>
  <c r="C364" i="25"/>
  <c r="A364" i="25"/>
  <c r="C363" i="25"/>
  <c r="A363" i="25"/>
  <c r="C362" i="25"/>
  <c r="A362" i="25"/>
  <c r="C361" i="25"/>
  <c r="A361" i="25"/>
  <c r="C360" i="25"/>
  <c r="A360" i="25"/>
  <c r="C359" i="25"/>
  <c r="A359" i="25"/>
  <c r="C358" i="25"/>
  <c r="A358" i="25"/>
  <c r="C357" i="25"/>
  <c r="A357" i="25"/>
  <c r="C356" i="25"/>
  <c r="A356" i="25"/>
  <c r="C355" i="25"/>
  <c r="A355" i="25"/>
  <c r="C354" i="25"/>
  <c r="A354" i="25"/>
  <c r="C353" i="25"/>
  <c r="A353" i="25"/>
  <c r="C352" i="25"/>
  <c r="A352" i="25"/>
  <c r="C351" i="25"/>
  <c r="A351" i="25"/>
  <c r="C350" i="25"/>
  <c r="A350" i="25"/>
  <c r="C349" i="25"/>
  <c r="A349" i="25"/>
  <c r="C348" i="25"/>
  <c r="A348" i="25"/>
  <c r="C347" i="25"/>
  <c r="A347" i="25"/>
  <c r="C346" i="25"/>
  <c r="A346" i="25"/>
  <c r="C345" i="25"/>
  <c r="A345" i="25"/>
  <c r="C344" i="25"/>
  <c r="A344" i="25"/>
  <c r="C343" i="25"/>
  <c r="A343" i="25"/>
  <c r="C342" i="25"/>
  <c r="A342" i="25"/>
  <c r="C341" i="25"/>
  <c r="A341" i="25"/>
  <c r="C340" i="25"/>
  <c r="A340" i="25"/>
  <c r="C339" i="25"/>
  <c r="A339" i="25"/>
  <c r="C338" i="25"/>
  <c r="A338" i="25"/>
  <c r="C337" i="25"/>
  <c r="A337" i="25"/>
  <c r="C336" i="25"/>
  <c r="A336" i="25"/>
  <c r="C335" i="25"/>
  <c r="A335" i="25"/>
  <c r="C334" i="25"/>
  <c r="A334" i="25"/>
  <c r="C333" i="25"/>
  <c r="A333" i="25"/>
  <c r="C332" i="25"/>
  <c r="A332" i="25"/>
  <c r="C331" i="25"/>
  <c r="A331" i="25"/>
  <c r="C330" i="25"/>
  <c r="A330" i="25"/>
  <c r="C329" i="25"/>
  <c r="A329" i="25"/>
  <c r="C328" i="25"/>
  <c r="A328" i="25"/>
  <c r="C327" i="25"/>
  <c r="A327" i="25"/>
  <c r="C326" i="25"/>
  <c r="A326" i="25"/>
  <c r="C325" i="25"/>
  <c r="A325" i="25"/>
  <c r="C324" i="25"/>
  <c r="A324" i="25"/>
  <c r="C323" i="25"/>
  <c r="A323" i="25"/>
  <c r="C322" i="25"/>
  <c r="A322" i="25"/>
  <c r="C321" i="25"/>
  <c r="A321" i="25"/>
  <c r="C320" i="25"/>
  <c r="A320" i="25"/>
  <c r="C319" i="25"/>
  <c r="A319" i="25"/>
  <c r="C318" i="25"/>
  <c r="A318" i="25"/>
  <c r="C317" i="25"/>
  <c r="A317" i="25"/>
  <c r="C316" i="25"/>
  <c r="A316" i="25"/>
  <c r="C315" i="25"/>
  <c r="A315" i="25"/>
  <c r="C314" i="25"/>
  <c r="A314" i="25"/>
  <c r="C313" i="25"/>
  <c r="A313" i="25"/>
  <c r="C312" i="25"/>
  <c r="A312" i="25"/>
  <c r="C311" i="25"/>
  <c r="A311" i="25"/>
  <c r="C310" i="25"/>
  <c r="A310" i="25"/>
  <c r="C309" i="25"/>
  <c r="A309" i="25"/>
  <c r="C308" i="25"/>
  <c r="A308" i="25"/>
  <c r="C307" i="25"/>
  <c r="A307" i="25"/>
  <c r="C306" i="25"/>
  <c r="A306" i="25"/>
  <c r="C305" i="25"/>
  <c r="A305" i="25"/>
  <c r="C304" i="25"/>
  <c r="A304" i="25"/>
  <c r="C303" i="25"/>
  <c r="A303" i="25"/>
  <c r="C302" i="25"/>
  <c r="A302" i="25"/>
  <c r="C301" i="25"/>
  <c r="A301" i="25"/>
  <c r="C300" i="25"/>
  <c r="A300" i="25"/>
  <c r="C299" i="25"/>
  <c r="A299" i="25"/>
  <c r="C298" i="25"/>
  <c r="A298" i="25"/>
  <c r="C297" i="25"/>
  <c r="A297" i="25"/>
  <c r="C296" i="25"/>
  <c r="A296" i="25"/>
  <c r="C295" i="25"/>
  <c r="A295" i="25"/>
  <c r="C294" i="25"/>
  <c r="A294" i="25"/>
  <c r="C293" i="25"/>
  <c r="A293" i="25"/>
  <c r="C292" i="25"/>
  <c r="A292" i="25"/>
  <c r="C291" i="25"/>
  <c r="A291" i="25"/>
  <c r="C290" i="25"/>
  <c r="A290" i="25"/>
  <c r="C289" i="25"/>
  <c r="A289" i="25"/>
  <c r="C288" i="25"/>
  <c r="A288" i="25"/>
  <c r="C287" i="25"/>
  <c r="A287" i="25"/>
  <c r="C286" i="25"/>
  <c r="A286" i="25"/>
  <c r="C285" i="25"/>
  <c r="A285" i="25"/>
  <c r="C284" i="25"/>
  <c r="A284" i="25"/>
  <c r="C283" i="25"/>
  <c r="A283" i="25"/>
  <c r="C282" i="25"/>
  <c r="A282" i="25"/>
  <c r="C281" i="25"/>
  <c r="A281" i="25"/>
  <c r="C280" i="25"/>
  <c r="A280" i="25"/>
  <c r="C279" i="25"/>
  <c r="A279" i="25"/>
  <c r="C278" i="25"/>
  <c r="A278" i="25"/>
  <c r="C277" i="25"/>
  <c r="A277" i="25"/>
  <c r="C276" i="25"/>
  <c r="A276" i="25"/>
  <c r="C275" i="25"/>
  <c r="A275" i="25"/>
  <c r="C274" i="25"/>
  <c r="A274" i="25"/>
  <c r="C273" i="25"/>
  <c r="A273" i="25"/>
  <c r="C272" i="25"/>
  <c r="A272" i="25"/>
  <c r="C271" i="25"/>
  <c r="A271" i="25"/>
  <c r="C270" i="25"/>
  <c r="A270" i="25"/>
  <c r="C269" i="25"/>
  <c r="A269" i="25"/>
  <c r="C268" i="25"/>
  <c r="A268" i="25"/>
  <c r="C267" i="25"/>
  <c r="A267" i="25"/>
  <c r="C266" i="25"/>
  <c r="A266" i="25"/>
  <c r="C265" i="25"/>
  <c r="A265" i="25"/>
  <c r="C264" i="25"/>
  <c r="A264" i="25"/>
  <c r="C263" i="25"/>
  <c r="A263" i="25"/>
  <c r="C262" i="25"/>
  <c r="A262" i="25"/>
  <c r="C261" i="25"/>
  <c r="A261" i="25"/>
  <c r="C260" i="25"/>
  <c r="A260" i="25"/>
  <c r="C259" i="25"/>
  <c r="A259" i="25"/>
  <c r="C258" i="25"/>
  <c r="A258" i="25"/>
  <c r="C257" i="25"/>
  <c r="A257" i="25"/>
  <c r="C256" i="25"/>
  <c r="A256" i="25"/>
  <c r="C255" i="25"/>
  <c r="A255" i="25"/>
  <c r="C254" i="25"/>
  <c r="A254" i="25"/>
  <c r="C253" i="25"/>
  <c r="A253" i="25"/>
  <c r="C252" i="25"/>
  <c r="A252" i="25"/>
  <c r="C251" i="25"/>
  <c r="A251" i="25"/>
  <c r="C250" i="25"/>
  <c r="A250" i="25"/>
  <c r="C249" i="25"/>
  <c r="A249" i="25"/>
  <c r="C248" i="25"/>
  <c r="A248" i="25"/>
  <c r="C247" i="25"/>
  <c r="A247" i="25"/>
  <c r="C246" i="25"/>
  <c r="A246" i="25"/>
  <c r="C245" i="25"/>
  <c r="A245" i="25"/>
  <c r="C244" i="25"/>
  <c r="A244" i="25"/>
  <c r="C243" i="25"/>
  <c r="A243" i="25"/>
  <c r="C242" i="25"/>
  <c r="A242" i="25"/>
  <c r="C241" i="25"/>
  <c r="A241" i="25"/>
  <c r="C240" i="25"/>
  <c r="A240" i="25"/>
  <c r="C239" i="25"/>
  <c r="A239" i="25"/>
  <c r="C238" i="25"/>
  <c r="A238" i="25"/>
  <c r="C237" i="25"/>
  <c r="A237" i="25"/>
  <c r="C236" i="25"/>
  <c r="A236" i="25"/>
  <c r="C235" i="25"/>
  <c r="A235" i="25"/>
  <c r="C234" i="25"/>
  <c r="A234" i="25"/>
  <c r="C233" i="25"/>
  <c r="A233" i="25"/>
  <c r="C232" i="25"/>
  <c r="A232" i="25"/>
  <c r="C231" i="25"/>
  <c r="A231" i="25"/>
  <c r="C230" i="25"/>
  <c r="A230" i="25"/>
  <c r="C229" i="25"/>
  <c r="A229" i="25"/>
  <c r="C228" i="25"/>
  <c r="A228" i="25"/>
  <c r="C227" i="25"/>
  <c r="A227" i="25"/>
  <c r="C226" i="25"/>
  <c r="A226" i="25"/>
  <c r="C225" i="25"/>
  <c r="A225" i="25"/>
  <c r="C224" i="25"/>
  <c r="A224" i="25"/>
  <c r="C223" i="25"/>
  <c r="A223" i="25"/>
  <c r="C222" i="25"/>
  <c r="A222" i="25"/>
  <c r="C221" i="25"/>
  <c r="A221" i="25"/>
  <c r="C220" i="25"/>
  <c r="A220" i="25"/>
  <c r="C219" i="25"/>
  <c r="A219" i="25"/>
  <c r="C218" i="25"/>
  <c r="A218" i="25"/>
  <c r="C217" i="25"/>
  <c r="A217" i="25"/>
  <c r="C216" i="25"/>
  <c r="A216" i="25"/>
  <c r="C215" i="25"/>
  <c r="A215" i="25"/>
  <c r="C214" i="25"/>
  <c r="A214" i="25"/>
  <c r="C213" i="25"/>
  <c r="A213" i="25"/>
  <c r="C212" i="25"/>
  <c r="A212" i="25"/>
  <c r="C211" i="25"/>
  <c r="A211" i="25"/>
  <c r="C210" i="25"/>
  <c r="A210" i="25"/>
  <c r="C209" i="25"/>
  <c r="A209" i="25"/>
  <c r="C208" i="25"/>
  <c r="A208" i="25"/>
  <c r="C207" i="25"/>
  <c r="A207" i="25"/>
  <c r="C206" i="25"/>
  <c r="A206" i="25"/>
  <c r="C205" i="25"/>
  <c r="A205" i="25"/>
  <c r="C204" i="25"/>
  <c r="A204" i="25"/>
  <c r="C203" i="25"/>
  <c r="A203" i="25"/>
  <c r="C202" i="25"/>
  <c r="A202" i="25"/>
  <c r="C201" i="25"/>
  <c r="A201" i="25"/>
  <c r="C200" i="25"/>
  <c r="A200" i="25"/>
  <c r="C199" i="25"/>
  <c r="A199" i="25"/>
  <c r="C198" i="25"/>
  <c r="A198" i="25"/>
  <c r="C197" i="25"/>
  <c r="A197" i="25"/>
  <c r="C196" i="25"/>
  <c r="A196" i="25"/>
  <c r="C195" i="25"/>
  <c r="A195" i="25"/>
  <c r="C194" i="25"/>
  <c r="A194" i="25"/>
  <c r="C193" i="25"/>
  <c r="A193" i="25"/>
  <c r="C192" i="25"/>
  <c r="A192" i="25"/>
  <c r="C191" i="25"/>
  <c r="A191" i="25"/>
  <c r="C190" i="25"/>
  <c r="A190" i="25"/>
  <c r="C189" i="25"/>
  <c r="A189" i="25"/>
  <c r="C188" i="25"/>
  <c r="A188" i="25"/>
  <c r="C187" i="25"/>
  <c r="A187" i="25"/>
  <c r="C186" i="25"/>
  <c r="A186" i="25"/>
  <c r="C185" i="25"/>
  <c r="A185" i="25"/>
  <c r="C184" i="25"/>
  <c r="A184" i="25"/>
  <c r="C183" i="25"/>
  <c r="A183" i="25"/>
  <c r="C182" i="25"/>
  <c r="A182" i="25"/>
  <c r="C181" i="25"/>
  <c r="A181" i="25"/>
  <c r="C180" i="25"/>
  <c r="A180" i="25"/>
  <c r="C179" i="25"/>
  <c r="A179" i="25"/>
  <c r="C178" i="25"/>
  <c r="A178" i="25"/>
  <c r="C177" i="25"/>
  <c r="A177" i="25"/>
  <c r="C176" i="25"/>
  <c r="A176" i="25"/>
  <c r="C175" i="25"/>
  <c r="A175" i="25"/>
  <c r="C174" i="25"/>
  <c r="A174" i="25"/>
  <c r="C173" i="25"/>
  <c r="A173" i="25"/>
  <c r="C172" i="25"/>
  <c r="A172" i="25"/>
  <c r="C171" i="25"/>
  <c r="A171" i="25"/>
  <c r="C170" i="25"/>
  <c r="A170" i="25"/>
  <c r="C169" i="25"/>
  <c r="A169" i="25"/>
  <c r="C168" i="25"/>
  <c r="A168" i="25"/>
  <c r="C167" i="25"/>
  <c r="A167" i="25"/>
  <c r="C166" i="25"/>
  <c r="A166" i="25"/>
  <c r="C165" i="25"/>
  <c r="A165" i="25"/>
  <c r="C164" i="25"/>
  <c r="A164" i="25"/>
  <c r="C163" i="25"/>
  <c r="A163" i="25"/>
  <c r="C162" i="25"/>
  <c r="A162" i="25"/>
  <c r="C161" i="25"/>
  <c r="A161" i="25"/>
  <c r="C160" i="25"/>
  <c r="A160" i="25"/>
  <c r="C159" i="25"/>
  <c r="A159" i="25"/>
  <c r="C158" i="25"/>
  <c r="A158" i="25"/>
  <c r="C157" i="25"/>
  <c r="A157" i="25"/>
  <c r="C156" i="25"/>
  <c r="A156" i="25"/>
  <c r="C155" i="25"/>
  <c r="A155" i="25"/>
  <c r="C154" i="25"/>
  <c r="A154" i="25"/>
  <c r="C153" i="25"/>
  <c r="A153" i="25"/>
  <c r="C152" i="25"/>
  <c r="A152" i="25"/>
  <c r="C151" i="25"/>
  <c r="A151" i="25"/>
  <c r="C150" i="25"/>
  <c r="A150" i="25"/>
  <c r="C149" i="25"/>
  <c r="A149" i="25"/>
  <c r="C148" i="25"/>
  <c r="A148" i="25"/>
  <c r="C147" i="25"/>
  <c r="A147" i="25"/>
  <c r="C146" i="25"/>
  <c r="A146" i="25"/>
  <c r="C145" i="25"/>
  <c r="A145" i="25"/>
  <c r="C144" i="25"/>
  <c r="A144" i="25"/>
  <c r="C143" i="25"/>
  <c r="A143" i="25"/>
  <c r="C142" i="25"/>
  <c r="A142" i="25"/>
  <c r="C141" i="25"/>
  <c r="A141" i="25"/>
  <c r="C140" i="25"/>
  <c r="A140" i="25"/>
  <c r="C139" i="25"/>
  <c r="A139" i="25"/>
  <c r="C138" i="25"/>
  <c r="A138" i="25"/>
  <c r="C137" i="25"/>
  <c r="A137" i="25"/>
  <c r="C136" i="25"/>
  <c r="A136" i="25"/>
  <c r="C135" i="25"/>
  <c r="A135" i="25"/>
  <c r="C134" i="25"/>
  <c r="A134" i="25"/>
  <c r="C133" i="25"/>
  <c r="A133" i="25"/>
  <c r="C132" i="25"/>
  <c r="A132" i="25"/>
  <c r="C131" i="25"/>
  <c r="A131" i="25"/>
  <c r="C130" i="25"/>
  <c r="A130" i="25"/>
  <c r="C129" i="25"/>
  <c r="A129" i="25"/>
  <c r="C128" i="25"/>
  <c r="A128" i="25"/>
  <c r="C127" i="25"/>
  <c r="A127" i="25"/>
  <c r="C126" i="25"/>
  <c r="A126" i="25"/>
  <c r="C125" i="25"/>
  <c r="A125" i="25"/>
  <c r="C124" i="25"/>
  <c r="A124" i="25"/>
  <c r="C123" i="25"/>
  <c r="A123" i="25"/>
  <c r="C122" i="25"/>
  <c r="A122" i="25"/>
  <c r="C121" i="25"/>
  <c r="A121" i="25"/>
  <c r="C120" i="25"/>
  <c r="A120" i="25"/>
  <c r="C119" i="25"/>
  <c r="A119" i="25"/>
  <c r="C118" i="25"/>
  <c r="A118" i="25"/>
  <c r="C117" i="25"/>
  <c r="A117" i="25"/>
  <c r="C116" i="25"/>
  <c r="A116" i="25"/>
  <c r="C115" i="25"/>
  <c r="A115" i="25"/>
  <c r="C114" i="25"/>
  <c r="A114" i="25"/>
  <c r="C113" i="25"/>
  <c r="A113" i="25"/>
  <c r="C112" i="25"/>
  <c r="A112" i="25"/>
  <c r="C111" i="25"/>
  <c r="A111" i="25"/>
  <c r="C110" i="25"/>
  <c r="A110" i="25"/>
  <c r="C109" i="25"/>
  <c r="A109" i="25"/>
  <c r="C108" i="25"/>
  <c r="A108" i="25"/>
  <c r="C107" i="25"/>
  <c r="A107" i="25"/>
  <c r="C106" i="25"/>
  <c r="A106" i="25"/>
  <c r="C105" i="25"/>
  <c r="A105" i="25"/>
  <c r="C104" i="25"/>
  <c r="A104" i="25"/>
  <c r="C103" i="25"/>
  <c r="A103" i="25"/>
  <c r="C102" i="25"/>
  <c r="A102" i="25"/>
  <c r="C101" i="25"/>
  <c r="A101" i="25"/>
  <c r="C100" i="25"/>
  <c r="A100" i="25"/>
  <c r="C99" i="25"/>
  <c r="A99" i="25"/>
  <c r="C98" i="25"/>
  <c r="A98" i="25"/>
  <c r="C97" i="25"/>
  <c r="A97" i="25"/>
  <c r="C96" i="25"/>
  <c r="A96" i="25"/>
  <c r="C95" i="25"/>
  <c r="A95" i="25"/>
  <c r="C94" i="25"/>
  <c r="A94" i="25"/>
  <c r="C93" i="25"/>
  <c r="A93" i="25"/>
  <c r="C92" i="25"/>
  <c r="A92" i="25"/>
  <c r="C91" i="25"/>
  <c r="A91" i="25"/>
  <c r="C90" i="25"/>
  <c r="A90" i="25"/>
  <c r="C89" i="25"/>
  <c r="A89" i="25"/>
  <c r="C88" i="25"/>
  <c r="A88" i="25"/>
  <c r="C87" i="25"/>
  <c r="A87" i="25"/>
  <c r="C86" i="25"/>
  <c r="A86" i="25"/>
  <c r="C85" i="25"/>
  <c r="A85" i="25"/>
  <c r="C84" i="25"/>
  <c r="A84" i="25"/>
  <c r="C83" i="25"/>
  <c r="A83" i="25"/>
  <c r="C82" i="25"/>
  <c r="A82" i="25"/>
  <c r="C81" i="25"/>
  <c r="A81" i="25"/>
  <c r="C80" i="25"/>
  <c r="A80" i="25"/>
  <c r="C79" i="25"/>
  <c r="A79" i="25"/>
  <c r="C78" i="25"/>
  <c r="A78" i="25"/>
  <c r="C77" i="25"/>
  <c r="A77" i="25"/>
  <c r="C76" i="25"/>
  <c r="A76" i="25"/>
  <c r="C75" i="25"/>
  <c r="A75" i="25"/>
  <c r="C74" i="25"/>
  <c r="A74" i="25"/>
  <c r="C73" i="25"/>
  <c r="A73" i="25"/>
  <c r="C72" i="25"/>
  <c r="A72" i="25"/>
  <c r="C71" i="25"/>
  <c r="A71" i="25"/>
  <c r="C70" i="25"/>
  <c r="A70" i="25"/>
  <c r="C69" i="25"/>
  <c r="A69" i="25"/>
  <c r="C68" i="25"/>
  <c r="A68" i="25"/>
  <c r="C67" i="25"/>
  <c r="A67" i="25"/>
  <c r="C66" i="25"/>
  <c r="A66" i="25"/>
  <c r="C65" i="25"/>
  <c r="A65" i="25"/>
  <c r="C64" i="25"/>
  <c r="A64" i="25"/>
  <c r="C63" i="25"/>
  <c r="A63" i="25"/>
  <c r="C62" i="25"/>
  <c r="A62" i="25"/>
  <c r="C61" i="25"/>
  <c r="A61" i="25"/>
  <c r="C60" i="25"/>
  <c r="A60" i="25"/>
  <c r="C59" i="25"/>
  <c r="A59" i="25"/>
  <c r="C58" i="25"/>
  <c r="A58" i="25"/>
  <c r="C57" i="25"/>
  <c r="A57" i="25"/>
  <c r="C56" i="25"/>
  <c r="A56" i="25"/>
  <c r="C55" i="25"/>
  <c r="A55" i="25"/>
  <c r="C54" i="25"/>
  <c r="A54" i="25"/>
  <c r="C53" i="25"/>
  <c r="A53" i="25"/>
  <c r="C52" i="25"/>
  <c r="A52" i="25"/>
  <c r="C51" i="25"/>
  <c r="A51" i="25"/>
  <c r="C50" i="25"/>
  <c r="A50" i="25"/>
  <c r="C49" i="25"/>
  <c r="A49" i="25"/>
  <c r="C48" i="25"/>
  <c r="A48" i="25"/>
  <c r="C47" i="25"/>
  <c r="A47" i="25"/>
  <c r="C46" i="25"/>
  <c r="A46" i="25"/>
  <c r="C45" i="25"/>
  <c r="A45" i="25"/>
  <c r="C44" i="25"/>
  <c r="A44" i="25"/>
  <c r="C43" i="25"/>
  <c r="A43" i="25"/>
  <c r="C42" i="25"/>
  <c r="A42" i="25"/>
  <c r="C41" i="25"/>
  <c r="A41" i="25"/>
  <c r="C40" i="25"/>
  <c r="A40" i="25"/>
  <c r="C39" i="25"/>
  <c r="A39" i="25"/>
  <c r="C38" i="25"/>
  <c r="A38" i="25"/>
  <c r="C37" i="25"/>
  <c r="A37" i="25"/>
  <c r="C36" i="25"/>
  <c r="A36" i="25"/>
  <c r="C35" i="25"/>
  <c r="A35" i="25"/>
  <c r="C34" i="25"/>
  <c r="A34" i="25"/>
  <c r="C33" i="25"/>
  <c r="A33" i="25"/>
  <c r="C32" i="25"/>
  <c r="A32" i="25"/>
  <c r="C31" i="25"/>
  <c r="A31" i="25"/>
  <c r="C28" i="25"/>
  <c r="A28" i="25"/>
  <c r="C27" i="25"/>
  <c r="A27" i="25"/>
  <c r="C26" i="25"/>
  <c r="A26" i="25"/>
  <c r="C25" i="25"/>
  <c r="A25" i="25"/>
  <c r="C24" i="25"/>
  <c r="A24" i="25"/>
  <c r="C23" i="25"/>
  <c r="A23" i="25"/>
  <c r="C22" i="25"/>
  <c r="A22" i="25"/>
  <c r="C21" i="25"/>
  <c r="A21" i="25"/>
  <c r="C20" i="25"/>
  <c r="A20" i="25"/>
  <c r="C19" i="25"/>
  <c r="A19" i="25"/>
  <c r="C18" i="25"/>
  <c r="A18" i="25"/>
  <c r="C17" i="25"/>
  <c r="A17" i="25"/>
  <c r="C16" i="25"/>
  <c r="A16" i="25"/>
  <c r="C15" i="25"/>
  <c r="A15" i="25"/>
  <c r="C14" i="25"/>
  <c r="A14" i="25"/>
  <c r="C13" i="25"/>
  <c r="A13" i="25"/>
  <c r="C12" i="25"/>
  <c r="A12" i="25"/>
  <c r="C11" i="25"/>
  <c r="A11" i="25"/>
  <c r="C10" i="25"/>
  <c r="A10" i="25"/>
  <c r="C9" i="25"/>
  <c r="A9" i="25"/>
  <c r="C8" i="25"/>
  <c r="A8" i="25"/>
  <c r="C4" i="25"/>
  <c r="C3" i="25"/>
  <c r="A3" i="25"/>
  <c r="C2" i="25"/>
  <c r="A2" i="25"/>
  <c r="C420" i="24"/>
  <c r="A420" i="24"/>
  <c r="C419" i="24"/>
  <c r="A419" i="24"/>
  <c r="C418" i="24"/>
  <c r="A418" i="24"/>
  <c r="C417" i="24"/>
  <c r="A417" i="24"/>
  <c r="C416" i="24"/>
  <c r="A416" i="24"/>
  <c r="C415" i="24"/>
  <c r="A415" i="24"/>
  <c r="C414" i="24"/>
  <c r="A414" i="24"/>
  <c r="C413" i="24"/>
  <c r="A413" i="24"/>
  <c r="C412" i="24"/>
  <c r="A412" i="24"/>
  <c r="C411" i="24"/>
  <c r="A411" i="24"/>
  <c r="C410" i="24"/>
  <c r="A410" i="24"/>
  <c r="C409" i="24"/>
  <c r="A409" i="24"/>
  <c r="C408" i="24"/>
  <c r="A408" i="24"/>
  <c r="C407" i="24"/>
  <c r="A407" i="24"/>
  <c r="C406" i="24"/>
  <c r="A406" i="24"/>
  <c r="C405" i="24"/>
  <c r="A405" i="24"/>
  <c r="C404" i="24"/>
  <c r="A404" i="24"/>
  <c r="C403" i="24"/>
  <c r="A403" i="24"/>
  <c r="C402" i="24"/>
  <c r="A402" i="24"/>
  <c r="C401" i="24"/>
  <c r="A401" i="24"/>
  <c r="C400" i="24"/>
  <c r="A400" i="24"/>
  <c r="C399" i="24"/>
  <c r="A399" i="24"/>
  <c r="C398" i="24"/>
  <c r="A398" i="24"/>
  <c r="C397" i="24"/>
  <c r="A397" i="24"/>
  <c r="C396" i="24"/>
  <c r="A396" i="24"/>
  <c r="C395" i="24"/>
  <c r="A395" i="24"/>
  <c r="C394" i="24"/>
  <c r="A394" i="24"/>
  <c r="C393" i="24"/>
  <c r="A393" i="24"/>
  <c r="C392" i="24"/>
  <c r="A392" i="24"/>
  <c r="C391" i="24"/>
  <c r="A391" i="24"/>
  <c r="C390" i="24"/>
  <c r="A390" i="24"/>
  <c r="C389" i="24"/>
  <c r="A389" i="24"/>
  <c r="C388" i="24"/>
  <c r="A388" i="24"/>
  <c r="C387" i="24"/>
  <c r="A387" i="24"/>
  <c r="C386" i="24"/>
  <c r="A386" i="24"/>
  <c r="C385" i="24"/>
  <c r="A385" i="24"/>
  <c r="C384" i="24"/>
  <c r="A384" i="24"/>
  <c r="C383" i="24"/>
  <c r="A383" i="24"/>
  <c r="C382" i="24"/>
  <c r="A382" i="24"/>
  <c r="C381" i="24"/>
  <c r="A381" i="24"/>
  <c r="C380" i="24"/>
  <c r="A380" i="24"/>
  <c r="C379" i="24"/>
  <c r="A379" i="24"/>
  <c r="C378" i="24"/>
  <c r="A378" i="24"/>
  <c r="C377" i="24"/>
  <c r="A377" i="24"/>
  <c r="C376" i="24"/>
  <c r="A376" i="24"/>
  <c r="C375" i="24"/>
  <c r="A375" i="24"/>
  <c r="C374" i="24"/>
  <c r="A374" i="24"/>
  <c r="C373" i="24"/>
  <c r="A373" i="24"/>
  <c r="C372" i="24"/>
  <c r="A372" i="24"/>
  <c r="C371" i="24"/>
  <c r="A371" i="24"/>
  <c r="C370" i="24"/>
  <c r="A370" i="24"/>
  <c r="C369" i="24"/>
  <c r="A369" i="24"/>
  <c r="C368" i="24"/>
  <c r="A368" i="24"/>
  <c r="C367" i="24"/>
  <c r="A367" i="24"/>
  <c r="C366" i="24"/>
  <c r="A366" i="24"/>
  <c r="C365" i="24"/>
  <c r="A365" i="24"/>
  <c r="C364" i="24"/>
  <c r="A364" i="24"/>
  <c r="C363" i="24"/>
  <c r="A363" i="24"/>
  <c r="C362" i="24"/>
  <c r="A362" i="24"/>
  <c r="C361" i="24"/>
  <c r="A361" i="24"/>
  <c r="C360" i="24"/>
  <c r="A360" i="24"/>
  <c r="C359" i="24"/>
  <c r="A359" i="24"/>
  <c r="C358" i="24"/>
  <c r="A358" i="24"/>
  <c r="C357" i="24"/>
  <c r="A357" i="24"/>
  <c r="C356" i="24"/>
  <c r="A356" i="24"/>
  <c r="C355" i="24"/>
  <c r="A355" i="24"/>
  <c r="C354" i="24"/>
  <c r="A354" i="24"/>
  <c r="C353" i="24"/>
  <c r="A353" i="24"/>
  <c r="C352" i="24"/>
  <c r="A352" i="24"/>
  <c r="C351" i="24"/>
  <c r="A351" i="24"/>
  <c r="C350" i="24"/>
  <c r="A350" i="24"/>
  <c r="C349" i="24"/>
  <c r="A349" i="24"/>
  <c r="C348" i="24"/>
  <c r="A348" i="24"/>
  <c r="C347" i="24"/>
  <c r="A347" i="24"/>
  <c r="C346" i="24"/>
  <c r="A346" i="24"/>
  <c r="C345" i="24"/>
  <c r="A345" i="24"/>
  <c r="C344" i="24"/>
  <c r="A344" i="24"/>
  <c r="C343" i="24"/>
  <c r="A343" i="24"/>
  <c r="C342" i="24"/>
  <c r="A342" i="24"/>
  <c r="C341" i="24"/>
  <c r="A341" i="24"/>
  <c r="C340" i="24"/>
  <c r="A340" i="24"/>
  <c r="C339" i="24"/>
  <c r="A339" i="24"/>
  <c r="C338" i="24"/>
  <c r="A338" i="24"/>
  <c r="C337" i="24"/>
  <c r="A337" i="24"/>
  <c r="C336" i="24"/>
  <c r="A336" i="24"/>
  <c r="C335" i="24"/>
  <c r="A335" i="24"/>
  <c r="C334" i="24"/>
  <c r="A334" i="24"/>
  <c r="C333" i="24"/>
  <c r="A333" i="24"/>
  <c r="C332" i="24"/>
  <c r="A332" i="24"/>
  <c r="C331" i="24"/>
  <c r="A331" i="24"/>
  <c r="C330" i="24"/>
  <c r="A330" i="24"/>
  <c r="C329" i="24"/>
  <c r="A329" i="24"/>
  <c r="C328" i="24"/>
  <c r="A328" i="24"/>
  <c r="C327" i="24"/>
  <c r="A327" i="24"/>
  <c r="C326" i="24"/>
  <c r="A326" i="24"/>
  <c r="C325" i="24"/>
  <c r="A325" i="24"/>
  <c r="C324" i="24"/>
  <c r="A324" i="24"/>
  <c r="C323" i="24"/>
  <c r="A323" i="24"/>
  <c r="C322" i="24"/>
  <c r="A322" i="24"/>
  <c r="C321" i="24"/>
  <c r="A321" i="24"/>
  <c r="C320" i="24"/>
  <c r="A320" i="24"/>
  <c r="C319" i="24"/>
  <c r="A319" i="24"/>
  <c r="C318" i="24"/>
  <c r="A318" i="24"/>
  <c r="C317" i="24"/>
  <c r="A317" i="24"/>
  <c r="C316" i="24"/>
  <c r="A316" i="24"/>
  <c r="C315" i="24"/>
  <c r="A315" i="24"/>
  <c r="C314" i="24"/>
  <c r="A314" i="24"/>
  <c r="C313" i="24"/>
  <c r="A313" i="24"/>
  <c r="C312" i="24"/>
  <c r="A312" i="24"/>
  <c r="C311" i="24"/>
  <c r="A311" i="24"/>
  <c r="C310" i="24"/>
  <c r="A310" i="24"/>
  <c r="C309" i="24"/>
  <c r="A309" i="24"/>
  <c r="C308" i="24"/>
  <c r="A308" i="24"/>
  <c r="C307" i="24"/>
  <c r="A307" i="24"/>
  <c r="C306" i="24"/>
  <c r="A306" i="24"/>
  <c r="C305" i="24"/>
  <c r="A305" i="24"/>
  <c r="C304" i="24"/>
  <c r="A304" i="24"/>
  <c r="C303" i="24"/>
  <c r="A303" i="24"/>
  <c r="C302" i="24"/>
  <c r="A302" i="24"/>
  <c r="C301" i="24"/>
  <c r="A301" i="24"/>
  <c r="C300" i="24"/>
  <c r="A300" i="24"/>
  <c r="C299" i="24"/>
  <c r="A299" i="24"/>
  <c r="C298" i="24"/>
  <c r="A298" i="24"/>
  <c r="C297" i="24"/>
  <c r="A297" i="24"/>
  <c r="C296" i="24"/>
  <c r="A296" i="24"/>
  <c r="C295" i="24"/>
  <c r="A295" i="24"/>
  <c r="C294" i="24"/>
  <c r="A294" i="24"/>
  <c r="C293" i="24"/>
  <c r="A293" i="24"/>
  <c r="C292" i="24"/>
  <c r="A292" i="24"/>
  <c r="C291" i="24"/>
  <c r="A291" i="24"/>
  <c r="C290" i="24"/>
  <c r="A290" i="24"/>
  <c r="C289" i="24"/>
  <c r="A289" i="24"/>
  <c r="C288" i="24"/>
  <c r="A288" i="24"/>
  <c r="C287" i="24"/>
  <c r="A287" i="24"/>
  <c r="C286" i="24"/>
  <c r="A286" i="24"/>
  <c r="C285" i="24"/>
  <c r="A285" i="24"/>
  <c r="C284" i="24"/>
  <c r="A284" i="24"/>
  <c r="C283" i="24"/>
  <c r="A283" i="24"/>
  <c r="C282" i="24"/>
  <c r="A282" i="24"/>
  <c r="C281" i="24"/>
  <c r="A281" i="24"/>
  <c r="C280" i="24"/>
  <c r="A280" i="24"/>
  <c r="C279" i="24"/>
  <c r="A279" i="24"/>
  <c r="C278" i="24"/>
  <c r="A278" i="24"/>
  <c r="C277" i="24"/>
  <c r="A277" i="24"/>
  <c r="C276" i="24"/>
  <c r="A276" i="24"/>
  <c r="C275" i="24"/>
  <c r="A275" i="24"/>
  <c r="C274" i="24"/>
  <c r="A274" i="24"/>
  <c r="C273" i="24"/>
  <c r="A273" i="24"/>
  <c r="C272" i="24"/>
  <c r="A272" i="24"/>
  <c r="C271" i="24"/>
  <c r="A271" i="24"/>
  <c r="C270" i="24"/>
  <c r="A270" i="24"/>
  <c r="C269" i="24"/>
  <c r="A269" i="24"/>
  <c r="C268" i="24"/>
  <c r="A268" i="24"/>
  <c r="C267" i="24"/>
  <c r="A267" i="24"/>
  <c r="C266" i="24"/>
  <c r="A266" i="24"/>
  <c r="C265" i="24"/>
  <c r="A265" i="24"/>
  <c r="C264" i="24"/>
  <c r="A264" i="24"/>
  <c r="C263" i="24"/>
  <c r="A263" i="24"/>
  <c r="C262" i="24"/>
  <c r="A262" i="24"/>
  <c r="C261" i="24"/>
  <c r="A261" i="24"/>
  <c r="C260" i="24"/>
  <c r="A260" i="24"/>
  <c r="C259" i="24"/>
  <c r="A259" i="24"/>
  <c r="C258" i="24"/>
  <c r="A258" i="24"/>
  <c r="C257" i="24"/>
  <c r="A257" i="24"/>
  <c r="C256" i="24"/>
  <c r="A256" i="24"/>
  <c r="C255" i="24"/>
  <c r="A255" i="24"/>
  <c r="C254" i="24"/>
  <c r="A254" i="24"/>
  <c r="C253" i="24"/>
  <c r="A253" i="24"/>
  <c r="C252" i="24"/>
  <c r="A252" i="24"/>
  <c r="C251" i="24"/>
  <c r="A251" i="24"/>
  <c r="C250" i="24"/>
  <c r="A250" i="24"/>
  <c r="C249" i="24"/>
  <c r="A249" i="24"/>
  <c r="C248" i="24"/>
  <c r="A248" i="24"/>
  <c r="C247" i="24"/>
  <c r="A247" i="24"/>
  <c r="C246" i="24"/>
  <c r="A246" i="24"/>
  <c r="C245" i="24"/>
  <c r="A245" i="24"/>
  <c r="C244" i="24"/>
  <c r="A244" i="24"/>
  <c r="C243" i="24"/>
  <c r="A243" i="24"/>
  <c r="C242" i="24"/>
  <c r="A242" i="24"/>
  <c r="C241" i="24"/>
  <c r="A241" i="24"/>
  <c r="C240" i="24"/>
  <c r="A240" i="24"/>
  <c r="C239" i="24"/>
  <c r="A239" i="24"/>
  <c r="C238" i="24"/>
  <c r="A238" i="24"/>
  <c r="C237" i="24"/>
  <c r="A237" i="24"/>
  <c r="C236" i="24"/>
  <c r="A236" i="24"/>
  <c r="C235" i="24"/>
  <c r="A235" i="24"/>
  <c r="C234" i="24"/>
  <c r="A234" i="24"/>
  <c r="C233" i="24"/>
  <c r="A233" i="24"/>
  <c r="C232" i="24"/>
  <c r="A232" i="24"/>
  <c r="C231" i="24"/>
  <c r="A231" i="24"/>
  <c r="C230" i="24"/>
  <c r="A230" i="24"/>
  <c r="C229" i="24"/>
  <c r="A229" i="24"/>
  <c r="C228" i="24"/>
  <c r="A228" i="24"/>
  <c r="C227" i="24"/>
  <c r="A227" i="24"/>
  <c r="C226" i="24"/>
  <c r="A226" i="24"/>
  <c r="C225" i="24"/>
  <c r="A225" i="24"/>
  <c r="C224" i="24"/>
  <c r="A224" i="24"/>
  <c r="C223" i="24"/>
  <c r="A223" i="24"/>
  <c r="C222" i="24"/>
  <c r="A222" i="24"/>
  <c r="C221" i="24"/>
  <c r="A221" i="24"/>
  <c r="C220" i="24"/>
  <c r="A220" i="24"/>
  <c r="C219" i="24"/>
  <c r="A219" i="24"/>
  <c r="C218" i="24"/>
  <c r="A218" i="24"/>
  <c r="C217" i="24"/>
  <c r="A217" i="24"/>
  <c r="C216" i="24"/>
  <c r="A216" i="24"/>
  <c r="C215" i="24"/>
  <c r="A215" i="24"/>
  <c r="C214" i="24"/>
  <c r="A214" i="24"/>
  <c r="C213" i="24"/>
  <c r="A213" i="24"/>
  <c r="C212" i="24"/>
  <c r="A212" i="24"/>
  <c r="C211" i="24"/>
  <c r="A211" i="24"/>
  <c r="C210" i="24"/>
  <c r="A210" i="24"/>
  <c r="C209" i="24"/>
  <c r="A209" i="24"/>
  <c r="C208" i="24"/>
  <c r="A208" i="24"/>
  <c r="C207" i="24"/>
  <c r="A207" i="24"/>
  <c r="C206" i="24"/>
  <c r="A206" i="24"/>
  <c r="C205" i="24"/>
  <c r="A205" i="24"/>
  <c r="C204" i="24"/>
  <c r="A204" i="24"/>
  <c r="C203" i="24"/>
  <c r="A203" i="24"/>
  <c r="C202" i="24"/>
  <c r="A202" i="24"/>
  <c r="C201" i="24"/>
  <c r="A201" i="24"/>
  <c r="C200" i="24"/>
  <c r="A200" i="24"/>
  <c r="C199" i="24"/>
  <c r="A199" i="24"/>
  <c r="C198" i="24"/>
  <c r="A198" i="24"/>
  <c r="C197" i="24"/>
  <c r="A197" i="24"/>
  <c r="C196" i="24"/>
  <c r="A196" i="24"/>
  <c r="C195" i="24"/>
  <c r="A195" i="24"/>
  <c r="C194" i="24"/>
  <c r="A194" i="24"/>
  <c r="C193" i="24"/>
  <c r="A193" i="24"/>
  <c r="C192" i="24"/>
  <c r="A192" i="24"/>
  <c r="C191" i="24"/>
  <c r="A191" i="24"/>
  <c r="C190" i="24"/>
  <c r="A190" i="24"/>
  <c r="C189" i="24"/>
  <c r="A189" i="24"/>
  <c r="C188" i="24"/>
  <c r="A188" i="24"/>
  <c r="C187" i="24"/>
  <c r="A187" i="24"/>
  <c r="C186" i="24"/>
  <c r="A186" i="24"/>
  <c r="C185" i="24"/>
  <c r="A185" i="24"/>
  <c r="C184" i="24"/>
  <c r="A184" i="24"/>
  <c r="C183" i="24"/>
  <c r="A183" i="24"/>
  <c r="C182" i="24"/>
  <c r="A182" i="24"/>
  <c r="C181" i="24"/>
  <c r="A181" i="24"/>
  <c r="C180" i="24"/>
  <c r="A180" i="24"/>
  <c r="C179" i="24"/>
  <c r="A179" i="24"/>
  <c r="C178" i="24"/>
  <c r="A178" i="24"/>
  <c r="C177" i="24"/>
  <c r="A177" i="24"/>
  <c r="C176" i="24"/>
  <c r="A176" i="24"/>
  <c r="C175" i="24"/>
  <c r="A175" i="24"/>
  <c r="C174" i="24"/>
  <c r="A174" i="24"/>
  <c r="C173" i="24"/>
  <c r="A173" i="24"/>
  <c r="C172" i="24"/>
  <c r="A172" i="24"/>
  <c r="C171" i="24"/>
  <c r="A171" i="24"/>
  <c r="C170" i="24"/>
  <c r="A170" i="24"/>
  <c r="C169" i="24"/>
  <c r="A169" i="24"/>
  <c r="C168" i="24"/>
  <c r="A168" i="24"/>
  <c r="C167" i="24"/>
  <c r="A167" i="24"/>
  <c r="C166" i="24"/>
  <c r="A166" i="24"/>
  <c r="C165" i="24"/>
  <c r="A165" i="24"/>
  <c r="C164" i="24"/>
  <c r="A164" i="24"/>
  <c r="C163" i="24"/>
  <c r="A163" i="24"/>
  <c r="C162" i="24"/>
  <c r="A162" i="24"/>
  <c r="C161" i="24"/>
  <c r="A161" i="24"/>
  <c r="C160" i="24"/>
  <c r="A160" i="24"/>
  <c r="C159" i="24"/>
  <c r="A159" i="24"/>
  <c r="C158" i="24"/>
  <c r="A158" i="24"/>
  <c r="C157" i="24"/>
  <c r="A157" i="24"/>
  <c r="C156" i="24"/>
  <c r="A156" i="24"/>
  <c r="C155" i="24"/>
  <c r="A155" i="24"/>
  <c r="C154" i="24"/>
  <c r="A154" i="24"/>
  <c r="C153" i="24"/>
  <c r="A153" i="24"/>
  <c r="C152" i="24"/>
  <c r="A152" i="24"/>
  <c r="C151" i="24"/>
  <c r="A151" i="24"/>
  <c r="C150" i="24"/>
  <c r="A150" i="24"/>
  <c r="C149" i="24"/>
  <c r="A149" i="24"/>
  <c r="C148" i="24"/>
  <c r="A148" i="24"/>
  <c r="C147" i="24"/>
  <c r="A147" i="24"/>
  <c r="C146" i="24"/>
  <c r="A146" i="24"/>
  <c r="C145" i="24"/>
  <c r="A145" i="24"/>
  <c r="C144" i="24"/>
  <c r="A144" i="24"/>
  <c r="C143" i="24"/>
  <c r="A143" i="24"/>
  <c r="C142" i="24"/>
  <c r="A142" i="24"/>
  <c r="C141" i="24"/>
  <c r="A141" i="24"/>
  <c r="C140" i="24"/>
  <c r="A140" i="24"/>
  <c r="C139" i="24"/>
  <c r="A139" i="24"/>
  <c r="C138" i="24"/>
  <c r="A138" i="24"/>
  <c r="C137" i="24"/>
  <c r="A137" i="24"/>
  <c r="C136" i="24"/>
  <c r="A136" i="24"/>
  <c r="C135" i="24"/>
  <c r="A135" i="24"/>
  <c r="C134" i="24"/>
  <c r="A134" i="24"/>
  <c r="C133" i="24"/>
  <c r="A133" i="24"/>
  <c r="C132" i="24"/>
  <c r="A132" i="24"/>
  <c r="C131" i="24"/>
  <c r="A131" i="24"/>
  <c r="C130" i="24"/>
  <c r="A130" i="24"/>
  <c r="C129" i="24"/>
  <c r="A129" i="24"/>
  <c r="C128" i="24"/>
  <c r="A128" i="24"/>
  <c r="C127" i="24"/>
  <c r="A127" i="24"/>
  <c r="C126" i="24"/>
  <c r="A126" i="24"/>
  <c r="C125" i="24"/>
  <c r="A125" i="24"/>
  <c r="C124" i="24"/>
  <c r="A124" i="24"/>
  <c r="C123" i="24"/>
  <c r="A123" i="24"/>
  <c r="C122" i="24"/>
  <c r="A122" i="24"/>
  <c r="C121" i="24"/>
  <c r="A121" i="24"/>
  <c r="C120" i="24"/>
  <c r="A120" i="24"/>
  <c r="C119" i="24"/>
  <c r="A119" i="24"/>
  <c r="C118" i="24"/>
  <c r="A118" i="24"/>
  <c r="C117" i="24"/>
  <c r="A117" i="24"/>
  <c r="C116" i="24"/>
  <c r="A116" i="24"/>
  <c r="C115" i="24"/>
  <c r="A115" i="24"/>
  <c r="C114" i="24"/>
  <c r="A114" i="24"/>
  <c r="C113" i="24"/>
  <c r="A113" i="24"/>
  <c r="C112" i="24"/>
  <c r="A112" i="24"/>
  <c r="C111" i="24"/>
  <c r="A111" i="24"/>
  <c r="C110" i="24"/>
  <c r="A110" i="24"/>
  <c r="C109" i="24"/>
  <c r="A109" i="24"/>
  <c r="C108" i="24"/>
  <c r="A108" i="24"/>
  <c r="C107" i="24"/>
  <c r="A107" i="24"/>
  <c r="C106" i="24"/>
  <c r="A106" i="24"/>
  <c r="C105" i="24"/>
  <c r="A105" i="24"/>
  <c r="C104" i="24"/>
  <c r="A104" i="24"/>
  <c r="C103" i="24"/>
  <c r="A103" i="24"/>
  <c r="C102" i="24"/>
  <c r="A102" i="24"/>
  <c r="C101" i="24"/>
  <c r="A101" i="24"/>
  <c r="C100" i="24"/>
  <c r="A100" i="24"/>
  <c r="C99" i="24"/>
  <c r="A99" i="24"/>
  <c r="C98" i="24"/>
  <c r="A98" i="24"/>
  <c r="C97" i="24"/>
  <c r="A97" i="24"/>
  <c r="C96" i="24"/>
  <c r="A96" i="24"/>
  <c r="C95" i="24"/>
  <c r="A95" i="24"/>
  <c r="C94" i="24"/>
  <c r="A94" i="24"/>
  <c r="C93" i="24"/>
  <c r="A93" i="24"/>
  <c r="C92" i="24"/>
  <c r="A92" i="24"/>
  <c r="C91" i="24"/>
  <c r="A91" i="24"/>
  <c r="C90" i="24"/>
  <c r="A90" i="24"/>
  <c r="C89" i="24"/>
  <c r="A89" i="24"/>
  <c r="C88" i="24"/>
  <c r="A88" i="24"/>
  <c r="C87" i="24"/>
  <c r="A87" i="24"/>
  <c r="C86" i="24"/>
  <c r="A86" i="24"/>
  <c r="C85" i="24"/>
  <c r="A85" i="24"/>
  <c r="C84" i="24"/>
  <c r="A84" i="24"/>
  <c r="C83" i="24"/>
  <c r="A83" i="24"/>
  <c r="C82" i="24"/>
  <c r="A82" i="24"/>
  <c r="C81" i="24"/>
  <c r="A81" i="24"/>
  <c r="C80" i="24"/>
  <c r="A80" i="24"/>
  <c r="C79" i="24"/>
  <c r="A79" i="24"/>
  <c r="C78" i="24"/>
  <c r="A78" i="24"/>
  <c r="C77" i="24"/>
  <c r="A77" i="24"/>
  <c r="C76" i="24"/>
  <c r="A76" i="24"/>
  <c r="C75" i="24"/>
  <c r="A75" i="24"/>
  <c r="C74" i="24"/>
  <c r="A74" i="24"/>
  <c r="C73" i="24"/>
  <c r="A73" i="24"/>
  <c r="C72" i="24"/>
  <c r="A72" i="24"/>
  <c r="C71" i="24"/>
  <c r="A71" i="24"/>
  <c r="C70" i="24"/>
  <c r="A70" i="24"/>
  <c r="C69" i="24"/>
  <c r="A69" i="24"/>
  <c r="C68" i="24"/>
  <c r="A68" i="24"/>
  <c r="C67" i="24"/>
  <c r="A67" i="24"/>
  <c r="C66" i="24"/>
  <c r="A66" i="24"/>
  <c r="C65" i="24"/>
  <c r="A65" i="24"/>
  <c r="C64" i="24"/>
  <c r="A64" i="24"/>
  <c r="C63" i="24"/>
  <c r="A63" i="24"/>
  <c r="C62" i="24"/>
  <c r="A62" i="24"/>
  <c r="C61" i="24"/>
  <c r="A61" i="24"/>
  <c r="C60" i="24"/>
  <c r="A60" i="24"/>
  <c r="C59" i="24"/>
  <c r="A59" i="24"/>
  <c r="C58" i="24"/>
  <c r="A58" i="24"/>
  <c r="C57" i="24"/>
  <c r="A57" i="24"/>
  <c r="C56" i="24"/>
  <c r="A56" i="24"/>
  <c r="C55" i="24"/>
  <c r="A55" i="24"/>
  <c r="C54" i="24"/>
  <c r="A54" i="24"/>
  <c r="C53" i="24"/>
  <c r="A53" i="24"/>
  <c r="C52" i="24"/>
  <c r="A52" i="24"/>
  <c r="C51" i="24"/>
  <c r="A51" i="24"/>
  <c r="C50" i="24"/>
  <c r="A50" i="24"/>
  <c r="C49" i="24"/>
  <c r="A49" i="24"/>
  <c r="C48" i="24"/>
  <c r="A48" i="24"/>
  <c r="C47" i="24"/>
  <c r="A47" i="24"/>
  <c r="C46" i="24"/>
  <c r="A46" i="24"/>
  <c r="C45" i="24"/>
  <c r="A45" i="24"/>
  <c r="C44" i="24"/>
  <c r="A44" i="24"/>
  <c r="C43" i="24"/>
  <c r="A43" i="24"/>
  <c r="C42" i="24"/>
  <c r="A42" i="24"/>
  <c r="C41" i="24"/>
  <c r="A41" i="24"/>
  <c r="C40" i="24"/>
  <c r="A40" i="24"/>
  <c r="C39" i="24"/>
  <c r="A39" i="24"/>
  <c r="C38" i="24"/>
  <c r="A38" i="24"/>
  <c r="C37" i="24"/>
  <c r="A37" i="24"/>
  <c r="C36" i="24"/>
  <c r="A36" i="24"/>
  <c r="C35" i="24"/>
  <c r="A35" i="24"/>
  <c r="C34" i="24"/>
  <c r="A34" i="24"/>
  <c r="C33" i="24"/>
  <c r="A33" i="24"/>
  <c r="C32" i="24"/>
  <c r="A32" i="24"/>
  <c r="C29" i="24"/>
  <c r="A29" i="24"/>
  <c r="C28" i="24"/>
  <c r="A28" i="24"/>
  <c r="C27" i="24"/>
  <c r="A27" i="24"/>
  <c r="C26" i="24"/>
  <c r="A26" i="24"/>
  <c r="C24" i="24"/>
  <c r="A24" i="24"/>
  <c r="C23" i="24"/>
  <c r="A23" i="24"/>
  <c r="C22" i="24"/>
  <c r="A22" i="24"/>
  <c r="C21" i="24"/>
  <c r="A21" i="24"/>
  <c r="C20" i="24"/>
  <c r="A20" i="24"/>
  <c r="C19" i="24"/>
  <c r="A19" i="24"/>
  <c r="C18" i="24"/>
  <c r="A18" i="24"/>
  <c r="C17" i="24"/>
  <c r="A17" i="24"/>
  <c r="C16" i="24"/>
  <c r="A16" i="24"/>
  <c r="C15" i="24"/>
  <c r="A15" i="24"/>
  <c r="C14" i="24"/>
  <c r="A14" i="24"/>
  <c r="C13" i="24"/>
  <c r="A13" i="24"/>
  <c r="C12" i="24"/>
  <c r="A12" i="24"/>
  <c r="C11" i="24"/>
  <c r="A11" i="24"/>
  <c r="C10" i="24"/>
  <c r="A10" i="24"/>
  <c r="C9" i="24"/>
  <c r="A9" i="24"/>
  <c r="C7" i="24"/>
  <c r="A7" i="24"/>
  <c r="C6" i="24"/>
  <c r="A6" i="24"/>
  <c r="C5" i="24"/>
  <c r="A5" i="24"/>
  <c r="C4" i="24"/>
  <c r="A4" i="24"/>
  <c r="C3" i="24"/>
  <c r="A3" i="24"/>
  <c r="C2" i="24"/>
  <c r="A2" i="24"/>
  <c r="C417" i="23"/>
  <c r="A417" i="23"/>
  <c r="C416" i="23"/>
  <c r="A416" i="23"/>
  <c r="C415" i="23"/>
  <c r="A415" i="23"/>
  <c r="C414" i="23"/>
  <c r="A414" i="23"/>
  <c r="C413" i="23"/>
  <c r="A413" i="23"/>
  <c r="C412" i="23"/>
  <c r="A412" i="23"/>
  <c r="C411" i="23"/>
  <c r="A411" i="23"/>
  <c r="C410" i="23"/>
  <c r="A410" i="23"/>
  <c r="C409" i="23"/>
  <c r="A409" i="23"/>
  <c r="C408" i="23"/>
  <c r="A408" i="23"/>
  <c r="C407" i="23"/>
  <c r="A407" i="23"/>
  <c r="C406" i="23"/>
  <c r="A406" i="23"/>
  <c r="C405" i="23"/>
  <c r="A405" i="23"/>
  <c r="C404" i="23"/>
  <c r="A404" i="23"/>
  <c r="C403" i="23"/>
  <c r="A403" i="23"/>
  <c r="C402" i="23"/>
  <c r="A402" i="23"/>
  <c r="C401" i="23"/>
  <c r="A401" i="23"/>
  <c r="C400" i="23"/>
  <c r="A400" i="23"/>
  <c r="C399" i="23"/>
  <c r="A399" i="23"/>
  <c r="C398" i="23"/>
  <c r="A398" i="23"/>
  <c r="C397" i="23"/>
  <c r="A397" i="23"/>
  <c r="C396" i="23"/>
  <c r="A396" i="23"/>
  <c r="C395" i="23"/>
  <c r="A395" i="23"/>
  <c r="C394" i="23"/>
  <c r="A394" i="23"/>
  <c r="C393" i="23"/>
  <c r="A393" i="23"/>
  <c r="C392" i="23"/>
  <c r="A392" i="23"/>
  <c r="C391" i="23"/>
  <c r="A391" i="23"/>
  <c r="C390" i="23"/>
  <c r="A390" i="23"/>
  <c r="C389" i="23"/>
  <c r="A389" i="23"/>
  <c r="C388" i="23"/>
  <c r="A388" i="23"/>
  <c r="C387" i="23"/>
  <c r="A387" i="23"/>
  <c r="C386" i="23"/>
  <c r="A386" i="23"/>
  <c r="C385" i="23"/>
  <c r="A385" i="23"/>
  <c r="C384" i="23"/>
  <c r="A384" i="23"/>
  <c r="C383" i="23"/>
  <c r="A383" i="23"/>
  <c r="C382" i="23"/>
  <c r="A382" i="23"/>
  <c r="C381" i="23"/>
  <c r="A381" i="23"/>
  <c r="C380" i="23"/>
  <c r="A380" i="23"/>
  <c r="C379" i="23"/>
  <c r="A379" i="23"/>
  <c r="C378" i="23"/>
  <c r="A378" i="23"/>
  <c r="C377" i="23"/>
  <c r="A377" i="23"/>
  <c r="C376" i="23"/>
  <c r="A376" i="23"/>
  <c r="C375" i="23"/>
  <c r="A375" i="23"/>
  <c r="C374" i="23"/>
  <c r="A374" i="23"/>
  <c r="C373" i="23"/>
  <c r="A373" i="23"/>
  <c r="C372" i="23"/>
  <c r="A372" i="23"/>
  <c r="C371" i="23"/>
  <c r="A371" i="23"/>
  <c r="C370" i="23"/>
  <c r="A370" i="23"/>
  <c r="C369" i="23"/>
  <c r="A369" i="23"/>
  <c r="C368" i="23"/>
  <c r="A368" i="23"/>
  <c r="C367" i="23"/>
  <c r="A367" i="23"/>
  <c r="C366" i="23"/>
  <c r="A366" i="23"/>
  <c r="C365" i="23"/>
  <c r="A365" i="23"/>
  <c r="C364" i="23"/>
  <c r="A364" i="23"/>
  <c r="C363" i="23"/>
  <c r="A363" i="23"/>
  <c r="C362" i="23"/>
  <c r="A362" i="23"/>
  <c r="C361" i="23"/>
  <c r="A361" i="23"/>
  <c r="C360" i="23"/>
  <c r="A360" i="23"/>
  <c r="C359" i="23"/>
  <c r="A359" i="23"/>
  <c r="C358" i="23"/>
  <c r="A358" i="23"/>
  <c r="C357" i="23"/>
  <c r="A357" i="23"/>
  <c r="C356" i="23"/>
  <c r="A356" i="23"/>
  <c r="C355" i="23"/>
  <c r="A355" i="23"/>
  <c r="C354" i="23"/>
  <c r="A354" i="23"/>
  <c r="C353" i="23"/>
  <c r="A353" i="23"/>
  <c r="C352" i="23"/>
  <c r="A352" i="23"/>
  <c r="C351" i="23"/>
  <c r="A351" i="23"/>
  <c r="C350" i="23"/>
  <c r="A350" i="23"/>
  <c r="C349" i="23"/>
  <c r="A349" i="23"/>
  <c r="C348" i="23"/>
  <c r="A348" i="23"/>
  <c r="C347" i="23"/>
  <c r="A347" i="23"/>
  <c r="C346" i="23"/>
  <c r="A346" i="23"/>
  <c r="C345" i="23"/>
  <c r="A345" i="23"/>
  <c r="C344" i="23"/>
  <c r="A344" i="23"/>
  <c r="C343" i="23"/>
  <c r="A343" i="23"/>
  <c r="C342" i="23"/>
  <c r="A342" i="23"/>
  <c r="C341" i="23"/>
  <c r="A341" i="23"/>
  <c r="C340" i="23"/>
  <c r="A340" i="23"/>
  <c r="C339" i="23"/>
  <c r="A339" i="23"/>
  <c r="C338" i="23"/>
  <c r="A338" i="23"/>
  <c r="C337" i="23"/>
  <c r="A337" i="23"/>
  <c r="C336" i="23"/>
  <c r="A336" i="23"/>
  <c r="C335" i="23"/>
  <c r="A335" i="23"/>
  <c r="C334" i="23"/>
  <c r="A334" i="23"/>
  <c r="C333" i="23"/>
  <c r="A333" i="23"/>
  <c r="C332" i="23"/>
  <c r="A332" i="23"/>
  <c r="C331" i="23"/>
  <c r="A331" i="23"/>
  <c r="C330" i="23"/>
  <c r="A330" i="23"/>
  <c r="C329" i="23"/>
  <c r="A329" i="23"/>
  <c r="C328" i="23"/>
  <c r="A328" i="23"/>
  <c r="C327" i="23"/>
  <c r="A327" i="23"/>
  <c r="C326" i="23"/>
  <c r="A326" i="23"/>
  <c r="C325" i="23"/>
  <c r="A325" i="23"/>
  <c r="C324" i="23"/>
  <c r="A324" i="23"/>
  <c r="C323" i="23"/>
  <c r="A323" i="23"/>
  <c r="C322" i="23"/>
  <c r="A322" i="23"/>
  <c r="C321" i="23"/>
  <c r="A321" i="23"/>
  <c r="C320" i="23"/>
  <c r="A320" i="23"/>
  <c r="C319" i="23"/>
  <c r="A319" i="23"/>
  <c r="C318" i="23"/>
  <c r="A318" i="23"/>
  <c r="C317" i="23"/>
  <c r="A317" i="23"/>
  <c r="C316" i="23"/>
  <c r="A316" i="23"/>
  <c r="C315" i="23"/>
  <c r="A315" i="23"/>
  <c r="C314" i="23"/>
  <c r="A314" i="23"/>
  <c r="C313" i="23"/>
  <c r="A313" i="23"/>
  <c r="C312" i="23"/>
  <c r="A312" i="23"/>
  <c r="C311" i="23"/>
  <c r="A311" i="23"/>
  <c r="C310" i="23"/>
  <c r="A310" i="23"/>
  <c r="C309" i="23"/>
  <c r="A309" i="23"/>
  <c r="C308" i="23"/>
  <c r="A308" i="23"/>
  <c r="C307" i="23"/>
  <c r="A307" i="23"/>
  <c r="C306" i="23"/>
  <c r="A306" i="23"/>
  <c r="C305" i="23"/>
  <c r="A305" i="23"/>
  <c r="C304" i="23"/>
  <c r="A304" i="23"/>
  <c r="C303" i="23"/>
  <c r="A303" i="23"/>
  <c r="C302" i="23"/>
  <c r="A302" i="23"/>
  <c r="C301" i="23"/>
  <c r="A301" i="23"/>
  <c r="C300" i="23"/>
  <c r="A300" i="23"/>
  <c r="C299" i="23"/>
  <c r="A299" i="23"/>
  <c r="C298" i="23"/>
  <c r="A298" i="23"/>
  <c r="C297" i="23"/>
  <c r="A297" i="23"/>
  <c r="C296" i="23"/>
  <c r="A296" i="23"/>
  <c r="C295" i="23"/>
  <c r="A295" i="23"/>
  <c r="C294" i="23"/>
  <c r="A294" i="23"/>
  <c r="C293" i="23"/>
  <c r="A293" i="23"/>
  <c r="C292" i="23"/>
  <c r="A292" i="23"/>
  <c r="C291" i="23"/>
  <c r="A291" i="23"/>
  <c r="C290" i="23"/>
  <c r="A290" i="23"/>
  <c r="C289" i="23"/>
  <c r="A289" i="23"/>
  <c r="C288" i="23"/>
  <c r="A288" i="23"/>
  <c r="C287" i="23"/>
  <c r="A287" i="23"/>
  <c r="C286" i="23"/>
  <c r="A286" i="23"/>
  <c r="C285" i="23"/>
  <c r="A285" i="23"/>
  <c r="C284" i="23"/>
  <c r="A284" i="23"/>
  <c r="C283" i="23"/>
  <c r="A283" i="23"/>
  <c r="C282" i="23"/>
  <c r="A282" i="23"/>
  <c r="C281" i="23"/>
  <c r="A281" i="23"/>
  <c r="C280" i="23"/>
  <c r="A280" i="23"/>
  <c r="C279" i="23"/>
  <c r="A279" i="23"/>
  <c r="C278" i="23"/>
  <c r="A278" i="23"/>
  <c r="C277" i="23"/>
  <c r="A277" i="23"/>
  <c r="C276" i="23"/>
  <c r="A276" i="23"/>
  <c r="C275" i="23"/>
  <c r="A275" i="23"/>
  <c r="C274" i="23"/>
  <c r="A274" i="23"/>
  <c r="C273" i="23"/>
  <c r="A273" i="23"/>
  <c r="C272" i="23"/>
  <c r="A272" i="23"/>
  <c r="C271" i="23"/>
  <c r="A271" i="23"/>
  <c r="C270" i="23"/>
  <c r="A270" i="23"/>
  <c r="C269" i="23"/>
  <c r="A269" i="23"/>
  <c r="C268" i="23"/>
  <c r="A268" i="23"/>
  <c r="C267" i="23"/>
  <c r="A267" i="23"/>
  <c r="C266" i="23"/>
  <c r="A266" i="23"/>
  <c r="C265" i="23"/>
  <c r="A265" i="23"/>
  <c r="C264" i="23"/>
  <c r="A264" i="23"/>
  <c r="C263" i="23"/>
  <c r="A263" i="23"/>
  <c r="C262" i="23"/>
  <c r="A262" i="23"/>
  <c r="C261" i="23"/>
  <c r="A261" i="23"/>
  <c r="C260" i="23"/>
  <c r="A260" i="23"/>
  <c r="C259" i="23"/>
  <c r="A259" i="23"/>
  <c r="C258" i="23"/>
  <c r="A258" i="23"/>
  <c r="C257" i="23"/>
  <c r="A257" i="23"/>
  <c r="C256" i="23"/>
  <c r="A256" i="23"/>
  <c r="C255" i="23"/>
  <c r="A255" i="23"/>
  <c r="C254" i="23"/>
  <c r="A254" i="23"/>
  <c r="C253" i="23"/>
  <c r="A253" i="23"/>
  <c r="C252" i="23"/>
  <c r="A252" i="23"/>
  <c r="C251" i="23"/>
  <c r="A251" i="23"/>
  <c r="C250" i="23"/>
  <c r="A250" i="23"/>
  <c r="C249" i="23"/>
  <c r="A249" i="23"/>
  <c r="C248" i="23"/>
  <c r="A248" i="23"/>
  <c r="C247" i="23"/>
  <c r="A247" i="23"/>
  <c r="C246" i="23"/>
  <c r="A246" i="23"/>
  <c r="C245" i="23"/>
  <c r="A245" i="23"/>
  <c r="C244" i="23"/>
  <c r="A244" i="23"/>
  <c r="C243" i="23"/>
  <c r="A243" i="23"/>
  <c r="C242" i="23"/>
  <c r="A242" i="23"/>
  <c r="C241" i="23"/>
  <c r="A241" i="23"/>
  <c r="C240" i="23"/>
  <c r="A240" i="23"/>
  <c r="C239" i="23"/>
  <c r="A239" i="23"/>
  <c r="C238" i="23"/>
  <c r="A238" i="23"/>
  <c r="C237" i="23"/>
  <c r="A237" i="23"/>
  <c r="C236" i="23"/>
  <c r="A236" i="23"/>
  <c r="C235" i="23"/>
  <c r="A235" i="23"/>
  <c r="C234" i="23"/>
  <c r="A234" i="23"/>
  <c r="C233" i="23"/>
  <c r="A233" i="23"/>
  <c r="C232" i="23"/>
  <c r="A232" i="23"/>
  <c r="C231" i="23"/>
  <c r="A231" i="23"/>
  <c r="C230" i="23"/>
  <c r="A230" i="23"/>
  <c r="C229" i="23"/>
  <c r="A229" i="23"/>
  <c r="C228" i="23"/>
  <c r="A228" i="23"/>
  <c r="C227" i="23"/>
  <c r="A227" i="23"/>
  <c r="C226" i="23"/>
  <c r="A226" i="23"/>
  <c r="C225" i="23"/>
  <c r="A225" i="23"/>
  <c r="C224" i="23"/>
  <c r="A224" i="23"/>
  <c r="C223" i="23"/>
  <c r="A223" i="23"/>
  <c r="C222" i="23"/>
  <c r="A222" i="23"/>
  <c r="C221" i="23"/>
  <c r="A221" i="23"/>
  <c r="C220" i="23"/>
  <c r="A220" i="23"/>
  <c r="C219" i="23"/>
  <c r="A219" i="23"/>
  <c r="C218" i="23"/>
  <c r="A218" i="23"/>
  <c r="C217" i="23"/>
  <c r="A217" i="23"/>
  <c r="C216" i="23"/>
  <c r="A216" i="23"/>
  <c r="C215" i="23"/>
  <c r="A215" i="23"/>
  <c r="C214" i="23"/>
  <c r="A214" i="23"/>
  <c r="C213" i="23"/>
  <c r="A213" i="23"/>
  <c r="C212" i="23"/>
  <c r="A212" i="23"/>
  <c r="C211" i="23"/>
  <c r="A211" i="23"/>
  <c r="C210" i="23"/>
  <c r="A210" i="23"/>
  <c r="C209" i="23"/>
  <c r="A209" i="23"/>
  <c r="C208" i="23"/>
  <c r="A208" i="23"/>
  <c r="C207" i="23"/>
  <c r="A207" i="23"/>
  <c r="C206" i="23"/>
  <c r="A206" i="23"/>
  <c r="C205" i="23"/>
  <c r="A205" i="23"/>
  <c r="C204" i="23"/>
  <c r="A204" i="23"/>
  <c r="C203" i="23"/>
  <c r="A203" i="23"/>
  <c r="C202" i="23"/>
  <c r="A202" i="23"/>
  <c r="C201" i="23"/>
  <c r="A201" i="23"/>
  <c r="C200" i="23"/>
  <c r="A200" i="23"/>
  <c r="C199" i="23"/>
  <c r="A199" i="23"/>
  <c r="C198" i="23"/>
  <c r="A198" i="23"/>
  <c r="C197" i="23"/>
  <c r="A197" i="23"/>
  <c r="C196" i="23"/>
  <c r="A196" i="23"/>
  <c r="C195" i="23"/>
  <c r="A195" i="23"/>
  <c r="C194" i="23"/>
  <c r="A194" i="23"/>
  <c r="C193" i="23"/>
  <c r="A193" i="23"/>
  <c r="C192" i="23"/>
  <c r="A192" i="23"/>
  <c r="C191" i="23"/>
  <c r="A191" i="23"/>
  <c r="C190" i="23"/>
  <c r="A190" i="23"/>
  <c r="C189" i="23"/>
  <c r="A189" i="23"/>
  <c r="C188" i="23"/>
  <c r="A188" i="23"/>
  <c r="C187" i="23"/>
  <c r="A187" i="23"/>
  <c r="C186" i="23"/>
  <c r="A186" i="23"/>
  <c r="C185" i="23"/>
  <c r="A185" i="23"/>
  <c r="C184" i="23"/>
  <c r="A184" i="23"/>
  <c r="C183" i="23"/>
  <c r="A183" i="23"/>
  <c r="C182" i="23"/>
  <c r="A182" i="23"/>
  <c r="C181" i="23"/>
  <c r="A181" i="23"/>
  <c r="C180" i="23"/>
  <c r="A180" i="23"/>
  <c r="C179" i="23"/>
  <c r="A179" i="23"/>
  <c r="C178" i="23"/>
  <c r="A178" i="23"/>
  <c r="C177" i="23"/>
  <c r="A177" i="23"/>
  <c r="C176" i="23"/>
  <c r="A176" i="23"/>
  <c r="C175" i="23"/>
  <c r="A175" i="23"/>
  <c r="C174" i="23"/>
  <c r="A174" i="23"/>
  <c r="C173" i="23"/>
  <c r="A173" i="23"/>
  <c r="C172" i="23"/>
  <c r="A172" i="23"/>
  <c r="C171" i="23"/>
  <c r="A171" i="23"/>
  <c r="C170" i="23"/>
  <c r="A170" i="23"/>
  <c r="C169" i="23"/>
  <c r="A169" i="23"/>
  <c r="C168" i="23"/>
  <c r="A168" i="23"/>
  <c r="C167" i="23"/>
  <c r="A167" i="23"/>
  <c r="C166" i="23"/>
  <c r="A166" i="23"/>
  <c r="C165" i="23"/>
  <c r="A165" i="23"/>
  <c r="C164" i="23"/>
  <c r="A164" i="23"/>
  <c r="C163" i="23"/>
  <c r="A163" i="23"/>
  <c r="C162" i="23"/>
  <c r="A162" i="23"/>
  <c r="C161" i="23"/>
  <c r="A161" i="23"/>
  <c r="C160" i="23"/>
  <c r="A160" i="23"/>
  <c r="C159" i="23"/>
  <c r="A159" i="23"/>
  <c r="C158" i="23"/>
  <c r="A158" i="23"/>
  <c r="C157" i="23"/>
  <c r="A157" i="23"/>
  <c r="C156" i="23"/>
  <c r="A156" i="23"/>
  <c r="C155" i="23"/>
  <c r="A155" i="23"/>
  <c r="C154" i="23"/>
  <c r="A154" i="23"/>
  <c r="C153" i="23"/>
  <c r="A153" i="23"/>
  <c r="C152" i="23"/>
  <c r="A152" i="23"/>
  <c r="C151" i="23"/>
  <c r="A151" i="23"/>
  <c r="C150" i="23"/>
  <c r="A150" i="23"/>
  <c r="C149" i="23"/>
  <c r="A149" i="23"/>
  <c r="C148" i="23"/>
  <c r="A148" i="23"/>
  <c r="C147" i="23"/>
  <c r="A147" i="23"/>
  <c r="C146" i="23"/>
  <c r="A146" i="23"/>
  <c r="C145" i="23"/>
  <c r="A145" i="23"/>
  <c r="C144" i="23"/>
  <c r="A144" i="23"/>
  <c r="C143" i="23"/>
  <c r="A143" i="23"/>
  <c r="C142" i="23"/>
  <c r="A142" i="23"/>
  <c r="C141" i="23"/>
  <c r="A141" i="23"/>
  <c r="C140" i="23"/>
  <c r="A140" i="23"/>
  <c r="C139" i="23"/>
  <c r="A139" i="23"/>
  <c r="C138" i="23"/>
  <c r="A138" i="23"/>
  <c r="C137" i="23"/>
  <c r="A137" i="23"/>
  <c r="C136" i="23"/>
  <c r="A136" i="23"/>
  <c r="C135" i="23"/>
  <c r="A135" i="23"/>
  <c r="C134" i="23"/>
  <c r="A134" i="23"/>
  <c r="C133" i="23"/>
  <c r="A133" i="23"/>
  <c r="C132" i="23"/>
  <c r="A132" i="23"/>
  <c r="C131" i="23"/>
  <c r="A131" i="23"/>
  <c r="C130" i="23"/>
  <c r="A130" i="23"/>
  <c r="C129" i="23"/>
  <c r="A129" i="23"/>
  <c r="C128" i="23"/>
  <c r="A128" i="23"/>
  <c r="C127" i="23"/>
  <c r="A127" i="23"/>
  <c r="C126" i="23"/>
  <c r="A126" i="23"/>
  <c r="C125" i="23"/>
  <c r="A125" i="23"/>
  <c r="C124" i="23"/>
  <c r="A124" i="23"/>
  <c r="C123" i="23"/>
  <c r="A123" i="23"/>
  <c r="C122" i="23"/>
  <c r="A122" i="23"/>
  <c r="C121" i="23"/>
  <c r="A121" i="23"/>
  <c r="C120" i="23"/>
  <c r="A120" i="23"/>
  <c r="C119" i="23"/>
  <c r="A119" i="23"/>
  <c r="C118" i="23"/>
  <c r="A118" i="23"/>
  <c r="C117" i="23"/>
  <c r="A117" i="23"/>
  <c r="C116" i="23"/>
  <c r="A116" i="23"/>
  <c r="C115" i="23"/>
  <c r="A115" i="23"/>
  <c r="C114" i="23"/>
  <c r="A114" i="23"/>
  <c r="C113" i="23"/>
  <c r="A113" i="23"/>
  <c r="C112" i="23"/>
  <c r="A112" i="23"/>
  <c r="C111" i="23"/>
  <c r="A111" i="23"/>
  <c r="C110" i="23"/>
  <c r="A110" i="23"/>
  <c r="C109" i="23"/>
  <c r="A109" i="23"/>
  <c r="C108" i="23"/>
  <c r="A108" i="23"/>
  <c r="C107" i="23"/>
  <c r="A107" i="23"/>
  <c r="C106" i="23"/>
  <c r="A106" i="23"/>
  <c r="C105" i="23"/>
  <c r="A105" i="23"/>
  <c r="C104" i="23"/>
  <c r="A104" i="23"/>
  <c r="C103" i="23"/>
  <c r="A103" i="23"/>
  <c r="C102" i="23"/>
  <c r="A102" i="23"/>
  <c r="C101" i="23"/>
  <c r="A101" i="23"/>
  <c r="C100" i="23"/>
  <c r="A100" i="23"/>
  <c r="C99" i="23"/>
  <c r="A99" i="23"/>
  <c r="C98" i="23"/>
  <c r="A98" i="23"/>
  <c r="C97" i="23"/>
  <c r="A97" i="23"/>
  <c r="C96" i="23"/>
  <c r="A96" i="23"/>
  <c r="C95" i="23"/>
  <c r="A95" i="23"/>
  <c r="C94" i="23"/>
  <c r="A94" i="23"/>
  <c r="C93" i="23"/>
  <c r="A93" i="23"/>
  <c r="C92" i="23"/>
  <c r="A92" i="23"/>
  <c r="C91" i="23"/>
  <c r="A91" i="23"/>
  <c r="C90" i="23"/>
  <c r="A90" i="23"/>
  <c r="C89" i="23"/>
  <c r="A89" i="23"/>
  <c r="C88" i="23"/>
  <c r="A88" i="23"/>
  <c r="C87" i="23"/>
  <c r="A87" i="23"/>
  <c r="C86" i="23"/>
  <c r="A86" i="23"/>
  <c r="C85" i="23"/>
  <c r="A85" i="23"/>
  <c r="C84" i="23"/>
  <c r="A84" i="23"/>
  <c r="C83" i="23"/>
  <c r="A83" i="23"/>
  <c r="C82" i="23"/>
  <c r="A82" i="23"/>
  <c r="C81" i="23"/>
  <c r="A81" i="23"/>
  <c r="C80" i="23"/>
  <c r="A80" i="23"/>
  <c r="C79" i="23"/>
  <c r="A79" i="23"/>
  <c r="C78" i="23"/>
  <c r="A78" i="23"/>
  <c r="C77" i="23"/>
  <c r="A77" i="23"/>
  <c r="C76" i="23"/>
  <c r="A76" i="23"/>
  <c r="C75" i="23"/>
  <c r="A75" i="23"/>
  <c r="C74" i="23"/>
  <c r="A74" i="23"/>
  <c r="C73" i="23"/>
  <c r="A73" i="23"/>
  <c r="C72" i="23"/>
  <c r="A72" i="23"/>
  <c r="C71" i="23"/>
  <c r="A71" i="23"/>
  <c r="C70" i="23"/>
  <c r="A70" i="23"/>
  <c r="C69" i="23"/>
  <c r="A69" i="23"/>
  <c r="C68" i="23"/>
  <c r="A68" i="23"/>
  <c r="C67" i="23"/>
  <c r="A67" i="23"/>
  <c r="C66" i="23"/>
  <c r="A66" i="23"/>
  <c r="C65" i="23"/>
  <c r="A65" i="23"/>
  <c r="C64" i="23"/>
  <c r="A64" i="23"/>
  <c r="C63" i="23"/>
  <c r="A63" i="23"/>
  <c r="C62" i="23"/>
  <c r="A62" i="23"/>
  <c r="C61" i="23"/>
  <c r="A61" i="23"/>
  <c r="C60" i="23"/>
  <c r="A60" i="23"/>
  <c r="C59" i="23"/>
  <c r="A59" i="23"/>
  <c r="C58" i="23"/>
  <c r="A58" i="23"/>
  <c r="C57" i="23"/>
  <c r="A57" i="23"/>
  <c r="C56" i="23"/>
  <c r="A56" i="23"/>
  <c r="C55" i="23"/>
  <c r="A55" i="23"/>
  <c r="C54" i="23"/>
  <c r="A54" i="23"/>
  <c r="C53" i="23"/>
  <c r="A53" i="23"/>
  <c r="C52" i="23"/>
  <c r="A52" i="23"/>
  <c r="C51" i="23"/>
  <c r="A51" i="23"/>
  <c r="C50" i="23"/>
  <c r="A50" i="23"/>
  <c r="C49" i="23"/>
  <c r="A49" i="23"/>
  <c r="C48" i="23"/>
  <c r="A48" i="23"/>
  <c r="C47" i="23"/>
  <c r="A47" i="23"/>
  <c r="C46" i="23"/>
  <c r="A46" i="23"/>
  <c r="C45" i="23"/>
  <c r="A45" i="23"/>
  <c r="C44" i="23"/>
  <c r="A44" i="23"/>
  <c r="C43" i="23"/>
  <c r="A43" i="23"/>
  <c r="C42" i="23"/>
  <c r="A42" i="23"/>
  <c r="C41" i="23"/>
  <c r="A41" i="23"/>
  <c r="C40" i="23"/>
  <c r="A40" i="23"/>
  <c r="C39" i="23"/>
  <c r="A39" i="23"/>
  <c r="C38" i="23"/>
  <c r="A38" i="23"/>
  <c r="C37" i="23"/>
  <c r="A37" i="23"/>
  <c r="C36" i="23"/>
  <c r="A36" i="23"/>
  <c r="C35" i="23"/>
  <c r="A35" i="23"/>
  <c r="C34" i="23"/>
  <c r="A34" i="23"/>
  <c r="C33" i="23"/>
  <c r="A33" i="23"/>
  <c r="C32" i="23"/>
  <c r="A32" i="23"/>
  <c r="C31" i="23"/>
  <c r="A31" i="23"/>
  <c r="C30" i="23"/>
  <c r="A30" i="23"/>
  <c r="C29" i="23"/>
  <c r="A29" i="23"/>
  <c r="C28" i="23"/>
  <c r="A28" i="23"/>
  <c r="C27" i="23"/>
  <c r="A27" i="23"/>
  <c r="C26" i="23"/>
  <c r="A26" i="23"/>
  <c r="C25" i="23"/>
  <c r="A25" i="23"/>
  <c r="C24" i="23"/>
  <c r="A24" i="23"/>
  <c r="C23" i="23"/>
  <c r="A23" i="23"/>
  <c r="C22" i="23"/>
  <c r="A22" i="23"/>
  <c r="C21" i="23"/>
  <c r="A21" i="23"/>
  <c r="C20" i="23"/>
  <c r="A20" i="23"/>
  <c r="C19" i="23"/>
  <c r="A19" i="23"/>
  <c r="C18" i="23"/>
  <c r="A18" i="23"/>
  <c r="C17" i="23"/>
  <c r="A17" i="23"/>
  <c r="C16" i="23"/>
  <c r="A16" i="23"/>
  <c r="C15" i="23"/>
  <c r="A15" i="23"/>
  <c r="C14" i="23"/>
  <c r="A14" i="23"/>
  <c r="C13" i="23"/>
  <c r="A13" i="23"/>
  <c r="C12" i="23"/>
  <c r="A12" i="23"/>
  <c r="C11" i="23"/>
  <c r="A11" i="23"/>
  <c r="C10" i="23"/>
  <c r="A10" i="23"/>
  <c r="C9" i="23"/>
  <c r="A9" i="23"/>
  <c r="C8" i="23"/>
  <c r="A8" i="23"/>
  <c r="C7" i="23"/>
  <c r="A7" i="23"/>
  <c r="C6" i="23"/>
  <c r="A6" i="23"/>
  <c r="C5" i="23"/>
  <c r="A5" i="23"/>
  <c r="C4" i="23"/>
  <c r="A4" i="23"/>
  <c r="C3" i="23"/>
  <c r="A3" i="23"/>
  <c r="C2" i="23"/>
  <c r="A2" i="23"/>
  <c r="C417" i="22"/>
  <c r="A417" i="22"/>
  <c r="C416" i="22"/>
  <c r="A416" i="22"/>
  <c r="C415" i="22"/>
  <c r="A415" i="22"/>
  <c r="C414" i="22"/>
  <c r="A414" i="22"/>
  <c r="C413" i="22"/>
  <c r="A413" i="22"/>
  <c r="C412" i="22"/>
  <c r="A412" i="22"/>
  <c r="C411" i="22"/>
  <c r="A411" i="22"/>
  <c r="C410" i="22"/>
  <c r="A410" i="22"/>
  <c r="C409" i="22"/>
  <c r="A409" i="22"/>
  <c r="C408" i="22"/>
  <c r="A408" i="22"/>
  <c r="C407" i="22"/>
  <c r="A407" i="22"/>
  <c r="C406" i="22"/>
  <c r="A406" i="22"/>
  <c r="C405" i="22"/>
  <c r="A405" i="22"/>
  <c r="C404" i="22"/>
  <c r="A404" i="22"/>
  <c r="C403" i="22"/>
  <c r="A403" i="22"/>
  <c r="C402" i="22"/>
  <c r="A402" i="22"/>
  <c r="C401" i="22"/>
  <c r="A401" i="22"/>
  <c r="C400" i="22"/>
  <c r="A400" i="22"/>
  <c r="C399" i="22"/>
  <c r="A399" i="22"/>
  <c r="C398" i="22"/>
  <c r="A398" i="22"/>
  <c r="C397" i="22"/>
  <c r="A397" i="22"/>
  <c r="C396" i="22"/>
  <c r="A396" i="22"/>
  <c r="C395" i="22"/>
  <c r="A395" i="22"/>
  <c r="C394" i="22"/>
  <c r="A394" i="22"/>
  <c r="C393" i="22"/>
  <c r="A393" i="22"/>
  <c r="C392" i="22"/>
  <c r="A392" i="22"/>
  <c r="C391" i="22"/>
  <c r="A391" i="22"/>
  <c r="C390" i="22"/>
  <c r="A390" i="22"/>
  <c r="C389" i="22"/>
  <c r="A389" i="22"/>
  <c r="C388" i="22"/>
  <c r="A388" i="22"/>
  <c r="C387" i="22"/>
  <c r="A387" i="22"/>
  <c r="C386" i="22"/>
  <c r="A386" i="22"/>
  <c r="C385" i="22"/>
  <c r="A385" i="22"/>
  <c r="C384" i="22"/>
  <c r="A384" i="22"/>
  <c r="C383" i="22"/>
  <c r="A383" i="22"/>
  <c r="C382" i="22"/>
  <c r="A382" i="22"/>
  <c r="C381" i="22"/>
  <c r="A381" i="22"/>
  <c r="C380" i="22"/>
  <c r="A380" i="22"/>
  <c r="C379" i="22"/>
  <c r="A379" i="22"/>
  <c r="C378" i="22"/>
  <c r="A378" i="22"/>
  <c r="C377" i="22"/>
  <c r="A377" i="22"/>
  <c r="C376" i="22"/>
  <c r="A376" i="22"/>
  <c r="C375" i="22"/>
  <c r="A375" i="22"/>
  <c r="C374" i="22"/>
  <c r="A374" i="22"/>
  <c r="C373" i="22"/>
  <c r="A373" i="22"/>
  <c r="C372" i="22"/>
  <c r="A372" i="22"/>
  <c r="C371" i="22"/>
  <c r="A371" i="22"/>
  <c r="C370" i="22"/>
  <c r="A370" i="22"/>
  <c r="C369" i="22"/>
  <c r="A369" i="22"/>
  <c r="C368" i="22"/>
  <c r="A368" i="22"/>
  <c r="C367" i="22"/>
  <c r="A367" i="22"/>
  <c r="C366" i="22"/>
  <c r="A366" i="22"/>
  <c r="C365" i="22"/>
  <c r="A365" i="22"/>
  <c r="C364" i="22"/>
  <c r="A364" i="22"/>
  <c r="C363" i="22"/>
  <c r="A363" i="22"/>
  <c r="C362" i="22"/>
  <c r="A362" i="22"/>
  <c r="C361" i="22"/>
  <c r="A361" i="22"/>
  <c r="C360" i="22"/>
  <c r="A360" i="22"/>
  <c r="C359" i="22"/>
  <c r="A359" i="22"/>
  <c r="C358" i="22"/>
  <c r="A358" i="22"/>
  <c r="C357" i="22"/>
  <c r="A357" i="22"/>
  <c r="C356" i="22"/>
  <c r="A356" i="22"/>
  <c r="C355" i="22"/>
  <c r="A355" i="22"/>
  <c r="C354" i="22"/>
  <c r="A354" i="22"/>
  <c r="C353" i="22"/>
  <c r="A353" i="22"/>
  <c r="C352" i="22"/>
  <c r="A352" i="22"/>
  <c r="C351" i="22"/>
  <c r="A351" i="22"/>
  <c r="C350" i="22"/>
  <c r="A350" i="22"/>
  <c r="C349" i="22"/>
  <c r="A349" i="22"/>
  <c r="C348" i="22"/>
  <c r="A348" i="22"/>
  <c r="C347" i="22"/>
  <c r="A347" i="22"/>
  <c r="C346" i="22"/>
  <c r="A346" i="22"/>
  <c r="C345" i="22"/>
  <c r="A345" i="22"/>
  <c r="C344" i="22"/>
  <c r="A344" i="22"/>
  <c r="C343" i="22"/>
  <c r="A343" i="22"/>
  <c r="C342" i="22"/>
  <c r="A342" i="22"/>
  <c r="C341" i="22"/>
  <c r="A341" i="22"/>
  <c r="C340" i="22"/>
  <c r="A340" i="22"/>
  <c r="C339" i="22"/>
  <c r="A339" i="22"/>
  <c r="C338" i="22"/>
  <c r="A338" i="22"/>
  <c r="C337" i="22"/>
  <c r="A337" i="22"/>
  <c r="C336" i="22"/>
  <c r="A336" i="22"/>
  <c r="C335" i="22"/>
  <c r="A335" i="22"/>
  <c r="C334" i="22"/>
  <c r="A334" i="22"/>
  <c r="C333" i="22"/>
  <c r="A333" i="22"/>
  <c r="C332" i="22"/>
  <c r="A332" i="22"/>
  <c r="C331" i="22"/>
  <c r="A331" i="22"/>
  <c r="C330" i="22"/>
  <c r="A330" i="22"/>
  <c r="C329" i="22"/>
  <c r="A329" i="22"/>
  <c r="C328" i="22"/>
  <c r="A328" i="22"/>
  <c r="C327" i="22"/>
  <c r="A327" i="22"/>
  <c r="C326" i="22"/>
  <c r="A326" i="22"/>
  <c r="C325" i="22"/>
  <c r="A325" i="22"/>
  <c r="C324" i="22"/>
  <c r="A324" i="22"/>
  <c r="C323" i="22"/>
  <c r="A323" i="22"/>
  <c r="C322" i="22"/>
  <c r="A322" i="22"/>
  <c r="C321" i="22"/>
  <c r="A321" i="22"/>
  <c r="C320" i="22"/>
  <c r="A320" i="22"/>
  <c r="C319" i="22"/>
  <c r="A319" i="22"/>
  <c r="C318" i="22"/>
  <c r="A318" i="22"/>
  <c r="C317" i="22"/>
  <c r="A317" i="22"/>
  <c r="C316" i="22"/>
  <c r="A316" i="22"/>
  <c r="C315" i="22"/>
  <c r="A315" i="22"/>
  <c r="C314" i="22"/>
  <c r="A314" i="22"/>
  <c r="C313" i="22"/>
  <c r="A313" i="22"/>
  <c r="C312" i="22"/>
  <c r="A312" i="22"/>
  <c r="C311" i="22"/>
  <c r="A311" i="22"/>
  <c r="C310" i="22"/>
  <c r="A310" i="22"/>
  <c r="C309" i="22"/>
  <c r="A309" i="22"/>
  <c r="C308" i="22"/>
  <c r="A308" i="22"/>
  <c r="C307" i="22"/>
  <c r="A307" i="22"/>
  <c r="C306" i="22"/>
  <c r="A306" i="22"/>
  <c r="C305" i="22"/>
  <c r="A305" i="22"/>
  <c r="C304" i="22"/>
  <c r="A304" i="22"/>
  <c r="C303" i="22"/>
  <c r="A303" i="22"/>
  <c r="C302" i="22"/>
  <c r="A302" i="22"/>
  <c r="C301" i="22"/>
  <c r="A301" i="22"/>
  <c r="C300" i="22"/>
  <c r="A300" i="22"/>
  <c r="C299" i="22"/>
  <c r="A299" i="22"/>
  <c r="C298" i="22"/>
  <c r="A298" i="22"/>
  <c r="C297" i="22"/>
  <c r="A297" i="22"/>
  <c r="C296" i="22"/>
  <c r="A296" i="22"/>
  <c r="C295" i="22"/>
  <c r="A295" i="22"/>
  <c r="C294" i="22"/>
  <c r="A294" i="22"/>
  <c r="C293" i="22"/>
  <c r="A293" i="22"/>
  <c r="C292" i="22"/>
  <c r="A292" i="22"/>
  <c r="C291" i="22"/>
  <c r="A291" i="22"/>
  <c r="C290" i="22"/>
  <c r="A290" i="22"/>
  <c r="C289" i="22"/>
  <c r="A289" i="22"/>
  <c r="C288" i="22"/>
  <c r="A288" i="22"/>
  <c r="C287" i="22"/>
  <c r="A287" i="22"/>
  <c r="C286" i="22"/>
  <c r="A286" i="22"/>
  <c r="C285" i="22"/>
  <c r="A285" i="22"/>
  <c r="C284" i="22"/>
  <c r="A284" i="22"/>
  <c r="C283" i="22"/>
  <c r="A283" i="22"/>
  <c r="C282" i="22"/>
  <c r="A282" i="22"/>
  <c r="C281" i="22"/>
  <c r="A281" i="22"/>
  <c r="C280" i="22"/>
  <c r="A280" i="22"/>
  <c r="C279" i="22"/>
  <c r="A279" i="22"/>
  <c r="C278" i="22"/>
  <c r="A278" i="22"/>
  <c r="C277" i="22"/>
  <c r="A277" i="22"/>
  <c r="C276" i="22"/>
  <c r="A276" i="22"/>
  <c r="C275" i="22"/>
  <c r="A275" i="22"/>
  <c r="C274" i="22"/>
  <c r="A274" i="22"/>
  <c r="C273" i="22"/>
  <c r="A273" i="22"/>
  <c r="C272" i="22"/>
  <c r="A272" i="22"/>
  <c r="C271" i="22"/>
  <c r="A271" i="22"/>
  <c r="C270" i="22"/>
  <c r="A270" i="22"/>
  <c r="C269" i="22"/>
  <c r="A269" i="22"/>
  <c r="C268" i="22"/>
  <c r="A268" i="22"/>
  <c r="C267" i="22"/>
  <c r="A267" i="22"/>
  <c r="C266" i="22"/>
  <c r="A266" i="22"/>
  <c r="C265" i="22"/>
  <c r="A265" i="22"/>
  <c r="C264" i="22"/>
  <c r="A264" i="22"/>
  <c r="C263" i="22"/>
  <c r="A263" i="22"/>
  <c r="C262" i="22"/>
  <c r="A262" i="22"/>
  <c r="C261" i="22"/>
  <c r="A261" i="22"/>
  <c r="C260" i="22"/>
  <c r="A260" i="22"/>
  <c r="C259" i="22"/>
  <c r="A259" i="22"/>
  <c r="C258" i="22"/>
  <c r="A258" i="22"/>
  <c r="C257" i="22"/>
  <c r="A257" i="22"/>
  <c r="C256" i="22"/>
  <c r="A256" i="22"/>
  <c r="C255" i="22"/>
  <c r="A255" i="22"/>
  <c r="C254" i="22"/>
  <c r="A254" i="22"/>
  <c r="C253" i="22"/>
  <c r="A253" i="22"/>
  <c r="C252" i="22"/>
  <c r="A252" i="22"/>
  <c r="C251" i="22"/>
  <c r="A251" i="22"/>
  <c r="C250" i="22"/>
  <c r="A250" i="22"/>
  <c r="C249" i="22"/>
  <c r="A249" i="22"/>
  <c r="C248" i="22"/>
  <c r="A248" i="22"/>
  <c r="C247" i="22"/>
  <c r="A247" i="22"/>
  <c r="C246" i="22"/>
  <c r="A246" i="22"/>
  <c r="C245" i="22"/>
  <c r="A245" i="22"/>
  <c r="C244" i="22"/>
  <c r="A244" i="22"/>
  <c r="C243" i="22"/>
  <c r="A243" i="22"/>
  <c r="C242" i="22"/>
  <c r="A242" i="22"/>
  <c r="C241" i="22"/>
  <c r="A241" i="22"/>
  <c r="C240" i="22"/>
  <c r="A240" i="22"/>
  <c r="C239" i="22"/>
  <c r="A239" i="22"/>
  <c r="C238" i="22"/>
  <c r="A238" i="22"/>
  <c r="C237" i="22"/>
  <c r="A237" i="22"/>
  <c r="C236" i="22"/>
  <c r="A236" i="22"/>
  <c r="C235" i="22"/>
  <c r="A235" i="22"/>
  <c r="C234" i="22"/>
  <c r="A234" i="22"/>
  <c r="C233" i="22"/>
  <c r="A233" i="22"/>
  <c r="C232" i="22"/>
  <c r="A232" i="22"/>
  <c r="C231" i="22"/>
  <c r="A231" i="22"/>
  <c r="C230" i="22"/>
  <c r="A230" i="22"/>
  <c r="C229" i="22"/>
  <c r="A229" i="22"/>
  <c r="C228" i="22"/>
  <c r="A228" i="22"/>
  <c r="C227" i="22"/>
  <c r="A227" i="22"/>
  <c r="C226" i="22"/>
  <c r="A226" i="22"/>
  <c r="C225" i="22"/>
  <c r="A225" i="22"/>
  <c r="C224" i="22"/>
  <c r="A224" i="22"/>
  <c r="C223" i="22"/>
  <c r="A223" i="22"/>
  <c r="C222" i="22"/>
  <c r="A222" i="22"/>
  <c r="C221" i="22"/>
  <c r="A221" i="22"/>
  <c r="C220" i="22"/>
  <c r="A220" i="22"/>
  <c r="C219" i="22"/>
  <c r="A219" i="22"/>
  <c r="C218" i="22"/>
  <c r="A218" i="22"/>
  <c r="C217" i="22"/>
  <c r="A217" i="22"/>
  <c r="C216" i="22"/>
  <c r="A216" i="22"/>
  <c r="C215" i="22"/>
  <c r="A215" i="22"/>
  <c r="C214" i="22"/>
  <c r="A214" i="22"/>
  <c r="C213" i="22"/>
  <c r="A213" i="22"/>
  <c r="C212" i="22"/>
  <c r="A212" i="22"/>
  <c r="C211" i="22"/>
  <c r="A211" i="22"/>
  <c r="C210" i="22"/>
  <c r="A210" i="22"/>
  <c r="C209" i="22"/>
  <c r="A209" i="22"/>
  <c r="C208" i="22"/>
  <c r="A208" i="22"/>
  <c r="C207" i="22"/>
  <c r="A207" i="22"/>
  <c r="C206" i="22"/>
  <c r="A206" i="22"/>
  <c r="C205" i="22"/>
  <c r="A205" i="22"/>
  <c r="C204" i="22"/>
  <c r="A204" i="22"/>
  <c r="C203" i="22"/>
  <c r="A203" i="22"/>
  <c r="C202" i="22"/>
  <c r="A202" i="22"/>
  <c r="C201" i="22"/>
  <c r="A201" i="22"/>
  <c r="C200" i="22"/>
  <c r="A200" i="22"/>
  <c r="C199" i="22"/>
  <c r="A199" i="22"/>
  <c r="C198" i="22"/>
  <c r="A198" i="22"/>
  <c r="C197" i="22"/>
  <c r="A197" i="22"/>
  <c r="C196" i="22"/>
  <c r="A196" i="22"/>
  <c r="C195" i="22"/>
  <c r="A195" i="22"/>
  <c r="C194" i="22"/>
  <c r="A194" i="22"/>
  <c r="C193" i="22"/>
  <c r="A193" i="22"/>
  <c r="C192" i="22"/>
  <c r="A192" i="22"/>
  <c r="C191" i="22"/>
  <c r="A191" i="22"/>
  <c r="C190" i="22"/>
  <c r="A190" i="22"/>
  <c r="C189" i="22"/>
  <c r="A189" i="22"/>
  <c r="C188" i="22"/>
  <c r="A188" i="22"/>
  <c r="C187" i="22"/>
  <c r="A187" i="22"/>
  <c r="C186" i="22"/>
  <c r="A186" i="22"/>
  <c r="C185" i="22"/>
  <c r="A185" i="22"/>
  <c r="C184" i="22"/>
  <c r="A184" i="22"/>
  <c r="C183" i="22"/>
  <c r="A183" i="22"/>
  <c r="C182" i="22"/>
  <c r="A182" i="22"/>
  <c r="C181" i="22"/>
  <c r="A181" i="22"/>
  <c r="C180" i="22"/>
  <c r="A180" i="22"/>
  <c r="C179" i="22"/>
  <c r="A179" i="22"/>
  <c r="C178" i="22"/>
  <c r="A178" i="22"/>
  <c r="C177" i="22"/>
  <c r="A177" i="22"/>
  <c r="C176" i="22"/>
  <c r="A176" i="22"/>
  <c r="C175" i="22"/>
  <c r="A175" i="22"/>
  <c r="C174" i="22"/>
  <c r="A174" i="22"/>
  <c r="C173" i="22"/>
  <c r="A173" i="22"/>
  <c r="C172" i="22"/>
  <c r="A172" i="22"/>
  <c r="C171" i="22"/>
  <c r="A171" i="22"/>
  <c r="C170" i="22"/>
  <c r="A170" i="22"/>
  <c r="C169" i="22"/>
  <c r="A169" i="22"/>
  <c r="C168" i="22"/>
  <c r="A168" i="22"/>
  <c r="C167" i="22"/>
  <c r="A167" i="22"/>
  <c r="C166" i="22"/>
  <c r="A166" i="22"/>
  <c r="C165" i="22"/>
  <c r="A165" i="22"/>
  <c r="C164" i="22"/>
  <c r="A164" i="22"/>
  <c r="C163" i="22"/>
  <c r="A163" i="22"/>
  <c r="C162" i="22"/>
  <c r="A162" i="22"/>
  <c r="C161" i="22"/>
  <c r="A161" i="22"/>
  <c r="C160" i="22"/>
  <c r="A160" i="22"/>
  <c r="C159" i="22"/>
  <c r="A159" i="22"/>
  <c r="C158" i="22"/>
  <c r="A158" i="22"/>
  <c r="C157" i="22"/>
  <c r="A157" i="22"/>
  <c r="C156" i="22"/>
  <c r="A156" i="22"/>
  <c r="C155" i="22"/>
  <c r="A155" i="22"/>
  <c r="C154" i="22"/>
  <c r="A154" i="22"/>
  <c r="C153" i="22"/>
  <c r="A153" i="22"/>
  <c r="C152" i="22"/>
  <c r="A152" i="22"/>
  <c r="C151" i="22"/>
  <c r="A151" i="22"/>
  <c r="C150" i="22"/>
  <c r="A150" i="22"/>
  <c r="C149" i="22"/>
  <c r="A149" i="22"/>
  <c r="C148" i="22"/>
  <c r="A148" i="22"/>
  <c r="C147" i="22"/>
  <c r="A147" i="22"/>
  <c r="C146" i="22"/>
  <c r="A146" i="22"/>
  <c r="C145" i="22"/>
  <c r="A145" i="22"/>
  <c r="C144" i="22"/>
  <c r="A144" i="22"/>
  <c r="C143" i="22"/>
  <c r="A143" i="22"/>
  <c r="C142" i="22"/>
  <c r="A142" i="22"/>
  <c r="C141" i="22"/>
  <c r="A141" i="22"/>
  <c r="C140" i="22"/>
  <c r="A140" i="22"/>
  <c r="C139" i="22"/>
  <c r="A139" i="22"/>
  <c r="C138" i="22"/>
  <c r="A138" i="22"/>
  <c r="C137" i="22"/>
  <c r="A137" i="22"/>
  <c r="C136" i="22"/>
  <c r="A136" i="22"/>
  <c r="C135" i="22"/>
  <c r="A135" i="22"/>
  <c r="C134" i="22"/>
  <c r="A134" i="22"/>
  <c r="C133" i="22"/>
  <c r="A133" i="22"/>
  <c r="C132" i="22"/>
  <c r="A132" i="22"/>
  <c r="C131" i="22"/>
  <c r="A131" i="22"/>
  <c r="C130" i="22"/>
  <c r="A130" i="22"/>
  <c r="C129" i="22"/>
  <c r="A129" i="22"/>
  <c r="C128" i="22"/>
  <c r="A128" i="22"/>
  <c r="C127" i="22"/>
  <c r="A127" i="22"/>
  <c r="C126" i="22"/>
  <c r="A126" i="22"/>
  <c r="C125" i="22"/>
  <c r="A125" i="22"/>
  <c r="C124" i="22"/>
  <c r="A124" i="22"/>
  <c r="C123" i="22"/>
  <c r="A123" i="22"/>
  <c r="C122" i="22"/>
  <c r="A122" i="22"/>
  <c r="C121" i="22"/>
  <c r="A121" i="22"/>
  <c r="C120" i="22"/>
  <c r="A120" i="22"/>
  <c r="C119" i="22"/>
  <c r="A119" i="22"/>
  <c r="C118" i="22"/>
  <c r="A118" i="22"/>
  <c r="C117" i="22"/>
  <c r="A117" i="22"/>
  <c r="C116" i="22"/>
  <c r="A116" i="22"/>
  <c r="C115" i="22"/>
  <c r="A115" i="22"/>
  <c r="C114" i="22"/>
  <c r="A114" i="22"/>
  <c r="C113" i="22"/>
  <c r="A113" i="22"/>
  <c r="C112" i="22"/>
  <c r="A112" i="22"/>
  <c r="C111" i="22"/>
  <c r="A111" i="22"/>
  <c r="C110" i="22"/>
  <c r="A110" i="22"/>
  <c r="C109" i="22"/>
  <c r="A109" i="22"/>
  <c r="C108" i="22"/>
  <c r="A108" i="22"/>
  <c r="C107" i="22"/>
  <c r="A107" i="22"/>
  <c r="C106" i="22"/>
  <c r="A106" i="22"/>
  <c r="C105" i="22"/>
  <c r="A105" i="22"/>
  <c r="C104" i="22"/>
  <c r="A104" i="22"/>
  <c r="C103" i="22"/>
  <c r="A103" i="22"/>
  <c r="C102" i="22"/>
  <c r="A102" i="22"/>
  <c r="C101" i="22"/>
  <c r="A101" i="22"/>
  <c r="C100" i="22"/>
  <c r="A100" i="22"/>
  <c r="C99" i="22"/>
  <c r="A99" i="22"/>
  <c r="C98" i="22"/>
  <c r="A98" i="22"/>
  <c r="C97" i="22"/>
  <c r="A97" i="22"/>
  <c r="C96" i="22"/>
  <c r="A96" i="22"/>
  <c r="C95" i="22"/>
  <c r="A95" i="22"/>
  <c r="C94" i="22"/>
  <c r="A94" i="22"/>
  <c r="C93" i="22"/>
  <c r="A93" i="22"/>
  <c r="C92" i="22"/>
  <c r="A92" i="22"/>
  <c r="C91" i="22"/>
  <c r="A91" i="22"/>
  <c r="C90" i="22"/>
  <c r="A90" i="22"/>
  <c r="C89" i="22"/>
  <c r="A89" i="22"/>
  <c r="C88" i="22"/>
  <c r="A88" i="22"/>
  <c r="C87" i="22"/>
  <c r="A87" i="22"/>
  <c r="C86" i="22"/>
  <c r="A86" i="22"/>
  <c r="C85" i="22"/>
  <c r="A85" i="22"/>
  <c r="C84" i="22"/>
  <c r="A84" i="22"/>
  <c r="C83" i="22"/>
  <c r="A83" i="22"/>
  <c r="C82" i="22"/>
  <c r="A82" i="22"/>
  <c r="C81" i="22"/>
  <c r="A81" i="22"/>
  <c r="C80" i="22"/>
  <c r="A80" i="22"/>
  <c r="C79" i="22"/>
  <c r="A79" i="22"/>
  <c r="C78" i="22"/>
  <c r="A78" i="22"/>
  <c r="C77" i="22"/>
  <c r="A77" i="22"/>
  <c r="C76" i="22"/>
  <c r="A76" i="22"/>
  <c r="C75" i="22"/>
  <c r="A75" i="22"/>
  <c r="C74" i="22"/>
  <c r="A74" i="22"/>
  <c r="C73" i="22"/>
  <c r="A73" i="22"/>
  <c r="C72" i="22"/>
  <c r="A72" i="22"/>
  <c r="C71" i="22"/>
  <c r="A71" i="22"/>
  <c r="C70" i="22"/>
  <c r="A70" i="22"/>
  <c r="C69" i="22"/>
  <c r="A69" i="22"/>
  <c r="C68" i="22"/>
  <c r="A68" i="22"/>
  <c r="C67" i="22"/>
  <c r="A67" i="22"/>
  <c r="C66" i="22"/>
  <c r="A66" i="22"/>
  <c r="C65" i="22"/>
  <c r="A65" i="22"/>
  <c r="C64" i="22"/>
  <c r="A64" i="22"/>
  <c r="C63" i="22"/>
  <c r="A63" i="22"/>
  <c r="C62" i="22"/>
  <c r="A62" i="22"/>
  <c r="C61" i="22"/>
  <c r="A61" i="22"/>
  <c r="C60" i="22"/>
  <c r="A60" i="22"/>
  <c r="C59" i="22"/>
  <c r="A59" i="22"/>
  <c r="C58" i="22"/>
  <c r="A58" i="22"/>
  <c r="C57" i="22"/>
  <c r="A57" i="22"/>
  <c r="C56" i="22"/>
  <c r="A56" i="22"/>
  <c r="C55" i="22"/>
  <c r="A55" i="22"/>
  <c r="C54" i="22"/>
  <c r="A54" i="22"/>
  <c r="C53" i="22"/>
  <c r="A53" i="22"/>
  <c r="C52" i="22"/>
  <c r="A52" i="22"/>
  <c r="C51" i="22"/>
  <c r="A51" i="22"/>
  <c r="C50" i="22"/>
  <c r="A50" i="22"/>
  <c r="C49" i="22"/>
  <c r="A49" i="22"/>
  <c r="C48" i="22"/>
  <c r="A48" i="22"/>
  <c r="C47" i="22"/>
  <c r="A47" i="22"/>
  <c r="C46" i="22"/>
  <c r="A46" i="22"/>
  <c r="C45" i="22"/>
  <c r="A45" i="22"/>
  <c r="C44" i="22"/>
  <c r="A44" i="22"/>
  <c r="C43" i="22"/>
  <c r="A43" i="22"/>
  <c r="C42" i="22"/>
  <c r="A42" i="22"/>
  <c r="C41" i="22"/>
  <c r="A41" i="22"/>
  <c r="C40" i="22"/>
  <c r="A40" i="22"/>
  <c r="C39" i="22"/>
  <c r="A39" i="22"/>
  <c r="C38" i="22"/>
  <c r="A38" i="22"/>
  <c r="C37" i="22"/>
  <c r="A37" i="22"/>
  <c r="C36" i="22"/>
  <c r="A36" i="22"/>
  <c r="C35" i="22"/>
  <c r="A35" i="22"/>
  <c r="C34" i="22"/>
  <c r="A34" i="22"/>
  <c r="C33" i="22"/>
  <c r="A33" i="22"/>
  <c r="C32" i="22"/>
  <c r="A32" i="22"/>
  <c r="C31" i="22"/>
  <c r="A31" i="22"/>
  <c r="C30" i="22"/>
  <c r="A30" i="22"/>
  <c r="C29" i="22"/>
  <c r="A29" i="22"/>
  <c r="C28" i="22"/>
  <c r="A28" i="22"/>
  <c r="C27" i="22"/>
  <c r="A27" i="22"/>
  <c r="C26" i="22"/>
  <c r="A26" i="22"/>
  <c r="C25" i="22"/>
  <c r="A25" i="22"/>
  <c r="C24" i="22"/>
  <c r="A24" i="22"/>
  <c r="C23" i="22"/>
  <c r="A23" i="22"/>
  <c r="C22" i="22"/>
  <c r="A22" i="22"/>
  <c r="C21" i="22"/>
  <c r="A21" i="22"/>
  <c r="C20" i="22"/>
  <c r="A20" i="22"/>
  <c r="C19" i="22"/>
  <c r="A19" i="22"/>
  <c r="C18" i="22"/>
  <c r="A18" i="22"/>
  <c r="C17" i="22"/>
  <c r="A17" i="22"/>
  <c r="C16" i="22"/>
  <c r="A16" i="22"/>
  <c r="C15" i="22"/>
  <c r="A15" i="22"/>
  <c r="C14" i="22"/>
  <c r="A14" i="22"/>
  <c r="C13" i="22"/>
  <c r="A13" i="22"/>
  <c r="C12" i="22"/>
  <c r="A12" i="22"/>
  <c r="C11" i="22"/>
  <c r="A11" i="22"/>
  <c r="C10" i="22"/>
  <c r="A10" i="22"/>
  <c r="C9" i="22"/>
  <c r="A9" i="22"/>
  <c r="C8" i="22"/>
  <c r="A8" i="22"/>
  <c r="C7" i="22"/>
  <c r="A7" i="22"/>
  <c r="C6" i="22"/>
  <c r="A6" i="22"/>
  <c r="C5" i="22"/>
  <c r="A5" i="22"/>
  <c r="C4" i="22"/>
  <c r="A4" i="22"/>
  <c r="C3" i="22"/>
  <c r="A3" i="22"/>
  <c r="C2" i="22"/>
  <c r="A2" i="22"/>
  <c r="C424" i="21"/>
  <c r="A424" i="21"/>
  <c r="C423" i="21"/>
  <c r="A423" i="21"/>
  <c r="C422" i="21"/>
  <c r="A422" i="21"/>
  <c r="C421" i="21"/>
  <c r="A421" i="21"/>
  <c r="C420" i="21"/>
  <c r="A420" i="21"/>
  <c r="C419" i="21"/>
  <c r="A419" i="21"/>
  <c r="C418" i="21"/>
  <c r="A418" i="21"/>
  <c r="C417" i="21"/>
  <c r="A417" i="21"/>
  <c r="C416" i="21"/>
  <c r="A416" i="21"/>
  <c r="C415" i="21"/>
  <c r="A415" i="21"/>
  <c r="C414" i="21"/>
  <c r="A414" i="21"/>
  <c r="C413" i="21"/>
  <c r="A413" i="21"/>
  <c r="C412" i="21"/>
  <c r="A412" i="21"/>
  <c r="C411" i="21"/>
  <c r="A411" i="21"/>
  <c r="C410" i="21"/>
  <c r="A410" i="21"/>
  <c r="C409" i="21"/>
  <c r="A409" i="21"/>
  <c r="C408" i="21"/>
  <c r="A408" i="21"/>
  <c r="C407" i="21"/>
  <c r="A407" i="21"/>
  <c r="C406" i="21"/>
  <c r="A406" i="21"/>
  <c r="C405" i="21"/>
  <c r="A405" i="21"/>
  <c r="C404" i="21"/>
  <c r="A404" i="21"/>
  <c r="C403" i="21"/>
  <c r="A403" i="21"/>
  <c r="C402" i="21"/>
  <c r="A402" i="21"/>
  <c r="C401" i="21"/>
  <c r="A401" i="21"/>
  <c r="C400" i="21"/>
  <c r="A400" i="21"/>
  <c r="C399" i="21"/>
  <c r="A399" i="21"/>
  <c r="C398" i="21"/>
  <c r="A398" i="21"/>
  <c r="C397" i="21"/>
  <c r="A397" i="21"/>
  <c r="C396" i="21"/>
  <c r="A396" i="21"/>
  <c r="C395" i="21"/>
  <c r="A395" i="21"/>
  <c r="C394" i="21"/>
  <c r="A394" i="21"/>
  <c r="C393" i="21"/>
  <c r="A393" i="21"/>
  <c r="C392" i="21"/>
  <c r="A392" i="21"/>
  <c r="C391" i="21"/>
  <c r="A391" i="21"/>
  <c r="C390" i="21"/>
  <c r="A390" i="21"/>
  <c r="C389" i="21"/>
  <c r="A389" i="21"/>
  <c r="C388" i="21"/>
  <c r="A388" i="21"/>
  <c r="C387" i="21"/>
  <c r="A387" i="21"/>
  <c r="C386" i="21"/>
  <c r="A386" i="21"/>
  <c r="C385" i="21"/>
  <c r="A385" i="21"/>
  <c r="C384" i="21"/>
  <c r="A384" i="21"/>
  <c r="C383" i="21"/>
  <c r="A383" i="21"/>
  <c r="C382" i="21"/>
  <c r="A382" i="21"/>
  <c r="C381" i="21"/>
  <c r="A381" i="21"/>
  <c r="C380" i="21"/>
  <c r="A380" i="21"/>
  <c r="C379" i="21"/>
  <c r="A379" i="21"/>
  <c r="C378" i="21"/>
  <c r="A378" i="21"/>
  <c r="C377" i="21"/>
  <c r="A377" i="21"/>
  <c r="C376" i="21"/>
  <c r="A376" i="21"/>
  <c r="C375" i="21"/>
  <c r="A375" i="21"/>
  <c r="C374" i="21"/>
  <c r="A374" i="21"/>
  <c r="C373" i="21"/>
  <c r="A373" i="21"/>
  <c r="C372" i="21"/>
  <c r="A372" i="21"/>
  <c r="C371" i="21"/>
  <c r="A371" i="21"/>
  <c r="C370" i="21"/>
  <c r="A370" i="21"/>
  <c r="C369" i="21"/>
  <c r="A369" i="21"/>
  <c r="C368" i="21"/>
  <c r="A368" i="21"/>
  <c r="C367" i="21"/>
  <c r="A367" i="21"/>
  <c r="C366" i="21"/>
  <c r="A366" i="21"/>
  <c r="C365" i="21"/>
  <c r="A365" i="21"/>
  <c r="C364" i="21"/>
  <c r="A364" i="21"/>
  <c r="C363" i="21"/>
  <c r="A363" i="21"/>
  <c r="C362" i="21"/>
  <c r="A362" i="21"/>
  <c r="C361" i="21"/>
  <c r="A361" i="21"/>
  <c r="C360" i="21"/>
  <c r="A360" i="21"/>
  <c r="C359" i="21"/>
  <c r="A359" i="21"/>
  <c r="C358" i="21"/>
  <c r="A358" i="21"/>
  <c r="C357" i="21"/>
  <c r="A357" i="21"/>
  <c r="C356" i="21"/>
  <c r="A356" i="21"/>
  <c r="C355" i="21"/>
  <c r="A355" i="21"/>
  <c r="C354" i="21"/>
  <c r="A354" i="21"/>
  <c r="C353" i="21"/>
  <c r="A353" i="21"/>
  <c r="C352" i="21"/>
  <c r="A352" i="21"/>
  <c r="C351" i="21"/>
  <c r="A351" i="21"/>
  <c r="C350" i="21"/>
  <c r="A350" i="21"/>
  <c r="C349" i="21"/>
  <c r="A349" i="21"/>
  <c r="C348" i="21"/>
  <c r="A348" i="21"/>
  <c r="C347" i="21"/>
  <c r="A347" i="21"/>
  <c r="C346" i="21"/>
  <c r="A346" i="21"/>
  <c r="C345" i="21"/>
  <c r="A345" i="21"/>
  <c r="C344" i="21"/>
  <c r="A344" i="21"/>
  <c r="C343" i="21"/>
  <c r="A343" i="21"/>
  <c r="C342" i="21"/>
  <c r="A342" i="21"/>
  <c r="C341" i="21"/>
  <c r="A341" i="21"/>
  <c r="C340" i="21"/>
  <c r="A340" i="21"/>
  <c r="C339" i="21"/>
  <c r="A339" i="21"/>
  <c r="C338" i="21"/>
  <c r="A338" i="21"/>
  <c r="C337" i="21"/>
  <c r="A337" i="21"/>
  <c r="C336" i="21"/>
  <c r="A336" i="21"/>
  <c r="C335" i="21"/>
  <c r="A335" i="21"/>
  <c r="C334" i="21"/>
  <c r="A334" i="21"/>
  <c r="C333" i="21"/>
  <c r="A333" i="21"/>
  <c r="C332" i="21"/>
  <c r="A332" i="21"/>
  <c r="C331" i="21"/>
  <c r="A331" i="21"/>
  <c r="C330" i="21"/>
  <c r="A330" i="21"/>
  <c r="C329" i="21"/>
  <c r="A329" i="21"/>
  <c r="C328" i="21"/>
  <c r="A328" i="21"/>
  <c r="C327" i="21"/>
  <c r="A327" i="21"/>
  <c r="C326" i="21"/>
  <c r="A326" i="21"/>
  <c r="C325" i="21"/>
  <c r="A325" i="21"/>
  <c r="C324" i="21"/>
  <c r="A324" i="21"/>
  <c r="C323" i="21"/>
  <c r="A323" i="21"/>
  <c r="C322" i="21"/>
  <c r="A322" i="21"/>
  <c r="C321" i="21"/>
  <c r="A321" i="21"/>
  <c r="C320" i="21"/>
  <c r="A320" i="21"/>
  <c r="C319" i="21"/>
  <c r="A319" i="21"/>
  <c r="C318" i="21"/>
  <c r="A318" i="21"/>
  <c r="C317" i="21"/>
  <c r="A317" i="21"/>
  <c r="C316" i="21"/>
  <c r="A316" i="21"/>
  <c r="C315" i="21"/>
  <c r="A315" i="21"/>
  <c r="C314" i="21"/>
  <c r="A314" i="21"/>
  <c r="C313" i="21"/>
  <c r="A313" i="21"/>
  <c r="C312" i="21"/>
  <c r="A312" i="21"/>
  <c r="C311" i="21"/>
  <c r="A311" i="21"/>
  <c r="C310" i="21"/>
  <c r="A310" i="21"/>
  <c r="C309" i="21"/>
  <c r="A309" i="21"/>
  <c r="C308" i="21"/>
  <c r="A308" i="21"/>
  <c r="C307" i="21"/>
  <c r="A307" i="21"/>
  <c r="C306" i="21"/>
  <c r="A306" i="21"/>
  <c r="C305" i="21"/>
  <c r="A305" i="21"/>
  <c r="C304" i="21"/>
  <c r="A304" i="21"/>
  <c r="C303" i="21"/>
  <c r="A303" i="21"/>
  <c r="C302" i="21"/>
  <c r="A302" i="21"/>
  <c r="C301" i="21"/>
  <c r="A301" i="21"/>
  <c r="C300" i="21"/>
  <c r="A300" i="21"/>
  <c r="C299" i="21"/>
  <c r="A299" i="21"/>
  <c r="C298" i="21"/>
  <c r="A298" i="21"/>
  <c r="C297" i="21"/>
  <c r="A297" i="21"/>
  <c r="C296" i="21"/>
  <c r="A296" i="21"/>
  <c r="C295" i="21"/>
  <c r="A295" i="21"/>
  <c r="C294" i="21"/>
  <c r="A294" i="21"/>
  <c r="C293" i="21"/>
  <c r="A293" i="21"/>
  <c r="C292" i="21"/>
  <c r="A292" i="21"/>
  <c r="C291" i="21"/>
  <c r="A291" i="21"/>
  <c r="C290" i="21"/>
  <c r="A290" i="21"/>
  <c r="C289" i="21"/>
  <c r="A289" i="21"/>
  <c r="C288" i="21"/>
  <c r="A288" i="21"/>
  <c r="C287" i="21"/>
  <c r="A287" i="21"/>
  <c r="C286" i="21"/>
  <c r="A286" i="21"/>
  <c r="C285" i="21"/>
  <c r="A285" i="21"/>
  <c r="C284" i="21"/>
  <c r="A284" i="21"/>
  <c r="C283" i="21"/>
  <c r="A283" i="21"/>
  <c r="C282" i="21"/>
  <c r="A282" i="21"/>
  <c r="C281" i="21"/>
  <c r="A281" i="21"/>
  <c r="C280" i="21"/>
  <c r="A280" i="21"/>
  <c r="C279" i="21"/>
  <c r="A279" i="21"/>
  <c r="C278" i="21"/>
  <c r="A278" i="21"/>
  <c r="C277" i="21"/>
  <c r="A277" i="21"/>
  <c r="C276" i="21"/>
  <c r="A276" i="21"/>
  <c r="C275" i="21"/>
  <c r="A275" i="21"/>
  <c r="C274" i="21"/>
  <c r="A274" i="21"/>
  <c r="C273" i="21"/>
  <c r="A273" i="21"/>
  <c r="C272" i="21"/>
  <c r="A272" i="21"/>
  <c r="C271" i="21"/>
  <c r="A271" i="21"/>
  <c r="C270" i="21"/>
  <c r="A270" i="21"/>
  <c r="C269" i="21"/>
  <c r="A269" i="21"/>
  <c r="C268" i="21"/>
  <c r="A268" i="21"/>
  <c r="C267" i="21"/>
  <c r="A267" i="21"/>
  <c r="C266" i="21"/>
  <c r="A266" i="21"/>
  <c r="C265" i="21"/>
  <c r="A265" i="21"/>
  <c r="C264" i="21"/>
  <c r="A264" i="21"/>
  <c r="C263" i="21"/>
  <c r="A263" i="21"/>
  <c r="C262" i="21"/>
  <c r="A262" i="21"/>
  <c r="C261" i="21"/>
  <c r="A261" i="21"/>
  <c r="C260" i="21"/>
  <c r="A260" i="21"/>
  <c r="C259" i="21"/>
  <c r="A259" i="21"/>
  <c r="C258" i="21"/>
  <c r="A258" i="21"/>
  <c r="C257" i="21"/>
  <c r="A257" i="21"/>
  <c r="C256" i="21"/>
  <c r="A256" i="21"/>
  <c r="C255" i="21"/>
  <c r="A255" i="21"/>
  <c r="C254" i="21"/>
  <c r="A254" i="21"/>
  <c r="C253" i="21"/>
  <c r="A253" i="21"/>
  <c r="C252" i="21"/>
  <c r="A252" i="21"/>
  <c r="C251" i="21"/>
  <c r="A251" i="21"/>
  <c r="C250" i="21"/>
  <c r="A250" i="21"/>
  <c r="C249" i="21"/>
  <c r="A249" i="21"/>
  <c r="C248" i="21"/>
  <c r="A248" i="21"/>
  <c r="C247" i="21"/>
  <c r="A247" i="21"/>
  <c r="C246" i="21"/>
  <c r="A246" i="21"/>
  <c r="C245" i="21"/>
  <c r="A245" i="21"/>
  <c r="C244" i="21"/>
  <c r="A244" i="21"/>
  <c r="C243" i="21"/>
  <c r="A243" i="21"/>
  <c r="C242" i="21"/>
  <c r="A242" i="21"/>
  <c r="C241" i="21"/>
  <c r="A241" i="21"/>
  <c r="C240" i="21"/>
  <c r="A240" i="21"/>
  <c r="C239" i="21"/>
  <c r="A239" i="21"/>
  <c r="C238" i="21"/>
  <c r="A238" i="21"/>
  <c r="C237" i="21"/>
  <c r="A237" i="21"/>
  <c r="C236" i="21"/>
  <c r="A236" i="21"/>
  <c r="C235" i="21"/>
  <c r="A235" i="21"/>
  <c r="C234" i="21"/>
  <c r="A234" i="21"/>
  <c r="C233" i="21"/>
  <c r="A233" i="21"/>
  <c r="C232" i="21"/>
  <c r="A232" i="21"/>
  <c r="C231" i="21"/>
  <c r="A231" i="21"/>
  <c r="C230" i="21"/>
  <c r="A230" i="21"/>
  <c r="C229" i="21"/>
  <c r="A229" i="21"/>
  <c r="C228" i="21"/>
  <c r="A228" i="21"/>
  <c r="C227" i="21"/>
  <c r="A227" i="21"/>
  <c r="C226" i="21"/>
  <c r="A226" i="21"/>
  <c r="C225" i="21"/>
  <c r="A225" i="21"/>
  <c r="C224" i="21"/>
  <c r="A224" i="21"/>
  <c r="C223" i="21"/>
  <c r="A223" i="21"/>
  <c r="C222" i="21"/>
  <c r="A222" i="21"/>
  <c r="C221" i="21"/>
  <c r="A221" i="21"/>
  <c r="C220" i="21"/>
  <c r="A220" i="21"/>
  <c r="C219" i="21"/>
  <c r="A219" i="21"/>
  <c r="C218" i="21"/>
  <c r="A218" i="21"/>
  <c r="C217" i="21"/>
  <c r="A217" i="21"/>
  <c r="C216" i="21"/>
  <c r="A216" i="21"/>
  <c r="C215" i="21"/>
  <c r="A215" i="21"/>
  <c r="C214" i="21"/>
  <c r="A214" i="21"/>
  <c r="C213" i="21"/>
  <c r="A213" i="21"/>
  <c r="C212" i="21"/>
  <c r="A212" i="21"/>
  <c r="C211" i="21"/>
  <c r="A211" i="21"/>
  <c r="C210" i="21"/>
  <c r="A210" i="21"/>
  <c r="C209" i="21"/>
  <c r="A209" i="21"/>
  <c r="C208" i="21"/>
  <c r="A208" i="21"/>
  <c r="C207" i="21"/>
  <c r="A207" i="21"/>
  <c r="C206" i="21"/>
  <c r="A206" i="21"/>
  <c r="C205" i="21"/>
  <c r="A205" i="21"/>
  <c r="C204" i="21"/>
  <c r="A204" i="21"/>
  <c r="C203" i="21"/>
  <c r="A203" i="21"/>
  <c r="C202" i="21"/>
  <c r="A202" i="21"/>
  <c r="C201" i="21"/>
  <c r="A201" i="21"/>
  <c r="C200" i="21"/>
  <c r="A200" i="21"/>
  <c r="C199" i="21"/>
  <c r="A199" i="21"/>
  <c r="C198" i="21"/>
  <c r="A198" i="21"/>
  <c r="C197" i="21"/>
  <c r="A197" i="21"/>
  <c r="C196" i="21"/>
  <c r="A196" i="21"/>
  <c r="C195" i="21"/>
  <c r="A195" i="21"/>
  <c r="C194" i="21"/>
  <c r="A194" i="21"/>
  <c r="C193" i="21"/>
  <c r="A193" i="21"/>
  <c r="C192" i="21"/>
  <c r="A192" i="21"/>
  <c r="C191" i="21"/>
  <c r="A191" i="21"/>
  <c r="C190" i="21"/>
  <c r="A190" i="21"/>
  <c r="C189" i="21"/>
  <c r="A189" i="21"/>
  <c r="C188" i="21"/>
  <c r="A188" i="21"/>
  <c r="C187" i="21"/>
  <c r="A187" i="21"/>
  <c r="C186" i="21"/>
  <c r="A186" i="21"/>
  <c r="C185" i="21"/>
  <c r="A185" i="21"/>
  <c r="C184" i="21"/>
  <c r="A184" i="21"/>
  <c r="C183" i="21"/>
  <c r="A183" i="21"/>
  <c r="C182" i="21"/>
  <c r="A182" i="21"/>
  <c r="C181" i="21"/>
  <c r="A181" i="21"/>
  <c r="C180" i="21"/>
  <c r="A180" i="21"/>
  <c r="C179" i="21"/>
  <c r="A179" i="21"/>
  <c r="C178" i="21"/>
  <c r="A178" i="21"/>
  <c r="C177" i="21"/>
  <c r="A177" i="21"/>
  <c r="C176" i="21"/>
  <c r="A176" i="21"/>
  <c r="C175" i="21"/>
  <c r="A175" i="21"/>
  <c r="C174" i="21"/>
  <c r="A174" i="21"/>
  <c r="C173" i="21"/>
  <c r="A173" i="21"/>
  <c r="C172" i="21"/>
  <c r="A172" i="21"/>
  <c r="C171" i="21"/>
  <c r="A171" i="21"/>
  <c r="C170" i="21"/>
  <c r="A170" i="21"/>
  <c r="C169" i="21"/>
  <c r="A169" i="21"/>
  <c r="C168" i="21"/>
  <c r="A168" i="21"/>
  <c r="C167" i="21"/>
  <c r="A167" i="21"/>
  <c r="C166" i="21"/>
  <c r="A166" i="21"/>
  <c r="C165" i="21"/>
  <c r="A165" i="21"/>
  <c r="C164" i="21"/>
  <c r="A164" i="21"/>
  <c r="C163" i="21"/>
  <c r="A163" i="21"/>
  <c r="C162" i="21"/>
  <c r="A162" i="21"/>
  <c r="C161" i="21"/>
  <c r="A161" i="21"/>
  <c r="C160" i="21"/>
  <c r="A160" i="21"/>
  <c r="C159" i="21"/>
  <c r="A159" i="21"/>
  <c r="C158" i="21"/>
  <c r="A158" i="21"/>
  <c r="C157" i="21"/>
  <c r="A157" i="21"/>
  <c r="C156" i="21"/>
  <c r="A156" i="21"/>
  <c r="C155" i="21"/>
  <c r="A155" i="21"/>
  <c r="C154" i="21"/>
  <c r="A154" i="21"/>
  <c r="C153" i="21"/>
  <c r="A153" i="21"/>
  <c r="C152" i="21"/>
  <c r="A152" i="21"/>
  <c r="C151" i="21"/>
  <c r="A151" i="21"/>
  <c r="C150" i="21"/>
  <c r="A150" i="21"/>
  <c r="C149" i="21"/>
  <c r="A149" i="21"/>
  <c r="C148" i="21"/>
  <c r="A148" i="21"/>
  <c r="C147" i="21"/>
  <c r="A147" i="21"/>
  <c r="C146" i="21"/>
  <c r="A146" i="21"/>
  <c r="C145" i="21"/>
  <c r="A145" i="21"/>
  <c r="C144" i="21"/>
  <c r="A144" i="21"/>
  <c r="C143" i="21"/>
  <c r="A143" i="21"/>
  <c r="C142" i="21"/>
  <c r="A142" i="21"/>
  <c r="C141" i="21"/>
  <c r="A141" i="21"/>
  <c r="C140" i="21"/>
  <c r="A140" i="21"/>
  <c r="C139" i="21"/>
  <c r="A139" i="21"/>
  <c r="C138" i="21"/>
  <c r="A138" i="21"/>
  <c r="C137" i="21"/>
  <c r="A137" i="21"/>
  <c r="C136" i="21"/>
  <c r="A136" i="21"/>
  <c r="C135" i="21"/>
  <c r="A135" i="21"/>
  <c r="C134" i="21"/>
  <c r="A134" i="21"/>
  <c r="C133" i="21"/>
  <c r="A133" i="21"/>
  <c r="C132" i="21"/>
  <c r="A132" i="21"/>
  <c r="C131" i="21"/>
  <c r="A131" i="21"/>
  <c r="C130" i="21"/>
  <c r="A130" i="21"/>
  <c r="C129" i="21"/>
  <c r="A129" i="21"/>
  <c r="C128" i="21"/>
  <c r="A128" i="21"/>
  <c r="C127" i="21"/>
  <c r="A127" i="21"/>
  <c r="C126" i="21"/>
  <c r="A126" i="21"/>
  <c r="C125" i="21"/>
  <c r="A125" i="21"/>
  <c r="C124" i="21"/>
  <c r="A124" i="21"/>
  <c r="C123" i="21"/>
  <c r="A123" i="21"/>
  <c r="C122" i="21"/>
  <c r="A122" i="21"/>
  <c r="C121" i="21"/>
  <c r="A121" i="21"/>
  <c r="C120" i="21"/>
  <c r="A120" i="21"/>
  <c r="C119" i="21"/>
  <c r="A119" i="21"/>
  <c r="C118" i="21"/>
  <c r="A118" i="21"/>
  <c r="C117" i="21"/>
  <c r="A117" i="21"/>
  <c r="C116" i="21"/>
  <c r="A116" i="21"/>
  <c r="C115" i="21"/>
  <c r="A115" i="21"/>
  <c r="C114" i="21"/>
  <c r="A114" i="21"/>
  <c r="C113" i="21"/>
  <c r="A113" i="21"/>
  <c r="C112" i="21"/>
  <c r="A112" i="21"/>
  <c r="C111" i="21"/>
  <c r="A111" i="21"/>
  <c r="C110" i="21"/>
  <c r="A110" i="21"/>
  <c r="C109" i="21"/>
  <c r="A109" i="21"/>
  <c r="C108" i="21"/>
  <c r="A108" i="21"/>
  <c r="C107" i="21"/>
  <c r="A107" i="21"/>
  <c r="C106" i="21"/>
  <c r="A106" i="21"/>
  <c r="C105" i="21"/>
  <c r="A105" i="21"/>
  <c r="C104" i="21"/>
  <c r="A104" i="21"/>
  <c r="C103" i="21"/>
  <c r="A103" i="21"/>
  <c r="C102" i="21"/>
  <c r="A102" i="21"/>
  <c r="C101" i="21"/>
  <c r="A101" i="21"/>
  <c r="C100" i="21"/>
  <c r="A100" i="21"/>
  <c r="C99" i="21"/>
  <c r="A99" i="21"/>
  <c r="C98" i="21"/>
  <c r="A98" i="21"/>
  <c r="C97" i="21"/>
  <c r="A97" i="21"/>
  <c r="C96" i="21"/>
  <c r="A96" i="21"/>
  <c r="C95" i="21"/>
  <c r="A95" i="21"/>
  <c r="C94" i="21"/>
  <c r="A94" i="21"/>
  <c r="C93" i="21"/>
  <c r="A93" i="21"/>
  <c r="C92" i="21"/>
  <c r="A92" i="21"/>
  <c r="C91" i="21"/>
  <c r="A91" i="21"/>
  <c r="C90" i="21"/>
  <c r="A90" i="21"/>
  <c r="C89" i="21"/>
  <c r="A89" i="21"/>
  <c r="C88" i="21"/>
  <c r="A88" i="21"/>
  <c r="C87" i="21"/>
  <c r="A87" i="21"/>
  <c r="C86" i="21"/>
  <c r="A86" i="21"/>
  <c r="C85" i="21"/>
  <c r="A85" i="21"/>
  <c r="C84" i="21"/>
  <c r="A84" i="21"/>
  <c r="C83" i="21"/>
  <c r="A83" i="21"/>
  <c r="C82" i="21"/>
  <c r="A82" i="21"/>
  <c r="C81" i="21"/>
  <c r="A81" i="21"/>
  <c r="C80" i="21"/>
  <c r="A80" i="21"/>
  <c r="C79" i="21"/>
  <c r="A79" i="21"/>
  <c r="C78" i="21"/>
  <c r="A78" i="21"/>
  <c r="C77" i="21"/>
  <c r="A77" i="21"/>
  <c r="C76" i="21"/>
  <c r="A76" i="21"/>
  <c r="C75" i="21"/>
  <c r="A75" i="21"/>
  <c r="C74" i="21"/>
  <c r="A74" i="21"/>
  <c r="C73" i="21"/>
  <c r="A73" i="21"/>
  <c r="C72" i="21"/>
  <c r="A72" i="21"/>
  <c r="C71" i="21"/>
  <c r="A71" i="21"/>
  <c r="C69" i="21"/>
  <c r="A69" i="21"/>
  <c r="C67" i="21"/>
  <c r="A67" i="21"/>
  <c r="A66" i="21"/>
  <c r="A65" i="21"/>
  <c r="A64" i="21"/>
  <c r="A63" i="21"/>
  <c r="C62" i="21"/>
  <c r="A62" i="21"/>
  <c r="C61" i="21"/>
  <c r="A61" i="21"/>
  <c r="C60" i="21"/>
  <c r="A60" i="21"/>
  <c r="C59" i="21"/>
  <c r="A59" i="21"/>
  <c r="C58" i="21"/>
  <c r="A58" i="21"/>
  <c r="C57" i="21"/>
  <c r="A57" i="21"/>
  <c r="C56" i="21"/>
  <c r="A56" i="21"/>
  <c r="C55" i="21"/>
  <c r="A55" i="21"/>
  <c r="C54" i="21"/>
  <c r="A54" i="21"/>
  <c r="C53" i="21"/>
  <c r="A53" i="21"/>
  <c r="C52" i="21"/>
  <c r="A52" i="21"/>
  <c r="C51" i="21"/>
  <c r="A51" i="21"/>
  <c r="C50" i="21"/>
  <c r="A50" i="21"/>
  <c r="C49" i="21"/>
  <c r="A49" i="21"/>
  <c r="C48" i="21"/>
  <c r="A48" i="21"/>
  <c r="C47" i="21"/>
  <c r="A47" i="21"/>
  <c r="C46" i="21"/>
  <c r="A46" i="21"/>
  <c r="C45" i="21"/>
  <c r="A45" i="21"/>
  <c r="C44" i="21"/>
  <c r="A44" i="21"/>
  <c r="C43" i="21"/>
  <c r="A43" i="21"/>
  <c r="C41" i="21"/>
  <c r="A41" i="21"/>
  <c r="C40" i="21"/>
  <c r="A40" i="21"/>
  <c r="C39" i="21"/>
  <c r="A39" i="21"/>
  <c r="C38" i="21"/>
  <c r="A38" i="21"/>
  <c r="C37" i="21"/>
  <c r="A37" i="21"/>
  <c r="C36" i="21"/>
  <c r="A36" i="21"/>
  <c r="C35" i="21"/>
  <c r="A35" i="21"/>
  <c r="C34" i="21"/>
  <c r="A34" i="21"/>
  <c r="C33" i="21"/>
  <c r="A33" i="21"/>
  <c r="C32" i="21"/>
  <c r="A32" i="21"/>
  <c r="C31" i="21"/>
  <c r="A31" i="21"/>
  <c r="C30" i="21"/>
  <c r="A30" i="21"/>
  <c r="C29" i="21"/>
  <c r="A29" i="21"/>
  <c r="C28" i="21"/>
  <c r="A28" i="21"/>
  <c r="C27" i="21"/>
  <c r="A27" i="21"/>
  <c r="C26" i="21"/>
  <c r="A26" i="21"/>
  <c r="C25" i="21"/>
  <c r="A25" i="21"/>
  <c r="C24" i="21"/>
  <c r="A24" i="21"/>
  <c r="C23" i="21"/>
  <c r="A23" i="21"/>
  <c r="C22" i="21"/>
  <c r="A22" i="21"/>
  <c r="C21" i="21"/>
  <c r="A21" i="21"/>
  <c r="C20" i="21"/>
  <c r="A20" i="21"/>
  <c r="C18" i="21"/>
  <c r="A18" i="21"/>
  <c r="C17" i="21"/>
  <c r="A17" i="21"/>
  <c r="A15" i="21"/>
  <c r="C14" i="21"/>
  <c r="A14" i="21"/>
  <c r="C13" i="21"/>
  <c r="A13" i="21"/>
  <c r="C12" i="21"/>
  <c r="A12" i="21"/>
  <c r="C9" i="21"/>
  <c r="A9" i="21"/>
  <c r="C8" i="21"/>
  <c r="A8" i="21"/>
  <c r="C7" i="21"/>
  <c r="A7" i="21"/>
  <c r="C6" i="21"/>
  <c r="A6" i="21"/>
  <c r="C5" i="21"/>
  <c r="A5" i="21"/>
  <c r="C4" i="21"/>
  <c r="A4" i="21"/>
  <c r="C3" i="21"/>
  <c r="A3" i="21"/>
  <c r="C2" i="21"/>
  <c r="A2" i="21"/>
  <c r="C450" i="20"/>
  <c r="A450" i="20"/>
  <c r="C449" i="20"/>
  <c r="A449" i="20"/>
  <c r="C448" i="20"/>
  <c r="A448" i="20"/>
  <c r="C447" i="20"/>
  <c r="A447" i="20"/>
  <c r="C446" i="20"/>
  <c r="A446" i="20"/>
  <c r="C445" i="20"/>
  <c r="A445" i="20"/>
  <c r="C444" i="20"/>
  <c r="A444" i="20"/>
  <c r="C443" i="20"/>
  <c r="A443" i="20"/>
  <c r="C442" i="20"/>
  <c r="A442" i="20"/>
  <c r="C441" i="20"/>
  <c r="A441" i="20"/>
  <c r="C440" i="20"/>
  <c r="A440" i="20"/>
  <c r="C439" i="20"/>
  <c r="A439" i="20"/>
  <c r="C438" i="20"/>
  <c r="A438" i="20"/>
  <c r="C437" i="20"/>
  <c r="A437" i="20"/>
  <c r="C436" i="20"/>
  <c r="A436" i="20"/>
  <c r="C435" i="20"/>
  <c r="A435" i="20"/>
  <c r="C434" i="20"/>
  <c r="A434" i="20"/>
  <c r="C433" i="20"/>
  <c r="A433" i="20"/>
  <c r="C432" i="20"/>
  <c r="A432" i="20"/>
  <c r="C431" i="20"/>
  <c r="A431" i="20"/>
  <c r="C430" i="20"/>
  <c r="A430" i="20"/>
  <c r="C429" i="20"/>
  <c r="A429" i="20"/>
  <c r="C428" i="20"/>
  <c r="A428" i="20"/>
  <c r="C427" i="20"/>
  <c r="A427" i="20"/>
  <c r="C426" i="20"/>
  <c r="A426" i="20"/>
  <c r="C425" i="20"/>
  <c r="A425" i="20"/>
  <c r="C424" i="20"/>
  <c r="A424" i="20"/>
  <c r="C423" i="20"/>
  <c r="A423" i="20"/>
  <c r="C422" i="20"/>
  <c r="A422" i="20"/>
  <c r="C421" i="20"/>
  <c r="A421" i="20"/>
  <c r="C420" i="20"/>
  <c r="A420" i="20"/>
  <c r="C419" i="20"/>
  <c r="A419" i="20"/>
  <c r="C418" i="20"/>
  <c r="A418" i="20"/>
  <c r="C417" i="20"/>
  <c r="A417" i="20"/>
  <c r="C416" i="20"/>
  <c r="A416" i="20"/>
  <c r="C415" i="20"/>
  <c r="A415" i="20"/>
  <c r="C414" i="20"/>
  <c r="A414" i="20"/>
  <c r="C413" i="20"/>
  <c r="A413" i="20"/>
  <c r="C412" i="20"/>
  <c r="A412" i="20"/>
  <c r="C411" i="20"/>
  <c r="A411" i="20"/>
  <c r="C410" i="20"/>
  <c r="A410" i="20"/>
  <c r="C409" i="20"/>
  <c r="A409" i="20"/>
  <c r="C408" i="20"/>
  <c r="A408" i="20"/>
  <c r="C407" i="20"/>
  <c r="A407" i="20"/>
  <c r="C406" i="20"/>
  <c r="A406" i="20"/>
  <c r="C405" i="20"/>
  <c r="A405" i="20"/>
  <c r="C404" i="20"/>
  <c r="A404" i="20"/>
  <c r="C403" i="20"/>
  <c r="A403" i="20"/>
  <c r="C402" i="20"/>
  <c r="A402" i="20"/>
  <c r="C401" i="20"/>
  <c r="A401" i="20"/>
  <c r="C400" i="20"/>
  <c r="A400" i="20"/>
  <c r="C399" i="20"/>
  <c r="A399" i="20"/>
  <c r="C398" i="20"/>
  <c r="A398" i="20"/>
  <c r="C397" i="20"/>
  <c r="A397" i="20"/>
  <c r="C396" i="20"/>
  <c r="A396" i="20"/>
  <c r="C395" i="20"/>
  <c r="A395" i="20"/>
  <c r="C394" i="20"/>
  <c r="A394" i="20"/>
  <c r="C393" i="20"/>
  <c r="A393" i="20"/>
  <c r="C392" i="20"/>
  <c r="A392" i="20"/>
  <c r="C391" i="20"/>
  <c r="A391" i="20"/>
  <c r="C390" i="20"/>
  <c r="A390" i="20"/>
  <c r="C389" i="20"/>
  <c r="A389" i="20"/>
  <c r="C388" i="20"/>
  <c r="A388" i="20"/>
  <c r="C387" i="20"/>
  <c r="A387" i="20"/>
  <c r="C386" i="20"/>
  <c r="A386" i="20"/>
  <c r="C385" i="20"/>
  <c r="A385" i="20"/>
  <c r="C384" i="20"/>
  <c r="A384" i="20"/>
  <c r="C383" i="20"/>
  <c r="A383" i="20"/>
  <c r="C382" i="20"/>
  <c r="A382" i="20"/>
  <c r="C381" i="20"/>
  <c r="A381" i="20"/>
  <c r="C380" i="20"/>
  <c r="A380" i="20"/>
  <c r="C379" i="20"/>
  <c r="A379" i="20"/>
  <c r="C378" i="20"/>
  <c r="A378" i="20"/>
  <c r="C377" i="20"/>
  <c r="A377" i="20"/>
  <c r="C376" i="20"/>
  <c r="A376" i="20"/>
  <c r="C375" i="20"/>
  <c r="A375" i="20"/>
  <c r="C374" i="20"/>
  <c r="A374" i="20"/>
  <c r="C373" i="20"/>
  <c r="A373" i="20"/>
  <c r="C372" i="20"/>
  <c r="A372" i="20"/>
  <c r="C371" i="20"/>
  <c r="A371" i="20"/>
  <c r="C370" i="20"/>
  <c r="A370" i="20"/>
  <c r="C369" i="20"/>
  <c r="A369" i="20"/>
  <c r="C368" i="20"/>
  <c r="A368" i="20"/>
  <c r="C367" i="20"/>
  <c r="A367" i="20"/>
  <c r="C366" i="20"/>
  <c r="A366" i="20"/>
  <c r="C365" i="20"/>
  <c r="A365" i="20"/>
  <c r="C364" i="20"/>
  <c r="A364" i="20"/>
  <c r="C363" i="20"/>
  <c r="A363" i="20"/>
  <c r="C362" i="20"/>
  <c r="A362" i="20"/>
  <c r="C361" i="20"/>
  <c r="A361" i="20"/>
  <c r="C360" i="20"/>
  <c r="A360" i="20"/>
  <c r="C359" i="20"/>
  <c r="A359" i="20"/>
  <c r="C358" i="20"/>
  <c r="A358" i="20"/>
  <c r="C357" i="20"/>
  <c r="A357" i="20"/>
  <c r="C356" i="20"/>
  <c r="A356" i="20"/>
  <c r="C355" i="20"/>
  <c r="A355" i="20"/>
  <c r="C354" i="20"/>
  <c r="A354" i="20"/>
  <c r="C353" i="20"/>
  <c r="A353" i="20"/>
  <c r="C352" i="20"/>
  <c r="A352" i="20"/>
  <c r="C351" i="20"/>
  <c r="A351" i="20"/>
  <c r="C350" i="20"/>
  <c r="A350" i="20"/>
  <c r="C349" i="20"/>
  <c r="A349" i="20"/>
  <c r="C348" i="20"/>
  <c r="A348" i="20"/>
  <c r="C347" i="20"/>
  <c r="A347" i="20"/>
  <c r="C346" i="20"/>
  <c r="A346" i="20"/>
  <c r="C345" i="20"/>
  <c r="A345" i="20"/>
  <c r="C344" i="20"/>
  <c r="A344" i="20"/>
  <c r="C343" i="20"/>
  <c r="A343" i="20"/>
  <c r="C342" i="20"/>
  <c r="A342" i="20"/>
  <c r="C341" i="20"/>
  <c r="A341" i="20"/>
  <c r="C340" i="20"/>
  <c r="A340" i="20"/>
  <c r="C339" i="20"/>
  <c r="A339" i="20"/>
  <c r="C338" i="20"/>
  <c r="A338" i="20"/>
  <c r="C337" i="20"/>
  <c r="A337" i="20"/>
  <c r="C336" i="20"/>
  <c r="A336" i="20"/>
  <c r="C335" i="20"/>
  <c r="A335" i="20"/>
  <c r="C334" i="20"/>
  <c r="A334" i="20"/>
  <c r="C333" i="20"/>
  <c r="A333" i="20"/>
  <c r="C332" i="20"/>
  <c r="A332" i="20"/>
  <c r="C331" i="20"/>
  <c r="A331" i="20"/>
  <c r="C330" i="20"/>
  <c r="A330" i="20"/>
  <c r="C329" i="20"/>
  <c r="A329" i="20"/>
  <c r="C328" i="20"/>
  <c r="A328" i="20"/>
  <c r="C327" i="20"/>
  <c r="A327" i="20"/>
  <c r="C326" i="20"/>
  <c r="A326" i="20"/>
  <c r="C325" i="20"/>
  <c r="A325" i="20"/>
  <c r="C324" i="20"/>
  <c r="A324" i="20"/>
  <c r="C323" i="20"/>
  <c r="A323" i="20"/>
  <c r="C322" i="20"/>
  <c r="A322" i="20"/>
  <c r="C321" i="20"/>
  <c r="A321" i="20"/>
  <c r="C320" i="20"/>
  <c r="A320" i="20"/>
  <c r="C319" i="20"/>
  <c r="A319" i="20"/>
  <c r="C318" i="20"/>
  <c r="A318" i="20"/>
  <c r="C317" i="20"/>
  <c r="A317" i="20"/>
  <c r="C316" i="20"/>
  <c r="A316" i="20"/>
  <c r="C315" i="20"/>
  <c r="A315" i="20"/>
  <c r="C314" i="20"/>
  <c r="A314" i="20"/>
  <c r="C313" i="20"/>
  <c r="A313" i="20"/>
  <c r="C312" i="20"/>
  <c r="A312" i="20"/>
  <c r="C311" i="20"/>
  <c r="A311" i="20"/>
  <c r="C310" i="20"/>
  <c r="A310" i="20"/>
  <c r="C309" i="20"/>
  <c r="A309" i="20"/>
  <c r="C308" i="20"/>
  <c r="A308" i="20"/>
  <c r="C307" i="20"/>
  <c r="A307" i="20"/>
  <c r="C306" i="20"/>
  <c r="A306" i="20"/>
  <c r="C305" i="20"/>
  <c r="A305" i="20"/>
  <c r="C304" i="20"/>
  <c r="A304" i="20"/>
  <c r="C303" i="20"/>
  <c r="A303" i="20"/>
  <c r="C302" i="20"/>
  <c r="A302" i="20"/>
  <c r="C301" i="20"/>
  <c r="A301" i="20"/>
  <c r="C300" i="20"/>
  <c r="A300" i="20"/>
  <c r="C299" i="20"/>
  <c r="A299" i="20"/>
  <c r="C298" i="20"/>
  <c r="A298" i="20"/>
  <c r="C297" i="20"/>
  <c r="A297" i="20"/>
  <c r="C296" i="20"/>
  <c r="A296" i="20"/>
  <c r="C295" i="20"/>
  <c r="A295" i="20"/>
  <c r="C294" i="20"/>
  <c r="A294" i="20"/>
  <c r="C293" i="20"/>
  <c r="A293" i="20"/>
  <c r="C292" i="20"/>
  <c r="A292" i="20"/>
  <c r="C291" i="20"/>
  <c r="A291" i="20"/>
  <c r="C290" i="20"/>
  <c r="A290" i="20"/>
  <c r="C289" i="20"/>
  <c r="A289" i="20"/>
  <c r="C288" i="20"/>
  <c r="A288" i="20"/>
  <c r="C287" i="20"/>
  <c r="A287" i="20"/>
  <c r="C286" i="20"/>
  <c r="A286" i="20"/>
  <c r="C285" i="20"/>
  <c r="A285" i="20"/>
  <c r="C284" i="20"/>
  <c r="A284" i="20"/>
  <c r="C283" i="20"/>
  <c r="A283" i="20"/>
  <c r="C282" i="20"/>
  <c r="A282" i="20"/>
  <c r="C281" i="20"/>
  <c r="A281" i="20"/>
  <c r="C280" i="20"/>
  <c r="A280" i="20"/>
  <c r="C279" i="20"/>
  <c r="A279" i="20"/>
  <c r="C278" i="20"/>
  <c r="A278" i="20"/>
  <c r="C277" i="20"/>
  <c r="A277" i="20"/>
  <c r="C276" i="20"/>
  <c r="A276" i="20"/>
  <c r="C275" i="20"/>
  <c r="A275" i="20"/>
  <c r="C274" i="20"/>
  <c r="A274" i="20"/>
  <c r="C273" i="20"/>
  <c r="A273" i="20"/>
  <c r="C272" i="20"/>
  <c r="A272" i="20"/>
  <c r="C271" i="20"/>
  <c r="A271" i="20"/>
  <c r="C270" i="20"/>
  <c r="A270" i="20"/>
  <c r="C269" i="20"/>
  <c r="A269" i="20"/>
  <c r="C268" i="20"/>
  <c r="A268" i="20"/>
  <c r="C267" i="20"/>
  <c r="A267" i="20"/>
  <c r="C266" i="20"/>
  <c r="A266" i="20"/>
  <c r="C265" i="20"/>
  <c r="A265" i="20"/>
  <c r="C264" i="20"/>
  <c r="A264" i="20"/>
  <c r="C263" i="20"/>
  <c r="A263" i="20"/>
  <c r="C262" i="20"/>
  <c r="A262" i="20"/>
  <c r="C261" i="20"/>
  <c r="A261" i="20"/>
  <c r="C260" i="20"/>
  <c r="A260" i="20"/>
  <c r="C259" i="20"/>
  <c r="A259" i="20"/>
  <c r="C258" i="20"/>
  <c r="A258" i="20"/>
  <c r="C257" i="20"/>
  <c r="A257" i="20"/>
  <c r="C256" i="20"/>
  <c r="A256" i="20"/>
  <c r="C255" i="20"/>
  <c r="A255" i="20"/>
  <c r="C254" i="20"/>
  <c r="A254" i="20"/>
  <c r="C253" i="20"/>
  <c r="A253" i="20"/>
  <c r="C252" i="20"/>
  <c r="A252" i="20"/>
  <c r="C251" i="20"/>
  <c r="A251" i="20"/>
  <c r="C250" i="20"/>
  <c r="A250" i="20"/>
  <c r="C249" i="20"/>
  <c r="A249" i="20"/>
  <c r="C248" i="20"/>
  <c r="A248" i="20"/>
  <c r="C247" i="20"/>
  <c r="A247" i="20"/>
  <c r="C246" i="20"/>
  <c r="A246" i="20"/>
  <c r="C245" i="20"/>
  <c r="A245" i="20"/>
  <c r="C244" i="20"/>
  <c r="A244" i="20"/>
  <c r="C243" i="20"/>
  <c r="A243" i="20"/>
  <c r="C242" i="20"/>
  <c r="A242" i="20"/>
  <c r="C241" i="20"/>
  <c r="A241" i="20"/>
  <c r="C240" i="20"/>
  <c r="A240" i="20"/>
  <c r="C239" i="20"/>
  <c r="A239" i="20"/>
  <c r="C238" i="20"/>
  <c r="A238" i="20"/>
  <c r="C237" i="20"/>
  <c r="A237" i="20"/>
  <c r="C236" i="20"/>
  <c r="A236" i="20"/>
  <c r="C235" i="20"/>
  <c r="A235" i="20"/>
  <c r="C234" i="20"/>
  <c r="A234" i="20"/>
  <c r="C233" i="20"/>
  <c r="A233" i="20"/>
  <c r="C232" i="20"/>
  <c r="A232" i="20"/>
  <c r="C231" i="20"/>
  <c r="A231" i="20"/>
  <c r="C230" i="20"/>
  <c r="A230" i="20"/>
  <c r="C229" i="20"/>
  <c r="A229" i="20"/>
  <c r="C228" i="20"/>
  <c r="A228" i="20"/>
  <c r="C227" i="20"/>
  <c r="A227" i="20"/>
  <c r="C226" i="20"/>
  <c r="A226" i="20"/>
  <c r="C225" i="20"/>
  <c r="A225" i="20"/>
  <c r="C224" i="20"/>
  <c r="A224" i="20"/>
  <c r="C223" i="20"/>
  <c r="A223" i="20"/>
  <c r="C222" i="20"/>
  <c r="A222" i="20"/>
  <c r="C221" i="20"/>
  <c r="A221" i="20"/>
  <c r="C220" i="20"/>
  <c r="A220" i="20"/>
  <c r="C219" i="20"/>
  <c r="A219" i="20"/>
  <c r="C218" i="20"/>
  <c r="A218" i="20"/>
  <c r="C217" i="20"/>
  <c r="A217" i="20"/>
  <c r="C216" i="20"/>
  <c r="A216" i="20"/>
  <c r="C215" i="20"/>
  <c r="A215" i="20"/>
  <c r="C214" i="20"/>
  <c r="A214" i="20"/>
  <c r="C213" i="20"/>
  <c r="A213" i="20"/>
  <c r="C212" i="20"/>
  <c r="A212" i="20"/>
  <c r="C211" i="20"/>
  <c r="A211" i="20"/>
  <c r="C210" i="20"/>
  <c r="A210" i="20"/>
  <c r="C209" i="20"/>
  <c r="A209" i="20"/>
  <c r="C208" i="20"/>
  <c r="A208" i="20"/>
  <c r="C207" i="20"/>
  <c r="A207" i="20"/>
  <c r="C206" i="20"/>
  <c r="A206" i="20"/>
  <c r="C205" i="20"/>
  <c r="A205" i="20"/>
  <c r="C204" i="20"/>
  <c r="A204" i="20"/>
  <c r="C203" i="20"/>
  <c r="A203" i="20"/>
  <c r="C202" i="20"/>
  <c r="A202" i="20"/>
  <c r="C201" i="20"/>
  <c r="A201" i="20"/>
  <c r="C200" i="20"/>
  <c r="A200" i="20"/>
  <c r="C199" i="20"/>
  <c r="A199" i="20"/>
  <c r="C198" i="20"/>
  <c r="A198" i="20"/>
  <c r="C197" i="20"/>
  <c r="A197" i="20"/>
  <c r="C196" i="20"/>
  <c r="A196" i="20"/>
  <c r="C195" i="20"/>
  <c r="A195" i="20"/>
  <c r="C194" i="20"/>
  <c r="A194" i="20"/>
  <c r="C193" i="20"/>
  <c r="A193" i="20"/>
  <c r="C192" i="20"/>
  <c r="A192" i="20"/>
  <c r="C191" i="20"/>
  <c r="A191" i="20"/>
  <c r="C190" i="20"/>
  <c r="A190" i="20"/>
  <c r="C189" i="20"/>
  <c r="A189" i="20"/>
  <c r="C188" i="20"/>
  <c r="A188" i="20"/>
  <c r="C187" i="20"/>
  <c r="A187" i="20"/>
  <c r="C186" i="20"/>
  <c r="A186" i="20"/>
  <c r="C185" i="20"/>
  <c r="A185" i="20"/>
  <c r="C184" i="20"/>
  <c r="A184" i="20"/>
  <c r="C183" i="20"/>
  <c r="A183" i="20"/>
  <c r="C182" i="20"/>
  <c r="A182" i="20"/>
  <c r="C181" i="20"/>
  <c r="A181" i="20"/>
  <c r="C180" i="20"/>
  <c r="A180" i="20"/>
  <c r="C179" i="20"/>
  <c r="A179" i="20"/>
  <c r="C178" i="20"/>
  <c r="A178" i="20"/>
  <c r="C177" i="20"/>
  <c r="A177" i="20"/>
  <c r="C176" i="20"/>
  <c r="A176" i="20"/>
  <c r="C175" i="20"/>
  <c r="A175" i="20"/>
  <c r="C174" i="20"/>
  <c r="A174" i="20"/>
  <c r="C173" i="20"/>
  <c r="A173" i="20"/>
  <c r="C172" i="20"/>
  <c r="A172" i="20"/>
  <c r="C171" i="20"/>
  <c r="A171" i="20"/>
  <c r="C170" i="20"/>
  <c r="A170" i="20"/>
  <c r="C169" i="20"/>
  <c r="A169" i="20"/>
  <c r="C168" i="20"/>
  <c r="A168" i="20"/>
  <c r="C167" i="20"/>
  <c r="A167" i="20"/>
  <c r="C166" i="20"/>
  <c r="A166" i="20"/>
  <c r="C165" i="20"/>
  <c r="A165" i="20"/>
  <c r="C164" i="20"/>
  <c r="A164" i="20"/>
  <c r="C163" i="20"/>
  <c r="A163" i="20"/>
  <c r="C162" i="20"/>
  <c r="A162" i="20"/>
  <c r="C161" i="20"/>
  <c r="A161" i="20"/>
  <c r="C160" i="20"/>
  <c r="A160" i="20"/>
  <c r="C159" i="20"/>
  <c r="A159" i="20"/>
  <c r="C158" i="20"/>
  <c r="A158" i="20"/>
  <c r="C157" i="20"/>
  <c r="A157" i="20"/>
  <c r="C156" i="20"/>
  <c r="A156" i="20"/>
  <c r="C155" i="20"/>
  <c r="A155" i="20"/>
  <c r="C154" i="20"/>
  <c r="A154" i="20"/>
  <c r="C153" i="20"/>
  <c r="A153" i="20"/>
  <c r="C152" i="20"/>
  <c r="A152" i="20"/>
  <c r="C151" i="20"/>
  <c r="A151" i="20"/>
  <c r="C150" i="20"/>
  <c r="A150" i="20"/>
  <c r="C149" i="20"/>
  <c r="A149" i="20"/>
  <c r="C148" i="20"/>
  <c r="A148" i="20"/>
  <c r="C147" i="20"/>
  <c r="A147" i="20"/>
  <c r="C146" i="20"/>
  <c r="A146" i="20"/>
  <c r="C145" i="20"/>
  <c r="A145" i="20"/>
  <c r="C144" i="20"/>
  <c r="A144" i="20"/>
  <c r="C143" i="20"/>
  <c r="A143" i="20"/>
  <c r="C142" i="20"/>
  <c r="A142" i="20"/>
  <c r="C141" i="20"/>
  <c r="A141" i="20"/>
  <c r="C140" i="20"/>
  <c r="A140" i="20"/>
  <c r="C139" i="20"/>
  <c r="A139" i="20"/>
  <c r="C138" i="20"/>
  <c r="A138" i="20"/>
  <c r="C137" i="20"/>
  <c r="A137" i="20"/>
  <c r="C136" i="20"/>
  <c r="A136" i="20"/>
  <c r="C135" i="20"/>
  <c r="A135" i="20"/>
  <c r="C134" i="20"/>
  <c r="A134" i="20"/>
  <c r="C133" i="20"/>
  <c r="A133" i="20"/>
  <c r="C132" i="20"/>
  <c r="A132" i="20"/>
  <c r="C131" i="20"/>
  <c r="A131" i="20"/>
  <c r="C130" i="20"/>
  <c r="A130" i="20"/>
  <c r="C129" i="20"/>
  <c r="A129" i="20"/>
  <c r="C128" i="20"/>
  <c r="A128" i="20"/>
  <c r="C127" i="20"/>
  <c r="A127" i="20"/>
  <c r="C126" i="20"/>
  <c r="A126" i="20"/>
  <c r="C125" i="20"/>
  <c r="A125" i="20"/>
  <c r="C124" i="20"/>
  <c r="A124" i="20"/>
  <c r="C123" i="20"/>
  <c r="A123" i="20"/>
  <c r="C122" i="20"/>
  <c r="A122" i="20"/>
  <c r="C121" i="20"/>
  <c r="A121" i="20"/>
  <c r="C120" i="20"/>
  <c r="A120" i="20"/>
  <c r="C119" i="20"/>
  <c r="A119" i="20"/>
  <c r="C118" i="20"/>
  <c r="A118" i="20"/>
  <c r="C117" i="20"/>
  <c r="A117" i="20"/>
  <c r="C116" i="20"/>
  <c r="A116" i="20"/>
  <c r="C115" i="20"/>
  <c r="A115" i="20"/>
  <c r="C114" i="20"/>
  <c r="A114" i="20"/>
  <c r="C113" i="20"/>
  <c r="A113" i="20"/>
  <c r="C112" i="20"/>
  <c r="A112" i="20"/>
  <c r="C111" i="20"/>
  <c r="A111" i="20"/>
  <c r="C110" i="20"/>
  <c r="A110" i="20"/>
  <c r="C109" i="20"/>
  <c r="A109" i="20"/>
  <c r="C108" i="20"/>
  <c r="A108" i="20"/>
  <c r="C107" i="20"/>
  <c r="A107" i="20"/>
  <c r="C106" i="20"/>
  <c r="A106" i="20"/>
  <c r="C105" i="20"/>
  <c r="A105" i="20"/>
  <c r="C104" i="20"/>
  <c r="A104" i="20"/>
  <c r="C103" i="20"/>
  <c r="A103" i="20"/>
  <c r="C102" i="20"/>
  <c r="A102" i="20"/>
  <c r="C101" i="20"/>
  <c r="A101" i="20"/>
  <c r="C100" i="20"/>
  <c r="A100" i="20"/>
  <c r="C99" i="20"/>
  <c r="A99" i="20"/>
  <c r="C98" i="20"/>
  <c r="A98" i="20"/>
  <c r="C97" i="20"/>
  <c r="A97" i="20"/>
  <c r="C96" i="20"/>
  <c r="A96" i="20"/>
  <c r="C95" i="20"/>
  <c r="A95" i="20"/>
  <c r="C94" i="20"/>
  <c r="A94" i="20"/>
  <c r="C93" i="20"/>
  <c r="A93" i="20"/>
  <c r="C92" i="20"/>
  <c r="A92" i="20"/>
  <c r="C91" i="20"/>
  <c r="A91" i="20"/>
  <c r="C90" i="20"/>
  <c r="A90" i="20"/>
  <c r="C89" i="20"/>
  <c r="A89" i="20"/>
  <c r="C88" i="20"/>
  <c r="A88" i="20"/>
  <c r="C87" i="20"/>
  <c r="A87" i="20"/>
  <c r="C86" i="20"/>
  <c r="A86" i="20"/>
  <c r="C85" i="20"/>
  <c r="A85" i="20"/>
  <c r="C84" i="20"/>
  <c r="A84" i="20"/>
  <c r="C83" i="20"/>
  <c r="A83" i="20"/>
  <c r="C82" i="20"/>
  <c r="A82" i="20"/>
  <c r="C81" i="20"/>
  <c r="A81" i="20"/>
  <c r="C79" i="20"/>
  <c r="A79" i="20"/>
  <c r="C78" i="20"/>
  <c r="A78" i="20"/>
  <c r="C76" i="20"/>
  <c r="A76" i="20"/>
  <c r="C75" i="20"/>
  <c r="A75" i="20"/>
  <c r="C74" i="20"/>
  <c r="A74" i="20"/>
  <c r="C73" i="20"/>
  <c r="A73" i="20"/>
  <c r="C53" i="20"/>
  <c r="A53" i="20"/>
  <c r="C52" i="20"/>
  <c r="A52" i="20"/>
  <c r="C51" i="20"/>
  <c r="A51" i="20"/>
  <c r="C49" i="20"/>
  <c r="A49" i="20"/>
  <c r="C48" i="20"/>
  <c r="A48" i="20"/>
  <c r="C47" i="20"/>
  <c r="A47" i="20"/>
  <c r="C46" i="20"/>
  <c r="A46" i="20"/>
  <c r="C45" i="20"/>
  <c r="A45" i="20"/>
  <c r="C44" i="20"/>
  <c r="A44" i="20"/>
  <c r="C43" i="20"/>
  <c r="A43" i="20"/>
  <c r="C42" i="20"/>
  <c r="A42" i="20"/>
  <c r="C41" i="20"/>
  <c r="A41" i="20"/>
  <c r="C40" i="20"/>
  <c r="A40" i="20"/>
  <c r="C39" i="20"/>
  <c r="A39" i="20"/>
  <c r="C38" i="20"/>
  <c r="A38" i="20"/>
  <c r="C37" i="20"/>
  <c r="A37" i="20"/>
  <c r="C36" i="20"/>
  <c r="A36" i="20"/>
  <c r="C35" i="20"/>
  <c r="A35" i="20"/>
  <c r="C34" i="20"/>
  <c r="A34" i="20"/>
  <c r="C32" i="20"/>
  <c r="A32" i="20"/>
  <c r="C31" i="20"/>
  <c r="A31" i="20"/>
  <c r="C30" i="20"/>
  <c r="A30" i="20"/>
  <c r="C29" i="20"/>
  <c r="A29" i="20"/>
  <c r="C28" i="20"/>
  <c r="A28" i="20"/>
  <c r="C27" i="20"/>
  <c r="A27" i="20"/>
  <c r="C26" i="20"/>
  <c r="A26" i="20"/>
  <c r="C25" i="20"/>
  <c r="A25" i="20"/>
  <c r="C24" i="20"/>
  <c r="A24" i="20"/>
  <c r="C23" i="20"/>
  <c r="A23" i="20"/>
  <c r="C22" i="20"/>
  <c r="A22" i="20"/>
  <c r="C21" i="20"/>
  <c r="A21" i="20"/>
  <c r="C20" i="20"/>
  <c r="A20" i="20"/>
  <c r="C19" i="20"/>
  <c r="A19" i="20"/>
  <c r="C18" i="20"/>
  <c r="A18" i="20"/>
  <c r="C17" i="20"/>
  <c r="A17" i="20"/>
  <c r="C15" i="20"/>
  <c r="A15" i="20"/>
  <c r="C14" i="20"/>
  <c r="A14" i="20"/>
  <c r="C12" i="20"/>
  <c r="A12" i="20"/>
  <c r="C11" i="20"/>
  <c r="A11" i="20"/>
  <c r="C2" i="20"/>
  <c r="A2" i="20"/>
  <c r="C397" i="19"/>
  <c r="A397" i="19"/>
  <c r="C396" i="19"/>
  <c r="A396" i="19"/>
  <c r="C395" i="19"/>
  <c r="A395" i="19"/>
  <c r="C394" i="19"/>
  <c r="A394" i="19"/>
  <c r="C393" i="19"/>
  <c r="A393" i="19"/>
  <c r="C392" i="19"/>
  <c r="A392" i="19"/>
  <c r="C391" i="19"/>
  <c r="A391" i="19"/>
  <c r="C390" i="19"/>
  <c r="A390" i="19"/>
  <c r="C389" i="19"/>
  <c r="A389" i="19"/>
  <c r="C388" i="19"/>
  <c r="A388" i="19"/>
  <c r="C387" i="19"/>
  <c r="A387" i="19"/>
  <c r="C386" i="19"/>
  <c r="A386" i="19"/>
  <c r="C385" i="19"/>
  <c r="A385" i="19"/>
  <c r="C384" i="19"/>
  <c r="A384" i="19"/>
  <c r="C383" i="19"/>
  <c r="A383" i="19"/>
  <c r="C382" i="19"/>
  <c r="A382" i="19"/>
  <c r="C381" i="19"/>
  <c r="A381" i="19"/>
  <c r="C380" i="19"/>
  <c r="A380" i="19"/>
  <c r="C379" i="19"/>
  <c r="A379" i="19"/>
  <c r="C378" i="19"/>
  <c r="A378" i="19"/>
  <c r="C377" i="19"/>
  <c r="A377" i="19"/>
  <c r="C376" i="19"/>
  <c r="A376" i="19"/>
  <c r="C375" i="19"/>
  <c r="A375" i="19"/>
  <c r="C374" i="19"/>
  <c r="A374" i="19"/>
  <c r="C373" i="19"/>
  <c r="A373" i="19"/>
  <c r="C372" i="19"/>
  <c r="A372" i="19"/>
  <c r="C371" i="19"/>
  <c r="A371" i="19"/>
  <c r="C370" i="19"/>
  <c r="A370" i="19"/>
  <c r="C369" i="19"/>
  <c r="A369" i="19"/>
  <c r="C368" i="19"/>
  <c r="A368" i="19"/>
  <c r="C367" i="19"/>
  <c r="A367" i="19"/>
  <c r="C366" i="19"/>
  <c r="A366" i="19"/>
  <c r="C365" i="19"/>
  <c r="A365" i="19"/>
  <c r="C364" i="19"/>
  <c r="A364" i="19"/>
  <c r="C363" i="19"/>
  <c r="A363" i="19"/>
  <c r="C362" i="19"/>
  <c r="A362" i="19"/>
  <c r="C361" i="19"/>
  <c r="A361" i="19"/>
  <c r="C360" i="19"/>
  <c r="A360" i="19"/>
  <c r="C359" i="19"/>
  <c r="A359" i="19"/>
  <c r="C358" i="19"/>
  <c r="A358" i="19"/>
  <c r="C357" i="19"/>
  <c r="A357" i="19"/>
  <c r="C356" i="19"/>
  <c r="A356" i="19"/>
  <c r="C355" i="19"/>
  <c r="A355" i="19"/>
  <c r="C354" i="19"/>
  <c r="A354" i="19"/>
  <c r="C353" i="19"/>
  <c r="A353" i="19"/>
  <c r="C352" i="19"/>
  <c r="A352" i="19"/>
  <c r="C351" i="19"/>
  <c r="A351" i="19"/>
  <c r="C350" i="19"/>
  <c r="A350" i="19"/>
  <c r="C349" i="19"/>
  <c r="A349" i="19"/>
  <c r="C348" i="19"/>
  <c r="A348" i="19"/>
  <c r="C347" i="19"/>
  <c r="A347" i="19"/>
  <c r="C346" i="19"/>
  <c r="A346" i="19"/>
  <c r="C345" i="19"/>
  <c r="A345" i="19"/>
  <c r="C344" i="19"/>
  <c r="A344" i="19"/>
  <c r="C343" i="19"/>
  <c r="A343" i="19"/>
  <c r="C342" i="19"/>
  <c r="A342" i="19"/>
  <c r="C341" i="19"/>
  <c r="A341" i="19"/>
  <c r="C340" i="19"/>
  <c r="A340" i="19"/>
  <c r="C339" i="19"/>
  <c r="A339" i="19"/>
  <c r="C338" i="19"/>
  <c r="A338" i="19"/>
  <c r="C337" i="19"/>
  <c r="A337" i="19"/>
  <c r="C336" i="19"/>
  <c r="A336" i="19"/>
  <c r="C335" i="19"/>
  <c r="A335" i="19"/>
  <c r="C334" i="19"/>
  <c r="A334" i="19"/>
  <c r="C333" i="19"/>
  <c r="A333" i="19"/>
  <c r="C332" i="19"/>
  <c r="A332" i="19"/>
  <c r="C331" i="19"/>
  <c r="A331" i="19"/>
  <c r="C330" i="19"/>
  <c r="A330" i="19"/>
  <c r="C329" i="19"/>
  <c r="A329" i="19"/>
  <c r="C328" i="19"/>
  <c r="A328" i="19"/>
  <c r="C327" i="19"/>
  <c r="A327" i="19"/>
  <c r="C326" i="19"/>
  <c r="A326" i="19"/>
  <c r="C325" i="19"/>
  <c r="A325" i="19"/>
  <c r="C324" i="19"/>
  <c r="A324" i="19"/>
  <c r="C323" i="19"/>
  <c r="A323" i="19"/>
  <c r="C322" i="19"/>
  <c r="A322" i="19"/>
  <c r="C321" i="19"/>
  <c r="A321" i="19"/>
  <c r="C320" i="19"/>
  <c r="A320" i="19"/>
  <c r="C319" i="19"/>
  <c r="A319" i="19"/>
  <c r="C318" i="19"/>
  <c r="A318" i="19"/>
  <c r="C317" i="19"/>
  <c r="A317" i="19"/>
  <c r="C316" i="19"/>
  <c r="A316" i="19"/>
  <c r="C315" i="19"/>
  <c r="A315" i="19"/>
  <c r="C314" i="19"/>
  <c r="A314" i="19"/>
  <c r="C313" i="19"/>
  <c r="A313" i="19"/>
  <c r="C312" i="19"/>
  <c r="A312" i="19"/>
  <c r="C311" i="19"/>
  <c r="A311" i="19"/>
  <c r="C310" i="19"/>
  <c r="A310" i="19"/>
  <c r="C309" i="19"/>
  <c r="A309" i="19"/>
  <c r="C308" i="19"/>
  <c r="A308" i="19"/>
  <c r="C307" i="19"/>
  <c r="A307" i="19"/>
  <c r="C306" i="19"/>
  <c r="A306" i="19"/>
  <c r="C305" i="19"/>
  <c r="A305" i="19"/>
  <c r="C304" i="19"/>
  <c r="A304" i="19"/>
  <c r="C303" i="19"/>
  <c r="A303" i="19"/>
  <c r="C302" i="19"/>
  <c r="A302" i="19"/>
  <c r="C301" i="19"/>
  <c r="A301" i="19"/>
  <c r="C300" i="19"/>
  <c r="A300" i="19"/>
  <c r="C299" i="19"/>
  <c r="A299" i="19"/>
  <c r="C298" i="19"/>
  <c r="A298" i="19"/>
  <c r="C297" i="19"/>
  <c r="A297" i="19"/>
  <c r="C296" i="19"/>
  <c r="A296" i="19"/>
  <c r="C295" i="19"/>
  <c r="A295" i="19"/>
  <c r="C294" i="19"/>
  <c r="A294" i="19"/>
  <c r="C293" i="19"/>
  <c r="A293" i="19"/>
  <c r="C292" i="19"/>
  <c r="A292" i="19"/>
  <c r="C291" i="19"/>
  <c r="A291" i="19"/>
  <c r="C290" i="19"/>
  <c r="A290" i="19"/>
  <c r="C289" i="19"/>
  <c r="A289" i="19"/>
  <c r="C288" i="19"/>
  <c r="A288" i="19"/>
  <c r="C287" i="19"/>
  <c r="A287" i="19"/>
  <c r="C286" i="19"/>
  <c r="A286" i="19"/>
  <c r="C285" i="19"/>
  <c r="A285" i="19"/>
  <c r="C284" i="19"/>
  <c r="A284" i="19"/>
  <c r="C283" i="19"/>
  <c r="A283" i="19"/>
  <c r="C282" i="19"/>
  <c r="A282" i="19"/>
  <c r="C281" i="19"/>
  <c r="A281" i="19"/>
  <c r="C280" i="19"/>
  <c r="A280" i="19"/>
  <c r="C279" i="19"/>
  <c r="A279" i="19"/>
  <c r="C278" i="19"/>
  <c r="A278" i="19"/>
  <c r="C277" i="19"/>
  <c r="A277" i="19"/>
  <c r="C276" i="19"/>
  <c r="A276" i="19"/>
  <c r="C275" i="19"/>
  <c r="A275" i="19"/>
  <c r="C274" i="19"/>
  <c r="A274" i="19"/>
  <c r="C273" i="19"/>
  <c r="A273" i="19"/>
  <c r="C272" i="19"/>
  <c r="A272" i="19"/>
  <c r="C271" i="19"/>
  <c r="A271" i="19"/>
  <c r="C270" i="19"/>
  <c r="A270" i="19"/>
  <c r="C269" i="19"/>
  <c r="A269" i="19"/>
  <c r="C268" i="19"/>
  <c r="A268" i="19"/>
  <c r="C267" i="19"/>
  <c r="A267" i="19"/>
  <c r="C266" i="19"/>
  <c r="A266" i="19"/>
  <c r="C265" i="19"/>
  <c r="A265" i="19"/>
  <c r="C264" i="19"/>
  <c r="A264" i="19"/>
  <c r="C263" i="19"/>
  <c r="A263" i="19"/>
  <c r="C262" i="19"/>
  <c r="A262" i="19"/>
  <c r="C261" i="19"/>
  <c r="A261" i="19"/>
  <c r="C260" i="19"/>
  <c r="A260" i="19"/>
  <c r="C259" i="19"/>
  <c r="A259" i="19"/>
  <c r="C258" i="19"/>
  <c r="A258" i="19"/>
  <c r="C257" i="19"/>
  <c r="A257" i="19"/>
  <c r="C256" i="19"/>
  <c r="A256" i="19"/>
  <c r="C255" i="19"/>
  <c r="A255" i="19"/>
  <c r="C254" i="19"/>
  <c r="A254" i="19"/>
  <c r="C253" i="19"/>
  <c r="A253" i="19"/>
  <c r="C252" i="19"/>
  <c r="A252" i="19"/>
  <c r="C251" i="19"/>
  <c r="A251" i="19"/>
  <c r="C250" i="19"/>
  <c r="A250" i="19"/>
  <c r="C249" i="19"/>
  <c r="A249" i="19"/>
  <c r="C248" i="19"/>
  <c r="A248" i="19"/>
  <c r="C247" i="19"/>
  <c r="A247" i="19"/>
  <c r="C246" i="19"/>
  <c r="A246" i="19"/>
  <c r="C245" i="19"/>
  <c r="A245" i="19"/>
  <c r="C244" i="19"/>
  <c r="A244" i="19"/>
  <c r="C243" i="19"/>
  <c r="A243" i="19"/>
  <c r="C242" i="19"/>
  <c r="A242" i="19"/>
  <c r="C241" i="19"/>
  <c r="A241" i="19"/>
  <c r="C240" i="19"/>
  <c r="A240" i="19"/>
  <c r="C239" i="19"/>
  <c r="A239" i="19"/>
  <c r="C238" i="19"/>
  <c r="A238" i="19"/>
  <c r="C237" i="19"/>
  <c r="A237" i="19"/>
  <c r="C236" i="19"/>
  <c r="A236" i="19"/>
  <c r="C235" i="19"/>
  <c r="A235" i="19"/>
  <c r="C234" i="19"/>
  <c r="A234" i="19"/>
  <c r="C233" i="19"/>
  <c r="A233" i="19"/>
  <c r="C232" i="19"/>
  <c r="A232" i="19"/>
  <c r="C231" i="19"/>
  <c r="A231" i="19"/>
  <c r="C230" i="19"/>
  <c r="A230" i="19"/>
  <c r="C229" i="19"/>
  <c r="A229" i="19"/>
  <c r="C228" i="19"/>
  <c r="A228" i="19"/>
  <c r="C227" i="19"/>
  <c r="A227" i="19"/>
  <c r="C226" i="19"/>
  <c r="A226" i="19"/>
  <c r="C225" i="19"/>
  <c r="A225" i="19"/>
  <c r="C224" i="19"/>
  <c r="A224" i="19"/>
  <c r="C223" i="19"/>
  <c r="A223" i="19"/>
  <c r="C222" i="19"/>
  <c r="A222" i="19"/>
  <c r="C221" i="19"/>
  <c r="A221" i="19"/>
  <c r="C220" i="19"/>
  <c r="A220" i="19"/>
  <c r="C219" i="19"/>
  <c r="A219" i="19"/>
  <c r="C218" i="19"/>
  <c r="A218" i="19"/>
  <c r="C217" i="19"/>
  <c r="A217" i="19"/>
  <c r="C216" i="19"/>
  <c r="A216" i="19"/>
  <c r="C215" i="19"/>
  <c r="A215" i="19"/>
  <c r="C214" i="19"/>
  <c r="A214" i="19"/>
  <c r="C213" i="19"/>
  <c r="A213" i="19"/>
  <c r="C212" i="19"/>
  <c r="A212" i="19"/>
  <c r="C211" i="19"/>
  <c r="A211" i="19"/>
  <c r="C210" i="19"/>
  <c r="A210" i="19"/>
  <c r="C209" i="19"/>
  <c r="A209" i="19"/>
  <c r="C208" i="19"/>
  <c r="A208" i="19"/>
  <c r="C207" i="19"/>
  <c r="A207" i="19"/>
  <c r="C206" i="19"/>
  <c r="A206" i="19"/>
  <c r="C205" i="19"/>
  <c r="A205" i="19"/>
  <c r="C204" i="19"/>
  <c r="A204" i="19"/>
  <c r="C203" i="19"/>
  <c r="A203" i="19"/>
  <c r="C202" i="19"/>
  <c r="A202" i="19"/>
  <c r="C201" i="19"/>
  <c r="A201" i="19"/>
  <c r="C200" i="19"/>
  <c r="A200" i="19"/>
  <c r="C199" i="19"/>
  <c r="A199" i="19"/>
  <c r="C198" i="19"/>
  <c r="A198" i="19"/>
  <c r="C197" i="19"/>
  <c r="A197" i="19"/>
  <c r="C196" i="19"/>
  <c r="A196" i="19"/>
  <c r="C195" i="19"/>
  <c r="A195" i="19"/>
  <c r="C194" i="19"/>
  <c r="A194" i="19"/>
  <c r="C193" i="19"/>
  <c r="A193" i="19"/>
  <c r="C192" i="19"/>
  <c r="A192" i="19"/>
  <c r="C191" i="19"/>
  <c r="A191" i="19"/>
  <c r="C190" i="19"/>
  <c r="A190" i="19"/>
  <c r="C189" i="19"/>
  <c r="A189" i="19"/>
  <c r="C188" i="19"/>
  <c r="A188" i="19"/>
  <c r="C187" i="19"/>
  <c r="A187" i="19"/>
  <c r="C186" i="19"/>
  <c r="A186" i="19"/>
  <c r="C185" i="19"/>
  <c r="A185" i="19"/>
  <c r="C184" i="19"/>
  <c r="A184" i="19"/>
  <c r="C183" i="19"/>
  <c r="A183" i="19"/>
  <c r="C182" i="19"/>
  <c r="A182" i="19"/>
  <c r="C181" i="19"/>
  <c r="A181" i="19"/>
  <c r="C180" i="19"/>
  <c r="A180" i="19"/>
  <c r="C179" i="19"/>
  <c r="A179" i="19"/>
  <c r="C178" i="19"/>
  <c r="A178" i="19"/>
  <c r="C177" i="19"/>
  <c r="A177" i="19"/>
  <c r="C176" i="19"/>
  <c r="A176" i="19"/>
  <c r="C175" i="19"/>
  <c r="A175" i="19"/>
  <c r="C174" i="19"/>
  <c r="A174" i="19"/>
  <c r="C173" i="19"/>
  <c r="A173" i="19"/>
  <c r="C172" i="19"/>
  <c r="A172" i="19"/>
  <c r="C171" i="19"/>
  <c r="A171" i="19"/>
  <c r="C170" i="19"/>
  <c r="A170" i="19"/>
  <c r="C169" i="19"/>
  <c r="A169" i="19"/>
  <c r="C168" i="19"/>
  <c r="A168" i="19"/>
  <c r="C167" i="19"/>
  <c r="A167" i="19"/>
  <c r="C166" i="19"/>
  <c r="A166" i="19"/>
  <c r="C165" i="19"/>
  <c r="A165" i="19"/>
  <c r="C164" i="19"/>
  <c r="A164" i="19"/>
  <c r="C163" i="19"/>
  <c r="A163" i="19"/>
  <c r="C162" i="19"/>
  <c r="A162" i="19"/>
  <c r="C161" i="19"/>
  <c r="A161" i="19"/>
  <c r="C160" i="19"/>
  <c r="A160" i="19"/>
  <c r="C159" i="19"/>
  <c r="A159" i="19"/>
  <c r="C158" i="19"/>
  <c r="A158" i="19"/>
  <c r="C157" i="19"/>
  <c r="A157" i="19"/>
  <c r="C156" i="19"/>
  <c r="A156" i="19"/>
  <c r="C155" i="19"/>
  <c r="A155" i="19"/>
  <c r="C154" i="19"/>
  <c r="A154" i="19"/>
  <c r="C153" i="19"/>
  <c r="A153" i="19"/>
  <c r="C152" i="19"/>
  <c r="A152" i="19"/>
  <c r="C151" i="19"/>
  <c r="A151" i="19"/>
  <c r="C150" i="19"/>
  <c r="A150" i="19"/>
  <c r="C149" i="19"/>
  <c r="A149" i="19"/>
  <c r="C148" i="19"/>
  <c r="A148" i="19"/>
  <c r="C147" i="19"/>
  <c r="A147" i="19"/>
  <c r="C146" i="19"/>
  <c r="A146" i="19"/>
  <c r="C145" i="19"/>
  <c r="A145" i="19"/>
  <c r="C144" i="19"/>
  <c r="A144" i="19"/>
  <c r="C143" i="19"/>
  <c r="A143" i="19"/>
  <c r="C142" i="19"/>
  <c r="A142" i="19"/>
  <c r="C141" i="19"/>
  <c r="A141" i="19"/>
  <c r="C140" i="19"/>
  <c r="A140" i="19"/>
  <c r="C139" i="19"/>
  <c r="A139" i="19"/>
  <c r="C138" i="19"/>
  <c r="A138" i="19"/>
  <c r="C137" i="19"/>
  <c r="A137" i="19"/>
  <c r="C136" i="19"/>
  <c r="A136" i="19"/>
  <c r="C135" i="19"/>
  <c r="A135" i="19"/>
  <c r="C134" i="19"/>
  <c r="A134" i="19"/>
  <c r="C133" i="19"/>
  <c r="A133" i="19"/>
  <c r="C132" i="19"/>
  <c r="A132" i="19"/>
  <c r="C131" i="19"/>
  <c r="A131" i="19"/>
  <c r="C130" i="19"/>
  <c r="A130" i="19"/>
  <c r="C129" i="19"/>
  <c r="A129" i="19"/>
  <c r="C128" i="19"/>
  <c r="A128" i="19"/>
  <c r="C127" i="19"/>
  <c r="A127" i="19"/>
  <c r="C126" i="19"/>
  <c r="A126" i="19"/>
  <c r="C125" i="19"/>
  <c r="A125" i="19"/>
  <c r="C124" i="19"/>
  <c r="A124" i="19"/>
  <c r="C123" i="19"/>
  <c r="A123" i="19"/>
  <c r="C122" i="19"/>
  <c r="A122" i="19"/>
  <c r="C121" i="19"/>
  <c r="A121" i="19"/>
  <c r="C120" i="19"/>
  <c r="A120" i="19"/>
  <c r="C119" i="19"/>
  <c r="A119" i="19"/>
  <c r="C118" i="19"/>
  <c r="A118" i="19"/>
  <c r="C117" i="19"/>
  <c r="A117" i="19"/>
  <c r="C116" i="19"/>
  <c r="A116" i="19"/>
  <c r="C115" i="19"/>
  <c r="A115" i="19"/>
  <c r="C114" i="19"/>
  <c r="A114" i="19"/>
  <c r="C113" i="19"/>
  <c r="A113" i="19"/>
  <c r="C112" i="19"/>
  <c r="A112" i="19"/>
  <c r="C111" i="19"/>
  <c r="A111" i="19"/>
  <c r="C110" i="19"/>
  <c r="A110" i="19"/>
  <c r="C109" i="19"/>
  <c r="A109" i="19"/>
  <c r="C108" i="19"/>
  <c r="A108" i="19"/>
  <c r="C107" i="19"/>
  <c r="A107" i="19"/>
  <c r="C106" i="19"/>
  <c r="A106" i="19"/>
  <c r="C105" i="19"/>
  <c r="A105" i="19"/>
  <c r="C104" i="19"/>
  <c r="A104" i="19"/>
  <c r="C103" i="19"/>
  <c r="A103" i="19"/>
  <c r="C102" i="19"/>
  <c r="A102" i="19"/>
  <c r="C101" i="19"/>
  <c r="A101" i="19"/>
  <c r="C100" i="19"/>
  <c r="A100" i="19"/>
  <c r="C99" i="19"/>
  <c r="A99" i="19"/>
  <c r="C98" i="19"/>
  <c r="A98" i="19"/>
  <c r="C97" i="19"/>
  <c r="A97" i="19"/>
  <c r="C96" i="19"/>
  <c r="A96" i="19"/>
  <c r="C95" i="19"/>
  <c r="A95" i="19"/>
  <c r="C94" i="19"/>
  <c r="A94" i="19"/>
  <c r="C93" i="19"/>
  <c r="A93" i="19"/>
  <c r="C92" i="19"/>
  <c r="A92" i="19"/>
  <c r="C91" i="19"/>
  <c r="A91" i="19"/>
  <c r="C90" i="19"/>
  <c r="A90" i="19"/>
  <c r="C89" i="19"/>
  <c r="A89" i="19"/>
  <c r="C88" i="19"/>
  <c r="A88" i="19"/>
  <c r="C87" i="19"/>
  <c r="A87" i="19"/>
  <c r="C86" i="19"/>
  <c r="A86" i="19"/>
  <c r="C85" i="19"/>
  <c r="A85" i="19"/>
  <c r="A84" i="19"/>
  <c r="A83" i="19"/>
  <c r="A82" i="19"/>
  <c r="A81" i="19"/>
  <c r="A67" i="19"/>
  <c r="A66" i="19"/>
  <c r="A65" i="19"/>
  <c r="A64" i="19"/>
  <c r="A63" i="19"/>
  <c r="A62" i="19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1" i="19"/>
  <c r="C10" i="19"/>
  <c r="C9" i="19"/>
  <c r="C8" i="19"/>
  <c r="C7" i="19"/>
  <c r="C6" i="19"/>
  <c r="C5" i="19"/>
  <c r="C4" i="19"/>
  <c r="C3" i="19"/>
  <c r="C2" i="19"/>
  <c r="C397" i="18"/>
  <c r="A397" i="18"/>
  <c r="C396" i="18"/>
  <c r="A396" i="18"/>
  <c r="C395" i="18"/>
  <c r="A395" i="18"/>
  <c r="C394" i="18"/>
  <c r="A394" i="18"/>
  <c r="C393" i="18"/>
  <c r="A393" i="18"/>
  <c r="C392" i="18"/>
  <c r="A392" i="18"/>
  <c r="C391" i="18"/>
  <c r="A391" i="18"/>
  <c r="C390" i="18"/>
  <c r="A390" i="18"/>
  <c r="C389" i="18"/>
  <c r="A389" i="18"/>
  <c r="C388" i="18"/>
  <c r="A388" i="18"/>
  <c r="C387" i="18"/>
  <c r="A387" i="18"/>
  <c r="C386" i="18"/>
  <c r="A386" i="18"/>
  <c r="C385" i="18"/>
  <c r="A385" i="18"/>
  <c r="C384" i="18"/>
  <c r="A384" i="18"/>
  <c r="C383" i="18"/>
  <c r="A383" i="18"/>
  <c r="C382" i="18"/>
  <c r="A382" i="18"/>
  <c r="C381" i="18"/>
  <c r="A381" i="18"/>
  <c r="C380" i="18"/>
  <c r="A380" i="18"/>
  <c r="C379" i="18"/>
  <c r="A379" i="18"/>
  <c r="C378" i="18"/>
  <c r="A378" i="18"/>
  <c r="C377" i="18"/>
  <c r="A377" i="18"/>
  <c r="C376" i="18"/>
  <c r="A376" i="18"/>
  <c r="C375" i="18"/>
  <c r="A375" i="18"/>
  <c r="C374" i="18"/>
  <c r="A374" i="18"/>
  <c r="C373" i="18"/>
  <c r="A373" i="18"/>
  <c r="C372" i="18"/>
  <c r="A372" i="18"/>
  <c r="C371" i="18"/>
  <c r="A371" i="18"/>
  <c r="C370" i="18"/>
  <c r="A370" i="18"/>
  <c r="C369" i="18"/>
  <c r="A369" i="18"/>
  <c r="C368" i="18"/>
  <c r="A368" i="18"/>
  <c r="C367" i="18"/>
  <c r="A367" i="18"/>
  <c r="C366" i="18"/>
  <c r="A366" i="18"/>
  <c r="C365" i="18"/>
  <c r="A365" i="18"/>
  <c r="C364" i="18"/>
  <c r="A364" i="18"/>
  <c r="C363" i="18"/>
  <c r="A363" i="18"/>
  <c r="C362" i="18"/>
  <c r="A362" i="18"/>
  <c r="C361" i="18"/>
  <c r="A361" i="18"/>
  <c r="C360" i="18"/>
  <c r="A360" i="18"/>
  <c r="C359" i="18"/>
  <c r="A359" i="18"/>
  <c r="C358" i="18"/>
  <c r="A358" i="18"/>
  <c r="C357" i="18"/>
  <c r="A357" i="18"/>
  <c r="C356" i="18"/>
  <c r="A356" i="18"/>
  <c r="C355" i="18"/>
  <c r="A355" i="18"/>
  <c r="C354" i="18"/>
  <c r="A354" i="18"/>
  <c r="C353" i="18"/>
  <c r="A353" i="18"/>
  <c r="C352" i="18"/>
  <c r="A352" i="18"/>
  <c r="C351" i="18"/>
  <c r="A351" i="18"/>
  <c r="C350" i="18"/>
  <c r="A350" i="18"/>
  <c r="C349" i="18"/>
  <c r="A349" i="18"/>
  <c r="C348" i="18"/>
  <c r="A348" i="18"/>
  <c r="C347" i="18"/>
  <c r="A347" i="18"/>
  <c r="C346" i="18"/>
  <c r="A346" i="18"/>
  <c r="C345" i="18"/>
  <c r="A345" i="18"/>
  <c r="C344" i="18"/>
  <c r="A344" i="18"/>
  <c r="C343" i="18"/>
  <c r="A343" i="18"/>
  <c r="C342" i="18"/>
  <c r="A342" i="18"/>
  <c r="C341" i="18"/>
  <c r="A341" i="18"/>
  <c r="C340" i="18"/>
  <c r="A340" i="18"/>
  <c r="C339" i="18"/>
  <c r="A339" i="18"/>
  <c r="C338" i="18"/>
  <c r="A338" i="18"/>
  <c r="C337" i="18"/>
  <c r="A337" i="18"/>
  <c r="C336" i="18"/>
  <c r="A336" i="18"/>
  <c r="C335" i="18"/>
  <c r="A335" i="18"/>
  <c r="C334" i="18"/>
  <c r="A334" i="18"/>
  <c r="C333" i="18"/>
  <c r="A333" i="18"/>
  <c r="C332" i="18"/>
  <c r="A332" i="18"/>
  <c r="C331" i="18"/>
  <c r="A331" i="18"/>
  <c r="C330" i="18"/>
  <c r="A330" i="18"/>
  <c r="C329" i="18"/>
  <c r="A329" i="18"/>
  <c r="C328" i="18"/>
  <c r="A328" i="18"/>
  <c r="C327" i="18"/>
  <c r="A327" i="18"/>
  <c r="C326" i="18"/>
  <c r="A326" i="18"/>
  <c r="C325" i="18"/>
  <c r="A325" i="18"/>
  <c r="C324" i="18"/>
  <c r="A324" i="18"/>
  <c r="C323" i="18"/>
  <c r="A323" i="18"/>
  <c r="C322" i="18"/>
  <c r="A322" i="18"/>
  <c r="C321" i="18"/>
  <c r="A321" i="18"/>
  <c r="C320" i="18"/>
  <c r="A320" i="18"/>
  <c r="C319" i="18"/>
  <c r="A319" i="18"/>
  <c r="C318" i="18"/>
  <c r="A318" i="18"/>
  <c r="C317" i="18"/>
  <c r="A317" i="18"/>
  <c r="C316" i="18"/>
  <c r="A316" i="18"/>
  <c r="C315" i="18"/>
  <c r="A315" i="18"/>
  <c r="C314" i="18"/>
  <c r="A314" i="18"/>
  <c r="C313" i="18"/>
  <c r="A313" i="18"/>
  <c r="C312" i="18"/>
  <c r="A312" i="18"/>
  <c r="C311" i="18"/>
  <c r="A311" i="18"/>
  <c r="C310" i="18"/>
  <c r="A310" i="18"/>
  <c r="C309" i="18"/>
  <c r="A309" i="18"/>
  <c r="C308" i="18"/>
  <c r="A308" i="18"/>
  <c r="C307" i="18"/>
  <c r="A307" i="18"/>
  <c r="C306" i="18"/>
  <c r="A306" i="18"/>
  <c r="C305" i="18"/>
  <c r="A305" i="18"/>
  <c r="C304" i="18"/>
  <c r="A304" i="18"/>
  <c r="C303" i="18"/>
  <c r="A303" i="18"/>
  <c r="C302" i="18"/>
  <c r="A302" i="18"/>
  <c r="C301" i="18"/>
  <c r="A301" i="18"/>
  <c r="C300" i="18"/>
  <c r="A300" i="18"/>
  <c r="C299" i="18"/>
  <c r="A299" i="18"/>
  <c r="C298" i="18"/>
  <c r="A298" i="18"/>
  <c r="C297" i="18"/>
  <c r="A297" i="18"/>
  <c r="C296" i="18"/>
  <c r="A296" i="18"/>
  <c r="C295" i="18"/>
  <c r="A295" i="18"/>
  <c r="C294" i="18"/>
  <c r="A294" i="18"/>
  <c r="C293" i="18"/>
  <c r="A293" i="18"/>
  <c r="C292" i="18"/>
  <c r="A292" i="18"/>
  <c r="C291" i="18"/>
  <c r="A291" i="18"/>
  <c r="C290" i="18"/>
  <c r="A290" i="18"/>
  <c r="C289" i="18"/>
  <c r="A289" i="18"/>
  <c r="C288" i="18"/>
  <c r="A288" i="18"/>
  <c r="C287" i="18"/>
  <c r="A287" i="18"/>
  <c r="C286" i="18"/>
  <c r="A286" i="18"/>
  <c r="C285" i="18"/>
  <c r="A285" i="18"/>
  <c r="C284" i="18"/>
  <c r="A284" i="18"/>
  <c r="C283" i="18"/>
  <c r="A283" i="18"/>
  <c r="C282" i="18"/>
  <c r="A282" i="18"/>
  <c r="C281" i="18"/>
  <c r="A281" i="18"/>
  <c r="C280" i="18"/>
  <c r="A280" i="18"/>
  <c r="C279" i="18"/>
  <c r="A279" i="18"/>
  <c r="C278" i="18"/>
  <c r="A278" i="18"/>
  <c r="C277" i="18"/>
  <c r="A277" i="18"/>
  <c r="C276" i="18"/>
  <c r="A276" i="18"/>
  <c r="C275" i="18"/>
  <c r="A275" i="18"/>
  <c r="C274" i="18"/>
  <c r="A274" i="18"/>
  <c r="C273" i="18"/>
  <c r="A273" i="18"/>
  <c r="C272" i="18"/>
  <c r="A272" i="18"/>
  <c r="C271" i="18"/>
  <c r="A271" i="18"/>
  <c r="C270" i="18"/>
  <c r="A270" i="18"/>
  <c r="C269" i="18"/>
  <c r="A269" i="18"/>
  <c r="C268" i="18"/>
  <c r="A268" i="18"/>
  <c r="C267" i="18"/>
  <c r="A267" i="18"/>
  <c r="C266" i="18"/>
  <c r="A266" i="18"/>
  <c r="C265" i="18"/>
  <c r="A265" i="18"/>
  <c r="C264" i="18"/>
  <c r="A264" i="18"/>
  <c r="C263" i="18"/>
  <c r="A263" i="18"/>
  <c r="C262" i="18"/>
  <c r="A262" i="18"/>
  <c r="C261" i="18"/>
  <c r="A261" i="18"/>
  <c r="C260" i="18"/>
  <c r="A260" i="18"/>
  <c r="C259" i="18"/>
  <c r="A259" i="18"/>
  <c r="C258" i="18"/>
  <c r="A258" i="18"/>
  <c r="C257" i="18"/>
  <c r="A257" i="18"/>
  <c r="C256" i="18"/>
  <c r="A256" i="18"/>
  <c r="C255" i="18"/>
  <c r="A255" i="18"/>
  <c r="C254" i="18"/>
  <c r="A254" i="18"/>
  <c r="C253" i="18"/>
  <c r="A253" i="18"/>
  <c r="C252" i="18"/>
  <c r="A252" i="18"/>
  <c r="C251" i="18"/>
  <c r="A251" i="18"/>
  <c r="C250" i="18"/>
  <c r="A250" i="18"/>
  <c r="C249" i="18"/>
  <c r="A249" i="18"/>
  <c r="C248" i="18"/>
  <c r="A248" i="18"/>
  <c r="C247" i="18"/>
  <c r="A247" i="18"/>
  <c r="C246" i="18"/>
  <c r="A246" i="18"/>
  <c r="C245" i="18"/>
  <c r="A245" i="18"/>
  <c r="C244" i="18"/>
  <c r="A244" i="18"/>
  <c r="C243" i="18"/>
  <c r="A243" i="18"/>
  <c r="C242" i="18"/>
  <c r="A242" i="18"/>
  <c r="C241" i="18"/>
  <c r="A241" i="18"/>
  <c r="C240" i="18"/>
  <c r="A240" i="18"/>
  <c r="C239" i="18"/>
  <c r="A239" i="18"/>
  <c r="C238" i="18"/>
  <c r="A238" i="18"/>
  <c r="C237" i="18"/>
  <c r="A237" i="18"/>
  <c r="C236" i="18"/>
  <c r="A236" i="18"/>
  <c r="C235" i="18"/>
  <c r="A235" i="18"/>
  <c r="C234" i="18"/>
  <c r="A234" i="18"/>
  <c r="C233" i="18"/>
  <c r="A233" i="18"/>
  <c r="C232" i="18"/>
  <c r="A232" i="18"/>
  <c r="C231" i="18"/>
  <c r="A231" i="18"/>
  <c r="C230" i="18"/>
  <c r="A230" i="18"/>
  <c r="C229" i="18"/>
  <c r="A229" i="18"/>
  <c r="C228" i="18"/>
  <c r="A228" i="18"/>
  <c r="C227" i="18"/>
  <c r="A227" i="18"/>
  <c r="C226" i="18"/>
  <c r="A226" i="18"/>
  <c r="C225" i="18"/>
  <c r="A225" i="18"/>
  <c r="C224" i="18"/>
  <c r="A224" i="18"/>
  <c r="C223" i="18"/>
  <c r="A223" i="18"/>
  <c r="C222" i="18"/>
  <c r="A222" i="18"/>
  <c r="C221" i="18"/>
  <c r="A221" i="18"/>
  <c r="C220" i="18"/>
  <c r="A220" i="18"/>
  <c r="C219" i="18"/>
  <c r="A219" i="18"/>
  <c r="C218" i="18"/>
  <c r="A218" i="18"/>
  <c r="C217" i="18"/>
  <c r="A217" i="18"/>
  <c r="C216" i="18"/>
  <c r="A216" i="18"/>
  <c r="C215" i="18"/>
  <c r="A215" i="18"/>
  <c r="C214" i="18"/>
  <c r="A214" i="18"/>
  <c r="C213" i="18"/>
  <c r="A213" i="18"/>
  <c r="C212" i="18"/>
  <c r="A212" i="18"/>
  <c r="C211" i="18"/>
  <c r="A211" i="18"/>
  <c r="C210" i="18"/>
  <c r="A210" i="18"/>
  <c r="C209" i="18"/>
  <c r="A209" i="18"/>
  <c r="C208" i="18"/>
  <c r="A208" i="18"/>
  <c r="C207" i="18"/>
  <c r="A207" i="18"/>
  <c r="C206" i="18"/>
  <c r="A206" i="18"/>
  <c r="C205" i="18"/>
  <c r="A205" i="18"/>
  <c r="C204" i="18"/>
  <c r="A204" i="18"/>
  <c r="C203" i="18"/>
  <c r="A203" i="18"/>
  <c r="C202" i="18"/>
  <c r="A202" i="18"/>
  <c r="C201" i="18"/>
  <c r="A201" i="18"/>
  <c r="C200" i="18"/>
  <c r="A200" i="18"/>
  <c r="C199" i="18"/>
  <c r="A199" i="18"/>
  <c r="C198" i="18"/>
  <c r="A198" i="18"/>
  <c r="C197" i="18"/>
  <c r="A197" i="18"/>
  <c r="C196" i="18"/>
  <c r="A196" i="18"/>
  <c r="C195" i="18"/>
  <c r="A195" i="18"/>
  <c r="C194" i="18"/>
  <c r="A194" i="18"/>
  <c r="C193" i="18"/>
  <c r="A193" i="18"/>
  <c r="C192" i="18"/>
  <c r="A192" i="18"/>
  <c r="C191" i="18"/>
  <c r="A191" i="18"/>
  <c r="C190" i="18"/>
  <c r="A190" i="18"/>
  <c r="C189" i="18"/>
  <c r="A189" i="18"/>
  <c r="C188" i="18"/>
  <c r="A188" i="18"/>
  <c r="C187" i="18"/>
  <c r="A187" i="18"/>
  <c r="C186" i="18"/>
  <c r="A186" i="18"/>
  <c r="C185" i="18"/>
  <c r="A185" i="18"/>
  <c r="C184" i="18"/>
  <c r="A184" i="18"/>
  <c r="C183" i="18"/>
  <c r="A183" i="18"/>
  <c r="C182" i="18"/>
  <c r="A182" i="18"/>
  <c r="C181" i="18"/>
  <c r="A181" i="18"/>
  <c r="C180" i="18"/>
  <c r="A180" i="18"/>
  <c r="C179" i="18"/>
  <c r="A179" i="18"/>
  <c r="C178" i="18"/>
  <c r="A178" i="18"/>
  <c r="C177" i="18"/>
  <c r="A177" i="18"/>
  <c r="C176" i="18"/>
  <c r="A176" i="18"/>
  <c r="C175" i="18"/>
  <c r="A175" i="18"/>
  <c r="C174" i="18"/>
  <c r="A174" i="18"/>
  <c r="C173" i="18"/>
  <c r="A173" i="18"/>
  <c r="C172" i="18"/>
  <c r="A172" i="18"/>
  <c r="C171" i="18"/>
  <c r="A171" i="18"/>
  <c r="C170" i="18"/>
  <c r="A170" i="18"/>
  <c r="C169" i="18"/>
  <c r="A169" i="18"/>
  <c r="C168" i="18"/>
  <c r="A168" i="18"/>
  <c r="C167" i="18"/>
  <c r="A167" i="18"/>
  <c r="C166" i="18"/>
  <c r="A166" i="18"/>
  <c r="C165" i="18"/>
  <c r="A165" i="18"/>
  <c r="C164" i="18"/>
  <c r="A164" i="18"/>
  <c r="C163" i="18"/>
  <c r="A163" i="18"/>
  <c r="C162" i="18"/>
  <c r="A162" i="18"/>
  <c r="C161" i="18"/>
  <c r="A161" i="18"/>
  <c r="C160" i="18"/>
  <c r="A160" i="18"/>
  <c r="C159" i="18"/>
  <c r="A159" i="18"/>
  <c r="C158" i="18"/>
  <c r="A158" i="18"/>
  <c r="C157" i="18"/>
  <c r="A157" i="18"/>
  <c r="C156" i="18"/>
  <c r="A156" i="18"/>
  <c r="C155" i="18"/>
  <c r="A155" i="18"/>
  <c r="C154" i="18"/>
  <c r="A154" i="18"/>
  <c r="C153" i="18"/>
  <c r="A153" i="18"/>
  <c r="C152" i="18"/>
  <c r="A152" i="18"/>
  <c r="C151" i="18"/>
  <c r="A151" i="18"/>
  <c r="C150" i="18"/>
  <c r="A150" i="18"/>
  <c r="C149" i="18"/>
  <c r="A149" i="18"/>
  <c r="C148" i="18"/>
  <c r="A148" i="18"/>
  <c r="C147" i="18"/>
  <c r="A147" i="18"/>
  <c r="C146" i="18"/>
  <c r="A146" i="18"/>
  <c r="C145" i="18"/>
  <c r="A145" i="18"/>
  <c r="C144" i="18"/>
  <c r="A144" i="18"/>
  <c r="C143" i="18"/>
  <c r="A143" i="18"/>
  <c r="C142" i="18"/>
  <c r="A142" i="18"/>
  <c r="C141" i="18"/>
  <c r="A141" i="18"/>
  <c r="C140" i="18"/>
  <c r="A140" i="18"/>
  <c r="C139" i="18"/>
  <c r="A139" i="18"/>
  <c r="C138" i="18"/>
  <c r="A138" i="18"/>
  <c r="C137" i="18"/>
  <c r="A137" i="18"/>
  <c r="C136" i="18"/>
  <c r="A136" i="18"/>
  <c r="C135" i="18"/>
  <c r="A135" i="18"/>
  <c r="C134" i="18"/>
  <c r="A134" i="18"/>
  <c r="C133" i="18"/>
  <c r="A133" i="18"/>
  <c r="C132" i="18"/>
  <c r="A132" i="18"/>
  <c r="C131" i="18"/>
  <c r="A131" i="18"/>
  <c r="C130" i="18"/>
  <c r="A130" i="18"/>
  <c r="C129" i="18"/>
  <c r="A129" i="18"/>
  <c r="C128" i="18"/>
  <c r="A128" i="18"/>
  <c r="C127" i="18"/>
  <c r="A127" i="18"/>
  <c r="C126" i="18"/>
  <c r="A126" i="18"/>
  <c r="C125" i="18"/>
  <c r="A125" i="18"/>
  <c r="C124" i="18"/>
  <c r="A124" i="18"/>
  <c r="C123" i="18"/>
  <c r="A123" i="18"/>
  <c r="C122" i="18"/>
  <c r="A122" i="18"/>
  <c r="C121" i="18"/>
  <c r="A121" i="18"/>
  <c r="C120" i="18"/>
  <c r="A120" i="18"/>
  <c r="C119" i="18"/>
  <c r="A119" i="18"/>
  <c r="C118" i="18"/>
  <c r="A118" i="18"/>
  <c r="C117" i="18"/>
  <c r="A117" i="18"/>
  <c r="C116" i="18"/>
  <c r="A116" i="18"/>
  <c r="C115" i="18"/>
  <c r="A115" i="18"/>
  <c r="C114" i="18"/>
  <c r="A114" i="18"/>
  <c r="C113" i="18"/>
  <c r="A113" i="18"/>
  <c r="C112" i="18"/>
  <c r="A112" i="18"/>
  <c r="C111" i="18"/>
  <c r="A111" i="18"/>
  <c r="C110" i="18"/>
  <c r="A110" i="18"/>
  <c r="C109" i="18"/>
  <c r="A109" i="18"/>
  <c r="C108" i="18"/>
  <c r="A108" i="18"/>
  <c r="C107" i="18"/>
  <c r="A107" i="18"/>
  <c r="C106" i="18"/>
  <c r="A106" i="18"/>
  <c r="C105" i="18"/>
  <c r="A105" i="18"/>
  <c r="C104" i="18"/>
  <c r="A104" i="18"/>
  <c r="C103" i="18"/>
  <c r="A103" i="18"/>
  <c r="C102" i="18"/>
  <c r="A102" i="18"/>
  <c r="C101" i="18"/>
  <c r="A101" i="18"/>
  <c r="C100" i="18"/>
  <c r="A100" i="18"/>
  <c r="C99" i="18"/>
  <c r="A99" i="18"/>
  <c r="C98" i="18"/>
  <c r="A98" i="18"/>
  <c r="C97" i="18"/>
  <c r="A97" i="18"/>
  <c r="C96" i="18"/>
  <c r="A96" i="18"/>
  <c r="C95" i="18"/>
  <c r="A95" i="18"/>
  <c r="C94" i="18"/>
  <c r="A94" i="18"/>
  <c r="C93" i="18"/>
  <c r="A93" i="18"/>
  <c r="C92" i="18"/>
  <c r="A92" i="18"/>
  <c r="C91" i="18"/>
  <c r="A91" i="18"/>
  <c r="C90" i="18"/>
  <c r="A90" i="18"/>
  <c r="C89" i="18"/>
  <c r="A89" i="18"/>
  <c r="C88" i="18"/>
  <c r="A88" i="18"/>
  <c r="C87" i="18"/>
  <c r="A87" i="18"/>
  <c r="C86" i="18"/>
  <c r="A86" i="18"/>
  <c r="C85" i="18"/>
  <c r="A85" i="18"/>
  <c r="C84" i="18"/>
  <c r="A84" i="18"/>
  <c r="C83" i="18"/>
  <c r="A83" i="18"/>
  <c r="C82" i="18"/>
  <c r="A82" i="18"/>
  <c r="C81" i="18"/>
  <c r="A81" i="18"/>
  <c r="C80" i="18"/>
  <c r="A80" i="18"/>
  <c r="C79" i="18"/>
  <c r="A79" i="18"/>
  <c r="C78" i="18"/>
  <c r="A78" i="18"/>
  <c r="C77" i="18"/>
  <c r="A77" i="18"/>
  <c r="C76" i="18"/>
  <c r="A76" i="18"/>
  <c r="C75" i="18"/>
  <c r="A75" i="18"/>
  <c r="C74" i="18"/>
  <c r="A74" i="18"/>
  <c r="C73" i="18"/>
  <c r="A73" i="18"/>
  <c r="C72" i="18"/>
  <c r="A72" i="18"/>
  <c r="C71" i="18"/>
  <c r="A71" i="18"/>
  <c r="C70" i="18"/>
  <c r="A70" i="18"/>
  <c r="C69" i="18"/>
  <c r="A69" i="18"/>
  <c r="C68" i="18"/>
  <c r="A68" i="18"/>
  <c r="C67" i="18"/>
  <c r="A67" i="18"/>
  <c r="C66" i="18"/>
  <c r="A66" i="18"/>
  <c r="C65" i="18"/>
  <c r="A65" i="18"/>
  <c r="C64" i="18"/>
  <c r="A64" i="18"/>
  <c r="C63" i="18"/>
  <c r="A63" i="18"/>
  <c r="C62" i="18"/>
  <c r="A62" i="18"/>
  <c r="C61" i="18"/>
  <c r="A61" i="18"/>
  <c r="C60" i="18"/>
  <c r="A60" i="18"/>
  <c r="C59" i="18"/>
  <c r="A59" i="18"/>
  <c r="C58" i="18"/>
  <c r="A58" i="18"/>
  <c r="C57" i="18"/>
  <c r="A57" i="18"/>
  <c r="C56" i="18"/>
  <c r="A56" i="18"/>
  <c r="C55" i="18"/>
  <c r="A55" i="18"/>
  <c r="C54" i="18"/>
  <c r="A54" i="18"/>
  <c r="C53" i="18"/>
  <c r="A53" i="18"/>
  <c r="C52" i="18"/>
  <c r="A52" i="18"/>
  <c r="C51" i="18"/>
  <c r="A51" i="18"/>
  <c r="C50" i="18"/>
  <c r="A50" i="18"/>
  <c r="C49" i="18"/>
  <c r="A49" i="18"/>
  <c r="C48" i="18"/>
  <c r="A48" i="18"/>
  <c r="C47" i="18"/>
  <c r="A47" i="18"/>
  <c r="C46" i="18"/>
  <c r="A46" i="18"/>
  <c r="C45" i="18"/>
  <c r="A45" i="18"/>
  <c r="C44" i="18"/>
  <c r="A44" i="18"/>
  <c r="C43" i="18"/>
  <c r="A43" i="18"/>
  <c r="C42" i="18"/>
  <c r="A42" i="18"/>
  <c r="C41" i="18"/>
  <c r="A41" i="18"/>
  <c r="C40" i="18"/>
  <c r="A40" i="18"/>
  <c r="C39" i="18"/>
  <c r="A39" i="18"/>
  <c r="C38" i="18"/>
  <c r="A38" i="18"/>
  <c r="C37" i="18"/>
  <c r="A37" i="18"/>
  <c r="C36" i="18"/>
  <c r="A36" i="18"/>
  <c r="C35" i="18"/>
  <c r="A35" i="18"/>
  <c r="C34" i="18"/>
  <c r="A34" i="18"/>
  <c r="C33" i="18"/>
  <c r="A33" i="18"/>
  <c r="C32" i="18"/>
  <c r="A32" i="18"/>
  <c r="C31" i="18"/>
  <c r="A31" i="18"/>
  <c r="C30" i="18"/>
  <c r="A30" i="18"/>
  <c r="C29" i="18"/>
  <c r="A29" i="18"/>
  <c r="C28" i="18"/>
  <c r="A28" i="18"/>
  <c r="C27" i="18"/>
  <c r="A27" i="18"/>
  <c r="C26" i="18"/>
  <c r="A26" i="18"/>
  <c r="C25" i="18"/>
  <c r="A25" i="18"/>
  <c r="C24" i="18"/>
  <c r="A24" i="18"/>
  <c r="C23" i="18"/>
  <c r="A23" i="18"/>
  <c r="C22" i="18"/>
  <c r="A22" i="18"/>
  <c r="C21" i="18"/>
  <c r="A21" i="18"/>
  <c r="C20" i="18"/>
  <c r="A20" i="18"/>
  <c r="C19" i="18"/>
  <c r="A19" i="18"/>
  <c r="C18" i="18"/>
  <c r="A18" i="18"/>
  <c r="C17" i="18"/>
  <c r="A17" i="18"/>
  <c r="C16" i="18"/>
  <c r="A16" i="18"/>
  <c r="C15" i="18"/>
  <c r="A15" i="18"/>
  <c r="C14" i="18"/>
  <c r="A14" i="18"/>
  <c r="C13" i="18"/>
  <c r="A13" i="18"/>
  <c r="C12" i="18"/>
  <c r="A12" i="18"/>
  <c r="C11" i="18"/>
  <c r="A11" i="18"/>
  <c r="C9" i="18"/>
  <c r="A9" i="18"/>
  <c r="C7" i="18"/>
  <c r="A7" i="18"/>
  <c r="C6" i="18"/>
  <c r="A6" i="18"/>
  <c r="C5" i="18"/>
  <c r="A5" i="18"/>
  <c r="C4" i="18"/>
  <c r="A4" i="18"/>
  <c r="C3" i="18"/>
  <c r="A3" i="18"/>
  <c r="C2" i="18"/>
  <c r="A2" i="18"/>
  <c r="C418" i="17"/>
  <c r="A418" i="17"/>
  <c r="C417" i="17"/>
  <c r="A417" i="17"/>
  <c r="C416" i="17"/>
  <c r="A416" i="17"/>
  <c r="C415" i="17"/>
  <c r="A415" i="17"/>
  <c r="C414" i="17"/>
  <c r="A414" i="17"/>
  <c r="C413" i="17"/>
  <c r="A413" i="17"/>
  <c r="C412" i="17"/>
  <c r="A412" i="17"/>
  <c r="C411" i="17"/>
  <c r="A411" i="17"/>
  <c r="C410" i="17"/>
  <c r="A410" i="17"/>
  <c r="C409" i="17"/>
  <c r="A409" i="17"/>
  <c r="C408" i="17"/>
  <c r="A408" i="17"/>
  <c r="C407" i="17"/>
  <c r="A407" i="17"/>
  <c r="C406" i="17"/>
  <c r="A406" i="17"/>
  <c r="C405" i="17"/>
  <c r="A405" i="17"/>
  <c r="C404" i="17"/>
  <c r="A404" i="17"/>
  <c r="C403" i="17"/>
  <c r="A403" i="17"/>
  <c r="C402" i="17"/>
  <c r="A402" i="17"/>
  <c r="C401" i="17"/>
  <c r="A401" i="17"/>
  <c r="C400" i="17"/>
  <c r="A400" i="17"/>
  <c r="C399" i="17"/>
  <c r="A399" i="17"/>
  <c r="C398" i="17"/>
  <c r="A398" i="17"/>
  <c r="C397" i="17"/>
  <c r="A397" i="17"/>
  <c r="C396" i="17"/>
  <c r="A396" i="17"/>
  <c r="C395" i="17"/>
  <c r="A395" i="17"/>
  <c r="C394" i="17"/>
  <c r="A394" i="17"/>
  <c r="C393" i="17"/>
  <c r="A393" i="17"/>
  <c r="C392" i="17"/>
  <c r="A392" i="17"/>
  <c r="C391" i="17"/>
  <c r="A391" i="17"/>
  <c r="C390" i="17"/>
  <c r="A390" i="17"/>
  <c r="C389" i="17"/>
  <c r="A389" i="17"/>
  <c r="C388" i="17"/>
  <c r="A388" i="17"/>
  <c r="C387" i="17"/>
  <c r="A387" i="17"/>
  <c r="C386" i="17"/>
  <c r="A386" i="17"/>
  <c r="C385" i="17"/>
  <c r="A385" i="17"/>
  <c r="C384" i="17"/>
  <c r="A384" i="17"/>
  <c r="C383" i="17"/>
  <c r="A383" i="17"/>
  <c r="C382" i="17"/>
  <c r="A382" i="17"/>
  <c r="C381" i="17"/>
  <c r="A381" i="17"/>
  <c r="C380" i="17"/>
  <c r="A380" i="17"/>
  <c r="C379" i="17"/>
  <c r="A379" i="17"/>
  <c r="C378" i="17"/>
  <c r="A378" i="17"/>
  <c r="C377" i="17"/>
  <c r="A377" i="17"/>
  <c r="C376" i="17"/>
  <c r="A376" i="17"/>
  <c r="C375" i="17"/>
  <c r="A375" i="17"/>
  <c r="C374" i="17"/>
  <c r="A374" i="17"/>
  <c r="C373" i="17"/>
  <c r="A373" i="17"/>
  <c r="C372" i="17"/>
  <c r="A372" i="17"/>
  <c r="C371" i="17"/>
  <c r="A371" i="17"/>
  <c r="C370" i="17"/>
  <c r="A370" i="17"/>
  <c r="C369" i="17"/>
  <c r="A369" i="17"/>
  <c r="C368" i="17"/>
  <c r="A368" i="17"/>
  <c r="C367" i="17"/>
  <c r="A367" i="17"/>
  <c r="C366" i="17"/>
  <c r="A366" i="17"/>
  <c r="C365" i="17"/>
  <c r="A365" i="17"/>
  <c r="C364" i="17"/>
  <c r="A364" i="17"/>
  <c r="C363" i="17"/>
  <c r="A363" i="17"/>
  <c r="C362" i="17"/>
  <c r="A362" i="17"/>
  <c r="C361" i="17"/>
  <c r="A361" i="17"/>
  <c r="C360" i="17"/>
  <c r="A360" i="17"/>
  <c r="C359" i="17"/>
  <c r="A359" i="17"/>
  <c r="C358" i="17"/>
  <c r="A358" i="17"/>
  <c r="C357" i="17"/>
  <c r="A357" i="17"/>
  <c r="C356" i="17"/>
  <c r="A356" i="17"/>
  <c r="C355" i="17"/>
  <c r="A355" i="17"/>
  <c r="C354" i="17"/>
  <c r="A354" i="17"/>
  <c r="C353" i="17"/>
  <c r="A353" i="17"/>
  <c r="C352" i="17"/>
  <c r="A352" i="17"/>
  <c r="C351" i="17"/>
  <c r="A351" i="17"/>
  <c r="C350" i="17"/>
  <c r="A350" i="17"/>
  <c r="C349" i="17"/>
  <c r="A349" i="17"/>
  <c r="C348" i="17"/>
  <c r="A348" i="17"/>
  <c r="C347" i="17"/>
  <c r="A347" i="17"/>
  <c r="C346" i="17"/>
  <c r="A346" i="17"/>
  <c r="C345" i="17"/>
  <c r="A345" i="17"/>
  <c r="C344" i="17"/>
  <c r="A344" i="17"/>
  <c r="C343" i="17"/>
  <c r="A343" i="17"/>
  <c r="C342" i="17"/>
  <c r="A342" i="17"/>
  <c r="C341" i="17"/>
  <c r="A341" i="17"/>
  <c r="C340" i="17"/>
  <c r="A340" i="17"/>
  <c r="C339" i="17"/>
  <c r="A339" i="17"/>
  <c r="C338" i="17"/>
  <c r="A338" i="17"/>
  <c r="C337" i="17"/>
  <c r="A337" i="17"/>
  <c r="C336" i="17"/>
  <c r="A336" i="17"/>
  <c r="C335" i="17"/>
  <c r="A335" i="17"/>
  <c r="C334" i="17"/>
  <c r="A334" i="17"/>
  <c r="C333" i="17"/>
  <c r="A333" i="17"/>
  <c r="C332" i="17"/>
  <c r="A332" i="17"/>
  <c r="C331" i="17"/>
  <c r="A331" i="17"/>
  <c r="C330" i="17"/>
  <c r="A330" i="17"/>
  <c r="C329" i="17"/>
  <c r="A329" i="17"/>
  <c r="C328" i="17"/>
  <c r="A328" i="17"/>
  <c r="C327" i="17"/>
  <c r="A327" i="17"/>
  <c r="C326" i="17"/>
  <c r="A326" i="17"/>
  <c r="C325" i="17"/>
  <c r="A325" i="17"/>
  <c r="C324" i="17"/>
  <c r="A324" i="17"/>
  <c r="C323" i="17"/>
  <c r="A323" i="17"/>
  <c r="C322" i="17"/>
  <c r="A322" i="17"/>
  <c r="C321" i="17"/>
  <c r="A321" i="17"/>
  <c r="C320" i="17"/>
  <c r="A320" i="17"/>
  <c r="C319" i="17"/>
  <c r="A319" i="17"/>
  <c r="C318" i="17"/>
  <c r="A318" i="17"/>
  <c r="C317" i="17"/>
  <c r="A317" i="17"/>
  <c r="C316" i="17"/>
  <c r="A316" i="17"/>
  <c r="C315" i="17"/>
  <c r="A315" i="17"/>
  <c r="C314" i="17"/>
  <c r="A314" i="17"/>
  <c r="C313" i="17"/>
  <c r="A313" i="17"/>
  <c r="C312" i="17"/>
  <c r="A312" i="17"/>
  <c r="C311" i="17"/>
  <c r="A311" i="17"/>
  <c r="C310" i="17"/>
  <c r="A310" i="17"/>
  <c r="C309" i="17"/>
  <c r="A309" i="17"/>
  <c r="C308" i="17"/>
  <c r="A308" i="17"/>
  <c r="C307" i="17"/>
  <c r="A307" i="17"/>
  <c r="C306" i="17"/>
  <c r="A306" i="17"/>
  <c r="C305" i="17"/>
  <c r="A305" i="17"/>
  <c r="C304" i="17"/>
  <c r="A304" i="17"/>
  <c r="C303" i="17"/>
  <c r="A303" i="17"/>
  <c r="C302" i="17"/>
  <c r="A302" i="17"/>
  <c r="C301" i="17"/>
  <c r="A301" i="17"/>
  <c r="C300" i="17"/>
  <c r="A300" i="17"/>
  <c r="C299" i="17"/>
  <c r="A299" i="17"/>
  <c r="C298" i="17"/>
  <c r="A298" i="17"/>
  <c r="C297" i="17"/>
  <c r="A297" i="17"/>
  <c r="C296" i="17"/>
  <c r="A296" i="17"/>
  <c r="C295" i="17"/>
  <c r="A295" i="17"/>
  <c r="C294" i="17"/>
  <c r="A294" i="17"/>
  <c r="C293" i="17"/>
  <c r="A293" i="17"/>
  <c r="C292" i="17"/>
  <c r="A292" i="17"/>
  <c r="C291" i="17"/>
  <c r="A291" i="17"/>
  <c r="C290" i="17"/>
  <c r="A290" i="17"/>
  <c r="C289" i="17"/>
  <c r="A289" i="17"/>
  <c r="C288" i="17"/>
  <c r="A288" i="17"/>
  <c r="C287" i="17"/>
  <c r="A287" i="17"/>
  <c r="C286" i="17"/>
  <c r="A286" i="17"/>
  <c r="C285" i="17"/>
  <c r="A285" i="17"/>
  <c r="C284" i="17"/>
  <c r="A284" i="17"/>
  <c r="C283" i="17"/>
  <c r="A283" i="17"/>
  <c r="C282" i="17"/>
  <c r="A282" i="17"/>
  <c r="C281" i="17"/>
  <c r="A281" i="17"/>
  <c r="C280" i="17"/>
  <c r="A280" i="17"/>
  <c r="C279" i="17"/>
  <c r="A279" i="17"/>
  <c r="C278" i="17"/>
  <c r="A278" i="17"/>
  <c r="C277" i="17"/>
  <c r="A277" i="17"/>
  <c r="C276" i="17"/>
  <c r="A276" i="17"/>
  <c r="C275" i="17"/>
  <c r="A275" i="17"/>
  <c r="C274" i="17"/>
  <c r="A274" i="17"/>
  <c r="C273" i="17"/>
  <c r="A273" i="17"/>
  <c r="C272" i="17"/>
  <c r="A272" i="17"/>
  <c r="C271" i="17"/>
  <c r="A271" i="17"/>
  <c r="C270" i="17"/>
  <c r="A270" i="17"/>
  <c r="C269" i="17"/>
  <c r="A269" i="17"/>
  <c r="C268" i="17"/>
  <c r="A268" i="17"/>
  <c r="C267" i="17"/>
  <c r="A267" i="17"/>
  <c r="C266" i="17"/>
  <c r="A266" i="17"/>
  <c r="C265" i="17"/>
  <c r="A265" i="17"/>
  <c r="C264" i="17"/>
  <c r="A264" i="17"/>
  <c r="C263" i="17"/>
  <c r="A263" i="17"/>
  <c r="C262" i="17"/>
  <c r="A262" i="17"/>
  <c r="C261" i="17"/>
  <c r="A261" i="17"/>
  <c r="C260" i="17"/>
  <c r="A260" i="17"/>
  <c r="C259" i="17"/>
  <c r="A259" i="17"/>
  <c r="C258" i="17"/>
  <c r="A258" i="17"/>
  <c r="C257" i="17"/>
  <c r="A257" i="17"/>
  <c r="C256" i="17"/>
  <c r="A256" i="17"/>
  <c r="C255" i="17"/>
  <c r="A255" i="17"/>
  <c r="C254" i="17"/>
  <c r="A254" i="17"/>
  <c r="C253" i="17"/>
  <c r="A253" i="17"/>
  <c r="C252" i="17"/>
  <c r="A252" i="17"/>
  <c r="C251" i="17"/>
  <c r="A251" i="17"/>
  <c r="C250" i="17"/>
  <c r="A250" i="17"/>
  <c r="C249" i="17"/>
  <c r="A249" i="17"/>
  <c r="C248" i="17"/>
  <c r="A248" i="17"/>
  <c r="C247" i="17"/>
  <c r="A247" i="17"/>
  <c r="C246" i="17"/>
  <c r="A246" i="17"/>
  <c r="C245" i="17"/>
  <c r="A245" i="17"/>
  <c r="C244" i="17"/>
  <c r="A244" i="17"/>
  <c r="C243" i="17"/>
  <c r="A243" i="17"/>
  <c r="C242" i="17"/>
  <c r="A242" i="17"/>
  <c r="C241" i="17"/>
  <c r="A241" i="17"/>
  <c r="C240" i="17"/>
  <c r="A240" i="17"/>
  <c r="C239" i="17"/>
  <c r="A239" i="17"/>
  <c r="C238" i="17"/>
  <c r="A238" i="17"/>
  <c r="C237" i="17"/>
  <c r="A237" i="17"/>
  <c r="C236" i="17"/>
  <c r="A236" i="17"/>
  <c r="C235" i="17"/>
  <c r="A235" i="17"/>
  <c r="C234" i="17"/>
  <c r="A234" i="17"/>
  <c r="C233" i="17"/>
  <c r="A233" i="17"/>
  <c r="C232" i="17"/>
  <c r="A232" i="17"/>
  <c r="C231" i="17"/>
  <c r="A231" i="17"/>
  <c r="C230" i="17"/>
  <c r="A230" i="17"/>
  <c r="C229" i="17"/>
  <c r="A229" i="17"/>
  <c r="C228" i="17"/>
  <c r="A228" i="17"/>
  <c r="C227" i="17"/>
  <c r="A227" i="17"/>
  <c r="C226" i="17"/>
  <c r="A226" i="17"/>
  <c r="C225" i="17"/>
  <c r="A225" i="17"/>
  <c r="C224" i="17"/>
  <c r="A224" i="17"/>
  <c r="C223" i="17"/>
  <c r="A223" i="17"/>
  <c r="C222" i="17"/>
  <c r="A222" i="17"/>
  <c r="C221" i="17"/>
  <c r="A221" i="17"/>
  <c r="C220" i="17"/>
  <c r="A220" i="17"/>
  <c r="C219" i="17"/>
  <c r="A219" i="17"/>
  <c r="C218" i="17"/>
  <c r="A218" i="17"/>
  <c r="C217" i="17"/>
  <c r="A217" i="17"/>
  <c r="C216" i="17"/>
  <c r="A216" i="17"/>
  <c r="C215" i="17"/>
  <c r="A215" i="17"/>
  <c r="C214" i="17"/>
  <c r="A214" i="17"/>
  <c r="C213" i="17"/>
  <c r="A213" i="17"/>
  <c r="C212" i="17"/>
  <c r="A212" i="17"/>
  <c r="C211" i="17"/>
  <c r="A211" i="17"/>
  <c r="C210" i="17"/>
  <c r="A210" i="17"/>
  <c r="C209" i="17"/>
  <c r="A209" i="17"/>
  <c r="C208" i="17"/>
  <c r="A208" i="17"/>
  <c r="C207" i="17"/>
  <c r="A207" i="17"/>
  <c r="C206" i="17"/>
  <c r="A206" i="17"/>
  <c r="C205" i="17"/>
  <c r="A205" i="17"/>
  <c r="C204" i="17"/>
  <c r="A204" i="17"/>
  <c r="C203" i="17"/>
  <c r="A203" i="17"/>
  <c r="C202" i="17"/>
  <c r="A202" i="17"/>
  <c r="C201" i="17"/>
  <c r="A201" i="17"/>
  <c r="C200" i="17"/>
  <c r="A200" i="17"/>
  <c r="C199" i="17"/>
  <c r="A199" i="17"/>
  <c r="C198" i="17"/>
  <c r="A198" i="17"/>
  <c r="C197" i="17"/>
  <c r="A197" i="17"/>
  <c r="C196" i="17"/>
  <c r="A196" i="17"/>
  <c r="C195" i="17"/>
  <c r="A195" i="17"/>
  <c r="C194" i="17"/>
  <c r="A194" i="17"/>
  <c r="C193" i="17"/>
  <c r="A193" i="17"/>
  <c r="C192" i="17"/>
  <c r="A192" i="17"/>
  <c r="C191" i="17"/>
  <c r="A191" i="17"/>
  <c r="C190" i="17"/>
  <c r="A190" i="17"/>
  <c r="C189" i="17"/>
  <c r="A189" i="17"/>
  <c r="C188" i="17"/>
  <c r="A188" i="17"/>
  <c r="C187" i="17"/>
  <c r="A187" i="17"/>
  <c r="C186" i="17"/>
  <c r="A186" i="17"/>
  <c r="C185" i="17"/>
  <c r="A185" i="17"/>
  <c r="C184" i="17"/>
  <c r="A184" i="17"/>
  <c r="C183" i="17"/>
  <c r="A183" i="17"/>
  <c r="C182" i="17"/>
  <c r="A182" i="17"/>
  <c r="C181" i="17"/>
  <c r="A181" i="17"/>
  <c r="C180" i="17"/>
  <c r="A180" i="17"/>
  <c r="C179" i="17"/>
  <c r="A179" i="17"/>
  <c r="C178" i="17"/>
  <c r="A178" i="17"/>
  <c r="C177" i="17"/>
  <c r="A177" i="17"/>
  <c r="C176" i="17"/>
  <c r="A176" i="17"/>
  <c r="C175" i="17"/>
  <c r="A175" i="17"/>
  <c r="C174" i="17"/>
  <c r="A174" i="17"/>
  <c r="C173" i="17"/>
  <c r="A173" i="17"/>
  <c r="C172" i="17"/>
  <c r="A172" i="17"/>
  <c r="C171" i="17"/>
  <c r="A171" i="17"/>
  <c r="C170" i="17"/>
  <c r="A170" i="17"/>
  <c r="C169" i="17"/>
  <c r="A169" i="17"/>
  <c r="C168" i="17"/>
  <c r="A168" i="17"/>
  <c r="C167" i="17"/>
  <c r="A167" i="17"/>
  <c r="C166" i="17"/>
  <c r="A166" i="17"/>
  <c r="C165" i="17"/>
  <c r="A165" i="17"/>
  <c r="C164" i="17"/>
  <c r="A164" i="17"/>
  <c r="C163" i="17"/>
  <c r="A163" i="17"/>
  <c r="C162" i="17"/>
  <c r="A162" i="17"/>
  <c r="C161" i="17"/>
  <c r="A161" i="17"/>
  <c r="C160" i="17"/>
  <c r="A160" i="17"/>
  <c r="C159" i="17"/>
  <c r="A159" i="17"/>
  <c r="C158" i="17"/>
  <c r="A158" i="17"/>
  <c r="C157" i="17"/>
  <c r="A157" i="17"/>
  <c r="C156" i="17"/>
  <c r="A156" i="17"/>
  <c r="C155" i="17"/>
  <c r="A155" i="17"/>
  <c r="C154" i="17"/>
  <c r="A154" i="17"/>
  <c r="C153" i="17"/>
  <c r="A153" i="17"/>
  <c r="C152" i="17"/>
  <c r="A152" i="17"/>
  <c r="C151" i="17"/>
  <c r="A151" i="17"/>
  <c r="C150" i="17"/>
  <c r="A150" i="17"/>
  <c r="C149" i="17"/>
  <c r="A149" i="17"/>
  <c r="C148" i="17"/>
  <c r="A148" i="17"/>
  <c r="C147" i="17"/>
  <c r="A147" i="17"/>
  <c r="C146" i="17"/>
  <c r="A146" i="17"/>
  <c r="C145" i="17"/>
  <c r="A145" i="17"/>
  <c r="C144" i="17"/>
  <c r="A144" i="17"/>
  <c r="C143" i="17"/>
  <c r="A143" i="17"/>
  <c r="C142" i="17"/>
  <c r="A142" i="17"/>
  <c r="C141" i="17"/>
  <c r="A141" i="17"/>
  <c r="C140" i="17"/>
  <c r="A140" i="17"/>
  <c r="C139" i="17"/>
  <c r="A139" i="17"/>
  <c r="C138" i="17"/>
  <c r="A138" i="17"/>
  <c r="C137" i="17"/>
  <c r="A137" i="17"/>
  <c r="C136" i="17"/>
  <c r="A136" i="17"/>
  <c r="C135" i="17"/>
  <c r="A135" i="17"/>
  <c r="C134" i="17"/>
  <c r="A134" i="17"/>
  <c r="C133" i="17"/>
  <c r="A133" i="17"/>
  <c r="C132" i="17"/>
  <c r="A132" i="17"/>
  <c r="C131" i="17"/>
  <c r="A131" i="17"/>
  <c r="C130" i="17"/>
  <c r="A130" i="17"/>
  <c r="C129" i="17"/>
  <c r="A129" i="17"/>
  <c r="C128" i="17"/>
  <c r="A128" i="17"/>
  <c r="C127" i="17"/>
  <c r="A127" i="17"/>
  <c r="C126" i="17"/>
  <c r="A126" i="17"/>
  <c r="C125" i="17"/>
  <c r="A125" i="17"/>
  <c r="C124" i="17"/>
  <c r="A124" i="17"/>
  <c r="C123" i="17"/>
  <c r="A123" i="17"/>
  <c r="C122" i="17"/>
  <c r="A122" i="17"/>
  <c r="C121" i="17"/>
  <c r="A121" i="17"/>
  <c r="C120" i="17"/>
  <c r="A120" i="17"/>
  <c r="C119" i="17"/>
  <c r="A119" i="17"/>
  <c r="C118" i="17"/>
  <c r="A118" i="17"/>
  <c r="C117" i="17"/>
  <c r="A117" i="17"/>
  <c r="C116" i="17"/>
  <c r="A116" i="17"/>
  <c r="C115" i="17"/>
  <c r="A115" i="17"/>
  <c r="C114" i="17"/>
  <c r="A114" i="17"/>
  <c r="C113" i="17"/>
  <c r="A113" i="17"/>
  <c r="C112" i="17"/>
  <c r="A112" i="17"/>
  <c r="C111" i="17"/>
  <c r="A111" i="17"/>
  <c r="C110" i="17"/>
  <c r="A110" i="17"/>
  <c r="C109" i="17"/>
  <c r="A109" i="17"/>
  <c r="C108" i="17"/>
  <c r="A108" i="17"/>
  <c r="C107" i="17"/>
  <c r="A107" i="17"/>
  <c r="C106" i="17"/>
  <c r="A106" i="17"/>
  <c r="C105" i="17"/>
  <c r="A105" i="17"/>
  <c r="C104" i="17"/>
  <c r="A104" i="17"/>
  <c r="C103" i="17"/>
  <c r="A103" i="17"/>
  <c r="C102" i="17"/>
  <c r="A102" i="17"/>
  <c r="C101" i="17"/>
  <c r="A101" i="17"/>
  <c r="C100" i="17"/>
  <c r="A100" i="17"/>
  <c r="C99" i="17"/>
  <c r="A99" i="17"/>
  <c r="C98" i="17"/>
  <c r="A98" i="17"/>
  <c r="C97" i="17"/>
  <c r="A97" i="17"/>
  <c r="C96" i="17"/>
  <c r="A96" i="17"/>
  <c r="C95" i="17"/>
  <c r="A95" i="17"/>
  <c r="C94" i="17"/>
  <c r="A94" i="17"/>
  <c r="C93" i="17"/>
  <c r="A93" i="17"/>
  <c r="C92" i="17"/>
  <c r="A92" i="17"/>
  <c r="C91" i="17"/>
  <c r="A91" i="17"/>
  <c r="C90" i="17"/>
  <c r="A90" i="17"/>
  <c r="C89" i="17"/>
  <c r="A89" i="17"/>
  <c r="C88" i="17"/>
  <c r="A88" i="17"/>
  <c r="C87" i="17"/>
  <c r="A87" i="17"/>
  <c r="C86" i="17"/>
  <c r="A86" i="17"/>
  <c r="C85" i="17"/>
  <c r="A85" i="17"/>
  <c r="C84" i="17"/>
  <c r="A84" i="17"/>
  <c r="C83" i="17"/>
  <c r="A83" i="17"/>
  <c r="C82" i="17"/>
  <c r="A82" i="17"/>
  <c r="C81" i="17"/>
  <c r="A81" i="17"/>
  <c r="C80" i="17"/>
  <c r="A80" i="17"/>
  <c r="C79" i="17"/>
  <c r="A79" i="17"/>
  <c r="C78" i="17"/>
  <c r="A78" i="17"/>
  <c r="C77" i="17"/>
  <c r="A77" i="17"/>
  <c r="C76" i="17"/>
  <c r="A76" i="17"/>
  <c r="C75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C2" i="17"/>
  <c r="C404" i="16"/>
  <c r="A404" i="16"/>
  <c r="C403" i="16"/>
  <c r="A403" i="16"/>
  <c r="C402" i="16"/>
  <c r="A402" i="16"/>
  <c r="C401" i="16"/>
  <c r="A401" i="16"/>
  <c r="C400" i="16"/>
  <c r="A400" i="16"/>
  <c r="C399" i="16"/>
  <c r="A399" i="16"/>
  <c r="C398" i="16"/>
  <c r="A398" i="16"/>
  <c r="C397" i="16"/>
  <c r="A397" i="16"/>
  <c r="C396" i="16"/>
  <c r="A396" i="16"/>
  <c r="C395" i="16"/>
  <c r="A395" i="16"/>
  <c r="C394" i="16"/>
  <c r="A394" i="16"/>
  <c r="C393" i="16"/>
  <c r="A393" i="16"/>
  <c r="C392" i="16"/>
  <c r="A392" i="16"/>
  <c r="C391" i="16"/>
  <c r="A391" i="16"/>
  <c r="C390" i="16"/>
  <c r="A390" i="16"/>
  <c r="C389" i="16"/>
  <c r="A389" i="16"/>
  <c r="C388" i="16"/>
  <c r="A388" i="16"/>
  <c r="C387" i="16"/>
  <c r="A387" i="16"/>
  <c r="C386" i="16"/>
  <c r="A386" i="16"/>
  <c r="C385" i="16"/>
  <c r="A385" i="16"/>
  <c r="C384" i="16"/>
  <c r="A384" i="16"/>
  <c r="C383" i="16"/>
  <c r="A383" i="16"/>
  <c r="C382" i="16"/>
  <c r="A382" i="16"/>
  <c r="C381" i="16"/>
  <c r="A381" i="16"/>
  <c r="C380" i="16"/>
  <c r="A380" i="16"/>
  <c r="C379" i="16"/>
  <c r="A379" i="16"/>
  <c r="C378" i="16"/>
  <c r="A378" i="16"/>
  <c r="C377" i="16"/>
  <c r="A377" i="16"/>
  <c r="C376" i="16"/>
  <c r="A376" i="16"/>
  <c r="C375" i="16"/>
  <c r="A375" i="16"/>
  <c r="C374" i="16"/>
  <c r="A374" i="16"/>
  <c r="C373" i="16"/>
  <c r="A373" i="16"/>
  <c r="C372" i="16"/>
  <c r="A372" i="16"/>
  <c r="C371" i="16"/>
  <c r="A371" i="16"/>
  <c r="C370" i="16"/>
  <c r="A370" i="16"/>
  <c r="C369" i="16"/>
  <c r="A369" i="16"/>
  <c r="C368" i="16"/>
  <c r="A368" i="16"/>
  <c r="C367" i="16"/>
  <c r="A367" i="16"/>
  <c r="C366" i="16"/>
  <c r="A366" i="16"/>
  <c r="C365" i="16"/>
  <c r="A365" i="16"/>
  <c r="C364" i="16"/>
  <c r="A364" i="16"/>
  <c r="C363" i="16"/>
  <c r="A363" i="16"/>
  <c r="C362" i="16"/>
  <c r="A362" i="16"/>
  <c r="C361" i="16"/>
  <c r="A361" i="16"/>
  <c r="C360" i="16"/>
  <c r="A360" i="16"/>
  <c r="C359" i="16"/>
  <c r="A359" i="16"/>
  <c r="C358" i="16"/>
  <c r="A358" i="16"/>
  <c r="C357" i="16"/>
  <c r="A357" i="16"/>
  <c r="C356" i="16"/>
  <c r="A356" i="16"/>
  <c r="C355" i="16"/>
  <c r="A355" i="16"/>
  <c r="C354" i="16"/>
  <c r="A354" i="16"/>
  <c r="C353" i="16"/>
  <c r="A353" i="16"/>
  <c r="C352" i="16"/>
  <c r="A352" i="16"/>
  <c r="C351" i="16"/>
  <c r="A351" i="16"/>
  <c r="C350" i="16"/>
  <c r="A350" i="16"/>
  <c r="C349" i="16"/>
  <c r="A349" i="16"/>
  <c r="C348" i="16"/>
  <c r="A348" i="16"/>
  <c r="C347" i="16"/>
  <c r="A347" i="16"/>
  <c r="C346" i="16"/>
  <c r="A346" i="16"/>
  <c r="C345" i="16"/>
  <c r="A345" i="16"/>
  <c r="C344" i="16"/>
  <c r="A344" i="16"/>
  <c r="C343" i="16"/>
  <c r="A343" i="16"/>
  <c r="C342" i="16"/>
  <c r="A342" i="16"/>
  <c r="C341" i="16"/>
  <c r="A341" i="16"/>
  <c r="C340" i="16"/>
  <c r="A340" i="16"/>
  <c r="C339" i="16"/>
  <c r="A339" i="16"/>
  <c r="C338" i="16"/>
  <c r="A338" i="16"/>
  <c r="C337" i="16"/>
  <c r="A337" i="16"/>
  <c r="C336" i="16"/>
  <c r="A336" i="16"/>
  <c r="C335" i="16"/>
  <c r="A335" i="16"/>
  <c r="C334" i="16"/>
  <c r="A334" i="16"/>
  <c r="C333" i="16"/>
  <c r="A333" i="16"/>
  <c r="C332" i="16"/>
  <c r="A332" i="16"/>
  <c r="C331" i="16"/>
  <c r="A331" i="16"/>
  <c r="C330" i="16"/>
  <c r="A330" i="16"/>
  <c r="C329" i="16"/>
  <c r="A329" i="16"/>
  <c r="C328" i="16"/>
  <c r="A328" i="16"/>
  <c r="C327" i="16"/>
  <c r="A327" i="16"/>
  <c r="C326" i="16"/>
  <c r="A326" i="16"/>
  <c r="C325" i="16"/>
  <c r="A325" i="16"/>
  <c r="C324" i="16"/>
  <c r="A324" i="16"/>
  <c r="C323" i="16"/>
  <c r="A323" i="16"/>
  <c r="C322" i="16"/>
  <c r="A322" i="16"/>
  <c r="C321" i="16"/>
  <c r="A321" i="16"/>
  <c r="C320" i="16"/>
  <c r="A320" i="16"/>
  <c r="C319" i="16"/>
  <c r="A319" i="16"/>
  <c r="C318" i="16"/>
  <c r="A318" i="16"/>
  <c r="C317" i="16"/>
  <c r="A317" i="16"/>
  <c r="C316" i="16"/>
  <c r="A316" i="16"/>
  <c r="C315" i="16"/>
  <c r="A315" i="16"/>
  <c r="C314" i="16"/>
  <c r="A314" i="16"/>
  <c r="C313" i="16"/>
  <c r="A313" i="16"/>
  <c r="C312" i="16"/>
  <c r="A312" i="16"/>
  <c r="C311" i="16"/>
  <c r="A311" i="16"/>
  <c r="C310" i="16"/>
  <c r="A310" i="16"/>
  <c r="C309" i="16"/>
  <c r="A309" i="16"/>
  <c r="C308" i="16"/>
  <c r="A308" i="16"/>
  <c r="C307" i="16"/>
  <c r="A307" i="16"/>
  <c r="C306" i="16"/>
  <c r="A306" i="16"/>
  <c r="C305" i="16"/>
  <c r="A305" i="16"/>
  <c r="C304" i="16"/>
  <c r="A304" i="16"/>
  <c r="C303" i="16"/>
  <c r="A303" i="16"/>
  <c r="C302" i="16"/>
  <c r="A302" i="16"/>
  <c r="C301" i="16"/>
  <c r="A301" i="16"/>
  <c r="C300" i="16"/>
  <c r="A300" i="16"/>
  <c r="C299" i="16"/>
  <c r="A299" i="16"/>
  <c r="C298" i="16"/>
  <c r="A298" i="16"/>
  <c r="C297" i="16"/>
  <c r="A297" i="16"/>
  <c r="C296" i="16"/>
  <c r="A296" i="16"/>
  <c r="C295" i="16"/>
  <c r="A295" i="16"/>
  <c r="C294" i="16"/>
  <c r="A294" i="16"/>
  <c r="C293" i="16"/>
  <c r="A293" i="16"/>
  <c r="C292" i="16"/>
  <c r="A292" i="16"/>
  <c r="C291" i="16"/>
  <c r="A291" i="16"/>
  <c r="C290" i="16"/>
  <c r="A290" i="16"/>
  <c r="C289" i="16"/>
  <c r="A289" i="16"/>
  <c r="C288" i="16"/>
  <c r="A288" i="16"/>
  <c r="C287" i="16"/>
  <c r="A287" i="16"/>
  <c r="C286" i="16"/>
  <c r="A286" i="16"/>
  <c r="C285" i="16"/>
  <c r="A285" i="16"/>
  <c r="C284" i="16"/>
  <c r="A284" i="16"/>
  <c r="C283" i="16"/>
  <c r="A283" i="16"/>
  <c r="C282" i="16"/>
  <c r="A282" i="16"/>
  <c r="C281" i="16"/>
  <c r="A281" i="16"/>
  <c r="C280" i="16"/>
  <c r="A280" i="16"/>
  <c r="C279" i="16"/>
  <c r="A279" i="16"/>
  <c r="C278" i="16"/>
  <c r="A278" i="16"/>
  <c r="C277" i="16"/>
  <c r="A277" i="16"/>
  <c r="C276" i="16"/>
  <c r="A276" i="16"/>
  <c r="C275" i="16"/>
  <c r="A275" i="16"/>
  <c r="C274" i="16"/>
  <c r="A274" i="16"/>
  <c r="C273" i="16"/>
  <c r="A273" i="16"/>
  <c r="C272" i="16"/>
  <c r="A272" i="16"/>
  <c r="C271" i="16"/>
  <c r="A271" i="16"/>
  <c r="C270" i="16"/>
  <c r="A270" i="16"/>
  <c r="C269" i="16"/>
  <c r="A269" i="16"/>
  <c r="C268" i="16"/>
  <c r="A268" i="16"/>
  <c r="C267" i="16"/>
  <c r="A267" i="16"/>
  <c r="C266" i="16"/>
  <c r="A266" i="16"/>
  <c r="C265" i="16"/>
  <c r="A265" i="16"/>
  <c r="C264" i="16"/>
  <c r="A264" i="16"/>
  <c r="C263" i="16"/>
  <c r="A263" i="16"/>
  <c r="C262" i="16"/>
  <c r="A262" i="16"/>
  <c r="C261" i="16"/>
  <c r="A261" i="16"/>
  <c r="C260" i="16"/>
  <c r="A260" i="16"/>
  <c r="C259" i="16"/>
  <c r="A259" i="16"/>
  <c r="C258" i="16"/>
  <c r="A258" i="16"/>
  <c r="C257" i="16"/>
  <c r="A257" i="16"/>
  <c r="C256" i="16"/>
  <c r="A256" i="16"/>
  <c r="C255" i="16"/>
  <c r="A255" i="16"/>
  <c r="C254" i="16"/>
  <c r="A254" i="16"/>
  <c r="C253" i="16"/>
  <c r="A253" i="16"/>
  <c r="C252" i="16"/>
  <c r="A252" i="16"/>
  <c r="C251" i="16"/>
  <c r="A251" i="16"/>
  <c r="C250" i="16"/>
  <c r="A250" i="16"/>
  <c r="C249" i="16"/>
  <c r="A249" i="16"/>
  <c r="C248" i="16"/>
  <c r="A248" i="16"/>
  <c r="C247" i="16"/>
  <c r="A247" i="16"/>
  <c r="C246" i="16"/>
  <c r="A246" i="16"/>
  <c r="C245" i="16"/>
  <c r="A245" i="16"/>
  <c r="C244" i="16"/>
  <c r="A244" i="16"/>
  <c r="C243" i="16"/>
  <c r="A243" i="16"/>
  <c r="C242" i="16"/>
  <c r="A242" i="16"/>
  <c r="C241" i="16"/>
  <c r="A241" i="16"/>
  <c r="C240" i="16"/>
  <c r="A240" i="16"/>
  <c r="C239" i="16"/>
  <c r="A239" i="16"/>
  <c r="C238" i="16"/>
  <c r="A238" i="16"/>
  <c r="C237" i="16"/>
  <c r="A237" i="16"/>
  <c r="C236" i="16"/>
  <c r="A236" i="16"/>
  <c r="C235" i="16"/>
  <c r="A235" i="16"/>
  <c r="C234" i="16"/>
  <c r="A234" i="16"/>
  <c r="C233" i="16"/>
  <c r="A233" i="16"/>
  <c r="C232" i="16"/>
  <c r="A232" i="16"/>
  <c r="C231" i="16"/>
  <c r="A231" i="16"/>
  <c r="C230" i="16"/>
  <c r="A230" i="16"/>
  <c r="C229" i="16"/>
  <c r="A229" i="16"/>
  <c r="C228" i="16"/>
  <c r="A228" i="16"/>
  <c r="C227" i="16"/>
  <c r="A227" i="16"/>
  <c r="C226" i="16"/>
  <c r="A226" i="16"/>
  <c r="C225" i="16"/>
  <c r="A225" i="16"/>
  <c r="C224" i="16"/>
  <c r="A224" i="16"/>
  <c r="C223" i="16"/>
  <c r="A223" i="16"/>
  <c r="C222" i="16"/>
  <c r="A222" i="16"/>
  <c r="C221" i="16"/>
  <c r="A221" i="16"/>
  <c r="C220" i="16"/>
  <c r="A220" i="16"/>
  <c r="C219" i="16"/>
  <c r="A219" i="16"/>
  <c r="C218" i="16"/>
  <c r="A218" i="16"/>
  <c r="C217" i="16"/>
  <c r="A217" i="16"/>
  <c r="C216" i="16"/>
  <c r="A216" i="16"/>
  <c r="C215" i="16"/>
  <c r="A215" i="16"/>
  <c r="C214" i="16"/>
  <c r="A214" i="16"/>
  <c r="C213" i="16"/>
  <c r="A213" i="16"/>
  <c r="C212" i="16"/>
  <c r="A212" i="16"/>
  <c r="C211" i="16"/>
  <c r="A211" i="16"/>
  <c r="C210" i="16"/>
  <c r="A210" i="16"/>
  <c r="C209" i="16"/>
  <c r="A209" i="16"/>
  <c r="C208" i="16"/>
  <c r="A208" i="16"/>
  <c r="C207" i="16"/>
  <c r="A207" i="16"/>
  <c r="C206" i="16"/>
  <c r="A206" i="16"/>
  <c r="C205" i="16"/>
  <c r="A205" i="16"/>
  <c r="C204" i="16"/>
  <c r="A204" i="16"/>
  <c r="C203" i="16"/>
  <c r="A203" i="16"/>
  <c r="C202" i="16"/>
  <c r="A202" i="16"/>
  <c r="C201" i="16"/>
  <c r="A201" i="16"/>
  <c r="C200" i="16"/>
  <c r="A200" i="16"/>
  <c r="C199" i="16"/>
  <c r="A199" i="16"/>
  <c r="C198" i="16"/>
  <c r="A198" i="16"/>
  <c r="C197" i="16"/>
  <c r="A197" i="16"/>
  <c r="C196" i="16"/>
  <c r="A196" i="16"/>
  <c r="C195" i="16"/>
  <c r="A195" i="16"/>
  <c r="C194" i="16"/>
  <c r="A194" i="16"/>
  <c r="C193" i="16"/>
  <c r="A193" i="16"/>
  <c r="C192" i="16"/>
  <c r="A192" i="16"/>
  <c r="C191" i="16"/>
  <c r="A191" i="16"/>
  <c r="C190" i="16"/>
  <c r="A190" i="16"/>
  <c r="C189" i="16"/>
  <c r="A189" i="16"/>
  <c r="C188" i="16"/>
  <c r="A188" i="16"/>
  <c r="C187" i="16"/>
  <c r="A187" i="16"/>
  <c r="C186" i="16"/>
  <c r="A186" i="16"/>
  <c r="C185" i="16"/>
  <c r="A185" i="16"/>
  <c r="C184" i="16"/>
  <c r="A184" i="16"/>
  <c r="C183" i="16"/>
  <c r="A183" i="16"/>
  <c r="C182" i="16"/>
  <c r="A182" i="16"/>
  <c r="C181" i="16"/>
  <c r="A181" i="16"/>
  <c r="C180" i="16"/>
  <c r="A180" i="16"/>
  <c r="C179" i="16"/>
  <c r="A179" i="16"/>
  <c r="C178" i="16"/>
  <c r="A178" i="16"/>
  <c r="C177" i="16"/>
  <c r="A177" i="16"/>
  <c r="C176" i="16"/>
  <c r="A176" i="16"/>
  <c r="C175" i="16"/>
  <c r="A175" i="16"/>
  <c r="C174" i="16"/>
  <c r="A174" i="16"/>
  <c r="C173" i="16"/>
  <c r="A173" i="16"/>
  <c r="C172" i="16"/>
  <c r="A172" i="16"/>
  <c r="C171" i="16"/>
  <c r="A171" i="16"/>
  <c r="C170" i="16"/>
  <c r="A170" i="16"/>
  <c r="C169" i="16"/>
  <c r="A169" i="16"/>
  <c r="C168" i="16"/>
  <c r="A168" i="16"/>
  <c r="C167" i="16"/>
  <c r="A167" i="16"/>
  <c r="C166" i="16"/>
  <c r="A166" i="16"/>
  <c r="C165" i="16"/>
  <c r="A165" i="16"/>
  <c r="C164" i="16"/>
  <c r="A164" i="16"/>
  <c r="C163" i="16"/>
  <c r="A163" i="16"/>
  <c r="C162" i="16"/>
  <c r="A162" i="16"/>
  <c r="C161" i="16"/>
  <c r="A161" i="16"/>
  <c r="C160" i="16"/>
  <c r="A160" i="16"/>
  <c r="C159" i="16"/>
  <c r="A159" i="16"/>
  <c r="C158" i="16"/>
  <c r="A158" i="16"/>
  <c r="C157" i="16"/>
  <c r="A157" i="16"/>
  <c r="C156" i="16"/>
  <c r="A156" i="16"/>
  <c r="C155" i="16"/>
  <c r="A155" i="16"/>
  <c r="C154" i="16"/>
  <c r="A154" i="16"/>
  <c r="C153" i="16"/>
  <c r="A153" i="16"/>
  <c r="C152" i="16"/>
  <c r="A152" i="16"/>
  <c r="C151" i="16"/>
  <c r="A151" i="16"/>
  <c r="C150" i="16"/>
  <c r="A150" i="16"/>
  <c r="C149" i="16"/>
  <c r="A149" i="16"/>
  <c r="C148" i="16"/>
  <c r="A148" i="16"/>
  <c r="C147" i="16"/>
  <c r="A147" i="16"/>
  <c r="C146" i="16"/>
  <c r="A146" i="16"/>
  <c r="C145" i="16"/>
  <c r="A145" i="16"/>
  <c r="C144" i="16"/>
  <c r="A144" i="16"/>
  <c r="C143" i="16"/>
  <c r="A143" i="16"/>
  <c r="C142" i="16"/>
  <c r="A142" i="16"/>
  <c r="C141" i="16"/>
  <c r="A141" i="16"/>
  <c r="C140" i="16"/>
  <c r="A140" i="16"/>
  <c r="C139" i="16"/>
  <c r="A139" i="16"/>
  <c r="C138" i="16"/>
  <c r="A138" i="16"/>
  <c r="C137" i="16"/>
  <c r="A137" i="16"/>
  <c r="C136" i="16"/>
  <c r="A136" i="16"/>
  <c r="C135" i="16"/>
  <c r="A135" i="16"/>
  <c r="C134" i="16"/>
  <c r="A134" i="16"/>
  <c r="C133" i="16"/>
  <c r="A133" i="16"/>
  <c r="C132" i="16"/>
  <c r="A132" i="16"/>
  <c r="C131" i="16"/>
  <c r="A131" i="16"/>
  <c r="C130" i="16"/>
  <c r="A130" i="16"/>
  <c r="C129" i="16"/>
  <c r="A129" i="16"/>
  <c r="C128" i="16"/>
  <c r="A128" i="16"/>
  <c r="C127" i="16"/>
  <c r="A127" i="16"/>
  <c r="C126" i="16"/>
  <c r="A126" i="16"/>
  <c r="C125" i="16"/>
  <c r="A125" i="16"/>
  <c r="C124" i="16"/>
  <c r="A124" i="16"/>
  <c r="C123" i="16"/>
  <c r="A123" i="16"/>
  <c r="C122" i="16"/>
  <c r="A122" i="16"/>
  <c r="C121" i="16"/>
  <c r="A121" i="16"/>
  <c r="C120" i="16"/>
  <c r="A120" i="16"/>
  <c r="C119" i="16"/>
  <c r="A119" i="16"/>
  <c r="C118" i="16"/>
  <c r="A118" i="16"/>
  <c r="C117" i="16"/>
  <c r="A117" i="16"/>
  <c r="C116" i="16"/>
  <c r="A116" i="16"/>
  <c r="C115" i="16"/>
  <c r="A115" i="16"/>
  <c r="C114" i="16"/>
  <c r="A114" i="16"/>
  <c r="C113" i="16"/>
  <c r="A113" i="16"/>
  <c r="C112" i="16"/>
  <c r="A112" i="16"/>
  <c r="C111" i="16"/>
  <c r="A111" i="16"/>
  <c r="C110" i="16"/>
  <c r="A110" i="16"/>
  <c r="C109" i="16"/>
  <c r="A109" i="16"/>
  <c r="C108" i="16"/>
  <c r="A108" i="16"/>
  <c r="C107" i="16"/>
  <c r="A107" i="16"/>
  <c r="C106" i="16"/>
  <c r="A106" i="16"/>
  <c r="C105" i="16"/>
  <c r="A105" i="16"/>
  <c r="C104" i="16"/>
  <c r="A104" i="16"/>
  <c r="C103" i="16"/>
  <c r="A103" i="16"/>
  <c r="C102" i="16"/>
  <c r="A102" i="16"/>
  <c r="C101" i="16"/>
  <c r="A101" i="16"/>
  <c r="C100" i="16"/>
  <c r="A100" i="16"/>
  <c r="C99" i="16"/>
  <c r="A99" i="16"/>
  <c r="C98" i="16"/>
  <c r="A98" i="16"/>
  <c r="C97" i="16"/>
  <c r="A97" i="16"/>
  <c r="C96" i="16"/>
  <c r="A96" i="16"/>
  <c r="C95" i="16"/>
  <c r="A95" i="16"/>
  <c r="C94" i="16"/>
  <c r="A94" i="16"/>
  <c r="C93" i="16"/>
  <c r="A93" i="16"/>
  <c r="C92" i="16"/>
  <c r="A92" i="16"/>
  <c r="C91" i="16"/>
  <c r="A91" i="16"/>
  <c r="C90" i="16"/>
  <c r="A90" i="16"/>
  <c r="C89" i="16"/>
  <c r="A89" i="16"/>
  <c r="C2" i="16"/>
  <c r="C400" i="15"/>
  <c r="A400" i="15"/>
  <c r="C399" i="15"/>
  <c r="A399" i="15"/>
  <c r="C398" i="15"/>
  <c r="A398" i="15"/>
  <c r="C397" i="15"/>
  <c r="A397" i="15"/>
  <c r="C396" i="15"/>
  <c r="A396" i="15"/>
  <c r="C395" i="15"/>
  <c r="A395" i="15"/>
  <c r="C394" i="15"/>
  <c r="A394" i="15"/>
  <c r="C393" i="15"/>
  <c r="A393" i="15"/>
  <c r="C392" i="15"/>
  <c r="A392" i="15"/>
  <c r="C391" i="15"/>
  <c r="A391" i="15"/>
  <c r="C390" i="15"/>
  <c r="A390" i="15"/>
  <c r="C389" i="15"/>
  <c r="A389" i="15"/>
  <c r="C388" i="15"/>
  <c r="A388" i="15"/>
  <c r="C387" i="15"/>
  <c r="A387" i="15"/>
  <c r="C386" i="15"/>
  <c r="A386" i="15"/>
  <c r="C385" i="15"/>
  <c r="A385" i="15"/>
  <c r="C384" i="15"/>
  <c r="A384" i="15"/>
  <c r="C383" i="15"/>
  <c r="A383" i="15"/>
  <c r="C382" i="15"/>
  <c r="A382" i="15"/>
  <c r="C381" i="15"/>
  <c r="A381" i="15"/>
  <c r="C380" i="15"/>
  <c r="A380" i="15"/>
  <c r="C379" i="15"/>
  <c r="A379" i="15"/>
  <c r="C378" i="15"/>
  <c r="A378" i="15"/>
  <c r="C377" i="15"/>
  <c r="A377" i="15"/>
  <c r="C376" i="15"/>
  <c r="A376" i="15"/>
  <c r="C375" i="15"/>
  <c r="A375" i="15"/>
  <c r="C374" i="15"/>
  <c r="A374" i="15"/>
  <c r="C373" i="15"/>
  <c r="A373" i="15"/>
  <c r="C372" i="15"/>
  <c r="A372" i="15"/>
  <c r="C371" i="15"/>
  <c r="A371" i="15"/>
  <c r="C370" i="15"/>
  <c r="A370" i="15"/>
  <c r="C369" i="15"/>
  <c r="A369" i="15"/>
  <c r="C368" i="15"/>
  <c r="A368" i="15"/>
  <c r="C367" i="15"/>
  <c r="A367" i="15"/>
  <c r="C366" i="15"/>
  <c r="A366" i="15"/>
  <c r="C365" i="15"/>
  <c r="A365" i="15"/>
  <c r="C364" i="15"/>
  <c r="A364" i="15"/>
  <c r="C363" i="15"/>
  <c r="A363" i="15"/>
  <c r="C362" i="15"/>
  <c r="A362" i="15"/>
  <c r="C361" i="15"/>
  <c r="A361" i="15"/>
  <c r="C360" i="15"/>
  <c r="A360" i="15"/>
  <c r="C359" i="15"/>
  <c r="A359" i="15"/>
  <c r="C358" i="15"/>
  <c r="A358" i="15"/>
  <c r="C357" i="15"/>
  <c r="A357" i="15"/>
  <c r="C356" i="15"/>
  <c r="A356" i="15"/>
  <c r="C355" i="15"/>
  <c r="A355" i="15"/>
  <c r="C354" i="15"/>
  <c r="A354" i="15"/>
  <c r="C353" i="15"/>
  <c r="A353" i="15"/>
  <c r="C352" i="15"/>
  <c r="A352" i="15"/>
  <c r="C351" i="15"/>
  <c r="A351" i="15"/>
  <c r="C350" i="15"/>
  <c r="A350" i="15"/>
  <c r="C349" i="15"/>
  <c r="A349" i="15"/>
  <c r="C348" i="15"/>
  <c r="A348" i="15"/>
  <c r="C347" i="15"/>
  <c r="A347" i="15"/>
  <c r="C346" i="15"/>
  <c r="A346" i="15"/>
  <c r="C345" i="15"/>
  <c r="A345" i="15"/>
  <c r="C344" i="15"/>
  <c r="A344" i="15"/>
  <c r="C343" i="15"/>
  <c r="A343" i="15"/>
  <c r="C342" i="15"/>
  <c r="A342" i="15"/>
  <c r="C341" i="15"/>
  <c r="A341" i="15"/>
  <c r="C340" i="15"/>
  <c r="A340" i="15"/>
  <c r="C339" i="15"/>
  <c r="A339" i="15"/>
  <c r="C338" i="15"/>
  <c r="A338" i="15"/>
  <c r="C337" i="15"/>
  <c r="A337" i="15"/>
  <c r="C336" i="15"/>
  <c r="A336" i="15"/>
  <c r="C335" i="15"/>
  <c r="A335" i="15"/>
  <c r="C334" i="15"/>
  <c r="A334" i="15"/>
  <c r="C333" i="15"/>
  <c r="A333" i="15"/>
  <c r="C332" i="15"/>
  <c r="A332" i="15"/>
  <c r="C331" i="15"/>
  <c r="A331" i="15"/>
  <c r="C330" i="15"/>
  <c r="A330" i="15"/>
  <c r="C329" i="15"/>
  <c r="A329" i="15"/>
  <c r="C328" i="15"/>
  <c r="A328" i="15"/>
  <c r="C327" i="15"/>
  <c r="A327" i="15"/>
  <c r="C326" i="15"/>
  <c r="A326" i="15"/>
  <c r="C325" i="15"/>
  <c r="A325" i="15"/>
  <c r="C324" i="15"/>
  <c r="A324" i="15"/>
  <c r="C323" i="15"/>
  <c r="A323" i="15"/>
  <c r="C322" i="15"/>
  <c r="A322" i="15"/>
  <c r="C321" i="15"/>
  <c r="A321" i="15"/>
  <c r="C320" i="15"/>
  <c r="A320" i="15"/>
  <c r="C319" i="15"/>
  <c r="A319" i="15"/>
  <c r="C318" i="15"/>
  <c r="A318" i="15"/>
  <c r="C317" i="15"/>
  <c r="A317" i="15"/>
  <c r="C316" i="15"/>
  <c r="A316" i="15"/>
  <c r="C315" i="15"/>
  <c r="A315" i="15"/>
  <c r="C314" i="15"/>
  <c r="A314" i="15"/>
  <c r="C313" i="15"/>
  <c r="A313" i="15"/>
  <c r="C312" i="15"/>
  <c r="A312" i="15"/>
  <c r="C311" i="15"/>
  <c r="A311" i="15"/>
  <c r="C310" i="15"/>
  <c r="A310" i="15"/>
  <c r="C309" i="15"/>
  <c r="A309" i="15"/>
  <c r="C308" i="15"/>
  <c r="A308" i="15"/>
  <c r="C307" i="15"/>
  <c r="A307" i="15"/>
  <c r="C306" i="15"/>
  <c r="A306" i="15"/>
  <c r="C305" i="15"/>
  <c r="A305" i="15"/>
  <c r="C304" i="15"/>
  <c r="A304" i="15"/>
  <c r="C303" i="15"/>
  <c r="A303" i="15"/>
  <c r="C302" i="15"/>
  <c r="A302" i="15"/>
  <c r="C301" i="15"/>
  <c r="A301" i="15"/>
  <c r="C300" i="15"/>
  <c r="A300" i="15"/>
  <c r="C299" i="15"/>
  <c r="A299" i="15"/>
  <c r="C298" i="15"/>
  <c r="A298" i="15"/>
  <c r="C297" i="15"/>
  <c r="A297" i="15"/>
  <c r="C296" i="15"/>
  <c r="A296" i="15"/>
  <c r="C295" i="15"/>
  <c r="A295" i="15"/>
  <c r="C294" i="15"/>
  <c r="A294" i="15"/>
  <c r="C293" i="15"/>
  <c r="A293" i="15"/>
  <c r="C292" i="15"/>
  <c r="A292" i="15"/>
  <c r="C291" i="15"/>
  <c r="A291" i="15"/>
  <c r="C290" i="15"/>
  <c r="A290" i="15"/>
  <c r="C289" i="15"/>
  <c r="A289" i="15"/>
  <c r="C288" i="15"/>
  <c r="A288" i="15"/>
  <c r="C287" i="15"/>
  <c r="A287" i="15"/>
  <c r="C286" i="15"/>
  <c r="A286" i="15"/>
  <c r="C285" i="15"/>
  <c r="A285" i="15"/>
  <c r="C284" i="15"/>
  <c r="A284" i="15"/>
  <c r="C283" i="15"/>
  <c r="A283" i="15"/>
  <c r="C282" i="15"/>
  <c r="A282" i="15"/>
  <c r="C281" i="15"/>
  <c r="A281" i="15"/>
  <c r="C280" i="15"/>
  <c r="A280" i="15"/>
  <c r="C279" i="15"/>
  <c r="A279" i="15"/>
  <c r="C278" i="15"/>
  <c r="A278" i="15"/>
  <c r="C277" i="15"/>
  <c r="A277" i="15"/>
  <c r="C276" i="15"/>
  <c r="A276" i="15"/>
  <c r="C275" i="15"/>
  <c r="A275" i="15"/>
  <c r="C274" i="15"/>
  <c r="A274" i="15"/>
  <c r="C273" i="15"/>
  <c r="A273" i="15"/>
  <c r="C272" i="15"/>
  <c r="A272" i="15"/>
  <c r="C271" i="15"/>
  <c r="A271" i="15"/>
  <c r="C270" i="15"/>
  <c r="A270" i="15"/>
  <c r="C269" i="15"/>
  <c r="A269" i="15"/>
  <c r="C268" i="15"/>
  <c r="A268" i="15"/>
  <c r="C267" i="15"/>
  <c r="A267" i="15"/>
  <c r="C266" i="15"/>
  <c r="A266" i="15"/>
  <c r="C265" i="15"/>
  <c r="A265" i="15"/>
  <c r="C264" i="15"/>
  <c r="A264" i="15"/>
  <c r="C263" i="15"/>
  <c r="A263" i="15"/>
  <c r="C262" i="15"/>
  <c r="A262" i="15"/>
  <c r="C261" i="15"/>
  <c r="A261" i="15"/>
  <c r="C260" i="15"/>
  <c r="A260" i="15"/>
  <c r="C259" i="15"/>
  <c r="A259" i="15"/>
  <c r="C258" i="15"/>
  <c r="A258" i="15"/>
  <c r="C257" i="15"/>
  <c r="A257" i="15"/>
  <c r="C256" i="15"/>
  <c r="A256" i="15"/>
  <c r="C255" i="15"/>
  <c r="A255" i="15"/>
  <c r="C254" i="15"/>
  <c r="A254" i="15"/>
  <c r="C253" i="15"/>
  <c r="A253" i="15"/>
  <c r="C252" i="15"/>
  <c r="A252" i="15"/>
  <c r="C251" i="15"/>
  <c r="A251" i="15"/>
  <c r="C250" i="15"/>
  <c r="A250" i="15"/>
  <c r="C249" i="15"/>
  <c r="A249" i="15"/>
  <c r="C248" i="15"/>
  <c r="A248" i="15"/>
  <c r="C247" i="15"/>
  <c r="A247" i="15"/>
  <c r="C246" i="15"/>
  <c r="A246" i="15"/>
  <c r="C245" i="15"/>
  <c r="A245" i="15"/>
  <c r="C244" i="15"/>
  <c r="A244" i="15"/>
  <c r="C243" i="15"/>
  <c r="A243" i="15"/>
  <c r="C242" i="15"/>
  <c r="A242" i="15"/>
  <c r="C241" i="15"/>
  <c r="A241" i="15"/>
  <c r="C240" i="15"/>
  <c r="A240" i="15"/>
  <c r="C239" i="15"/>
  <c r="A239" i="15"/>
  <c r="C238" i="15"/>
  <c r="A238" i="15"/>
  <c r="C237" i="15"/>
  <c r="A237" i="15"/>
  <c r="C236" i="15"/>
  <c r="A236" i="15"/>
  <c r="C235" i="15"/>
  <c r="A235" i="15"/>
  <c r="C234" i="15"/>
  <c r="A234" i="15"/>
  <c r="C233" i="15"/>
  <c r="A233" i="15"/>
  <c r="C232" i="15"/>
  <c r="A232" i="15"/>
  <c r="C231" i="15"/>
  <c r="A231" i="15"/>
  <c r="C230" i="15"/>
  <c r="A230" i="15"/>
  <c r="C229" i="15"/>
  <c r="A229" i="15"/>
  <c r="C228" i="15"/>
  <c r="A228" i="15"/>
  <c r="C227" i="15"/>
  <c r="A227" i="15"/>
  <c r="C226" i="15"/>
  <c r="A226" i="15"/>
  <c r="C225" i="15"/>
  <c r="A225" i="15"/>
  <c r="C224" i="15"/>
  <c r="A224" i="15"/>
  <c r="C223" i="15"/>
  <c r="A223" i="15"/>
  <c r="C222" i="15"/>
  <c r="A222" i="15"/>
  <c r="C221" i="15"/>
  <c r="A221" i="15"/>
  <c r="C220" i="15"/>
  <c r="A220" i="15"/>
  <c r="C219" i="15"/>
  <c r="A219" i="15"/>
  <c r="C218" i="15"/>
  <c r="A218" i="15"/>
  <c r="C217" i="15"/>
  <c r="A217" i="15"/>
  <c r="C216" i="15"/>
  <c r="A216" i="15"/>
  <c r="C215" i="15"/>
  <c r="A215" i="15"/>
  <c r="C214" i="15"/>
  <c r="A214" i="15"/>
  <c r="C213" i="15"/>
  <c r="A213" i="15"/>
  <c r="C212" i="15"/>
  <c r="A212" i="15"/>
  <c r="C211" i="15"/>
  <c r="A211" i="15"/>
  <c r="C210" i="15"/>
  <c r="A210" i="15"/>
  <c r="C209" i="15"/>
  <c r="A209" i="15"/>
  <c r="C208" i="15"/>
  <c r="A208" i="15"/>
  <c r="C207" i="15"/>
  <c r="A207" i="15"/>
  <c r="C206" i="15"/>
  <c r="A206" i="15"/>
  <c r="C205" i="15"/>
  <c r="A205" i="15"/>
  <c r="C204" i="15"/>
  <c r="A204" i="15"/>
  <c r="C203" i="15"/>
  <c r="A203" i="15"/>
  <c r="C202" i="15"/>
  <c r="A202" i="15"/>
  <c r="C201" i="15"/>
  <c r="A201" i="15"/>
  <c r="C200" i="15"/>
  <c r="A200" i="15"/>
  <c r="C199" i="15"/>
  <c r="A199" i="15"/>
  <c r="C198" i="15"/>
  <c r="A198" i="15"/>
  <c r="C197" i="15"/>
  <c r="A197" i="15"/>
  <c r="C196" i="15"/>
  <c r="A196" i="15"/>
  <c r="C195" i="15"/>
  <c r="A195" i="15"/>
  <c r="C194" i="15"/>
  <c r="A194" i="15"/>
  <c r="C193" i="15"/>
  <c r="A193" i="15"/>
  <c r="C192" i="15"/>
  <c r="A192" i="15"/>
  <c r="C191" i="15"/>
  <c r="A191" i="15"/>
  <c r="C190" i="15"/>
  <c r="A190" i="15"/>
  <c r="C189" i="15"/>
  <c r="A189" i="15"/>
  <c r="C188" i="15"/>
  <c r="A188" i="15"/>
  <c r="C187" i="15"/>
  <c r="A187" i="15"/>
  <c r="C186" i="15"/>
  <c r="A186" i="15"/>
  <c r="C185" i="15"/>
  <c r="A185" i="15"/>
  <c r="C184" i="15"/>
  <c r="A184" i="15"/>
  <c r="C183" i="15"/>
  <c r="A183" i="15"/>
  <c r="C182" i="15"/>
  <c r="A182" i="15"/>
  <c r="C181" i="15"/>
  <c r="A181" i="15"/>
  <c r="C180" i="15"/>
  <c r="A180" i="15"/>
  <c r="C179" i="15"/>
  <c r="A179" i="15"/>
  <c r="C178" i="15"/>
  <c r="A178" i="15"/>
  <c r="C177" i="15"/>
  <c r="A177" i="15"/>
  <c r="C176" i="15"/>
  <c r="A176" i="15"/>
  <c r="C175" i="15"/>
  <c r="A175" i="15"/>
  <c r="C174" i="15"/>
  <c r="A174" i="15"/>
  <c r="C173" i="15"/>
  <c r="A173" i="15"/>
  <c r="C172" i="15"/>
  <c r="A172" i="15"/>
  <c r="C171" i="15"/>
  <c r="A171" i="15"/>
  <c r="C170" i="15"/>
  <c r="A170" i="15"/>
  <c r="C169" i="15"/>
  <c r="A169" i="15"/>
  <c r="C168" i="15"/>
  <c r="A168" i="15"/>
  <c r="C167" i="15"/>
  <c r="A167" i="15"/>
  <c r="C166" i="15"/>
  <c r="A166" i="15"/>
  <c r="C165" i="15"/>
  <c r="A165" i="15"/>
  <c r="C164" i="15"/>
  <c r="A164" i="15"/>
  <c r="C163" i="15"/>
  <c r="A163" i="15"/>
  <c r="C162" i="15"/>
  <c r="A162" i="15"/>
  <c r="C161" i="15"/>
  <c r="A161" i="15"/>
  <c r="C160" i="15"/>
  <c r="A160" i="15"/>
  <c r="C159" i="15"/>
  <c r="A159" i="15"/>
  <c r="C158" i="15"/>
  <c r="A158" i="15"/>
  <c r="C157" i="15"/>
  <c r="A157" i="15"/>
  <c r="C156" i="15"/>
  <c r="A156" i="15"/>
  <c r="C155" i="15"/>
  <c r="A155" i="15"/>
  <c r="C154" i="15"/>
  <c r="A154" i="15"/>
  <c r="C153" i="15"/>
  <c r="A153" i="15"/>
  <c r="C152" i="15"/>
  <c r="A152" i="15"/>
  <c r="C151" i="15"/>
  <c r="A151" i="15"/>
  <c r="C150" i="15"/>
  <c r="A150" i="15"/>
  <c r="C149" i="15"/>
  <c r="A149" i="15"/>
  <c r="C148" i="15"/>
  <c r="A148" i="15"/>
  <c r="C147" i="15"/>
  <c r="A147" i="15"/>
  <c r="C146" i="15"/>
  <c r="A146" i="15"/>
  <c r="C145" i="15"/>
  <c r="A145" i="15"/>
  <c r="C144" i="15"/>
  <c r="A144" i="15"/>
  <c r="C143" i="15"/>
  <c r="A143" i="15"/>
  <c r="C142" i="15"/>
  <c r="A142" i="15"/>
  <c r="C141" i="15"/>
  <c r="A141" i="15"/>
  <c r="C140" i="15"/>
  <c r="A140" i="15"/>
  <c r="C139" i="15"/>
  <c r="A139" i="15"/>
  <c r="C138" i="15"/>
  <c r="A138" i="15"/>
  <c r="C137" i="15"/>
  <c r="A137" i="15"/>
  <c r="C136" i="15"/>
  <c r="A136" i="15"/>
  <c r="C135" i="15"/>
  <c r="A135" i="15"/>
  <c r="C134" i="15"/>
  <c r="A134" i="15"/>
  <c r="C133" i="15"/>
  <c r="A133" i="15"/>
  <c r="C132" i="15"/>
  <c r="A132" i="15"/>
  <c r="C131" i="15"/>
  <c r="A131" i="15"/>
  <c r="C130" i="15"/>
  <c r="A130" i="15"/>
  <c r="C129" i="15"/>
  <c r="A129" i="15"/>
  <c r="C128" i="15"/>
  <c r="A128" i="15"/>
  <c r="C127" i="15"/>
  <c r="A127" i="15"/>
  <c r="C126" i="15"/>
  <c r="A126" i="15"/>
  <c r="C125" i="15"/>
  <c r="A125" i="15"/>
  <c r="C124" i="15"/>
  <c r="A124" i="15"/>
  <c r="C123" i="15"/>
  <c r="A123" i="15"/>
  <c r="C122" i="15"/>
  <c r="A122" i="15"/>
  <c r="C121" i="15"/>
  <c r="A121" i="15"/>
  <c r="C120" i="15"/>
  <c r="A120" i="15"/>
  <c r="C119" i="15"/>
  <c r="A119" i="15"/>
  <c r="C118" i="15"/>
  <c r="A118" i="15"/>
  <c r="C117" i="15"/>
  <c r="A117" i="15"/>
  <c r="C116" i="15"/>
  <c r="A116" i="15"/>
  <c r="C115" i="15"/>
  <c r="A115" i="15"/>
  <c r="C114" i="15"/>
  <c r="A114" i="15"/>
  <c r="C113" i="15"/>
  <c r="A113" i="15"/>
  <c r="C112" i="15"/>
  <c r="A112" i="15"/>
  <c r="C111" i="15"/>
  <c r="A111" i="15"/>
  <c r="C110" i="15"/>
  <c r="A110" i="15"/>
  <c r="C109" i="15"/>
  <c r="A109" i="15"/>
  <c r="C108" i="15"/>
  <c r="A108" i="15"/>
  <c r="C107" i="15"/>
  <c r="A107" i="15"/>
  <c r="C106" i="15"/>
  <c r="A106" i="15"/>
  <c r="C105" i="15"/>
  <c r="A105" i="15"/>
  <c r="C104" i="15"/>
  <c r="A104" i="15"/>
  <c r="C103" i="15"/>
  <c r="A103" i="15"/>
  <c r="C102" i="15"/>
  <c r="A102" i="15"/>
  <c r="C101" i="15"/>
  <c r="A101" i="15"/>
  <c r="C100" i="15"/>
  <c r="A100" i="15"/>
  <c r="C99" i="15"/>
  <c r="A99" i="15"/>
  <c r="C98" i="15"/>
  <c r="A98" i="15"/>
  <c r="C97" i="15"/>
  <c r="A97" i="15"/>
  <c r="C96" i="15"/>
  <c r="A96" i="15"/>
  <c r="C95" i="15"/>
  <c r="A95" i="15"/>
  <c r="C94" i="15"/>
  <c r="A94" i="15"/>
  <c r="C93" i="15"/>
  <c r="A93" i="15"/>
  <c r="C92" i="15"/>
  <c r="A92" i="15"/>
  <c r="C91" i="15"/>
  <c r="A91" i="15"/>
  <c r="C90" i="15"/>
  <c r="A90" i="15"/>
  <c r="C89" i="15"/>
  <c r="A89" i="15"/>
  <c r="C88" i="15"/>
  <c r="A88" i="15"/>
  <c r="C87" i="15"/>
  <c r="A87" i="15"/>
  <c r="C86" i="15"/>
  <c r="A86" i="15"/>
  <c r="C85" i="15"/>
  <c r="A85" i="15"/>
  <c r="C84" i="15"/>
  <c r="A84" i="15"/>
  <c r="C83" i="15"/>
  <c r="A83" i="15"/>
  <c r="C82" i="15"/>
  <c r="A82" i="15"/>
  <c r="C81" i="15"/>
  <c r="A81" i="15"/>
  <c r="C80" i="15"/>
  <c r="A80" i="15"/>
  <c r="C79" i="15"/>
  <c r="A79" i="15"/>
  <c r="C78" i="15"/>
  <c r="A78" i="15"/>
  <c r="C77" i="15"/>
  <c r="A77" i="15"/>
  <c r="C76" i="15"/>
  <c r="A76" i="15"/>
  <c r="A75" i="15"/>
  <c r="C74" i="15"/>
  <c r="C73" i="15"/>
  <c r="A73" i="15"/>
  <c r="C72" i="15"/>
  <c r="A72" i="15"/>
  <c r="C71" i="15"/>
  <c r="A71" i="15"/>
  <c r="A70" i="15"/>
  <c r="A69" i="15"/>
  <c r="A68" i="15"/>
  <c r="A67" i="15"/>
  <c r="A66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C2" i="15"/>
  <c r="A2" i="15"/>
  <c r="C395" i="14"/>
  <c r="A395" i="14"/>
  <c r="C394" i="14"/>
  <c r="A394" i="14"/>
  <c r="C393" i="14"/>
  <c r="A393" i="14"/>
  <c r="C392" i="14"/>
  <c r="A392" i="14"/>
  <c r="C391" i="14"/>
  <c r="A391" i="14"/>
  <c r="C390" i="14"/>
  <c r="A390" i="14"/>
  <c r="C389" i="14"/>
  <c r="A389" i="14"/>
  <c r="C388" i="14"/>
  <c r="A388" i="14"/>
  <c r="C387" i="14"/>
  <c r="A387" i="14"/>
  <c r="C386" i="14"/>
  <c r="A386" i="14"/>
  <c r="C385" i="14"/>
  <c r="A385" i="14"/>
  <c r="C384" i="14"/>
  <c r="A384" i="14"/>
  <c r="C383" i="14"/>
  <c r="A383" i="14"/>
  <c r="C382" i="14"/>
  <c r="A382" i="14"/>
  <c r="C381" i="14"/>
  <c r="A381" i="14"/>
  <c r="C380" i="14"/>
  <c r="A380" i="14"/>
  <c r="C379" i="14"/>
  <c r="A379" i="14"/>
  <c r="C378" i="14"/>
  <c r="A378" i="14"/>
  <c r="C377" i="14"/>
  <c r="A377" i="14"/>
  <c r="C376" i="14"/>
  <c r="A376" i="14"/>
  <c r="C375" i="14"/>
  <c r="A375" i="14"/>
  <c r="C374" i="14"/>
  <c r="A374" i="14"/>
  <c r="C373" i="14"/>
  <c r="A373" i="14"/>
  <c r="C372" i="14"/>
  <c r="A372" i="14"/>
  <c r="C371" i="14"/>
  <c r="A371" i="14"/>
  <c r="C370" i="14"/>
  <c r="A370" i="14"/>
  <c r="C369" i="14"/>
  <c r="A369" i="14"/>
  <c r="C368" i="14"/>
  <c r="A368" i="14"/>
  <c r="C367" i="14"/>
  <c r="A367" i="14"/>
  <c r="C366" i="14"/>
  <c r="A366" i="14"/>
  <c r="C365" i="14"/>
  <c r="A365" i="14"/>
  <c r="C364" i="14"/>
  <c r="A364" i="14"/>
  <c r="C363" i="14"/>
  <c r="A363" i="14"/>
  <c r="C362" i="14"/>
  <c r="A362" i="14"/>
  <c r="C361" i="14"/>
  <c r="A361" i="14"/>
  <c r="C360" i="14"/>
  <c r="A360" i="14"/>
  <c r="C359" i="14"/>
  <c r="A359" i="14"/>
  <c r="C358" i="14"/>
  <c r="A358" i="14"/>
  <c r="C357" i="14"/>
  <c r="A357" i="14"/>
  <c r="C356" i="14"/>
  <c r="A356" i="14"/>
  <c r="C355" i="14"/>
  <c r="A355" i="14"/>
  <c r="C354" i="14"/>
  <c r="A354" i="14"/>
  <c r="C353" i="14"/>
  <c r="A353" i="14"/>
  <c r="C352" i="14"/>
  <c r="A352" i="14"/>
  <c r="C351" i="14"/>
  <c r="A351" i="14"/>
  <c r="C350" i="14"/>
  <c r="A350" i="14"/>
  <c r="C349" i="14"/>
  <c r="A349" i="14"/>
  <c r="C348" i="14"/>
  <c r="A348" i="14"/>
  <c r="C347" i="14"/>
  <c r="A347" i="14"/>
  <c r="C346" i="14"/>
  <c r="A346" i="14"/>
  <c r="C345" i="14"/>
  <c r="A345" i="14"/>
  <c r="C344" i="14"/>
  <c r="A344" i="14"/>
  <c r="C343" i="14"/>
  <c r="A343" i="14"/>
  <c r="C342" i="14"/>
  <c r="A342" i="14"/>
  <c r="C341" i="14"/>
  <c r="A341" i="14"/>
  <c r="C340" i="14"/>
  <c r="A340" i="14"/>
  <c r="C339" i="14"/>
  <c r="A339" i="14"/>
  <c r="C338" i="14"/>
  <c r="A338" i="14"/>
  <c r="C337" i="14"/>
  <c r="A337" i="14"/>
  <c r="C336" i="14"/>
  <c r="A336" i="14"/>
  <c r="C335" i="14"/>
  <c r="A335" i="14"/>
  <c r="C334" i="14"/>
  <c r="A334" i="14"/>
  <c r="C333" i="14"/>
  <c r="A333" i="14"/>
  <c r="C332" i="14"/>
  <c r="A332" i="14"/>
  <c r="C331" i="14"/>
  <c r="A331" i="14"/>
  <c r="C330" i="14"/>
  <c r="A330" i="14"/>
  <c r="C329" i="14"/>
  <c r="A329" i="14"/>
  <c r="C328" i="14"/>
  <c r="A328" i="14"/>
  <c r="C327" i="14"/>
  <c r="A327" i="14"/>
  <c r="C326" i="14"/>
  <c r="A326" i="14"/>
  <c r="C325" i="14"/>
  <c r="A325" i="14"/>
  <c r="C324" i="14"/>
  <c r="A324" i="14"/>
  <c r="C323" i="14"/>
  <c r="A323" i="14"/>
  <c r="C322" i="14"/>
  <c r="A322" i="14"/>
  <c r="C321" i="14"/>
  <c r="A321" i="14"/>
  <c r="C320" i="14"/>
  <c r="A320" i="14"/>
  <c r="C319" i="14"/>
  <c r="A319" i="14"/>
  <c r="C318" i="14"/>
  <c r="A318" i="14"/>
  <c r="C317" i="14"/>
  <c r="A317" i="14"/>
  <c r="C316" i="14"/>
  <c r="A316" i="14"/>
  <c r="C315" i="14"/>
  <c r="A315" i="14"/>
  <c r="C314" i="14"/>
  <c r="A314" i="14"/>
  <c r="C313" i="14"/>
  <c r="A313" i="14"/>
  <c r="C312" i="14"/>
  <c r="A312" i="14"/>
  <c r="C311" i="14"/>
  <c r="A311" i="14"/>
  <c r="C310" i="14"/>
  <c r="A310" i="14"/>
  <c r="C309" i="14"/>
  <c r="A309" i="14"/>
  <c r="C308" i="14"/>
  <c r="A308" i="14"/>
  <c r="C307" i="14"/>
  <c r="A307" i="14"/>
  <c r="C306" i="14"/>
  <c r="A306" i="14"/>
  <c r="C305" i="14"/>
  <c r="A305" i="14"/>
  <c r="C304" i="14"/>
  <c r="A304" i="14"/>
  <c r="C303" i="14"/>
  <c r="A303" i="14"/>
  <c r="C302" i="14"/>
  <c r="A302" i="14"/>
  <c r="C301" i="14"/>
  <c r="A301" i="14"/>
  <c r="C300" i="14"/>
  <c r="A300" i="14"/>
  <c r="C299" i="14"/>
  <c r="A299" i="14"/>
  <c r="C298" i="14"/>
  <c r="A298" i="14"/>
  <c r="C297" i="14"/>
  <c r="A297" i="14"/>
  <c r="C296" i="14"/>
  <c r="A296" i="14"/>
  <c r="C295" i="14"/>
  <c r="A295" i="14"/>
  <c r="C294" i="14"/>
  <c r="A294" i="14"/>
  <c r="C293" i="14"/>
  <c r="A293" i="14"/>
  <c r="C292" i="14"/>
  <c r="A292" i="14"/>
  <c r="C291" i="14"/>
  <c r="A291" i="14"/>
  <c r="C290" i="14"/>
  <c r="A290" i="14"/>
  <c r="C289" i="14"/>
  <c r="A289" i="14"/>
  <c r="C288" i="14"/>
  <c r="A288" i="14"/>
  <c r="C287" i="14"/>
  <c r="A287" i="14"/>
  <c r="C286" i="14"/>
  <c r="A286" i="14"/>
  <c r="C285" i="14"/>
  <c r="A285" i="14"/>
  <c r="C284" i="14"/>
  <c r="A284" i="14"/>
  <c r="C283" i="14"/>
  <c r="A283" i="14"/>
  <c r="C282" i="14"/>
  <c r="A282" i="14"/>
  <c r="C281" i="14"/>
  <c r="A281" i="14"/>
  <c r="C280" i="14"/>
  <c r="A280" i="14"/>
  <c r="C279" i="14"/>
  <c r="A279" i="14"/>
  <c r="C278" i="14"/>
  <c r="A278" i="14"/>
  <c r="C277" i="14"/>
  <c r="A277" i="14"/>
  <c r="C276" i="14"/>
  <c r="A276" i="14"/>
  <c r="C275" i="14"/>
  <c r="A275" i="14"/>
  <c r="C274" i="14"/>
  <c r="A274" i="14"/>
  <c r="C273" i="14"/>
  <c r="A273" i="14"/>
  <c r="C272" i="14"/>
  <c r="A272" i="14"/>
  <c r="C271" i="14"/>
  <c r="A271" i="14"/>
  <c r="C270" i="14"/>
  <c r="A270" i="14"/>
  <c r="C269" i="14"/>
  <c r="A269" i="14"/>
  <c r="C268" i="14"/>
  <c r="A268" i="14"/>
  <c r="C267" i="14"/>
  <c r="A267" i="14"/>
  <c r="C266" i="14"/>
  <c r="A266" i="14"/>
  <c r="C265" i="14"/>
  <c r="A265" i="14"/>
  <c r="C264" i="14"/>
  <c r="A264" i="14"/>
  <c r="C263" i="14"/>
  <c r="A263" i="14"/>
  <c r="C262" i="14"/>
  <c r="A262" i="14"/>
  <c r="C261" i="14"/>
  <c r="A261" i="14"/>
  <c r="C260" i="14"/>
  <c r="A260" i="14"/>
  <c r="C259" i="14"/>
  <c r="A259" i="14"/>
  <c r="C258" i="14"/>
  <c r="A258" i="14"/>
  <c r="C257" i="14"/>
  <c r="A257" i="14"/>
  <c r="C256" i="14"/>
  <c r="A256" i="14"/>
  <c r="C255" i="14"/>
  <c r="A255" i="14"/>
  <c r="C254" i="14"/>
  <c r="A254" i="14"/>
  <c r="C253" i="14"/>
  <c r="A253" i="14"/>
  <c r="C252" i="14"/>
  <c r="A252" i="14"/>
  <c r="C251" i="14"/>
  <c r="A251" i="14"/>
  <c r="C250" i="14"/>
  <c r="A250" i="14"/>
  <c r="C249" i="14"/>
  <c r="A249" i="14"/>
  <c r="C248" i="14"/>
  <c r="A248" i="14"/>
  <c r="C247" i="14"/>
  <c r="A247" i="14"/>
  <c r="C246" i="14"/>
  <c r="A246" i="14"/>
  <c r="C245" i="14"/>
  <c r="A245" i="14"/>
  <c r="C244" i="14"/>
  <c r="A244" i="14"/>
  <c r="C243" i="14"/>
  <c r="A243" i="14"/>
  <c r="C242" i="14"/>
  <c r="A242" i="14"/>
  <c r="C241" i="14"/>
  <c r="A241" i="14"/>
  <c r="C240" i="14"/>
  <c r="A240" i="14"/>
  <c r="C239" i="14"/>
  <c r="A239" i="14"/>
  <c r="C238" i="14"/>
  <c r="A238" i="14"/>
  <c r="C237" i="14"/>
  <c r="A237" i="14"/>
  <c r="C236" i="14"/>
  <c r="A236" i="14"/>
  <c r="C235" i="14"/>
  <c r="A235" i="14"/>
  <c r="C234" i="14"/>
  <c r="A234" i="14"/>
  <c r="C233" i="14"/>
  <c r="A233" i="14"/>
  <c r="C232" i="14"/>
  <c r="A232" i="14"/>
  <c r="C231" i="14"/>
  <c r="A231" i="14"/>
  <c r="C230" i="14"/>
  <c r="A230" i="14"/>
  <c r="C229" i="14"/>
  <c r="A229" i="14"/>
  <c r="C228" i="14"/>
  <c r="A228" i="14"/>
  <c r="C227" i="14"/>
  <c r="A227" i="14"/>
  <c r="C226" i="14"/>
  <c r="A226" i="14"/>
  <c r="C225" i="14"/>
  <c r="A225" i="14"/>
  <c r="C224" i="14"/>
  <c r="A224" i="14"/>
  <c r="C223" i="14"/>
  <c r="A223" i="14"/>
  <c r="C222" i="14"/>
  <c r="A222" i="14"/>
  <c r="C221" i="14"/>
  <c r="A221" i="14"/>
  <c r="C220" i="14"/>
  <c r="A220" i="14"/>
  <c r="C219" i="14"/>
  <c r="A219" i="14"/>
  <c r="C218" i="14"/>
  <c r="A218" i="14"/>
  <c r="C217" i="14"/>
  <c r="A217" i="14"/>
  <c r="C216" i="14"/>
  <c r="A216" i="14"/>
  <c r="C215" i="14"/>
  <c r="A215" i="14"/>
  <c r="C214" i="14"/>
  <c r="A214" i="14"/>
  <c r="C213" i="14"/>
  <c r="A213" i="14"/>
  <c r="C212" i="14"/>
  <c r="A212" i="14"/>
  <c r="C211" i="14"/>
  <c r="A211" i="14"/>
  <c r="C210" i="14"/>
  <c r="A210" i="14"/>
  <c r="C209" i="14"/>
  <c r="A209" i="14"/>
  <c r="C208" i="14"/>
  <c r="A208" i="14"/>
  <c r="C207" i="14"/>
  <c r="A207" i="14"/>
  <c r="C206" i="14"/>
  <c r="A206" i="14"/>
  <c r="C205" i="14"/>
  <c r="A205" i="14"/>
  <c r="C204" i="14"/>
  <c r="A204" i="14"/>
  <c r="C203" i="14"/>
  <c r="A203" i="14"/>
  <c r="C202" i="14"/>
  <c r="A202" i="14"/>
  <c r="C201" i="14"/>
  <c r="A201" i="14"/>
  <c r="C200" i="14"/>
  <c r="A200" i="14"/>
  <c r="C199" i="14"/>
  <c r="A199" i="14"/>
  <c r="C198" i="14"/>
  <c r="A198" i="14"/>
  <c r="C197" i="14"/>
  <c r="A197" i="14"/>
  <c r="C196" i="14"/>
  <c r="A196" i="14"/>
  <c r="C195" i="14"/>
  <c r="A195" i="14"/>
  <c r="C194" i="14"/>
  <c r="A194" i="14"/>
  <c r="C193" i="14"/>
  <c r="A193" i="14"/>
  <c r="C192" i="14"/>
  <c r="A192" i="14"/>
  <c r="C191" i="14"/>
  <c r="A191" i="14"/>
  <c r="C190" i="14"/>
  <c r="A190" i="14"/>
  <c r="C189" i="14"/>
  <c r="A189" i="14"/>
  <c r="C188" i="14"/>
  <c r="A188" i="14"/>
  <c r="C187" i="14"/>
  <c r="A187" i="14"/>
  <c r="C186" i="14"/>
  <c r="A186" i="14"/>
  <c r="C185" i="14"/>
  <c r="A185" i="14"/>
  <c r="C184" i="14"/>
  <c r="A184" i="14"/>
  <c r="C183" i="14"/>
  <c r="A183" i="14"/>
  <c r="C182" i="14"/>
  <c r="A182" i="14"/>
  <c r="C181" i="14"/>
  <c r="A181" i="14"/>
  <c r="C180" i="14"/>
  <c r="A180" i="14"/>
  <c r="C179" i="14"/>
  <c r="A179" i="14"/>
  <c r="C178" i="14"/>
  <c r="A178" i="14"/>
  <c r="C177" i="14"/>
  <c r="A177" i="14"/>
  <c r="C176" i="14"/>
  <c r="A176" i="14"/>
  <c r="C175" i="14"/>
  <c r="A175" i="14"/>
  <c r="C174" i="14"/>
  <c r="A174" i="14"/>
  <c r="C173" i="14"/>
  <c r="A173" i="14"/>
  <c r="C172" i="14"/>
  <c r="A172" i="14"/>
  <c r="C171" i="14"/>
  <c r="A171" i="14"/>
  <c r="C170" i="14"/>
  <c r="A170" i="14"/>
  <c r="C169" i="14"/>
  <c r="A169" i="14"/>
  <c r="C168" i="14"/>
  <c r="A168" i="14"/>
  <c r="C167" i="14"/>
  <c r="A167" i="14"/>
  <c r="C166" i="14"/>
  <c r="A166" i="14"/>
  <c r="C165" i="14"/>
  <c r="A165" i="14"/>
  <c r="C164" i="14"/>
  <c r="A164" i="14"/>
  <c r="C163" i="14"/>
  <c r="A163" i="14"/>
  <c r="C162" i="14"/>
  <c r="A162" i="14"/>
  <c r="C161" i="14"/>
  <c r="A161" i="14"/>
  <c r="C160" i="14"/>
  <c r="A160" i="14"/>
  <c r="C159" i="14"/>
  <c r="A159" i="14"/>
  <c r="C158" i="14"/>
  <c r="A158" i="14"/>
  <c r="C157" i="14"/>
  <c r="A157" i="14"/>
  <c r="C156" i="14"/>
  <c r="A156" i="14"/>
  <c r="C155" i="14"/>
  <c r="A155" i="14"/>
  <c r="C154" i="14"/>
  <c r="A154" i="14"/>
  <c r="C153" i="14"/>
  <c r="A153" i="14"/>
  <c r="C152" i="14"/>
  <c r="A152" i="14"/>
  <c r="C151" i="14"/>
  <c r="A151" i="14"/>
  <c r="C150" i="14"/>
  <c r="A150" i="14"/>
  <c r="C149" i="14"/>
  <c r="A149" i="14"/>
  <c r="C148" i="14"/>
  <c r="A148" i="14"/>
  <c r="C147" i="14"/>
  <c r="A147" i="14"/>
  <c r="C146" i="14"/>
  <c r="A146" i="14"/>
  <c r="C145" i="14"/>
  <c r="A145" i="14"/>
  <c r="C144" i="14"/>
  <c r="A144" i="14"/>
  <c r="C143" i="14"/>
  <c r="A143" i="14"/>
  <c r="C142" i="14"/>
  <c r="A142" i="14"/>
  <c r="C141" i="14"/>
  <c r="A141" i="14"/>
  <c r="C140" i="14"/>
  <c r="A140" i="14"/>
  <c r="C139" i="14"/>
  <c r="A139" i="14"/>
  <c r="C138" i="14"/>
  <c r="A138" i="14"/>
  <c r="C137" i="14"/>
  <c r="A137" i="14"/>
  <c r="C136" i="14"/>
  <c r="A136" i="14"/>
  <c r="C135" i="14"/>
  <c r="A135" i="14"/>
  <c r="C134" i="14"/>
  <c r="A134" i="14"/>
  <c r="C133" i="14"/>
  <c r="A133" i="14"/>
  <c r="C132" i="14"/>
  <c r="A132" i="14"/>
  <c r="C131" i="14"/>
  <c r="A131" i="14"/>
  <c r="C130" i="14"/>
  <c r="A130" i="14"/>
  <c r="C129" i="14"/>
  <c r="A129" i="14"/>
  <c r="C128" i="14"/>
  <c r="A128" i="14"/>
  <c r="C127" i="14"/>
  <c r="A127" i="14"/>
  <c r="C126" i="14"/>
  <c r="A126" i="14"/>
  <c r="C125" i="14"/>
  <c r="A125" i="14"/>
  <c r="C124" i="14"/>
  <c r="A124" i="14"/>
  <c r="C123" i="14"/>
  <c r="A123" i="14"/>
  <c r="C122" i="14"/>
  <c r="A122" i="14"/>
  <c r="C121" i="14"/>
  <c r="A121" i="14"/>
  <c r="C120" i="14"/>
  <c r="A120" i="14"/>
  <c r="C119" i="14"/>
  <c r="A119" i="14"/>
  <c r="C118" i="14"/>
  <c r="A118" i="14"/>
  <c r="C117" i="14"/>
  <c r="A117" i="14"/>
  <c r="C116" i="14"/>
  <c r="A116" i="14"/>
  <c r="C115" i="14"/>
  <c r="A115" i="14"/>
  <c r="C114" i="14"/>
  <c r="A114" i="14"/>
  <c r="C113" i="14"/>
  <c r="A113" i="14"/>
  <c r="C112" i="14"/>
  <c r="A112" i="14"/>
  <c r="C111" i="14"/>
  <c r="A111" i="14"/>
  <c r="C110" i="14"/>
  <c r="A110" i="14"/>
  <c r="C109" i="14"/>
  <c r="A109" i="14"/>
  <c r="C108" i="14"/>
  <c r="A108" i="14"/>
  <c r="C107" i="14"/>
  <c r="A107" i="14"/>
  <c r="C106" i="14"/>
  <c r="A106" i="14"/>
  <c r="C105" i="14"/>
  <c r="A105" i="14"/>
  <c r="C104" i="14"/>
  <c r="A104" i="14"/>
  <c r="C103" i="14"/>
  <c r="A103" i="14"/>
  <c r="C102" i="14"/>
  <c r="A102" i="14"/>
  <c r="C101" i="14"/>
  <c r="A101" i="14"/>
  <c r="C100" i="14"/>
  <c r="A100" i="14"/>
  <c r="C99" i="14"/>
  <c r="A99" i="14"/>
  <c r="C98" i="14"/>
  <c r="A98" i="14"/>
  <c r="C97" i="14"/>
  <c r="A97" i="14"/>
  <c r="C96" i="14"/>
  <c r="A96" i="14"/>
  <c r="C95" i="14"/>
  <c r="A95" i="14"/>
  <c r="C94" i="14"/>
  <c r="A94" i="14"/>
  <c r="C93" i="14"/>
  <c r="A93" i="14"/>
  <c r="C92" i="14"/>
  <c r="A92" i="14"/>
  <c r="C91" i="14"/>
  <c r="A91" i="14"/>
  <c r="C90" i="14"/>
  <c r="A90" i="14"/>
  <c r="C89" i="14"/>
  <c r="A89" i="14"/>
  <c r="C88" i="14"/>
  <c r="A88" i="14"/>
  <c r="C87" i="14"/>
  <c r="A87" i="14"/>
  <c r="C86" i="14"/>
  <c r="A86" i="14"/>
  <c r="C85" i="14"/>
  <c r="A85" i="14"/>
  <c r="C84" i="14"/>
  <c r="A84" i="14"/>
  <c r="C83" i="14"/>
  <c r="A83" i="14"/>
  <c r="C82" i="14"/>
  <c r="A82" i="14"/>
  <c r="C81" i="14"/>
  <c r="A81" i="14"/>
  <c r="C80" i="14"/>
  <c r="A80" i="14"/>
  <c r="C79" i="14"/>
  <c r="A79" i="14"/>
  <c r="C78" i="14"/>
  <c r="A78" i="14"/>
  <c r="C77" i="14"/>
  <c r="A77" i="14"/>
  <c r="C76" i="14"/>
  <c r="A76" i="14"/>
  <c r="C75" i="14"/>
  <c r="A75" i="14"/>
  <c r="C74" i="14"/>
  <c r="A74" i="14"/>
  <c r="C73" i="14"/>
  <c r="A73" i="14"/>
  <c r="C72" i="14"/>
  <c r="A72" i="14"/>
  <c r="C71" i="14"/>
  <c r="A71" i="14"/>
  <c r="C70" i="14"/>
  <c r="A70" i="14"/>
  <c r="C69" i="14"/>
  <c r="A69" i="14"/>
  <c r="C68" i="14"/>
  <c r="A68" i="14"/>
  <c r="C67" i="14"/>
  <c r="A67" i="14"/>
  <c r="C66" i="14"/>
  <c r="A66" i="14"/>
  <c r="C65" i="14"/>
  <c r="A65" i="14"/>
  <c r="C64" i="14"/>
  <c r="A64" i="14"/>
  <c r="C63" i="14"/>
  <c r="A63" i="14"/>
  <c r="C62" i="14"/>
  <c r="A62" i="14"/>
  <c r="C61" i="14"/>
  <c r="A61" i="14"/>
  <c r="C60" i="14"/>
  <c r="A60" i="14"/>
  <c r="C59" i="14"/>
  <c r="A59" i="14"/>
  <c r="C58" i="14"/>
  <c r="A58" i="14"/>
  <c r="C4" i="14"/>
  <c r="C3" i="14"/>
  <c r="C2" i="14"/>
  <c r="C396" i="13"/>
  <c r="A396" i="13"/>
  <c r="C395" i="13"/>
  <c r="A395" i="13"/>
  <c r="C394" i="13"/>
  <c r="A394" i="13"/>
  <c r="C393" i="13"/>
  <c r="A393" i="13"/>
  <c r="C392" i="13"/>
  <c r="A392" i="13"/>
  <c r="C391" i="13"/>
  <c r="A391" i="13"/>
  <c r="C390" i="13"/>
  <c r="A390" i="13"/>
  <c r="C389" i="13"/>
  <c r="A389" i="13"/>
  <c r="C388" i="13"/>
  <c r="A388" i="13"/>
  <c r="C387" i="13"/>
  <c r="A387" i="13"/>
  <c r="C386" i="13"/>
  <c r="A386" i="13"/>
  <c r="C385" i="13"/>
  <c r="A385" i="13"/>
  <c r="C384" i="13"/>
  <c r="A384" i="13"/>
  <c r="C383" i="13"/>
  <c r="A383" i="13"/>
  <c r="C382" i="13"/>
  <c r="A382" i="13"/>
  <c r="C381" i="13"/>
  <c r="A381" i="13"/>
  <c r="C380" i="13"/>
  <c r="A380" i="13"/>
  <c r="C379" i="13"/>
  <c r="A379" i="13"/>
  <c r="C378" i="13"/>
  <c r="A378" i="13"/>
  <c r="C377" i="13"/>
  <c r="A377" i="13"/>
  <c r="C376" i="13"/>
  <c r="A376" i="13"/>
  <c r="C375" i="13"/>
  <c r="A375" i="13"/>
  <c r="C374" i="13"/>
  <c r="A374" i="13"/>
  <c r="C373" i="13"/>
  <c r="A373" i="13"/>
  <c r="C372" i="13"/>
  <c r="A372" i="13"/>
  <c r="C371" i="13"/>
  <c r="A371" i="13"/>
  <c r="C370" i="13"/>
  <c r="A370" i="13"/>
  <c r="C369" i="13"/>
  <c r="A369" i="13"/>
  <c r="C368" i="13"/>
  <c r="A368" i="13"/>
  <c r="C367" i="13"/>
  <c r="A367" i="13"/>
  <c r="C366" i="13"/>
  <c r="A366" i="13"/>
  <c r="C365" i="13"/>
  <c r="A365" i="13"/>
  <c r="C364" i="13"/>
  <c r="A364" i="13"/>
  <c r="C363" i="13"/>
  <c r="A363" i="13"/>
  <c r="C362" i="13"/>
  <c r="A362" i="13"/>
  <c r="C361" i="13"/>
  <c r="A361" i="13"/>
  <c r="C360" i="13"/>
  <c r="A360" i="13"/>
  <c r="C359" i="13"/>
  <c r="A359" i="13"/>
  <c r="C358" i="13"/>
  <c r="A358" i="13"/>
  <c r="C357" i="13"/>
  <c r="A357" i="13"/>
  <c r="C356" i="13"/>
  <c r="A356" i="13"/>
  <c r="C355" i="13"/>
  <c r="A355" i="13"/>
  <c r="C354" i="13"/>
  <c r="A354" i="13"/>
  <c r="C353" i="13"/>
  <c r="A353" i="13"/>
  <c r="C352" i="13"/>
  <c r="A352" i="13"/>
  <c r="C351" i="13"/>
  <c r="A351" i="13"/>
  <c r="C350" i="13"/>
  <c r="A350" i="13"/>
  <c r="C349" i="13"/>
  <c r="A349" i="13"/>
  <c r="C348" i="13"/>
  <c r="A348" i="13"/>
  <c r="C347" i="13"/>
  <c r="A347" i="13"/>
  <c r="C346" i="13"/>
  <c r="A346" i="13"/>
  <c r="C345" i="13"/>
  <c r="A345" i="13"/>
  <c r="C344" i="13"/>
  <c r="A344" i="13"/>
  <c r="C343" i="13"/>
  <c r="A343" i="13"/>
  <c r="C342" i="13"/>
  <c r="A342" i="13"/>
  <c r="C341" i="13"/>
  <c r="A341" i="13"/>
  <c r="C340" i="13"/>
  <c r="A340" i="13"/>
  <c r="C339" i="13"/>
  <c r="A339" i="13"/>
  <c r="C338" i="13"/>
  <c r="A338" i="13"/>
  <c r="C337" i="13"/>
  <c r="A337" i="13"/>
  <c r="C336" i="13"/>
  <c r="A336" i="13"/>
  <c r="C335" i="13"/>
  <c r="A335" i="13"/>
  <c r="C334" i="13"/>
  <c r="A334" i="13"/>
  <c r="C333" i="13"/>
  <c r="A333" i="13"/>
  <c r="C332" i="13"/>
  <c r="A332" i="13"/>
  <c r="C331" i="13"/>
  <c r="A331" i="13"/>
  <c r="C330" i="13"/>
  <c r="A330" i="13"/>
  <c r="C329" i="13"/>
  <c r="A329" i="13"/>
  <c r="C328" i="13"/>
  <c r="A328" i="13"/>
  <c r="C327" i="13"/>
  <c r="A327" i="13"/>
  <c r="C326" i="13"/>
  <c r="A326" i="13"/>
  <c r="C325" i="13"/>
  <c r="A325" i="13"/>
  <c r="C324" i="13"/>
  <c r="A324" i="13"/>
  <c r="C323" i="13"/>
  <c r="A323" i="13"/>
  <c r="C322" i="13"/>
  <c r="A322" i="13"/>
  <c r="C321" i="13"/>
  <c r="A321" i="13"/>
  <c r="C320" i="13"/>
  <c r="A320" i="13"/>
  <c r="C319" i="13"/>
  <c r="A319" i="13"/>
  <c r="C318" i="13"/>
  <c r="A318" i="13"/>
  <c r="C317" i="13"/>
  <c r="A317" i="13"/>
  <c r="C316" i="13"/>
  <c r="A316" i="13"/>
  <c r="C315" i="13"/>
  <c r="A315" i="13"/>
  <c r="C314" i="13"/>
  <c r="A314" i="13"/>
  <c r="C313" i="13"/>
  <c r="A313" i="13"/>
  <c r="C312" i="13"/>
  <c r="A312" i="13"/>
  <c r="C311" i="13"/>
  <c r="A311" i="13"/>
  <c r="C310" i="13"/>
  <c r="A310" i="13"/>
  <c r="C309" i="13"/>
  <c r="A309" i="13"/>
  <c r="C308" i="13"/>
  <c r="A308" i="13"/>
  <c r="C307" i="13"/>
  <c r="A307" i="13"/>
  <c r="C306" i="13"/>
  <c r="A306" i="13"/>
  <c r="C305" i="13"/>
  <c r="A305" i="13"/>
  <c r="C304" i="13"/>
  <c r="A304" i="13"/>
  <c r="C303" i="13"/>
  <c r="A303" i="13"/>
  <c r="C302" i="13"/>
  <c r="A302" i="13"/>
  <c r="C301" i="13"/>
  <c r="A301" i="13"/>
  <c r="C300" i="13"/>
  <c r="A300" i="13"/>
  <c r="C299" i="13"/>
  <c r="A299" i="13"/>
  <c r="C298" i="13"/>
  <c r="A298" i="13"/>
  <c r="C297" i="13"/>
  <c r="A297" i="13"/>
  <c r="C296" i="13"/>
  <c r="A296" i="13"/>
  <c r="C295" i="13"/>
  <c r="A295" i="13"/>
  <c r="C294" i="13"/>
  <c r="A294" i="13"/>
  <c r="C293" i="13"/>
  <c r="A293" i="13"/>
  <c r="C292" i="13"/>
  <c r="A292" i="13"/>
  <c r="C291" i="13"/>
  <c r="A291" i="13"/>
  <c r="C290" i="13"/>
  <c r="A290" i="13"/>
  <c r="C289" i="13"/>
  <c r="A289" i="13"/>
  <c r="C288" i="13"/>
  <c r="A288" i="13"/>
  <c r="C287" i="13"/>
  <c r="A287" i="13"/>
  <c r="C286" i="13"/>
  <c r="A286" i="13"/>
  <c r="C285" i="13"/>
  <c r="A285" i="13"/>
  <c r="C284" i="13"/>
  <c r="A284" i="13"/>
  <c r="C283" i="13"/>
  <c r="A283" i="13"/>
  <c r="C282" i="13"/>
  <c r="A282" i="13"/>
  <c r="C281" i="13"/>
  <c r="A281" i="13"/>
  <c r="C280" i="13"/>
  <c r="A280" i="13"/>
  <c r="C279" i="13"/>
  <c r="A279" i="13"/>
  <c r="C278" i="13"/>
  <c r="A278" i="13"/>
  <c r="C277" i="13"/>
  <c r="A277" i="13"/>
  <c r="C276" i="13"/>
  <c r="A276" i="13"/>
  <c r="C275" i="13"/>
  <c r="A275" i="13"/>
  <c r="C274" i="13"/>
  <c r="A274" i="13"/>
  <c r="C273" i="13"/>
  <c r="A273" i="13"/>
  <c r="C272" i="13"/>
  <c r="A272" i="13"/>
  <c r="C271" i="13"/>
  <c r="A271" i="13"/>
  <c r="C270" i="13"/>
  <c r="A270" i="13"/>
  <c r="C269" i="13"/>
  <c r="A269" i="13"/>
  <c r="C268" i="13"/>
  <c r="A268" i="13"/>
  <c r="C267" i="13"/>
  <c r="A267" i="13"/>
  <c r="C266" i="13"/>
  <c r="A266" i="13"/>
  <c r="C265" i="13"/>
  <c r="A265" i="13"/>
  <c r="C264" i="13"/>
  <c r="A264" i="13"/>
  <c r="C263" i="13"/>
  <c r="A263" i="13"/>
  <c r="C262" i="13"/>
  <c r="A262" i="13"/>
  <c r="C261" i="13"/>
  <c r="A261" i="13"/>
  <c r="C260" i="13"/>
  <c r="A260" i="13"/>
  <c r="C259" i="13"/>
  <c r="A259" i="13"/>
  <c r="C258" i="13"/>
  <c r="A258" i="13"/>
  <c r="C257" i="13"/>
  <c r="A257" i="13"/>
  <c r="C256" i="13"/>
  <c r="A256" i="13"/>
  <c r="C255" i="13"/>
  <c r="A255" i="13"/>
  <c r="C254" i="13"/>
  <c r="A254" i="13"/>
  <c r="C253" i="13"/>
  <c r="A253" i="13"/>
  <c r="C252" i="13"/>
  <c r="A252" i="13"/>
  <c r="C251" i="13"/>
  <c r="A251" i="13"/>
  <c r="C250" i="13"/>
  <c r="A250" i="13"/>
  <c r="C249" i="13"/>
  <c r="A249" i="13"/>
  <c r="C248" i="13"/>
  <c r="A248" i="13"/>
  <c r="C247" i="13"/>
  <c r="A247" i="13"/>
  <c r="C246" i="13"/>
  <c r="A246" i="13"/>
  <c r="C245" i="13"/>
  <c r="A245" i="13"/>
  <c r="C244" i="13"/>
  <c r="A244" i="13"/>
  <c r="C243" i="13"/>
  <c r="A243" i="13"/>
  <c r="C242" i="13"/>
  <c r="A242" i="13"/>
  <c r="C241" i="13"/>
  <c r="A241" i="13"/>
  <c r="C240" i="13"/>
  <c r="A240" i="13"/>
  <c r="C239" i="13"/>
  <c r="A239" i="13"/>
  <c r="C238" i="13"/>
  <c r="A238" i="13"/>
  <c r="C237" i="13"/>
  <c r="A237" i="13"/>
  <c r="C236" i="13"/>
  <c r="A236" i="13"/>
  <c r="C235" i="13"/>
  <c r="A235" i="13"/>
  <c r="C234" i="13"/>
  <c r="A234" i="13"/>
  <c r="C233" i="13"/>
  <c r="A233" i="13"/>
  <c r="C232" i="13"/>
  <c r="A232" i="13"/>
  <c r="C231" i="13"/>
  <c r="A231" i="13"/>
  <c r="C230" i="13"/>
  <c r="A230" i="13"/>
  <c r="C229" i="13"/>
  <c r="A229" i="13"/>
  <c r="C228" i="13"/>
  <c r="A228" i="13"/>
  <c r="C227" i="13"/>
  <c r="A227" i="13"/>
  <c r="C226" i="13"/>
  <c r="A226" i="13"/>
  <c r="C225" i="13"/>
  <c r="A225" i="13"/>
  <c r="C224" i="13"/>
  <c r="A224" i="13"/>
  <c r="C223" i="13"/>
  <c r="A223" i="13"/>
  <c r="C222" i="13"/>
  <c r="A222" i="13"/>
  <c r="C221" i="13"/>
  <c r="A221" i="13"/>
  <c r="C220" i="13"/>
  <c r="A220" i="13"/>
  <c r="C219" i="13"/>
  <c r="A219" i="13"/>
  <c r="C218" i="13"/>
  <c r="A218" i="13"/>
  <c r="C217" i="13"/>
  <c r="A217" i="13"/>
  <c r="C216" i="13"/>
  <c r="A216" i="13"/>
  <c r="C215" i="13"/>
  <c r="A215" i="13"/>
  <c r="C214" i="13"/>
  <c r="A214" i="13"/>
  <c r="C213" i="13"/>
  <c r="A213" i="13"/>
  <c r="C212" i="13"/>
  <c r="A212" i="13"/>
  <c r="C211" i="13"/>
  <c r="A211" i="13"/>
  <c r="C210" i="13"/>
  <c r="A210" i="13"/>
  <c r="C209" i="13"/>
  <c r="A209" i="13"/>
  <c r="C208" i="13"/>
  <c r="A208" i="13"/>
  <c r="C207" i="13"/>
  <c r="A207" i="13"/>
  <c r="C206" i="13"/>
  <c r="A206" i="13"/>
  <c r="C205" i="13"/>
  <c r="A205" i="13"/>
  <c r="C204" i="13"/>
  <c r="A204" i="13"/>
  <c r="C203" i="13"/>
  <c r="A203" i="13"/>
  <c r="C202" i="13"/>
  <c r="A202" i="13"/>
  <c r="C201" i="13"/>
  <c r="A201" i="13"/>
  <c r="C200" i="13"/>
  <c r="A200" i="13"/>
  <c r="C199" i="13"/>
  <c r="A199" i="13"/>
  <c r="C198" i="13"/>
  <c r="A198" i="13"/>
  <c r="C197" i="13"/>
  <c r="A197" i="13"/>
  <c r="C196" i="13"/>
  <c r="A196" i="13"/>
  <c r="C195" i="13"/>
  <c r="A195" i="13"/>
  <c r="C194" i="13"/>
  <c r="A194" i="13"/>
  <c r="C193" i="13"/>
  <c r="A193" i="13"/>
  <c r="C192" i="13"/>
  <c r="A192" i="13"/>
  <c r="C191" i="13"/>
  <c r="A191" i="13"/>
  <c r="C190" i="13"/>
  <c r="A190" i="13"/>
  <c r="C189" i="13"/>
  <c r="A189" i="13"/>
  <c r="C188" i="13"/>
  <c r="A188" i="13"/>
  <c r="C187" i="13"/>
  <c r="A187" i="13"/>
  <c r="C186" i="13"/>
  <c r="A186" i="13"/>
  <c r="C185" i="13"/>
  <c r="A185" i="13"/>
  <c r="C184" i="13"/>
  <c r="A184" i="13"/>
  <c r="C183" i="13"/>
  <c r="A183" i="13"/>
  <c r="C182" i="13"/>
  <c r="A182" i="13"/>
  <c r="C181" i="13"/>
  <c r="A181" i="13"/>
  <c r="C180" i="13"/>
  <c r="A180" i="13"/>
  <c r="C179" i="13"/>
  <c r="A179" i="13"/>
  <c r="C178" i="13"/>
  <c r="A178" i="13"/>
  <c r="C177" i="13"/>
  <c r="A177" i="13"/>
  <c r="C176" i="13"/>
  <c r="A176" i="13"/>
  <c r="C175" i="13"/>
  <c r="A175" i="13"/>
  <c r="C174" i="13"/>
  <c r="A174" i="13"/>
  <c r="C173" i="13"/>
  <c r="A173" i="13"/>
  <c r="C172" i="13"/>
  <c r="A172" i="13"/>
  <c r="C171" i="13"/>
  <c r="A171" i="13"/>
  <c r="C170" i="13"/>
  <c r="A170" i="13"/>
  <c r="C169" i="13"/>
  <c r="A169" i="13"/>
  <c r="C168" i="13"/>
  <c r="A168" i="13"/>
  <c r="C167" i="13"/>
  <c r="A167" i="13"/>
  <c r="C166" i="13"/>
  <c r="A166" i="13"/>
  <c r="C165" i="13"/>
  <c r="A165" i="13"/>
  <c r="C164" i="13"/>
  <c r="A164" i="13"/>
  <c r="C163" i="13"/>
  <c r="A163" i="13"/>
  <c r="C162" i="13"/>
  <c r="A162" i="13"/>
  <c r="C161" i="13"/>
  <c r="A161" i="13"/>
  <c r="C160" i="13"/>
  <c r="A160" i="13"/>
  <c r="C159" i="13"/>
  <c r="A159" i="13"/>
  <c r="C158" i="13"/>
  <c r="A158" i="13"/>
  <c r="C157" i="13"/>
  <c r="A157" i="13"/>
  <c r="C156" i="13"/>
  <c r="A156" i="13"/>
  <c r="C155" i="13"/>
  <c r="A155" i="13"/>
  <c r="C154" i="13"/>
  <c r="A154" i="13"/>
  <c r="C153" i="13"/>
  <c r="A153" i="13"/>
  <c r="C152" i="13"/>
  <c r="A152" i="13"/>
  <c r="C151" i="13"/>
  <c r="A151" i="13"/>
  <c r="C150" i="13"/>
  <c r="A150" i="13"/>
  <c r="C149" i="13"/>
  <c r="A149" i="13"/>
  <c r="C148" i="13"/>
  <c r="A148" i="13"/>
  <c r="C147" i="13"/>
  <c r="A147" i="13"/>
  <c r="C146" i="13"/>
  <c r="A146" i="13"/>
  <c r="C145" i="13"/>
  <c r="A145" i="13"/>
  <c r="C144" i="13"/>
  <c r="A144" i="13"/>
  <c r="C143" i="13"/>
  <c r="A143" i="13"/>
  <c r="C142" i="13"/>
  <c r="A142" i="13"/>
  <c r="C141" i="13"/>
  <c r="A141" i="13"/>
  <c r="C140" i="13"/>
  <c r="A140" i="13"/>
  <c r="C139" i="13"/>
  <c r="A139" i="13"/>
  <c r="C138" i="13"/>
  <c r="A138" i="13"/>
  <c r="C137" i="13"/>
  <c r="A137" i="13"/>
  <c r="C136" i="13"/>
  <c r="A136" i="13"/>
  <c r="C135" i="13"/>
  <c r="A135" i="13"/>
  <c r="C134" i="13"/>
  <c r="A134" i="13"/>
  <c r="C133" i="13"/>
  <c r="A133" i="13"/>
  <c r="C132" i="13"/>
  <c r="A132" i="13"/>
  <c r="C131" i="13"/>
  <c r="A131" i="13"/>
  <c r="C130" i="13"/>
  <c r="A130" i="13"/>
  <c r="C129" i="13"/>
  <c r="A129" i="13"/>
  <c r="C128" i="13"/>
  <c r="A128" i="13"/>
  <c r="C127" i="13"/>
  <c r="A127" i="13"/>
  <c r="C126" i="13"/>
  <c r="A126" i="13"/>
  <c r="C125" i="13"/>
  <c r="A125" i="13"/>
  <c r="C124" i="13"/>
  <c r="A124" i="13"/>
  <c r="C123" i="13"/>
  <c r="A123" i="13"/>
  <c r="C122" i="13"/>
  <c r="A122" i="13"/>
  <c r="C121" i="13"/>
  <c r="A121" i="13"/>
  <c r="C120" i="13"/>
  <c r="A120" i="13"/>
  <c r="C119" i="13"/>
  <c r="A119" i="13"/>
  <c r="C118" i="13"/>
  <c r="A118" i="13"/>
  <c r="C117" i="13"/>
  <c r="A117" i="13"/>
  <c r="C116" i="13"/>
  <c r="A116" i="13"/>
  <c r="C115" i="13"/>
  <c r="A115" i="13"/>
  <c r="C114" i="13"/>
  <c r="A114" i="13"/>
  <c r="C113" i="13"/>
  <c r="A113" i="13"/>
  <c r="C112" i="13"/>
  <c r="A112" i="13"/>
  <c r="C111" i="13"/>
  <c r="A111" i="13"/>
  <c r="C110" i="13"/>
  <c r="A110" i="13"/>
  <c r="C109" i="13"/>
  <c r="A109" i="13"/>
  <c r="C108" i="13"/>
  <c r="A108" i="13"/>
  <c r="C107" i="13"/>
  <c r="A107" i="13"/>
  <c r="C106" i="13"/>
  <c r="A106" i="13"/>
  <c r="C105" i="13"/>
  <c r="A105" i="13"/>
  <c r="C104" i="13"/>
  <c r="A104" i="13"/>
  <c r="C4" i="13"/>
  <c r="C3" i="13"/>
  <c r="C2" i="13"/>
  <c r="C398" i="12"/>
  <c r="A398" i="12"/>
  <c r="C397" i="12"/>
  <c r="A397" i="12"/>
  <c r="C396" i="12"/>
  <c r="A396" i="12"/>
  <c r="C395" i="12"/>
  <c r="A395" i="12"/>
  <c r="C394" i="12"/>
  <c r="A394" i="12"/>
  <c r="C393" i="12"/>
  <c r="A393" i="12"/>
  <c r="C392" i="12"/>
  <c r="A392" i="12"/>
  <c r="C391" i="12"/>
  <c r="A391" i="12"/>
  <c r="C390" i="12"/>
  <c r="A390" i="12"/>
  <c r="C389" i="12"/>
  <c r="A389" i="12"/>
  <c r="C388" i="12"/>
  <c r="A388" i="12"/>
  <c r="C387" i="12"/>
  <c r="A387" i="12"/>
  <c r="C386" i="12"/>
  <c r="A386" i="12"/>
  <c r="C385" i="12"/>
  <c r="A385" i="12"/>
  <c r="C384" i="12"/>
  <c r="A384" i="12"/>
  <c r="C383" i="12"/>
  <c r="A383" i="12"/>
  <c r="C382" i="12"/>
  <c r="A382" i="12"/>
  <c r="C381" i="12"/>
  <c r="A381" i="12"/>
  <c r="C380" i="12"/>
  <c r="A380" i="12"/>
  <c r="C379" i="12"/>
  <c r="A379" i="12"/>
  <c r="C378" i="12"/>
  <c r="A378" i="12"/>
  <c r="C377" i="12"/>
  <c r="A377" i="12"/>
  <c r="C376" i="12"/>
  <c r="A376" i="12"/>
  <c r="C375" i="12"/>
  <c r="A375" i="12"/>
  <c r="C374" i="12"/>
  <c r="A374" i="12"/>
  <c r="C373" i="12"/>
  <c r="A373" i="12"/>
  <c r="C372" i="12"/>
  <c r="A372" i="12"/>
  <c r="C371" i="12"/>
  <c r="A371" i="12"/>
  <c r="C370" i="12"/>
  <c r="A370" i="12"/>
  <c r="C369" i="12"/>
  <c r="A369" i="12"/>
  <c r="C368" i="12"/>
  <c r="A368" i="12"/>
  <c r="C367" i="12"/>
  <c r="A367" i="12"/>
  <c r="C366" i="12"/>
  <c r="A366" i="12"/>
  <c r="C365" i="12"/>
  <c r="A365" i="12"/>
  <c r="C364" i="12"/>
  <c r="A364" i="12"/>
  <c r="C363" i="12"/>
  <c r="A363" i="12"/>
  <c r="C362" i="12"/>
  <c r="A362" i="12"/>
  <c r="C361" i="12"/>
  <c r="A361" i="12"/>
  <c r="C360" i="12"/>
  <c r="A360" i="12"/>
  <c r="C359" i="12"/>
  <c r="A359" i="12"/>
  <c r="C358" i="12"/>
  <c r="A358" i="12"/>
  <c r="C357" i="12"/>
  <c r="A357" i="12"/>
  <c r="C356" i="12"/>
  <c r="A356" i="12"/>
  <c r="C355" i="12"/>
  <c r="A355" i="12"/>
  <c r="C354" i="12"/>
  <c r="A354" i="12"/>
  <c r="C353" i="12"/>
  <c r="A353" i="12"/>
  <c r="C352" i="12"/>
  <c r="A352" i="12"/>
  <c r="C351" i="12"/>
  <c r="A351" i="12"/>
  <c r="C350" i="12"/>
  <c r="A350" i="12"/>
  <c r="C349" i="12"/>
  <c r="A349" i="12"/>
  <c r="C348" i="12"/>
  <c r="A348" i="12"/>
  <c r="C347" i="12"/>
  <c r="A347" i="12"/>
  <c r="C346" i="12"/>
  <c r="A346" i="12"/>
  <c r="C345" i="12"/>
  <c r="A345" i="12"/>
  <c r="C344" i="12"/>
  <c r="A344" i="12"/>
  <c r="C343" i="12"/>
  <c r="A343" i="12"/>
  <c r="C342" i="12"/>
  <c r="A342" i="12"/>
  <c r="C341" i="12"/>
  <c r="A341" i="12"/>
  <c r="C340" i="12"/>
  <c r="A340" i="12"/>
  <c r="C339" i="12"/>
  <c r="A339" i="12"/>
  <c r="C338" i="12"/>
  <c r="A338" i="12"/>
  <c r="C337" i="12"/>
  <c r="A337" i="12"/>
  <c r="C336" i="12"/>
  <c r="A336" i="12"/>
  <c r="C335" i="12"/>
  <c r="A335" i="12"/>
  <c r="C334" i="12"/>
  <c r="A334" i="12"/>
  <c r="C333" i="12"/>
  <c r="A333" i="12"/>
  <c r="C332" i="12"/>
  <c r="A332" i="12"/>
  <c r="C331" i="12"/>
  <c r="A331" i="12"/>
  <c r="C330" i="12"/>
  <c r="A330" i="12"/>
  <c r="C329" i="12"/>
  <c r="A329" i="12"/>
  <c r="C328" i="12"/>
  <c r="A328" i="12"/>
  <c r="C327" i="12"/>
  <c r="A327" i="12"/>
  <c r="C326" i="12"/>
  <c r="A326" i="12"/>
  <c r="C325" i="12"/>
  <c r="A325" i="12"/>
  <c r="C324" i="12"/>
  <c r="A324" i="12"/>
  <c r="C323" i="12"/>
  <c r="A323" i="12"/>
  <c r="C322" i="12"/>
  <c r="A322" i="12"/>
  <c r="C321" i="12"/>
  <c r="A321" i="12"/>
  <c r="C320" i="12"/>
  <c r="A320" i="12"/>
  <c r="C319" i="12"/>
  <c r="A319" i="12"/>
  <c r="C318" i="12"/>
  <c r="A318" i="12"/>
  <c r="C317" i="12"/>
  <c r="A317" i="12"/>
  <c r="C316" i="12"/>
  <c r="A316" i="12"/>
  <c r="C315" i="12"/>
  <c r="A315" i="12"/>
  <c r="C314" i="12"/>
  <c r="A314" i="12"/>
  <c r="C313" i="12"/>
  <c r="A313" i="12"/>
  <c r="C312" i="12"/>
  <c r="A312" i="12"/>
  <c r="C311" i="12"/>
  <c r="A311" i="12"/>
  <c r="C310" i="12"/>
  <c r="A310" i="12"/>
  <c r="C309" i="12"/>
  <c r="A309" i="12"/>
  <c r="C308" i="12"/>
  <c r="A308" i="12"/>
  <c r="C307" i="12"/>
  <c r="A307" i="12"/>
  <c r="C306" i="12"/>
  <c r="A306" i="12"/>
  <c r="C305" i="12"/>
  <c r="A305" i="12"/>
  <c r="C304" i="12"/>
  <c r="A304" i="12"/>
  <c r="C303" i="12"/>
  <c r="A303" i="12"/>
  <c r="C302" i="12"/>
  <c r="A302" i="12"/>
  <c r="C301" i="12"/>
  <c r="A301" i="12"/>
  <c r="C300" i="12"/>
  <c r="A300" i="12"/>
  <c r="C299" i="12"/>
  <c r="A299" i="12"/>
  <c r="C298" i="12"/>
  <c r="A298" i="12"/>
  <c r="C297" i="12"/>
  <c r="A297" i="12"/>
  <c r="C296" i="12"/>
  <c r="A296" i="12"/>
  <c r="C295" i="12"/>
  <c r="A295" i="12"/>
  <c r="C294" i="12"/>
  <c r="A294" i="12"/>
  <c r="C293" i="12"/>
  <c r="A293" i="12"/>
  <c r="C292" i="12"/>
  <c r="A292" i="12"/>
  <c r="C291" i="12"/>
  <c r="A291" i="12"/>
  <c r="C290" i="12"/>
  <c r="A290" i="12"/>
  <c r="C289" i="12"/>
  <c r="A289" i="12"/>
  <c r="C288" i="12"/>
  <c r="A288" i="12"/>
  <c r="C287" i="12"/>
  <c r="A287" i="12"/>
  <c r="C286" i="12"/>
  <c r="A286" i="12"/>
  <c r="C285" i="12"/>
  <c r="A285" i="12"/>
  <c r="C284" i="12"/>
  <c r="A284" i="12"/>
  <c r="C283" i="12"/>
  <c r="A283" i="12"/>
  <c r="C282" i="12"/>
  <c r="A282" i="12"/>
  <c r="C281" i="12"/>
  <c r="A281" i="12"/>
  <c r="C280" i="12"/>
  <c r="A280" i="12"/>
  <c r="C279" i="12"/>
  <c r="A279" i="12"/>
  <c r="C278" i="12"/>
  <c r="A278" i="12"/>
  <c r="C277" i="12"/>
  <c r="A277" i="12"/>
  <c r="C276" i="12"/>
  <c r="A276" i="12"/>
  <c r="C275" i="12"/>
  <c r="A275" i="12"/>
  <c r="C274" i="12"/>
  <c r="A274" i="12"/>
  <c r="C273" i="12"/>
  <c r="A273" i="12"/>
  <c r="C272" i="12"/>
  <c r="A272" i="12"/>
  <c r="C271" i="12"/>
  <c r="A271" i="12"/>
  <c r="C270" i="12"/>
  <c r="A270" i="12"/>
  <c r="C269" i="12"/>
  <c r="A269" i="12"/>
  <c r="C268" i="12"/>
  <c r="A268" i="12"/>
  <c r="C267" i="12"/>
  <c r="A267" i="12"/>
  <c r="C266" i="12"/>
  <c r="A266" i="12"/>
  <c r="C265" i="12"/>
  <c r="A265" i="12"/>
  <c r="C264" i="12"/>
  <c r="A264" i="12"/>
  <c r="C263" i="12"/>
  <c r="A263" i="12"/>
  <c r="C262" i="12"/>
  <c r="A262" i="12"/>
  <c r="C261" i="12"/>
  <c r="A261" i="12"/>
  <c r="C260" i="12"/>
  <c r="A260" i="12"/>
  <c r="C259" i="12"/>
  <c r="A259" i="12"/>
  <c r="C258" i="12"/>
  <c r="A258" i="12"/>
  <c r="C257" i="12"/>
  <c r="A257" i="12"/>
  <c r="C256" i="12"/>
  <c r="A256" i="12"/>
  <c r="C255" i="12"/>
  <c r="A255" i="12"/>
  <c r="C254" i="12"/>
  <c r="A254" i="12"/>
  <c r="C253" i="12"/>
  <c r="A253" i="12"/>
  <c r="C252" i="12"/>
  <c r="A252" i="12"/>
  <c r="C251" i="12"/>
  <c r="A251" i="12"/>
  <c r="C250" i="12"/>
  <c r="A250" i="12"/>
  <c r="C249" i="12"/>
  <c r="A249" i="12"/>
  <c r="C248" i="12"/>
  <c r="A248" i="12"/>
  <c r="C247" i="12"/>
  <c r="A247" i="12"/>
  <c r="C246" i="12"/>
  <c r="A246" i="12"/>
  <c r="C245" i="12"/>
  <c r="A245" i="12"/>
  <c r="C244" i="12"/>
  <c r="A244" i="12"/>
  <c r="C243" i="12"/>
  <c r="A243" i="12"/>
  <c r="C242" i="12"/>
  <c r="A242" i="12"/>
  <c r="C241" i="12"/>
  <c r="A241" i="12"/>
  <c r="C240" i="12"/>
  <c r="A240" i="12"/>
  <c r="C239" i="12"/>
  <c r="A239" i="12"/>
  <c r="C238" i="12"/>
  <c r="A238" i="12"/>
  <c r="C237" i="12"/>
  <c r="A237" i="12"/>
  <c r="C236" i="12"/>
  <c r="A236" i="12"/>
  <c r="C235" i="12"/>
  <c r="A235" i="12"/>
  <c r="C234" i="12"/>
  <c r="A234" i="12"/>
  <c r="C233" i="12"/>
  <c r="A233" i="12"/>
  <c r="C232" i="12"/>
  <c r="A232" i="12"/>
  <c r="C231" i="12"/>
  <c r="A231" i="12"/>
  <c r="C230" i="12"/>
  <c r="A230" i="12"/>
  <c r="C229" i="12"/>
  <c r="A229" i="12"/>
  <c r="C228" i="12"/>
  <c r="A228" i="12"/>
  <c r="C227" i="12"/>
  <c r="A227" i="12"/>
  <c r="C226" i="12"/>
  <c r="A226" i="12"/>
  <c r="C225" i="12"/>
  <c r="A225" i="12"/>
  <c r="C224" i="12"/>
  <c r="A224" i="12"/>
  <c r="C223" i="12"/>
  <c r="A223" i="12"/>
  <c r="C222" i="12"/>
  <c r="A222" i="12"/>
  <c r="C221" i="12"/>
  <c r="A221" i="12"/>
  <c r="C220" i="12"/>
  <c r="A220" i="12"/>
  <c r="C219" i="12"/>
  <c r="A219" i="12"/>
  <c r="C218" i="12"/>
  <c r="A218" i="12"/>
  <c r="C217" i="12"/>
  <c r="A217" i="12"/>
  <c r="C216" i="12"/>
  <c r="A216" i="12"/>
  <c r="C215" i="12"/>
  <c r="A215" i="12"/>
  <c r="C214" i="12"/>
  <c r="A214" i="12"/>
  <c r="C213" i="12"/>
  <c r="A213" i="12"/>
  <c r="C212" i="12"/>
  <c r="A212" i="12"/>
  <c r="C211" i="12"/>
  <c r="A211" i="12"/>
  <c r="C210" i="12"/>
  <c r="A210" i="12"/>
  <c r="C209" i="12"/>
  <c r="A209" i="12"/>
  <c r="C208" i="12"/>
  <c r="A208" i="12"/>
  <c r="C207" i="12"/>
  <c r="A207" i="12"/>
  <c r="C206" i="12"/>
  <c r="A206" i="12"/>
  <c r="C205" i="12"/>
  <c r="A205" i="12"/>
  <c r="C204" i="12"/>
  <c r="A204" i="12"/>
  <c r="C203" i="12"/>
  <c r="A203" i="12"/>
  <c r="C202" i="12"/>
  <c r="A202" i="12"/>
  <c r="C201" i="12"/>
  <c r="A201" i="12"/>
  <c r="C200" i="12"/>
  <c r="A200" i="12"/>
  <c r="C199" i="12"/>
  <c r="A199" i="12"/>
  <c r="C198" i="12"/>
  <c r="A198" i="12"/>
  <c r="C197" i="12"/>
  <c r="A197" i="12"/>
  <c r="C196" i="12"/>
  <c r="A196" i="12"/>
  <c r="C195" i="12"/>
  <c r="A195" i="12"/>
  <c r="C194" i="12"/>
  <c r="A194" i="12"/>
  <c r="C193" i="12"/>
  <c r="A193" i="12"/>
  <c r="C192" i="12"/>
  <c r="A192" i="12"/>
  <c r="C191" i="12"/>
  <c r="A191" i="12"/>
  <c r="C190" i="12"/>
  <c r="A190" i="12"/>
  <c r="C189" i="12"/>
  <c r="A189" i="12"/>
  <c r="C188" i="12"/>
  <c r="A188" i="12"/>
  <c r="C187" i="12"/>
  <c r="A187" i="12"/>
  <c r="C186" i="12"/>
  <c r="A186" i="12"/>
  <c r="C185" i="12"/>
  <c r="A185" i="12"/>
  <c r="C184" i="12"/>
  <c r="A184" i="12"/>
  <c r="C183" i="12"/>
  <c r="A183" i="12"/>
  <c r="C182" i="12"/>
  <c r="A182" i="12"/>
  <c r="C181" i="12"/>
  <c r="A181" i="12"/>
  <c r="C180" i="12"/>
  <c r="A180" i="12"/>
  <c r="C179" i="12"/>
  <c r="A179" i="12"/>
  <c r="C178" i="12"/>
  <c r="A178" i="12"/>
  <c r="C177" i="12"/>
  <c r="A177" i="12"/>
  <c r="C176" i="12"/>
  <c r="A176" i="12"/>
  <c r="C175" i="12"/>
  <c r="A175" i="12"/>
  <c r="C174" i="12"/>
  <c r="A174" i="12"/>
  <c r="C173" i="12"/>
  <c r="A173" i="12"/>
  <c r="C172" i="12"/>
  <c r="A172" i="12"/>
  <c r="C171" i="12"/>
  <c r="A171" i="12"/>
  <c r="C170" i="12"/>
  <c r="A170" i="12"/>
  <c r="C169" i="12"/>
  <c r="A169" i="12"/>
  <c r="C168" i="12"/>
  <c r="A168" i="12"/>
  <c r="C167" i="12"/>
  <c r="A167" i="12"/>
  <c r="C166" i="12"/>
  <c r="A166" i="12"/>
  <c r="C165" i="12"/>
  <c r="A165" i="12"/>
  <c r="C164" i="12"/>
  <c r="A164" i="12"/>
  <c r="C163" i="12"/>
  <c r="A163" i="12"/>
  <c r="C162" i="12"/>
  <c r="A162" i="12"/>
  <c r="C161" i="12"/>
  <c r="A161" i="12"/>
  <c r="C160" i="12"/>
  <c r="A160" i="12"/>
  <c r="C159" i="12"/>
  <c r="A159" i="12"/>
  <c r="C158" i="12"/>
  <c r="A158" i="12"/>
  <c r="C157" i="12"/>
  <c r="A157" i="12"/>
  <c r="C156" i="12"/>
  <c r="A156" i="12"/>
  <c r="C155" i="12"/>
  <c r="A155" i="12"/>
  <c r="C154" i="12"/>
  <c r="A154" i="12"/>
  <c r="C153" i="12"/>
  <c r="A153" i="12"/>
  <c r="C152" i="12"/>
  <c r="A152" i="12"/>
  <c r="C151" i="12"/>
  <c r="A151" i="12"/>
  <c r="C150" i="12"/>
  <c r="A150" i="12"/>
  <c r="C149" i="12"/>
  <c r="A149" i="12"/>
  <c r="C148" i="12"/>
  <c r="A148" i="12"/>
  <c r="C147" i="12"/>
  <c r="A147" i="12"/>
  <c r="C146" i="12"/>
  <c r="A146" i="12"/>
  <c r="C145" i="12"/>
  <c r="A145" i="12"/>
  <c r="C144" i="12"/>
  <c r="A144" i="12"/>
  <c r="C143" i="12"/>
  <c r="A143" i="12"/>
  <c r="C142" i="12"/>
  <c r="A142" i="12"/>
  <c r="C141" i="12"/>
  <c r="A141" i="12"/>
  <c r="C140" i="12"/>
  <c r="A140" i="12"/>
  <c r="C139" i="12"/>
  <c r="A139" i="12"/>
  <c r="C138" i="12"/>
  <c r="A138" i="12"/>
  <c r="C137" i="12"/>
  <c r="A137" i="12"/>
  <c r="C136" i="12"/>
  <c r="A136" i="12"/>
  <c r="C135" i="12"/>
  <c r="A135" i="12"/>
  <c r="C134" i="12"/>
  <c r="A134" i="12"/>
  <c r="C133" i="12"/>
  <c r="A133" i="12"/>
  <c r="C132" i="12"/>
  <c r="A132" i="12"/>
  <c r="C131" i="12"/>
  <c r="A131" i="12"/>
  <c r="C130" i="12"/>
  <c r="A130" i="12"/>
  <c r="C129" i="12"/>
  <c r="A129" i="12"/>
  <c r="C128" i="12"/>
  <c r="A128" i="12"/>
  <c r="C127" i="12"/>
  <c r="A127" i="12"/>
  <c r="C126" i="12"/>
  <c r="A126" i="12"/>
  <c r="C125" i="12"/>
  <c r="A125" i="12"/>
  <c r="C124" i="12"/>
  <c r="A124" i="12"/>
  <c r="C123" i="12"/>
  <c r="A123" i="12"/>
  <c r="C122" i="12"/>
  <c r="A122" i="12"/>
  <c r="C121" i="12"/>
  <c r="A121" i="12"/>
  <c r="C120" i="12"/>
  <c r="A120" i="12"/>
  <c r="C119" i="12"/>
  <c r="A119" i="12"/>
  <c r="C118" i="12"/>
  <c r="A118" i="12"/>
  <c r="C117" i="12"/>
  <c r="A117" i="12"/>
  <c r="C116" i="12"/>
  <c r="A116" i="12"/>
  <c r="C115" i="12"/>
  <c r="A115" i="12"/>
  <c r="C114" i="12"/>
  <c r="A114" i="12"/>
  <c r="C113" i="12"/>
  <c r="A113" i="12"/>
  <c r="C112" i="12"/>
  <c r="A112" i="12"/>
  <c r="C111" i="12"/>
  <c r="A111" i="12"/>
  <c r="C110" i="12"/>
  <c r="A110" i="12"/>
  <c r="C109" i="12"/>
  <c r="A109" i="12"/>
  <c r="C108" i="12"/>
  <c r="A108" i="12"/>
  <c r="C107" i="12"/>
  <c r="A107" i="12"/>
  <c r="C106" i="12"/>
  <c r="A106" i="12"/>
  <c r="C105" i="12"/>
  <c r="A105" i="12"/>
  <c r="C104" i="12"/>
  <c r="A104" i="12"/>
  <c r="C103" i="12"/>
  <c r="A103" i="12"/>
  <c r="C102" i="12"/>
  <c r="A102" i="12"/>
  <c r="C101" i="12"/>
  <c r="A101" i="12"/>
  <c r="C100" i="12"/>
  <c r="A100" i="12"/>
  <c r="C99" i="12"/>
  <c r="A99" i="12"/>
  <c r="C98" i="12"/>
  <c r="A98" i="12"/>
  <c r="C97" i="12"/>
  <c r="A97" i="12"/>
  <c r="C96" i="12"/>
  <c r="A96" i="12"/>
  <c r="C95" i="12"/>
  <c r="A95" i="12"/>
  <c r="C94" i="12"/>
  <c r="A94" i="12"/>
  <c r="C93" i="12"/>
  <c r="A93" i="12"/>
  <c r="C92" i="12"/>
  <c r="A92" i="12"/>
  <c r="C91" i="12"/>
  <c r="A91" i="12"/>
  <c r="C90" i="12"/>
  <c r="A90" i="12"/>
  <c r="C89" i="12"/>
  <c r="A89" i="12"/>
  <c r="C88" i="12"/>
  <c r="A88" i="12"/>
  <c r="C87" i="12"/>
  <c r="A87" i="12"/>
  <c r="C86" i="12"/>
  <c r="A86" i="12"/>
  <c r="C85" i="12"/>
  <c r="A85" i="12"/>
  <c r="C84" i="12"/>
  <c r="A84" i="12"/>
  <c r="C83" i="12"/>
  <c r="A83" i="12"/>
  <c r="C82" i="12"/>
  <c r="A82" i="12"/>
  <c r="C81" i="12"/>
  <c r="A81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2" i="12"/>
  <c r="C399" i="11"/>
  <c r="A399" i="11"/>
  <c r="C398" i="11"/>
  <c r="A398" i="11"/>
  <c r="C397" i="11"/>
  <c r="A397" i="11"/>
  <c r="C396" i="11"/>
  <c r="A396" i="11"/>
  <c r="C395" i="11"/>
  <c r="A395" i="11"/>
  <c r="C394" i="11"/>
  <c r="A394" i="11"/>
  <c r="C393" i="11"/>
  <c r="A393" i="11"/>
  <c r="C392" i="11"/>
  <c r="A392" i="11"/>
  <c r="C391" i="11"/>
  <c r="A391" i="11"/>
  <c r="C390" i="11"/>
  <c r="A390" i="11"/>
  <c r="C389" i="11"/>
  <c r="A389" i="11"/>
  <c r="C388" i="11"/>
  <c r="A388" i="11"/>
  <c r="C387" i="11"/>
  <c r="A387" i="11"/>
  <c r="C386" i="11"/>
  <c r="A386" i="11"/>
  <c r="C385" i="11"/>
  <c r="A385" i="11"/>
  <c r="C384" i="11"/>
  <c r="A384" i="11"/>
  <c r="C383" i="11"/>
  <c r="A383" i="11"/>
  <c r="C382" i="11"/>
  <c r="A382" i="11"/>
  <c r="C381" i="11"/>
  <c r="A381" i="11"/>
  <c r="C380" i="11"/>
  <c r="A380" i="11"/>
  <c r="C379" i="11"/>
  <c r="A379" i="11"/>
  <c r="C378" i="11"/>
  <c r="A378" i="11"/>
  <c r="C377" i="11"/>
  <c r="A377" i="11"/>
  <c r="C376" i="11"/>
  <c r="A376" i="11"/>
  <c r="C375" i="11"/>
  <c r="A375" i="11"/>
  <c r="C374" i="11"/>
  <c r="A374" i="11"/>
  <c r="C373" i="11"/>
  <c r="A373" i="11"/>
  <c r="C372" i="11"/>
  <c r="A372" i="11"/>
  <c r="C371" i="11"/>
  <c r="A371" i="11"/>
  <c r="C370" i="11"/>
  <c r="A370" i="11"/>
  <c r="C369" i="11"/>
  <c r="A369" i="11"/>
  <c r="C368" i="11"/>
  <c r="A368" i="11"/>
  <c r="C367" i="11"/>
  <c r="A367" i="11"/>
  <c r="C366" i="11"/>
  <c r="A366" i="11"/>
  <c r="C365" i="11"/>
  <c r="A365" i="11"/>
  <c r="C364" i="11"/>
  <c r="A364" i="11"/>
  <c r="C363" i="11"/>
  <c r="A363" i="11"/>
  <c r="C362" i="11"/>
  <c r="A362" i="11"/>
  <c r="C361" i="11"/>
  <c r="A361" i="11"/>
  <c r="C360" i="11"/>
  <c r="A360" i="11"/>
  <c r="C359" i="11"/>
  <c r="A359" i="11"/>
  <c r="C358" i="11"/>
  <c r="A358" i="11"/>
  <c r="C357" i="11"/>
  <c r="A357" i="11"/>
  <c r="C356" i="11"/>
  <c r="A356" i="11"/>
  <c r="C355" i="11"/>
  <c r="A355" i="11"/>
  <c r="C354" i="11"/>
  <c r="A354" i="11"/>
  <c r="C353" i="11"/>
  <c r="A353" i="11"/>
  <c r="C352" i="11"/>
  <c r="A352" i="11"/>
  <c r="C351" i="11"/>
  <c r="A351" i="11"/>
  <c r="C350" i="11"/>
  <c r="A350" i="11"/>
  <c r="C349" i="11"/>
  <c r="A349" i="11"/>
  <c r="C348" i="11"/>
  <c r="A348" i="11"/>
  <c r="C347" i="11"/>
  <c r="A347" i="11"/>
  <c r="C346" i="11"/>
  <c r="A346" i="11"/>
  <c r="C345" i="11"/>
  <c r="A345" i="11"/>
  <c r="C344" i="11"/>
  <c r="A344" i="11"/>
  <c r="C343" i="11"/>
  <c r="A343" i="11"/>
  <c r="C342" i="11"/>
  <c r="A342" i="11"/>
  <c r="C341" i="11"/>
  <c r="A341" i="11"/>
  <c r="C340" i="11"/>
  <c r="A340" i="11"/>
  <c r="C339" i="11"/>
  <c r="A339" i="11"/>
  <c r="C338" i="11"/>
  <c r="A338" i="11"/>
  <c r="C337" i="11"/>
  <c r="A337" i="11"/>
  <c r="C336" i="11"/>
  <c r="A336" i="11"/>
  <c r="C335" i="11"/>
  <c r="A335" i="11"/>
  <c r="C334" i="11"/>
  <c r="A334" i="11"/>
  <c r="C333" i="11"/>
  <c r="A333" i="11"/>
  <c r="C332" i="11"/>
  <c r="A332" i="11"/>
  <c r="C331" i="11"/>
  <c r="A331" i="11"/>
  <c r="C330" i="11"/>
  <c r="A330" i="11"/>
  <c r="C329" i="11"/>
  <c r="A329" i="11"/>
  <c r="C328" i="11"/>
  <c r="A328" i="11"/>
  <c r="C327" i="11"/>
  <c r="A327" i="11"/>
  <c r="C326" i="11"/>
  <c r="A326" i="11"/>
  <c r="C325" i="11"/>
  <c r="A325" i="11"/>
  <c r="C324" i="11"/>
  <c r="A324" i="11"/>
  <c r="C323" i="11"/>
  <c r="A323" i="11"/>
  <c r="C322" i="11"/>
  <c r="A322" i="11"/>
  <c r="C321" i="11"/>
  <c r="A321" i="11"/>
  <c r="C320" i="11"/>
  <c r="A320" i="11"/>
  <c r="C319" i="11"/>
  <c r="A319" i="11"/>
  <c r="C318" i="11"/>
  <c r="A318" i="11"/>
  <c r="C317" i="11"/>
  <c r="A317" i="11"/>
  <c r="C316" i="11"/>
  <c r="A316" i="11"/>
  <c r="C315" i="11"/>
  <c r="A315" i="11"/>
  <c r="C314" i="11"/>
  <c r="A314" i="11"/>
  <c r="C313" i="11"/>
  <c r="A313" i="11"/>
  <c r="C312" i="11"/>
  <c r="A312" i="11"/>
  <c r="C311" i="11"/>
  <c r="A311" i="11"/>
  <c r="C310" i="11"/>
  <c r="A310" i="11"/>
  <c r="C309" i="11"/>
  <c r="A309" i="11"/>
  <c r="C308" i="11"/>
  <c r="A308" i="11"/>
  <c r="C307" i="11"/>
  <c r="A307" i="11"/>
  <c r="C306" i="11"/>
  <c r="A306" i="11"/>
  <c r="C305" i="11"/>
  <c r="A305" i="11"/>
  <c r="C304" i="11"/>
  <c r="A304" i="11"/>
  <c r="C303" i="11"/>
  <c r="A303" i="11"/>
  <c r="C302" i="11"/>
  <c r="A302" i="11"/>
  <c r="C301" i="11"/>
  <c r="A301" i="11"/>
  <c r="C300" i="11"/>
  <c r="A300" i="11"/>
  <c r="C299" i="11"/>
  <c r="A299" i="11"/>
  <c r="C298" i="11"/>
  <c r="A298" i="11"/>
  <c r="C297" i="11"/>
  <c r="A297" i="11"/>
  <c r="C296" i="11"/>
  <c r="A296" i="11"/>
  <c r="C295" i="11"/>
  <c r="A295" i="11"/>
  <c r="C294" i="11"/>
  <c r="A294" i="11"/>
  <c r="C293" i="11"/>
  <c r="A293" i="11"/>
  <c r="C292" i="11"/>
  <c r="A292" i="11"/>
  <c r="C291" i="11"/>
  <c r="A291" i="11"/>
  <c r="C290" i="11"/>
  <c r="A290" i="11"/>
  <c r="C289" i="11"/>
  <c r="A289" i="11"/>
  <c r="C288" i="11"/>
  <c r="A288" i="11"/>
  <c r="C287" i="11"/>
  <c r="A287" i="11"/>
  <c r="C286" i="11"/>
  <c r="A286" i="11"/>
  <c r="C285" i="11"/>
  <c r="A285" i="11"/>
  <c r="C284" i="11"/>
  <c r="A284" i="11"/>
  <c r="C283" i="11"/>
  <c r="A283" i="11"/>
  <c r="C282" i="11"/>
  <c r="A282" i="11"/>
  <c r="C281" i="11"/>
  <c r="A281" i="11"/>
  <c r="C280" i="11"/>
  <c r="A280" i="11"/>
  <c r="C279" i="11"/>
  <c r="A279" i="11"/>
  <c r="C278" i="11"/>
  <c r="A278" i="11"/>
  <c r="C277" i="11"/>
  <c r="A277" i="11"/>
  <c r="C276" i="11"/>
  <c r="A276" i="11"/>
  <c r="C275" i="11"/>
  <c r="A275" i="11"/>
  <c r="C274" i="11"/>
  <c r="A274" i="11"/>
  <c r="C273" i="11"/>
  <c r="A273" i="11"/>
  <c r="C272" i="11"/>
  <c r="A272" i="11"/>
  <c r="C271" i="11"/>
  <c r="A271" i="11"/>
  <c r="C270" i="11"/>
  <c r="A270" i="11"/>
  <c r="C269" i="11"/>
  <c r="A269" i="11"/>
  <c r="C268" i="11"/>
  <c r="A268" i="11"/>
  <c r="C267" i="11"/>
  <c r="A267" i="11"/>
  <c r="C266" i="11"/>
  <c r="A266" i="11"/>
  <c r="C265" i="11"/>
  <c r="A265" i="11"/>
  <c r="C264" i="11"/>
  <c r="A264" i="11"/>
  <c r="C263" i="11"/>
  <c r="A263" i="11"/>
  <c r="C262" i="11"/>
  <c r="A262" i="11"/>
  <c r="C261" i="11"/>
  <c r="A261" i="11"/>
  <c r="C260" i="11"/>
  <c r="A260" i="11"/>
  <c r="C259" i="11"/>
  <c r="A259" i="11"/>
  <c r="C258" i="11"/>
  <c r="A258" i="11"/>
  <c r="C257" i="11"/>
  <c r="A257" i="11"/>
  <c r="C256" i="11"/>
  <c r="A256" i="11"/>
  <c r="C255" i="11"/>
  <c r="A255" i="11"/>
  <c r="C254" i="11"/>
  <c r="A254" i="11"/>
  <c r="C253" i="11"/>
  <c r="A253" i="11"/>
  <c r="C252" i="11"/>
  <c r="A252" i="11"/>
  <c r="C251" i="11"/>
  <c r="A251" i="11"/>
  <c r="C250" i="11"/>
  <c r="A250" i="11"/>
  <c r="C249" i="11"/>
  <c r="A249" i="11"/>
  <c r="C248" i="11"/>
  <c r="A248" i="11"/>
  <c r="C247" i="11"/>
  <c r="A247" i="11"/>
  <c r="C246" i="11"/>
  <c r="A246" i="11"/>
  <c r="C245" i="11"/>
  <c r="A245" i="11"/>
  <c r="C244" i="11"/>
  <c r="A244" i="11"/>
  <c r="C243" i="11"/>
  <c r="A243" i="11"/>
  <c r="C242" i="11"/>
  <c r="A242" i="11"/>
  <c r="C241" i="11"/>
  <c r="A241" i="11"/>
  <c r="C240" i="11"/>
  <c r="A240" i="11"/>
  <c r="C239" i="11"/>
  <c r="A239" i="11"/>
  <c r="C238" i="11"/>
  <c r="A238" i="11"/>
  <c r="C237" i="11"/>
  <c r="A237" i="11"/>
  <c r="C236" i="11"/>
  <c r="A236" i="11"/>
  <c r="C235" i="11"/>
  <c r="A235" i="11"/>
  <c r="C234" i="11"/>
  <c r="A234" i="11"/>
  <c r="C233" i="11"/>
  <c r="A233" i="11"/>
  <c r="C232" i="11"/>
  <c r="A232" i="11"/>
  <c r="C231" i="11"/>
  <c r="A231" i="11"/>
  <c r="C230" i="11"/>
  <c r="A230" i="11"/>
  <c r="C229" i="11"/>
  <c r="A229" i="11"/>
  <c r="C228" i="11"/>
  <c r="A228" i="11"/>
  <c r="C227" i="11"/>
  <c r="A227" i="11"/>
  <c r="C226" i="11"/>
  <c r="A226" i="11"/>
  <c r="C225" i="11"/>
  <c r="A225" i="11"/>
  <c r="C224" i="11"/>
  <c r="A224" i="11"/>
  <c r="C223" i="11"/>
  <c r="A223" i="11"/>
  <c r="C222" i="11"/>
  <c r="A222" i="11"/>
  <c r="C221" i="11"/>
  <c r="A221" i="11"/>
  <c r="C220" i="11"/>
  <c r="A220" i="11"/>
  <c r="C219" i="11"/>
  <c r="A219" i="11"/>
  <c r="C218" i="11"/>
  <c r="A218" i="11"/>
  <c r="C217" i="11"/>
  <c r="A217" i="11"/>
  <c r="C216" i="11"/>
  <c r="A216" i="11"/>
  <c r="C215" i="11"/>
  <c r="A215" i="11"/>
  <c r="C214" i="11"/>
  <c r="A214" i="11"/>
  <c r="C213" i="11"/>
  <c r="A213" i="11"/>
  <c r="C212" i="11"/>
  <c r="A212" i="11"/>
  <c r="C211" i="11"/>
  <c r="A211" i="11"/>
  <c r="C210" i="11"/>
  <c r="A210" i="11"/>
  <c r="C209" i="11"/>
  <c r="A209" i="11"/>
  <c r="C208" i="11"/>
  <c r="A208" i="11"/>
  <c r="C207" i="11"/>
  <c r="A207" i="11"/>
  <c r="C206" i="11"/>
  <c r="A206" i="11"/>
  <c r="C205" i="11"/>
  <c r="A205" i="11"/>
  <c r="C204" i="11"/>
  <c r="A204" i="11"/>
  <c r="C203" i="11"/>
  <c r="A203" i="11"/>
  <c r="C202" i="11"/>
  <c r="A202" i="11"/>
  <c r="C201" i="11"/>
  <c r="A201" i="11"/>
  <c r="C200" i="11"/>
  <c r="A200" i="11"/>
  <c r="C199" i="11"/>
  <c r="A199" i="11"/>
  <c r="C198" i="11"/>
  <c r="A198" i="11"/>
  <c r="C197" i="11"/>
  <c r="A197" i="11"/>
  <c r="C196" i="11"/>
  <c r="A196" i="11"/>
  <c r="C195" i="11"/>
  <c r="A195" i="11"/>
  <c r="C194" i="11"/>
  <c r="A194" i="11"/>
  <c r="C193" i="11"/>
  <c r="A193" i="11"/>
  <c r="C192" i="11"/>
  <c r="A192" i="11"/>
  <c r="C191" i="11"/>
  <c r="A191" i="11"/>
  <c r="C190" i="11"/>
  <c r="A190" i="11"/>
  <c r="C189" i="11"/>
  <c r="A189" i="11"/>
  <c r="C188" i="11"/>
  <c r="A188" i="11"/>
  <c r="C187" i="11"/>
  <c r="A187" i="11"/>
  <c r="C186" i="11"/>
  <c r="A186" i="11"/>
  <c r="C185" i="11"/>
  <c r="A185" i="11"/>
  <c r="C184" i="11"/>
  <c r="A184" i="11"/>
  <c r="C183" i="11"/>
  <c r="A183" i="11"/>
  <c r="C182" i="11"/>
  <c r="A182" i="11"/>
  <c r="C181" i="11"/>
  <c r="A181" i="11"/>
  <c r="C180" i="11"/>
  <c r="A180" i="11"/>
  <c r="C179" i="11"/>
  <c r="A179" i="11"/>
  <c r="C178" i="11"/>
  <c r="A178" i="11"/>
  <c r="C177" i="11"/>
  <c r="A177" i="11"/>
  <c r="C176" i="11"/>
  <c r="A176" i="11"/>
  <c r="C175" i="11"/>
  <c r="A175" i="11"/>
  <c r="C174" i="11"/>
  <c r="A174" i="11"/>
  <c r="C173" i="11"/>
  <c r="A173" i="11"/>
  <c r="C172" i="11"/>
  <c r="A172" i="11"/>
  <c r="C171" i="11"/>
  <c r="A171" i="11"/>
  <c r="C170" i="11"/>
  <c r="A170" i="11"/>
  <c r="C169" i="11"/>
  <c r="A169" i="11"/>
  <c r="C168" i="11"/>
  <c r="A168" i="11"/>
  <c r="C167" i="11"/>
  <c r="A167" i="11"/>
  <c r="C166" i="11"/>
  <c r="A166" i="11"/>
  <c r="C165" i="11"/>
  <c r="A165" i="11"/>
  <c r="C164" i="11"/>
  <c r="A164" i="11"/>
  <c r="C163" i="11"/>
  <c r="A163" i="11"/>
  <c r="C162" i="11"/>
  <c r="A162" i="11"/>
  <c r="C161" i="11"/>
  <c r="A161" i="11"/>
  <c r="C160" i="11"/>
  <c r="A160" i="11"/>
  <c r="C159" i="11"/>
  <c r="A159" i="11"/>
  <c r="C158" i="11"/>
  <c r="A158" i="11"/>
  <c r="C157" i="11"/>
  <c r="A157" i="11"/>
  <c r="C156" i="11"/>
  <c r="A156" i="11"/>
  <c r="C155" i="11"/>
  <c r="A155" i="11"/>
  <c r="C154" i="11"/>
  <c r="A154" i="11"/>
  <c r="C153" i="11"/>
  <c r="A153" i="11"/>
  <c r="C152" i="11"/>
  <c r="A152" i="11"/>
  <c r="C151" i="11"/>
  <c r="A151" i="11"/>
  <c r="C150" i="11"/>
  <c r="A150" i="11"/>
  <c r="C149" i="11"/>
  <c r="A149" i="11"/>
  <c r="C148" i="11"/>
  <c r="A148" i="11"/>
  <c r="C147" i="11"/>
  <c r="A147" i="11"/>
  <c r="C146" i="11"/>
  <c r="A146" i="11"/>
  <c r="C145" i="11"/>
  <c r="A145" i="11"/>
  <c r="C144" i="11"/>
  <c r="A144" i="11"/>
  <c r="C143" i="11"/>
  <c r="A143" i="11"/>
  <c r="C142" i="11"/>
  <c r="A142" i="11"/>
  <c r="C141" i="11"/>
  <c r="A141" i="11"/>
  <c r="C140" i="11"/>
  <c r="A140" i="11"/>
  <c r="C139" i="11"/>
  <c r="A139" i="11"/>
  <c r="C138" i="11"/>
  <c r="A138" i="11"/>
  <c r="C137" i="11"/>
  <c r="A137" i="11"/>
  <c r="C136" i="11"/>
  <c r="A136" i="11"/>
  <c r="C135" i="11"/>
  <c r="A135" i="11"/>
  <c r="C134" i="11"/>
  <c r="A134" i="11"/>
  <c r="C133" i="11"/>
  <c r="A133" i="11"/>
  <c r="C132" i="11"/>
  <c r="A132" i="11"/>
  <c r="C131" i="11"/>
  <c r="A131" i="11"/>
  <c r="C130" i="11"/>
  <c r="A130" i="11"/>
  <c r="C129" i="11"/>
  <c r="A129" i="11"/>
  <c r="C128" i="11"/>
  <c r="A128" i="11"/>
  <c r="C127" i="11"/>
  <c r="A127" i="11"/>
  <c r="C126" i="11"/>
  <c r="A126" i="11"/>
  <c r="C125" i="11"/>
  <c r="A125" i="11"/>
  <c r="C124" i="11"/>
  <c r="A124" i="11"/>
  <c r="C123" i="11"/>
  <c r="A123" i="11"/>
  <c r="C122" i="11"/>
  <c r="A122" i="11"/>
  <c r="C121" i="11"/>
  <c r="A121" i="11"/>
  <c r="C120" i="11"/>
  <c r="A120" i="11"/>
  <c r="C119" i="11"/>
  <c r="A119" i="11"/>
  <c r="C118" i="11"/>
  <c r="A118" i="11"/>
  <c r="C117" i="11"/>
  <c r="A117" i="11"/>
  <c r="C116" i="11"/>
  <c r="A116" i="11"/>
  <c r="C115" i="11"/>
  <c r="A115" i="11"/>
  <c r="C114" i="11"/>
  <c r="A114" i="11"/>
  <c r="C113" i="11"/>
  <c r="A113" i="11"/>
  <c r="C112" i="11"/>
  <c r="A112" i="11"/>
  <c r="C111" i="11"/>
  <c r="A111" i="11"/>
  <c r="C110" i="11"/>
  <c r="A110" i="11"/>
  <c r="C109" i="11"/>
  <c r="A109" i="11"/>
  <c r="C108" i="11"/>
  <c r="A108" i="11"/>
  <c r="C107" i="11"/>
  <c r="A107" i="11"/>
  <c r="C106" i="11"/>
  <c r="A106" i="11"/>
  <c r="C105" i="11"/>
  <c r="A105" i="11"/>
  <c r="C104" i="11"/>
  <c r="A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34" i="11"/>
  <c r="A34" i="11"/>
  <c r="C33" i="11"/>
  <c r="A33" i="11"/>
  <c r="C32" i="11"/>
  <c r="C31" i="11"/>
  <c r="C30" i="11"/>
  <c r="C29" i="11"/>
  <c r="C28" i="11"/>
  <c r="C27" i="11"/>
  <c r="C26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C387" i="10"/>
  <c r="A387" i="10"/>
  <c r="C386" i="10"/>
  <c r="A386" i="10"/>
  <c r="C385" i="10"/>
  <c r="A385" i="10"/>
  <c r="C384" i="10"/>
  <c r="A384" i="10"/>
  <c r="C383" i="10"/>
  <c r="A383" i="10"/>
  <c r="C382" i="10"/>
  <c r="A382" i="10"/>
  <c r="C381" i="10"/>
  <c r="A381" i="10"/>
  <c r="C380" i="10"/>
  <c r="A380" i="10"/>
  <c r="C379" i="10"/>
  <c r="A379" i="10"/>
  <c r="C378" i="10"/>
  <c r="A378" i="10"/>
  <c r="C377" i="10"/>
  <c r="A377" i="10"/>
  <c r="C376" i="10"/>
  <c r="A376" i="10"/>
  <c r="C375" i="10"/>
  <c r="A375" i="10"/>
  <c r="C374" i="10"/>
  <c r="A374" i="10"/>
  <c r="C373" i="10"/>
  <c r="A373" i="10"/>
  <c r="C372" i="10"/>
  <c r="A372" i="10"/>
  <c r="C371" i="10"/>
  <c r="A371" i="10"/>
  <c r="C370" i="10"/>
  <c r="A370" i="10"/>
  <c r="C369" i="10"/>
  <c r="A369" i="10"/>
  <c r="C368" i="10"/>
  <c r="A368" i="10"/>
  <c r="C367" i="10"/>
  <c r="A367" i="10"/>
  <c r="C366" i="10"/>
  <c r="A366" i="10"/>
  <c r="C365" i="10"/>
  <c r="A365" i="10"/>
  <c r="C364" i="10"/>
  <c r="A364" i="10"/>
  <c r="C363" i="10"/>
  <c r="A363" i="10"/>
  <c r="C362" i="10"/>
  <c r="A362" i="10"/>
  <c r="C361" i="10"/>
  <c r="A361" i="10"/>
  <c r="C360" i="10"/>
  <c r="A360" i="10"/>
  <c r="C359" i="10"/>
  <c r="A359" i="10"/>
  <c r="C358" i="10"/>
  <c r="A358" i="10"/>
  <c r="C357" i="10"/>
  <c r="A357" i="10"/>
  <c r="C356" i="10"/>
  <c r="A356" i="10"/>
  <c r="C355" i="10"/>
  <c r="A355" i="10"/>
  <c r="C354" i="10"/>
  <c r="A354" i="10"/>
  <c r="C353" i="10"/>
  <c r="A353" i="10"/>
  <c r="C352" i="10"/>
  <c r="A352" i="10"/>
  <c r="C351" i="10"/>
  <c r="A351" i="10"/>
  <c r="C350" i="10"/>
  <c r="A350" i="10"/>
  <c r="C349" i="10"/>
  <c r="A349" i="10"/>
  <c r="C348" i="10"/>
  <c r="A348" i="10"/>
  <c r="C347" i="10"/>
  <c r="A347" i="10"/>
  <c r="C346" i="10"/>
  <c r="A346" i="10"/>
  <c r="C345" i="10"/>
  <c r="A345" i="10"/>
  <c r="C344" i="10"/>
  <c r="A344" i="10"/>
  <c r="C343" i="10"/>
  <c r="A343" i="10"/>
  <c r="C342" i="10"/>
  <c r="A342" i="10"/>
  <c r="C341" i="10"/>
  <c r="A341" i="10"/>
  <c r="C340" i="10"/>
  <c r="A340" i="10"/>
  <c r="C339" i="10"/>
  <c r="A339" i="10"/>
  <c r="C338" i="10"/>
  <c r="A338" i="10"/>
  <c r="C337" i="10"/>
  <c r="A337" i="10"/>
  <c r="C336" i="10"/>
  <c r="A336" i="10"/>
  <c r="C335" i="10"/>
  <c r="A335" i="10"/>
  <c r="C334" i="10"/>
  <c r="A334" i="10"/>
  <c r="C333" i="10"/>
  <c r="A333" i="10"/>
  <c r="C332" i="10"/>
  <c r="A332" i="10"/>
  <c r="C331" i="10"/>
  <c r="A331" i="10"/>
  <c r="C330" i="10"/>
  <c r="A330" i="10"/>
  <c r="C329" i="10"/>
  <c r="A329" i="10"/>
  <c r="C328" i="10"/>
  <c r="A328" i="10"/>
  <c r="C327" i="10"/>
  <c r="A327" i="10"/>
  <c r="C326" i="10"/>
  <c r="A326" i="10"/>
  <c r="C325" i="10"/>
  <c r="A325" i="10"/>
  <c r="C324" i="10"/>
  <c r="A324" i="10"/>
  <c r="C323" i="10"/>
  <c r="A323" i="10"/>
  <c r="C322" i="10"/>
  <c r="A322" i="10"/>
  <c r="C321" i="10"/>
  <c r="A321" i="10"/>
  <c r="C320" i="10"/>
  <c r="A320" i="10"/>
  <c r="C319" i="10"/>
  <c r="A319" i="10"/>
  <c r="C318" i="10"/>
  <c r="A318" i="10"/>
  <c r="C317" i="10"/>
  <c r="A317" i="10"/>
  <c r="C316" i="10"/>
  <c r="A316" i="10"/>
  <c r="C315" i="10"/>
  <c r="A315" i="10"/>
  <c r="C314" i="10"/>
  <c r="A314" i="10"/>
  <c r="C313" i="10"/>
  <c r="A313" i="10"/>
  <c r="C312" i="10"/>
  <c r="A312" i="10"/>
  <c r="C311" i="10"/>
  <c r="A311" i="10"/>
  <c r="C310" i="10"/>
  <c r="A310" i="10"/>
  <c r="C309" i="10"/>
  <c r="A309" i="10"/>
  <c r="C308" i="10"/>
  <c r="A308" i="10"/>
  <c r="C307" i="10"/>
  <c r="A307" i="10"/>
  <c r="C306" i="10"/>
  <c r="A306" i="10"/>
  <c r="C305" i="10"/>
  <c r="A305" i="10"/>
  <c r="C304" i="10"/>
  <c r="A304" i="10"/>
  <c r="C303" i="10"/>
  <c r="A303" i="10"/>
  <c r="C302" i="10"/>
  <c r="A302" i="10"/>
  <c r="C301" i="10"/>
  <c r="A301" i="10"/>
  <c r="C300" i="10"/>
  <c r="A300" i="10"/>
  <c r="C299" i="10"/>
  <c r="A299" i="10"/>
  <c r="C298" i="10"/>
  <c r="A298" i="10"/>
  <c r="C297" i="10"/>
  <c r="A297" i="10"/>
  <c r="C296" i="10"/>
  <c r="A296" i="10"/>
  <c r="C295" i="10"/>
  <c r="A295" i="10"/>
  <c r="C294" i="10"/>
  <c r="A294" i="10"/>
  <c r="C293" i="10"/>
  <c r="A293" i="10"/>
  <c r="C292" i="10"/>
  <c r="A292" i="10"/>
  <c r="C291" i="10"/>
  <c r="A291" i="10"/>
  <c r="C290" i="10"/>
  <c r="A290" i="10"/>
  <c r="C289" i="10"/>
  <c r="A289" i="10"/>
  <c r="C288" i="10"/>
  <c r="A288" i="10"/>
  <c r="C287" i="10"/>
  <c r="A287" i="10"/>
  <c r="C286" i="10"/>
  <c r="A286" i="10"/>
  <c r="C285" i="10"/>
  <c r="A285" i="10"/>
  <c r="C284" i="10"/>
  <c r="A284" i="10"/>
  <c r="C283" i="10"/>
  <c r="A283" i="10"/>
  <c r="C282" i="10"/>
  <c r="A282" i="10"/>
  <c r="C281" i="10"/>
  <c r="A281" i="10"/>
  <c r="C280" i="10"/>
  <c r="A280" i="10"/>
  <c r="C279" i="10"/>
  <c r="A279" i="10"/>
  <c r="C278" i="10"/>
  <c r="A278" i="10"/>
  <c r="C277" i="10"/>
  <c r="A277" i="10"/>
  <c r="C276" i="10"/>
  <c r="A276" i="10"/>
  <c r="C275" i="10"/>
  <c r="A275" i="10"/>
  <c r="C274" i="10"/>
  <c r="A274" i="10"/>
  <c r="C273" i="10"/>
  <c r="A273" i="10"/>
  <c r="C272" i="10"/>
  <c r="A272" i="10"/>
  <c r="C271" i="10"/>
  <c r="A271" i="10"/>
  <c r="C270" i="10"/>
  <c r="A270" i="10"/>
  <c r="C269" i="10"/>
  <c r="A269" i="10"/>
  <c r="C268" i="10"/>
  <c r="A268" i="10"/>
  <c r="C267" i="10"/>
  <c r="A267" i="10"/>
  <c r="C266" i="10"/>
  <c r="A266" i="10"/>
  <c r="C265" i="10"/>
  <c r="A265" i="10"/>
  <c r="C264" i="10"/>
  <c r="A264" i="10"/>
  <c r="C263" i="10"/>
  <c r="A263" i="10"/>
  <c r="C262" i="10"/>
  <c r="A262" i="10"/>
  <c r="C261" i="10"/>
  <c r="A261" i="10"/>
  <c r="C260" i="10"/>
  <c r="A260" i="10"/>
  <c r="C259" i="10"/>
  <c r="A259" i="10"/>
  <c r="C258" i="10"/>
  <c r="A258" i="10"/>
  <c r="C257" i="10"/>
  <c r="A257" i="10"/>
  <c r="C256" i="10"/>
  <c r="A256" i="10"/>
  <c r="C255" i="10"/>
  <c r="A255" i="10"/>
  <c r="C254" i="10"/>
  <c r="A254" i="10"/>
  <c r="C253" i="10"/>
  <c r="A253" i="10"/>
  <c r="C252" i="10"/>
  <c r="A252" i="10"/>
  <c r="C251" i="10"/>
  <c r="A251" i="10"/>
  <c r="C250" i="10"/>
  <c r="A250" i="10"/>
  <c r="C249" i="10"/>
  <c r="A249" i="10"/>
  <c r="C248" i="10"/>
  <c r="A248" i="10"/>
  <c r="C247" i="10"/>
  <c r="A247" i="10"/>
  <c r="C246" i="10"/>
  <c r="A246" i="10"/>
  <c r="C245" i="10"/>
  <c r="A245" i="10"/>
  <c r="C244" i="10"/>
  <c r="A244" i="10"/>
  <c r="C243" i="10"/>
  <c r="A243" i="10"/>
  <c r="C242" i="10"/>
  <c r="A242" i="10"/>
  <c r="C241" i="10"/>
  <c r="A241" i="10"/>
  <c r="C240" i="10"/>
  <c r="A240" i="10"/>
  <c r="C239" i="10"/>
  <c r="A239" i="10"/>
  <c r="C238" i="10"/>
  <c r="A238" i="10"/>
  <c r="C237" i="10"/>
  <c r="A237" i="10"/>
  <c r="C236" i="10"/>
  <c r="A236" i="10"/>
  <c r="C235" i="10"/>
  <c r="A235" i="10"/>
  <c r="C234" i="10"/>
  <c r="A234" i="10"/>
  <c r="C233" i="10"/>
  <c r="A233" i="10"/>
  <c r="C232" i="10"/>
  <c r="A232" i="10"/>
  <c r="C231" i="10"/>
  <c r="A231" i="10"/>
  <c r="C230" i="10"/>
  <c r="A230" i="10"/>
  <c r="C229" i="10"/>
  <c r="A229" i="10"/>
  <c r="C228" i="10"/>
  <c r="A228" i="10"/>
  <c r="C227" i="10"/>
  <c r="A227" i="10"/>
  <c r="C226" i="10"/>
  <c r="A226" i="10"/>
  <c r="C225" i="10"/>
  <c r="A225" i="10"/>
  <c r="C224" i="10"/>
  <c r="A224" i="10"/>
  <c r="C223" i="10"/>
  <c r="A223" i="10"/>
  <c r="C222" i="10"/>
  <c r="A222" i="10"/>
  <c r="C221" i="10"/>
  <c r="A221" i="10"/>
  <c r="C220" i="10"/>
  <c r="A220" i="10"/>
  <c r="C219" i="10"/>
  <c r="A219" i="10"/>
  <c r="C218" i="10"/>
  <c r="A218" i="10"/>
  <c r="C217" i="10"/>
  <c r="A217" i="10"/>
  <c r="C216" i="10"/>
  <c r="A216" i="10"/>
  <c r="C215" i="10"/>
  <c r="A215" i="10"/>
  <c r="C214" i="10"/>
  <c r="A214" i="10"/>
  <c r="C213" i="10"/>
  <c r="A213" i="10"/>
  <c r="C212" i="10"/>
  <c r="A212" i="10"/>
  <c r="C211" i="10"/>
  <c r="A211" i="10"/>
  <c r="C210" i="10"/>
  <c r="A210" i="10"/>
  <c r="C209" i="10"/>
  <c r="A209" i="10"/>
  <c r="C208" i="10"/>
  <c r="A208" i="10"/>
  <c r="C207" i="10"/>
  <c r="A207" i="10"/>
  <c r="C206" i="10"/>
  <c r="A206" i="10"/>
  <c r="C205" i="10"/>
  <c r="A205" i="10"/>
  <c r="C204" i="10"/>
  <c r="A204" i="10"/>
  <c r="C203" i="10"/>
  <c r="A203" i="10"/>
  <c r="C202" i="10"/>
  <c r="A202" i="10"/>
  <c r="C201" i="10"/>
  <c r="A201" i="10"/>
  <c r="C200" i="10"/>
  <c r="A200" i="10"/>
  <c r="C199" i="10"/>
  <c r="A199" i="10"/>
  <c r="C198" i="10"/>
  <c r="A198" i="10"/>
  <c r="C197" i="10"/>
  <c r="A197" i="10"/>
  <c r="C196" i="10"/>
  <c r="A196" i="10"/>
  <c r="C195" i="10"/>
  <c r="A195" i="10"/>
  <c r="C194" i="10"/>
  <c r="A194" i="10"/>
  <c r="C193" i="10"/>
  <c r="A193" i="10"/>
  <c r="C192" i="10"/>
  <c r="A192" i="10"/>
  <c r="C191" i="10"/>
  <c r="A191" i="10"/>
  <c r="C190" i="10"/>
  <c r="A190" i="10"/>
  <c r="C189" i="10"/>
  <c r="A189" i="10"/>
  <c r="C188" i="10"/>
  <c r="A188" i="10"/>
  <c r="C187" i="10"/>
  <c r="A187" i="10"/>
  <c r="C186" i="10"/>
  <c r="A186" i="10"/>
  <c r="C185" i="10"/>
  <c r="A185" i="10"/>
  <c r="C184" i="10"/>
  <c r="A184" i="10"/>
  <c r="C183" i="10"/>
  <c r="A183" i="10"/>
  <c r="C182" i="10"/>
  <c r="A182" i="10"/>
  <c r="C181" i="10"/>
  <c r="A181" i="10"/>
  <c r="C180" i="10"/>
  <c r="A180" i="10"/>
  <c r="C179" i="10"/>
  <c r="A179" i="10"/>
  <c r="C178" i="10"/>
  <c r="A178" i="10"/>
  <c r="C177" i="10"/>
  <c r="A177" i="10"/>
  <c r="C176" i="10"/>
  <c r="A176" i="10"/>
  <c r="C175" i="10"/>
  <c r="A175" i="10"/>
  <c r="C174" i="10"/>
  <c r="A174" i="10"/>
  <c r="C173" i="10"/>
  <c r="A173" i="10"/>
  <c r="C172" i="10"/>
  <c r="A172" i="10"/>
  <c r="C171" i="10"/>
  <c r="A171" i="10"/>
  <c r="C170" i="10"/>
  <c r="A170" i="10"/>
  <c r="C169" i="10"/>
  <c r="A169" i="10"/>
  <c r="C168" i="10"/>
  <c r="A168" i="10"/>
  <c r="C167" i="10"/>
  <c r="A167" i="10"/>
  <c r="C166" i="10"/>
  <c r="A166" i="10"/>
  <c r="C165" i="10"/>
  <c r="A165" i="10"/>
  <c r="C164" i="10"/>
  <c r="A164" i="10"/>
  <c r="C163" i="10"/>
  <c r="A163" i="10"/>
  <c r="C162" i="10"/>
  <c r="A162" i="10"/>
  <c r="C161" i="10"/>
  <c r="A161" i="10"/>
  <c r="C160" i="10"/>
  <c r="A160" i="10"/>
  <c r="C159" i="10"/>
  <c r="A159" i="10"/>
  <c r="C158" i="10"/>
  <c r="A158" i="10"/>
  <c r="C157" i="10"/>
  <c r="A157" i="10"/>
  <c r="C156" i="10"/>
  <c r="A156" i="10"/>
  <c r="C155" i="10"/>
  <c r="A155" i="10"/>
  <c r="C154" i="10"/>
  <c r="A154" i="10"/>
  <c r="C153" i="10"/>
  <c r="A153" i="10"/>
  <c r="C152" i="10"/>
  <c r="A152" i="10"/>
  <c r="C151" i="10"/>
  <c r="A151" i="10"/>
  <c r="C150" i="10"/>
  <c r="A150" i="10"/>
  <c r="C149" i="10"/>
  <c r="A149" i="10"/>
  <c r="C148" i="10"/>
  <c r="A148" i="10"/>
  <c r="C147" i="10"/>
  <c r="A147" i="10"/>
  <c r="C146" i="10"/>
  <c r="A146" i="10"/>
  <c r="C145" i="10"/>
  <c r="A145" i="10"/>
  <c r="C144" i="10"/>
  <c r="A144" i="10"/>
  <c r="C143" i="10"/>
  <c r="A143" i="10"/>
  <c r="C142" i="10"/>
  <c r="A142" i="10"/>
  <c r="C141" i="10"/>
  <c r="A141" i="10"/>
  <c r="C140" i="10"/>
  <c r="A140" i="10"/>
  <c r="C139" i="10"/>
  <c r="A139" i="10"/>
  <c r="C138" i="10"/>
  <c r="A138" i="10"/>
  <c r="C137" i="10"/>
  <c r="A137" i="10"/>
  <c r="C136" i="10"/>
  <c r="A136" i="10"/>
  <c r="C135" i="10"/>
  <c r="A135" i="10"/>
  <c r="C134" i="10"/>
  <c r="A134" i="10"/>
  <c r="C133" i="10"/>
  <c r="A133" i="10"/>
  <c r="C132" i="10"/>
  <c r="A132" i="10"/>
  <c r="C131" i="10"/>
  <c r="A131" i="10"/>
  <c r="C130" i="10"/>
  <c r="A130" i="10"/>
  <c r="C129" i="10"/>
  <c r="A129" i="10"/>
  <c r="C128" i="10"/>
  <c r="A128" i="10"/>
  <c r="C127" i="10"/>
  <c r="A127" i="10"/>
  <c r="C126" i="10"/>
  <c r="A126" i="10"/>
  <c r="C125" i="10"/>
  <c r="A125" i="10"/>
  <c r="C124" i="10"/>
  <c r="A124" i="10"/>
  <c r="C123" i="10"/>
  <c r="A123" i="10"/>
  <c r="C122" i="10"/>
  <c r="A122" i="10"/>
  <c r="C121" i="10"/>
  <c r="A121" i="10"/>
  <c r="C120" i="10"/>
  <c r="A120" i="10"/>
  <c r="C119" i="10"/>
  <c r="A119" i="10"/>
  <c r="C118" i="10"/>
  <c r="A118" i="10"/>
  <c r="C117" i="10"/>
  <c r="A117" i="10"/>
  <c r="C116" i="10"/>
  <c r="A116" i="10"/>
  <c r="C115" i="10"/>
  <c r="A115" i="10"/>
  <c r="C114" i="10"/>
  <c r="A114" i="10"/>
  <c r="C113" i="10"/>
  <c r="A113" i="10"/>
  <c r="C112" i="10"/>
  <c r="A112" i="10"/>
  <c r="C111" i="10"/>
  <c r="A111" i="10"/>
  <c r="C110" i="10"/>
  <c r="A110" i="10"/>
  <c r="C109" i="10"/>
  <c r="A109" i="10"/>
  <c r="C108" i="10"/>
  <c r="A108" i="10"/>
  <c r="C107" i="10"/>
  <c r="A107" i="10"/>
  <c r="C106" i="10"/>
  <c r="A106" i="10"/>
  <c r="C105" i="10"/>
  <c r="A105" i="10"/>
  <c r="C104" i="10"/>
  <c r="A104" i="10"/>
  <c r="C103" i="10"/>
  <c r="A103" i="10"/>
  <c r="C102" i="10"/>
  <c r="A102" i="10"/>
  <c r="C101" i="10"/>
  <c r="A101" i="10"/>
  <c r="C100" i="10"/>
  <c r="A100" i="10"/>
  <c r="C99" i="10"/>
  <c r="A99" i="10"/>
  <c r="C98" i="10"/>
  <c r="A98" i="10"/>
  <c r="C97" i="10"/>
  <c r="A97" i="10"/>
  <c r="C96" i="10"/>
  <c r="A96" i="10"/>
  <c r="C95" i="10"/>
  <c r="A95" i="10"/>
  <c r="C94" i="10"/>
  <c r="A94" i="10"/>
  <c r="C93" i="10"/>
  <c r="A93" i="10"/>
  <c r="C92" i="10"/>
  <c r="A92" i="10"/>
  <c r="C91" i="10"/>
  <c r="A91" i="10"/>
  <c r="C90" i="10"/>
  <c r="A90" i="10"/>
  <c r="C89" i="10"/>
  <c r="A89" i="10"/>
  <c r="C88" i="10"/>
  <c r="A88" i="10"/>
  <c r="C87" i="10"/>
  <c r="A87" i="10"/>
  <c r="C86" i="10"/>
  <c r="A86" i="10"/>
  <c r="C85" i="10"/>
  <c r="A85" i="10"/>
  <c r="C84" i="10"/>
  <c r="A84" i="10"/>
  <c r="C83" i="10"/>
  <c r="A83" i="10"/>
  <c r="C82" i="10"/>
  <c r="A82" i="10"/>
  <c r="C81" i="10"/>
  <c r="A81" i="10"/>
  <c r="C80" i="10"/>
  <c r="A80" i="10"/>
  <c r="C79" i="10"/>
  <c r="A79" i="10"/>
  <c r="C78" i="10"/>
  <c r="A78" i="10"/>
  <c r="C77" i="10"/>
  <c r="A77" i="10"/>
  <c r="C76" i="10"/>
  <c r="A76" i="10"/>
  <c r="C75" i="10"/>
  <c r="A75" i="10"/>
  <c r="C74" i="10"/>
  <c r="A74" i="10"/>
  <c r="C73" i="10"/>
  <c r="A73" i="10"/>
  <c r="C72" i="10"/>
  <c r="A72" i="10"/>
  <c r="C71" i="10"/>
  <c r="A71" i="10"/>
  <c r="C70" i="10"/>
  <c r="A70" i="10"/>
  <c r="C69" i="10"/>
  <c r="A69" i="10"/>
  <c r="C68" i="10"/>
  <c r="A68" i="10"/>
  <c r="C67" i="10"/>
  <c r="A67" i="10"/>
  <c r="C66" i="10"/>
  <c r="A66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C2" i="10"/>
  <c r="C394" i="9"/>
  <c r="A394" i="9"/>
  <c r="C393" i="9"/>
  <c r="A393" i="9"/>
  <c r="C392" i="9"/>
  <c r="A392" i="9"/>
  <c r="C391" i="9"/>
  <c r="A391" i="9"/>
  <c r="C390" i="9"/>
  <c r="A390" i="9"/>
  <c r="C389" i="9"/>
  <c r="A389" i="9"/>
  <c r="C388" i="9"/>
  <c r="A388" i="9"/>
  <c r="C387" i="9"/>
  <c r="A387" i="9"/>
  <c r="C386" i="9"/>
  <c r="A386" i="9"/>
  <c r="C385" i="9"/>
  <c r="A385" i="9"/>
  <c r="C384" i="9"/>
  <c r="A384" i="9"/>
  <c r="C383" i="9"/>
  <c r="A383" i="9"/>
  <c r="C382" i="9"/>
  <c r="A382" i="9"/>
  <c r="C381" i="9"/>
  <c r="A381" i="9"/>
  <c r="C380" i="9"/>
  <c r="A380" i="9"/>
  <c r="C379" i="9"/>
  <c r="A379" i="9"/>
  <c r="C378" i="9"/>
  <c r="A378" i="9"/>
  <c r="C377" i="9"/>
  <c r="A377" i="9"/>
  <c r="C376" i="9"/>
  <c r="A376" i="9"/>
  <c r="C375" i="9"/>
  <c r="A375" i="9"/>
  <c r="C374" i="9"/>
  <c r="A374" i="9"/>
  <c r="C373" i="9"/>
  <c r="A373" i="9"/>
  <c r="C372" i="9"/>
  <c r="A372" i="9"/>
  <c r="C371" i="9"/>
  <c r="A371" i="9"/>
  <c r="C370" i="9"/>
  <c r="A370" i="9"/>
  <c r="C369" i="9"/>
  <c r="A369" i="9"/>
  <c r="C368" i="9"/>
  <c r="A368" i="9"/>
  <c r="C367" i="9"/>
  <c r="A367" i="9"/>
  <c r="C366" i="9"/>
  <c r="A366" i="9"/>
  <c r="C365" i="9"/>
  <c r="A365" i="9"/>
  <c r="C364" i="9"/>
  <c r="A364" i="9"/>
  <c r="C363" i="9"/>
  <c r="A363" i="9"/>
  <c r="C362" i="9"/>
  <c r="A362" i="9"/>
  <c r="C361" i="9"/>
  <c r="A361" i="9"/>
  <c r="C360" i="9"/>
  <c r="A360" i="9"/>
  <c r="C359" i="9"/>
  <c r="A359" i="9"/>
  <c r="C358" i="9"/>
  <c r="A358" i="9"/>
  <c r="C357" i="9"/>
  <c r="A357" i="9"/>
  <c r="C356" i="9"/>
  <c r="A356" i="9"/>
  <c r="C355" i="9"/>
  <c r="A355" i="9"/>
  <c r="C354" i="9"/>
  <c r="A354" i="9"/>
  <c r="C353" i="9"/>
  <c r="A353" i="9"/>
  <c r="C352" i="9"/>
  <c r="A352" i="9"/>
  <c r="C351" i="9"/>
  <c r="A351" i="9"/>
  <c r="C350" i="9"/>
  <c r="A350" i="9"/>
  <c r="C349" i="9"/>
  <c r="A349" i="9"/>
  <c r="C348" i="9"/>
  <c r="A348" i="9"/>
  <c r="C347" i="9"/>
  <c r="A347" i="9"/>
  <c r="C346" i="9"/>
  <c r="A346" i="9"/>
  <c r="C345" i="9"/>
  <c r="A345" i="9"/>
  <c r="C344" i="9"/>
  <c r="A344" i="9"/>
  <c r="C343" i="9"/>
  <c r="A343" i="9"/>
  <c r="C342" i="9"/>
  <c r="A342" i="9"/>
  <c r="C341" i="9"/>
  <c r="A341" i="9"/>
  <c r="C340" i="9"/>
  <c r="A340" i="9"/>
  <c r="C339" i="9"/>
  <c r="A339" i="9"/>
  <c r="C338" i="9"/>
  <c r="A338" i="9"/>
  <c r="C337" i="9"/>
  <c r="A337" i="9"/>
  <c r="C336" i="9"/>
  <c r="A336" i="9"/>
  <c r="C335" i="9"/>
  <c r="A335" i="9"/>
  <c r="C334" i="9"/>
  <c r="A334" i="9"/>
  <c r="C333" i="9"/>
  <c r="A333" i="9"/>
  <c r="C332" i="9"/>
  <c r="A332" i="9"/>
  <c r="C331" i="9"/>
  <c r="A331" i="9"/>
  <c r="C330" i="9"/>
  <c r="A330" i="9"/>
  <c r="C329" i="9"/>
  <c r="A329" i="9"/>
  <c r="C328" i="9"/>
  <c r="A328" i="9"/>
  <c r="C327" i="9"/>
  <c r="A327" i="9"/>
  <c r="C326" i="9"/>
  <c r="A326" i="9"/>
  <c r="C325" i="9"/>
  <c r="A325" i="9"/>
  <c r="C324" i="9"/>
  <c r="A324" i="9"/>
  <c r="C323" i="9"/>
  <c r="A323" i="9"/>
  <c r="C322" i="9"/>
  <c r="A322" i="9"/>
  <c r="C321" i="9"/>
  <c r="A321" i="9"/>
  <c r="C320" i="9"/>
  <c r="A320" i="9"/>
  <c r="C319" i="9"/>
  <c r="A319" i="9"/>
  <c r="C318" i="9"/>
  <c r="A318" i="9"/>
  <c r="C317" i="9"/>
  <c r="A317" i="9"/>
  <c r="C316" i="9"/>
  <c r="A316" i="9"/>
  <c r="C315" i="9"/>
  <c r="A315" i="9"/>
  <c r="C314" i="9"/>
  <c r="A314" i="9"/>
  <c r="C313" i="9"/>
  <c r="A313" i="9"/>
  <c r="C312" i="9"/>
  <c r="A312" i="9"/>
  <c r="C311" i="9"/>
  <c r="A311" i="9"/>
  <c r="C310" i="9"/>
  <c r="A310" i="9"/>
  <c r="C309" i="9"/>
  <c r="A309" i="9"/>
  <c r="C308" i="9"/>
  <c r="A308" i="9"/>
  <c r="C307" i="9"/>
  <c r="A307" i="9"/>
  <c r="C306" i="9"/>
  <c r="A306" i="9"/>
  <c r="C305" i="9"/>
  <c r="A305" i="9"/>
  <c r="C304" i="9"/>
  <c r="A304" i="9"/>
  <c r="C303" i="9"/>
  <c r="A303" i="9"/>
  <c r="C302" i="9"/>
  <c r="A302" i="9"/>
  <c r="C301" i="9"/>
  <c r="A301" i="9"/>
  <c r="C300" i="9"/>
  <c r="A300" i="9"/>
  <c r="C299" i="9"/>
  <c r="A299" i="9"/>
  <c r="C298" i="9"/>
  <c r="A298" i="9"/>
  <c r="C297" i="9"/>
  <c r="A297" i="9"/>
  <c r="C296" i="9"/>
  <c r="A296" i="9"/>
  <c r="C295" i="9"/>
  <c r="A295" i="9"/>
  <c r="C294" i="9"/>
  <c r="A294" i="9"/>
  <c r="C293" i="9"/>
  <c r="A293" i="9"/>
  <c r="C292" i="9"/>
  <c r="A292" i="9"/>
  <c r="C291" i="9"/>
  <c r="A291" i="9"/>
  <c r="C290" i="9"/>
  <c r="A290" i="9"/>
  <c r="C289" i="9"/>
  <c r="A289" i="9"/>
  <c r="C288" i="9"/>
  <c r="A288" i="9"/>
  <c r="C287" i="9"/>
  <c r="A287" i="9"/>
  <c r="C286" i="9"/>
  <c r="A286" i="9"/>
  <c r="C285" i="9"/>
  <c r="A285" i="9"/>
  <c r="C284" i="9"/>
  <c r="A284" i="9"/>
  <c r="C283" i="9"/>
  <c r="A283" i="9"/>
  <c r="C282" i="9"/>
  <c r="A282" i="9"/>
  <c r="C281" i="9"/>
  <c r="A281" i="9"/>
  <c r="C280" i="9"/>
  <c r="A280" i="9"/>
  <c r="C279" i="9"/>
  <c r="A279" i="9"/>
  <c r="C278" i="9"/>
  <c r="A278" i="9"/>
  <c r="C277" i="9"/>
  <c r="A277" i="9"/>
  <c r="C276" i="9"/>
  <c r="A276" i="9"/>
  <c r="C275" i="9"/>
  <c r="A275" i="9"/>
  <c r="C274" i="9"/>
  <c r="A274" i="9"/>
  <c r="C273" i="9"/>
  <c r="A273" i="9"/>
  <c r="C272" i="9"/>
  <c r="A272" i="9"/>
  <c r="C271" i="9"/>
  <c r="A271" i="9"/>
  <c r="C270" i="9"/>
  <c r="A270" i="9"/>
  <c r="C269" i="9"/>
  <c r="A269" i="9"/>
  <c r="C268" i="9"/>
  <c r="A268" i="9"/>
  <c r="C267" i="9"/>
  <c r="A267" i="9"/>
  <c r="C266" i="9"/>
  <c r="A266" i="9"/>
  <c r="C265" i="9"/>
  <c r="A265" i="9"/>
  <c r="C264" i="9"/>
  <c r="A264" i="9"/>
  <c r="C263" i="9"/>
  <c r="A263" i="9"/>
  <c r="C262" i="9"/>
  <c r="A262" i="9"/>
  <c r="C261" i="9"/>
  <c r="A261" i="9"/>
  <c r="C260" i="9"/>
  <c r="A260" i="9"/>
  <c r="C259" i="9"/>
  <c r="A259" i="9"/>
  <c r="C258" i="9"/>
  <c r="A258" i="9"/>
  <c r="C257" i="9"/>
  <c r="A257" i="9"/>
  <c r="C256" i="9"/>
  <c r="A256" i="9"/>
  <c r="C255" i="9"/>
  <c r="A255" i="9"/>
  <c r="C254" i="9"/>
  <c r="A254" i="9"/>
  <c r="C253" i="9"/>
  <c r="A253" i="9"/>
  <c r="C252" i="9"/>
  <c r="A252" i="9"/>
  <c r="C251" i="9"/>
  <c r="A251" i="9"/>
  <c r="C250" i="9"/>
  <c r="A250" i="9"/>
  <c r="C249" i="9"/>
  <c r="A249" i="9"/>
  <c r="C248" i="9"/>
  <c r="A248" i="9"/>
  <c r="C247" i="9"/>
  <c r="A247" i="9"/>
  <c r="C246" i="9"/>
  <c r="A246" i="9"/>
  <c r="C245" i="9"/>
  <c r="A245" i="9"/>
  <c r="C244" i="9"/>
  <c r="A244" i="9"/>
  <c r="C243" i="9"/>
  <c r="A243" i="9"/>
  <c r="C242" i="9"/>
  <c r="A242" i="9"/>
  <c r="C241" i="9"/>
  <c r="A241" i="9"/>
  <c r="C240" i="9"/>
  <c r="A240" i="9"/>
  <c r="C239" i="9"/>
  <c r="A239" i="9"/>
  <c r="C238" i="9"/>
  <c r="A238" i="9"/>
  <c r="C237" i="9"/>
  <c r="A237" i="9"/>
  <c r="C236" i="9"/>
  <c r="A236" i="9"/>
  <c r="C235" i="9"/>
  <c r="A235" i="9"/>
  <c r="C234" i="9"/>
  <c r="A234" i="9"/>
  <c r="C233" i="9"/>
  <c r="A233" i="9"/>
  <c r="C232" i="9"/>
  <c r="A232" i="9"/>
  <c r="C231" i="9"/>
  <c r="A231" i="9"/>
  <c r="C230" i="9"/>
  <c r="A230" i="9"/>
  <c r="C229" i="9"/>
  <c r="A229" i="9"/>
  <c r="C228" i="9"/>
  <c r="A228" i="9"/>
  <c r="C227" i="9"/>
  <c r="A227" i="9"/>
  <c r="C226" i="9"/>
  <c r="A226" i="9"/>
  <c r="C225" i="9"/>
  <c r="A225" i="9"/>
  <c r="C224" i="9"/>
  <c r="A224" i="9"/>
  <c r="C223" i="9"/>
  <c r="A223" i="9"/>
  <c r="C222" i="9"/>
  <c r="A222" i="9"/>
  <c r="C221" i="9"/>
  <c r="A221" i="9"/>
  <c r="C220" i="9"/>
  <c r="A220" i="9"/>
  <c r="C219" i="9"/>
  <c r="A219" i="9"/>
  <c r="C218" i="9"/>
  <c r="A218" i="9"/>
  <c r="C217" i="9"/>
  <c r="A217" i="9"/>
  <c r="C216" i="9"/>
  <c r="A216" i="9"/>
  <c r="C215" i="9"/>
  <c r="A215" i="9"/>
  <c r="C214" i="9"/>
  <c r="A214" i="9"/>
  <c r="C213" i="9"/>
  <c r="A213" i="9"/>
  <c r="C212" i="9"/>
  <c r="A212" i="9"/>
  <c r="C211" i="9"/>
  <c r="A211" i="9"/>
  <c r="C210" i="9"/>
  <c r="A210" i="9"/>
  <c r="C209" i="9"/>
  <c r="A209" i="9"/>
  <c r="C208" i="9"/>
  <c r="A208" i="9"/>
  <c r="C207" i="9"/>
  <c r="A207" i="9"/>
  <c r="C206" i="9"/>
  <c r="A206" i="9"/>
  <c r="C205" i="9"/>
  <c r="A205" i="9"/>
  <c r="C204" i="9"/>
  <c r="A204" i="9"/>
  <c r="C203" i="9"/>
  <c r="A203" i="9"/>
  <c r="C202" i="9"/>
  <c r="A202" i="9"/>
  <c r="C201" i="9"/>
  <c r="A201" i="9"/>
  <c r="C200" i="9"/>
  <c r="A200" i="9"/>
  <c r="C199" i="9"/>
  <c r="A199" i="9"/>
  <c r="C198" i="9"/>
  <c r="A198" i="9"/>
  <c r="C197" i="9"/>
  <c r="A197" i="9"/>
  <c r="C196" i="9"/>
  <c r="A196" i="9"/>
  <c r="C195" i="9"/>
  <c r="A195" i="9"/>
  <c r="C194" i="9"/>
  <c r="A194" i="9"/>
  <c r="C193" i="9"/>
  <c r="A193" i="9"/>
  <c r="C192" i="9"/>
  <c r="A192" i="9"/>
  <c r="C191" i="9"/>
  <c r="A191" i="9"/>
  <c r="C190" i="9"/>
  <c r="A190" i="9"/>
  <c r="C189" i="9"/>
  <c r="A189" i="9"/>
  <c r="C188" i="9"/>
  <c r="A188" i="9"/>
  <c r="C187" i="9"/>
  <c r="A187" i="9"/>
  <c r="C186" i="9"/>
  <c r="A186" i="9"/>
  <c r="C185" i="9"/>
  <c r="A185" i="9"/>
  <c r="C184" i="9"/>
  <c r="A184" i="9"/>
  <c r="C183" i="9"/>
  <c r="A183" i="9"/>
  <c r="C182" i="9"/>
  <c r="A182" i="9"/>
  <c r="C181" i="9"/>
  <c r="A181" i="9"/>
  <c r="C180" i="9"/>
  <c r="A180" i="9"/>
  <c r="C179" i="9"/>
  <c r="A179" i="9"/>
  <c r="C178" i="9"/>
  <c r="A178" i="9"/>
  <c r="C177" i="9"/>
  <c r="A177" i="9"/>
  <c r="C176" i="9"/>
  <c r="A176" i="9"/>
  <c r="C175" i="9"/>
  <c r="A175" i="9"/>
  <c r="C174" i="9"/>
  <c r="A174" i="9"/>
  <c r="C173" i="9"/>
  <c r="A173" i="9"/>
  <c r="C172" i="9"/>
  <c r="A172" i="9"/>
  <c r="C171" i="9"/>
  <c r="A171" i="9"/>
  <c r="C170" i="9"/>
  <c r="A170" i="9"/>
  <c r="C169" i="9"/>
  <c r="A169" i="9"/>
  <c r="C168" i="9"/>
  <c r="A168" i="9"/>
  <c r="C167" i="9"/>
  <c r="A167" i="9"/>
  <c r="C166" i="9"/>
  <c r="A166" i="9"/>
  <c r="C165" i="9"/>
  <c r="A165" i="9"/>
  <c r="C164" i="9"/>
  <c r="A164" i="9"/>
  <c r="C163" i="9"/>
  <c r="A163" i="9"/>
  <c r="C162" i="9"/>
  <c r="A162" i="9"/>
  <c r="C161" i="9"/>
  <c r="A161" i="9"/>
  <c r="C160" i="9"/>
  <c r="A160" i="9"/>
  <c r="C159" i="9"/>
  <c r="A159" i="9"/>
  <c r="C158" i="9"/>
  <c r="A158" i="9"/>
  <c r="C157" i="9"/>
  <c r="A157" i="9"/>
  <c r="C156" i="9"/>
  <c r="A156" i="9"/>
  <c r="C155" i="9"/>
  <c r="A155" i="9"/>
  <c r="C154" i="9"/>
  <c r="A154" i="9"/>
  <c r="C153" i="9"/>
  <c r="A153" i="9"/>
  <c r="C152" i="9"/>
  <c r="A152" i="9"/>
  <c r="C151" i="9"/>
  <c r="A151" i="9"/>
  <c r="C150" i="9"/>
  <c r="A150" i="9"/>
  <c r="C149" i="9"/>
  <c r="A149" i="9"/>
  <c r="C148" i="9"/>
  <c r="A148" i="9"/>
  <c r="C147" i="9"/>
  <c r="A147" i="9"/>
  <c r="C146" i="9"/>
  <c r="A146" i="9"/>
  <c r="C145" i="9"/>
  <c r="A145" i="9"/>
  <c r="C144" i="9"/>
  <c r="A144" i="9"/>
  <c r="C143" i="9"/>
  <c r="A143" i="9"/>
  <c r="C142" i="9"/>
  <c r="A142" i="9"/>
  <c r="C141" i="9"/>
  <c r="A141" i="9"/>
  <c r="C140" i="9"/>
  <c r="A140" i="9"/>
  <c r="C139" i="9"/>
  <c r="A139" i="9"/>
  <c r="C138" i="9"/>
  <c r="A138" i="9"/>
  <c r="C137" i="9"/>
  <c r="A137" i="9"/>
  <c r="C136" i="9"/>
  <c r="A136" i="9"/>
  <c r="C135" i="9"/>
  <c r="A135" i="9"/>
  <c r="C134" i="9"/>
  <c r="A134" i="9"/>
  <c r="C133" i="9"/>
  <c r="A133" i="9"/>
  <c r="C132" i="9"/>
  <c r="A132" i="9"/>
  <c r="C131" i="9"/>
  <c r="A131" i="9"/>
  <c r="C130" i="9"/>
  <c r="A130" i="9"/>
  <c r="C129" i="9"/>
  <c r="A129" i="9"/>
  <c r="C128" i="9"/>
  <c r="A128" i="9"/>
  <c r="C127" i="9"/>
  <c r="A127" i="9"/>
  <c r="C126" i="9"/>
  <c r="A126" i="9"/>
  <c r="C125" i="9"/>
  <c r="A125" i="9"/>
  <c r="C124" i="9"/>
  <c r="A124" i="9"/>
  <c r="C123" i="9"/>
  <c r="A123" i="9"/>
  <c r="C122" i="9"/>
  <c r="A122" i="9"/>
  <c r="C121" i="9"/>
  <c r="A121" i="9"/>
  <c r="C120" i="9"/>
  <c r="A120" i="9"/>
  <c r="C119" i="9"/>
  <c r="A119" i="9"/>
  <c r="C118" i="9"/>
  <c r="A118" i="9"/>
  <c r="C117" i="9"/>
  <c r="A117" i="9"/>
  <c r="C116" i="9"/>
  <c r="A116" i="9"/>
  <c r="C115" i="9"/>
  <c r="A115" i="9"/>
  <c r="C114" i="9"/>
  <c r="A114" i="9"/>
  <c r="C113" i="9"/>
  <c r="A113" i="9"/>
  <c r="C112" i="9"/>
  <c r="A112" i="9"/>
  <c r="C111" i="9"/>
  <c r="A111" i="9"/>
  <c r="C110" i="9"/>
  <c r="A110" i="9"/>
  <c r="C109" i="9"/>
  <c r="A109" i="9"/>
  <c r="C108" i="9"/>
  <c r="A108" i="9"/>
  <c r="C107" i="9"/>
  <c r="A107" i="9"/>
  <c r="C106" i="9"/>
  <c r="A106" i="9"/>
  <c r="C105" i="9"/>
  <c r="A105" i="9"/>
  <c r="C104" i="9"/>
  <c r="A104" i="9"/>
  <c r="C103" i="9"/>
  <c r="A103" i="9"/>
  <c r="C102" i="9"/>
  <c r="A102" i="9"/>
  <c r="C101" i="9"/>
  <c r="A101" i="9"/>
  <c r="C100" i="9"/>
  <c r="A100" i="9"/>
  <c r="C99" i="9"/>
  <c r="A99" i="9"/>
  <c r="C98" i="9"/>
  <c r="A98" i="9"/>
  <c r="C97" i="9"/>
  <c r="A97" i="9"/>
  <c r="C96" i="9"/>
  <c r="A96" i="9"/>
  <c r="C95" i="9"/>
  <c r="A95" i="9"/>
  <c r="C94" i="9"/>
  <c r="A94" i="9"/>
  <c r="C93" i="9"/>
  <c r="A93" i="9"/>
  <c r="C92" i="9"/>
  <c r="A92" i="9"/>
  <c r="C91" i="9"/>
  <c r="A91" i="9"/>
  <c r="C90" i="9"/>
  <c r="A90" i="9"/>
  <c r="C89" i="9"/>
  <c r="A89" i="9"/>
  <c r="C88" i="9"/>
  <c r="A88" i="9"/>
  <c r="C87" i="9"/>
  <c r="A87" i="9"/>
  <c r="C86" i="9"/>
  <c r="A86" i="9"/>
  <c r="C85" i="9"/>
  <c r="A85" i="9"/>
  <c r="C84" i="9"/>
  <c r="A84" i="9"/>
  <c r="C83" i="9"/>
  <c r="A83" i="9"/>
  <c r="C82" i="9"/>
  <c r="A82" i="9"/>
  <c r="C81" i="9"/>
  <c r="A81" i="9"/>
  <c r="C80" i="9"/>
  <c r="A80" i="9"/>
  <c r="C79" i="9"/>
  <c r="A79" i="9"/>
  <c r="C78" i="9"/>
  <c r="A78" i="9"/>
  <c r="C77" i="9"/>
  <c r="A77" i="9"/>
  <c r="C76" i="9"/>
  <c r="A76" i="9"/>
  <c r="C75" i="9"/>
  <c r="A75" i="9"/>
  <c r="C74" i="9"/>
  <c r="A74" i="9"/>
  <c r="C73" i="9"/>
  <c r="A73" i="9"/>
  <c r="C2" i="9"/>
  <c r="C414" i="8"/>
  <c r="A414" i="8"/>
  <c r="C413" i="8"/>
  <c r="A413" i="8"/>
  <c r="C412" i="8"/>
  <c r="A412" i="8"/>
  <c r="C411" i="8"/>
  <c r="A411" i="8"/>
  <c r="C410" i="8"/>
  <c r="A410" i="8"/>
  <c r="C409" i="8"/>
  <c r="A409" i="8"/>
  <c r="C408" i="8"/>
  <c r="A408" i="8"/>
  <c r="C407" i="8"/>
  <c r="A407" i="8"/>
  <c r="C406" i="8"/>
  <c r="A406" i="8"/>
  <c r="C405" i="8"/>
  <c r="A405" i="8"/>
  <c r="C404" i="8"/>
  <c r="A404" i="8"/>
  <c r="C403" i="8"/>
  <c r="A403" i="8"/>
  <c r="C402" i="8"/>
  <c r="A402" i="8"/>
  <c r="C401" i="8"/>
  <c r="A401" i="8"/>
  <c r="C400" i="8"/>
  <c r="A400" i="8"/>
  <c r="C399" i="8"/>
  <c r="A399" i="8"/>
  <c r="C398" i="8"/>
  <c r="A398" i="8"/>
  <c r="C397" i="8"/>
  <c r="A397" i="8"/>
  <c r="C396" i="8"/>
  <c r="A396" i="8"/>
  <c r="C395" i="8"/>
  <c r="A395" i="8"/>
  <c r="C394" i="8"/>
  <c r="A394" i="8"/>
  <c r="C393" i="8"/>
  <c r="A393" i="8"/>
  <c r="C392" i="8"/>
  <c r="A392" i="8"/>
  <c r="C391" i="8"/>
  <c r="A391" i="8"/>
  <c r="C390" i="8"/>
  <c r="A390" i="8"/>
  <c r="C389" i="8"/>
  <c r="A389" i="8"/>
  <c r="C388" i="8"/>
  <c r="A388" i="8"/>
  <c r="C387" i="8"/>
  <c r="A387" i="8"/>
  <c r="C386" i="8"/>
  <c r="A386" i="8"/>
  <c r="C385" i="8"/>
  <c r="A385" i="8"/>
  <c r="C384" i="8"/>
  <c r="A384" i="8"/>
  <c r="C383" i="8"/>
  <c r="A383" i="8"/>
  <c r="C382" i="8"/>
  <c r="A382" i="8"/>
  <c r="C381" i="8"/>
  <c r="A381" i="8"/>
  <c r="C380" i="8"/>
  <c r="A380" i="8"/>
  <c r="C379" i="8"/>
  <c r="A379" i="8"/>
  <c r="C378" i="8"/>
  <c r="A378" i="8"/>
  <c r="C377" i="8"/>
  <c r="A377" i="8"/>
  <c r="C376" i="8"/>
  <c r="A376" i="8"/>
  <c r="C375" i="8"/>
  <c r="A375" i="8"/>
  <c r="C374" i="8"/>
  <c r="A374" i="8"/>
  <c r="C373" i="8"/>
  <c r="A373" i="8"/>
  <c r="C372" i="8"/>
  <c r="A372" i="8"/>
  <c r="C371" i="8"/>
  <c r="A371" i="8"/>
  <c r="C370" i="8"/>
  <c r="A370" i="8"/>
  <c r="C369" i="8"/>
  <c r="A369" i="8"/>
  <c r="C368" i="8"/>
  <c r="A368" i="8"/>
  <c r="C367" i="8"/>
  <c r="A367" i="8"/>
  <c r="C366" i="8"/>
  <c r="A366" i="8"/>
  <c r="C365" i="8"/>
  <c r="A365" i="8"/>
  <c r="C364" i="8"/>
  <c r="A364" i="8"/>
  <c r="C363" i="8"/>
  <c r="A363" i="8"/>
  <c r="C362" i="8"/>
  <c r="A362" i="8"/>
  <c r="C361" i="8"/>
  <c r="A361" i="8"/>
  <c r="C360" i="8"/>
  <c r="A360" i="8"/>
  <c r="C359" i="8"/>
  <c r="A359" i="8"/>
  <c r="C358" i="8"/>
  <c r="A358" i="8"/>
  <c r="C357" i="8"/>
  <c r="A357" i="8"/>
  <c r="C356" i="8"/>
  <c r="A356" i="8"/>
  <c r="C355" i="8"/>
  <c r="A355" i="8"/>
  <c r="C354" i="8"/>
  <c r="A354" i="8"/>
  <c r="C353" i="8"/>
  <c r="A353" i="8"/>
  <c r="C352" i="8"/>
  <c r="A352" i="8"/>
  <c r="C351" i="8"/>
  <c r="A351" i="8"/>
  <c r="C350" i="8"/>
  <c r="A350" i="8"/>
  <c r="C349" i="8"/>
  <c r="A349" i="8"/>
  <c r="C348" i="8"/>
  <c r="A348" i="8"/>
  <c r="C347" i="8"/>
  <c r="A347" i="8"/>
  <c r="C346" i="8"/>
  <c r="A346" i="8"/>
  <c r="C345" i="8"/>
  <c r="A345" i="8"/>
  <c r="C344" i="8"/>
  <c r="A344" i="8"/>
  <c r="C343" i="8"/>
  <c r="A343" i="8"/>
  <c r="C342" i="8"/>
  <c r="A342" i="8"/>
  <c r="C341" i="8"/>
  <c r="A341" i="8"/>
  <c r="C340" i="8"/>
  <c r="A340" i="8"/>
  <c r="C339" i="8"/>
  <c r="A339" i="8"/>
  <c r="C338" i="8"/>
  <c r="A338" i="8"/>
  <c r="C337" i="8"/>
  <c r="A337" i="8"/>
  <c r="C336" i="8"/>
  <c r="A336" i="8"/>
  <c r="C335" i="8"/>
  <c r="A335" i="8"/>
  <c r="C334" i="8"/>
  <c r="A334" i="8"/>
  <c r="C333" i="8"/>
  <c r="A333" i="8"/>
  <c r="C332" i="8"/>
  <c r="A332" i="8"/>
  <c r="C331" i="8"/>
  <c r="A331" i="8"/>
  <c r="C330" i="8"/>
  <c r="A330" i="8"/>
  <c r="C329" i="8"/>
  <c r="A329" i="8"/>
  <c r="C328" i="8"/>
  <c r="A328" i="8"/>
  <c r="C327" i="8"/>
  <c r="A327" i="8"/>
  <c r="C326" i="8"/>
  <c r="A326" i="8"/>
  <c r="C325" i="8"/>
  <c r="A325" i="8"/>
  <c r="C324" i="8"/>
  <c r="A324" i="8"/>
  <c r="C323" i="8"/>
  <c r="A323" i="8"/>
  <c r="C322" i="8"/>
  <c r="A322" i="8"/>
  <c r="C321" i="8"/>
  <c r="A321" i="8"/>
  <c r="C320" i="8"/>
  <c r="A320" i="8"/>
  <c r="C319" i="8"/>
  <c r="A319" i="8"/>
  <c r="C318" i="8"/>
  <c r="A318" i="8"/>
  <c r="C317" i="8"/>
  <c r="A317" i="8"/>
  <c r="C316" i="8"/>
  <c r="A316" i="8"/>
  <c r="C315" i="8"/>
  <c r="A315" i="8"/>
  <c r="C314" i="8"/>
  <c r="A314" i="8"/>
  <c r="C313" i="8"/>
  <c r="A313" i="8"/>
  <c r="C312" i="8"/>
  <c r="A312" i="8"/>
  <c r="C311" i="8"/>
  <c r="A311" i="8"/>
  <c r="C310" i="8"/>
  <c r="A310" i="8"/>
  <c r="C309" i="8"/>
  <c r="A309" i="8"/>
  <c r="C308" i="8"/>
  <c r="A308" i="8"/>
  <c r="C307" i="8"/>
  <c r="A307" i="8"/>
  <c r="C306" i="8"/>
  <c r="A306" i="8"/>
  <c r="C305" i="8"/>
  <c r="A305" i="8"/>
  <c r="C304" i="8"/>
  <c r="A304" i="8"/>
  <c r="C303" i="8"/>
  <c r="A303" i="8"/>
  <c r="C302" i="8"/>
  <c r="A302" i="8"/>
  <c r="C301" i="8"/>
  <c r="A301" i="8"/>
  <c r="C300" i="8"/>
  <c r="A300" i="8"/>
  <c r="C299" i="8"/>
  <c r="A299" i="8"/>
  <c r="C298" i="8"/>
  <c r="A298" i="8"/>
  <c r="C297" i="8"/>
  <c r="A297" i="8"/>
  <c r="C296" i="8"/>
  <c r="A296" i="8"/>
  <c r="C295" i="8"/>
  <c r="A295" i="8"/>
  <c r="C294" i="8"/>
  <c r="A294" i="8"/>
  <c r="C293" i="8"/>
  <c r="A293" i="8"/>
  <c r="C292" i="8"/>
  <c r="A292" i="8"/>
  <c r="C291" i="8"/>
  <c r="A291" i="8"/>
  <c r="C290" i="8"/>
  <c r="A290" i="8"/>
  <c r="C289" i="8"/>
  <c r="A289" i="8"/>
  <c r="C288" i="8"/>
  <c r="A288" i="8"/>
  <c r="C287" i="8"/>
  <c r="A287" i="8"/>
  <c r="C286" i="8"/>
  <c r="A286" i="8"/>
  <c r="C285" i="8"/>
  <c r="A285" i="8"/>
  <c r="C284" i="8"/>
  <c r="A284" i="8"/>
  <c r="C283" i="8"/>
  <c r="A283" i="8"/>
  <c r="C282" i="8"/>
  <c r="A282" i="8"/>
  <c r="C281" i="8"/>
  <c r="A281" i="8"/>
  <c r="C280" i="8"/>
  <c r="A280" i="8"/>
  <c r="C279" i="8"/>
  <c r="A279" i="8"/>
  <c r="C278" i="8"/>
  <c r="A278" i="8"/>
  <c r="C277" i="8"/>
  <c r="A277" i="8"/>
  <c r="C276" i="8"/>
  <c r="A276" i="8"/>
  <c r="C275" i="8"/>
  <c r="A275" i="8"/>
  <c r="C274" i="8"/>
  <c r="A274" i="8"/>
  <c r="C273" i="8"/>
  <c r="A273" i="8"/>
  <c r="C272" i="8"/>
  <c r="A272" i="8"/>
  <c r="C271" i="8"/>
  <c r="A271" i="8"/>
  <c r="C270" i="8"/>
  <c r="A270" i="8"/>
  <c r="C269" i="8"/>
  <c r="A269" i="8"/>
  <c r="C268" i="8"/>
  <c r="A268" i="8"/>
  <c r="C267" i="8"/>
  <c r="A267" i="8"/>
  <c r="C266" i="8"/>
  <c r="A266" i="8"/>
  <c r="C265" i="8"/>
  <c r="A265" i="8"/>
  <c r="C264" i="8"/>
  <c r="A264" i="8"/>
  <c r="C263" i="8"/>
  <c r="A263" i="8"/>
  <c r="C262" i="8"/>
  <c r="A262" i="8"/>
  <c r="C261" i="8"/>
  <c r="A261" i="8"/>
  <c r="C260" i="8"/>
  <c r="A260" i="8"/>
  <c r="C259" i="8"/>
  <c r="A259" i="8"/>
  <c r="C258" i="8"/>
  <c r="A258" i="8"/>
  <c r="C257" i="8"/>
  <c r="A257" i="8"/>
  <c r="C256" i="8"/>
  <c r="A256" i="8"/>
  <c r="C255" i="8"/>
  <c r="A255" i="8"/>
  <c r="C254" i="8"/>
  <c r="A254" i="8"/>
  <c r="C253" i="8"/>
  <c r="A253" i="8"/>
  <c r="C252" i="8"/>
  <c r="A252" i="8"/>
  <c r="C251" i="8"/>
  <c r="A251" i="8"/>
  <c r="C250" i="8"/>
  <c r="A250" i="8"/>
  <c r="C249" i="8"/>
  <c r="A249" i="8"/>
  <c r="C248" i="8"/>
  <c r="A248" i="8"/>
  <c r="C247" i="8"/>
  <c r="A247" i="8"/>
  <c r="C246" i="8"/>
  <c r="A246" i="8"/>
  <c r="C245" i="8"/>
  <c r="A245" i="8"/>
  <c r="C244" i="8"/>
  <c r="A244" i="8"/>
  <c r="C243" i="8"/>
  <c r="A243" i="8"/>
  <c r="C242" i="8"/>
  <c r="A242" i="8"/>
  <c r="C241" i="8"/>
  <c r="A241" i="8"/>
  <c r="C240" i="8"/>
  <c r="A240" i="8"/>
  <c r="C239" i="8"/>
  <c r="A239" i="8"/>
  <c r="C238" i="8"/>
  <c r="A238" i="8"/>
  <c r="C237" i="8"/>
  <c r="A237" i="8"/>
  <c r="C236" i="8"/>
  <c r="A236" i="8"/>
  <c r="C235" i="8"/>
  <c r="A235" i="8"/>
  <c r="C234" i="8"/>
  <c r="A234" i="8"/>
  <c r="C233" i="8"/>
  <c r="A233" i="8"/>
  <c r="C232" i="8"/>
  <c r="A232" i="8"/>
  <c r="C231" i="8"/>
  <c r="A231" i="8"/>
  <c r="C230" i="8"/>
  <c r="A230" i="8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3" i="7"/>
  <c r="A3" i="7"/>
  <c r="C2" i="7"/>
  <c r="A2" i="7"/>
  <c r="A2" i="1"/>
  <c r="C2" i="1"/>
  <c r="C3" i="1"/>
  <c r="C4" i="1"/>
  <c r="A5" i="1"/>
  <c r="C5" i="1"/>
  <c r="A6" i="1"/>
  <c r="C6" i="1"/>
  <c r="A7" i="1"/>
  <c r="C7" i="1"/>
  <c r="A8" i="1"/>
  <c r="C8" i="1"/>
  <c r="C9" i="1"/>
  <c r="C10" i="1"/>
  <c r="A11" i="1"/>
  <c r="C11" i="1"/>
  <c r="A12" i="1"/>
  <c r="C12" i="1"/>
  <c r="A13" i="1"/>
  <c r="C13" i="1"/>
  <c r="A14" i="1"/>
  <c r="C14" i="1"/>
  <c r="A15" i="1"/>
  <c r="C15" i="1"/>
  <c r="A16" i="1"/>
  <c r="C16" i="1"/>
  <c r="A17" i="1"/>
  <c r="C17" i="1"/>
  <c r="A18" i="1"/>
  <c r="C18" i="1"/>
  <c r="A19" i="1"/>
  <c r="C19" i="1"/>
  <c r="A20" i="1"/>
  <c r="C20" i="1"/>
  <c r="A21" i="1"/>
  <c r="C21" i="1"/>
  <c r="A22" i="1"/>
  <c r="C22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H3" i="4"/>
  <c r="K3" i="4"/>
  <c r="L3" i="4"/>
  <c r="M3" i="4"/>
  <c r="H4" i="4"/>
  <c r="K4" i="4"/>
  <c r="L4" i="4"/>
  <c r="M4" i="4"/>
  <c r="H5" i="4"/>
  <c r="K5" i="4"/>
  <c r="L5" i="4"/>
  <c r="M5" i="4"/>
  <c r="H6" i="4"/>
  <c r="K6" i="4"/>
  <c r="L6" i="4"/>
  <c r="M6" i="4"/>
  <c r="H7" i="4"/>
  <c r="K7" i="4"/>
  <c r="L7" i="4"/>
  <c r="M7" i="4"/>
  <c r="H8" i="4"/>
  <c r="K8" i="4"/>
  <c r="L8" i="4"/>
  <c r="M8" i="4"/>
  <c r="H9" i="4"/>
  <c r="K9" i="4"/>
  <c r="L9" i="4"/>
  <c r="M9" i="4"/>
  <c r="H10" i="4"/>
  <c r="K10" i="4"/>
  <c r="L10" i="4"/>
  <c r="M10" i="4"/>
  <c r="H11" i="4"/>
  <c r="K11" i="4"/>
  <c r="L11" i="4"/>
  <c r="M11" i="4"/>
  <c r="H12" i="4"/>
  <c r="K12" i="4"/>
  <c r="L12" i="4"/>
  <c r="M12" i="4"/>
  <c r="H13" i="4"/>
  <c r="K13" i="4"/>
  <c r="L13" i="4"/>
  <c r="M13" i="4"/>
  <c r="H14" i="4"/>
  <c r="K14" i="4"/>
  <c r="L14" i="4"/>
  <c r="M14" i="4"/>
  <c r="H15" i="4"/>
  <c r="K15" i="4"/>
  <c r="L15" i="4"/>
  <c r="M15" i="4"/>
  <c r="H16" i="4"/>
  <c r="K16" i="4"/>
  <c r="L16" i="4"/>
  <c r="M16" i="4"/>
  <c r="H17" i="4"/>
  <c r="K17" i="4"/>
  <c r="L17" i="4"/>
  <c r="M17" i="4"/>
  <c r="H18" i="4"/>
  <c r="K18" i="4"/>
  <c r="L18" i="4"/>
  <c r="M18" i="4"/>
  <c r="H19" i="4"/>
  <c r="K19" i="4"/>
  <c r="L19" i="4"/>
  <c r="M19" i="4"/>
  <c r="H20" i="4"/>
  <c r="K20" i="4"/>
  <c r="L20" i="4"/>
  <c r="M20" i="4"/>
  <c r="H21" i="4"/>
  <c r="K21" i="4"/>
  <c r="L21" i="4"/>
  <c r="M21" i="4"/>
  <c r="H22" i="4"/>
  <c r="K22" i="4"/>
  <c r="L22" i="4"/>
  <c r="M22" i="4"/>
  <c r="H23" i="4"/>
  <c r="K23" i="4"/>
  <c r="L23" i="4"/>
  <c r="M23" i="4"/>
  <c r="H24" i="4"/>
  <c r="K24" i="4"/>
  <c r="L24" i="4"/>
  <c r="M24" i="4"/>
  <c r="H25" i="4"/>
  <c r="K25" i="4"/>
  <c r="L25" i="4"/>
  <c r="M25" i="4"/>
  <c r="H26" i="4"/>
  <c r="K26" i="4"/>
  <c r="L26" i="4"/>
  <c r="M26" i="4"/>
  <c r="H27" i="4"/>
  <c r="K27" i="4"/>
  <c r="L27" i="4"/>
  <c r="M27" i="4"/>
  <c r="H28" i="4"/>
  <c r="K28" i="4"/>
  <c r="L28" i="4"/>
  <c r="M28" i="4"/>
  <c r="H29" i="4"/>
  <c r="K29" i="4"/>
  <c r="L29" i="4"/>
  <c r="M29" i="4"/>
  <c r="H30" i="4"/>
  <c r="K30" i="4"/>
  <c r="L30" i="4"/>
  <c r="M30" i="4"/>
  <c r="H31" i="4"/>
  <c r="K31" i="4"/>
  <c r="L31" i="4"/>
  <c r="M31" i="4"/>
  <c r="H32" i="4"/>
  <c r="K32" i="4"/>
  <c r="L32" i="4"/>
  <c r="M32" i="4"/>
  <c r="H33" i="4"/>
  <c r="K33" i="4"/>
  <c r="L33" i="4"/>
  <c r="M33" i="4"/>
  <c r="H34" i="4"/>
  <c r="K34" i="4"/>
  <c r="L34" i="4"/>
  <c r="M34" i="4"/>
  <c r="H35" i="4"/>
  <c r="K35" i="4"/>
  <c r="L35" i="4"/>
  <c r="M35" i="4"/>
  <c r="H36" i="4"/>
  <c r="K36" i="4"/>
  <c r="L36" i="4"/>
  <c r="M36" i="4"/>
  <c r="H37" i="4"/>
  <c r="K37" i="4"/>
  <c r="L37" i="4"/>
  <c r="M37" i="4"/>
  <c r="H38" i="4"/>
  <c r="K38" i="4"/>
  <c r="L38" i="4"/>
  <c r="M38" i="4"/>
  <c r="H39" i="4"/>
  <c r="K39" i="4"/>
  <c r="L39" i="4"/>
  <c r="M39" i="4"/>
  <c r="H40" i="4"/>
  <c r="K40" i="4"/>
  <c r="L40" i="4"/>
  <c r="M40" i="4"/>
  <c r="H41" i="4"/>
  <c r="K41" i="4"/>
  <c r="L41" i="4"/>
  <c r="M41" i="4"/>
  <c r="H42" i="4"/>
  <c r="K42" i="4"/>
  <c r="L42" i="4"/>
  <c r="M42" i="4"/>
  <c r="H43" i="4"/>
  <c r="K43" i="4"/>
  <c r="L43" i="4"/>
  <c r="M43" i="4"/>
  <c r="H44" i="4"/>
  <c r="K44" i="4"/>
  <c r="L44" i="4"/>
  <c r="M44" i="4"/>
  <c r="H45" i="4"/>
  <c r="K45" i="4"/>
  <c r="L45" i="4"/>
  <c r="M45" i="4"/>
  <c r="H46" i="4"/>
  <c r="K46" i="4"/>
  <c r="L46" i="4"/>
  <c r="M46" i="4"/>
  <c r="H47" i="4"/>
  <c r="K47" i="4"/>
  <c r="L47" i="4"/>
  <c r="M47" i="4"/>
  <c r="H48" i="4"/>
  <c r="K48" i="4"/>
  <c r="L48" i="4"/>
  <c r="M48" i="4"/>
  <c r="H49" i="4"/>
  <c r="K49" i="4"/>
  <c r="L49" i="4"/>
  <c r="M49" i="4"/>
  <c r="H50" i="4"/>
  <c r="K50" i="4"/>
  <c r="L50" i="4"/>
  <c r="M50" i="4"/>
  <c r="H51" i="4"/>
  <c r="K51" i="4"/>
  <c r="L51" i="4"/>
  <c r="M51" i="4"/>
  <c r="H52" i="4"/>
  <c r="K52" i="4"/>
  <c r="L52" i="4"/>
  <c r="M52" i="4"/>
  <c r="H53" i="4"/>
  <c r="K53" i="4"/>
  <c r="L53" i="4"/>
  <c r="M53" i="4"/>
  <c r="H54" i="4"/>
  <c r="K54" i="4"/>
  <c r="L54" i="4"/>
  <c r="M54" i="4"/>
  <c r="H55" i="4"/>
  <c r="K55" i="4"/>
  <c r="L55" i="4"/>
  <c r="M55" i="4"/>
  <c r="H56" i="4"/>
  <c r="K56" i="4"/>
  <c r="L56" i="4"/>
  <c r="M56" i="4"/>
  <c r="H57" i="4"/>
  <c r="K57" i="4"/>
  <c r="L57" i="4"/>
  <c r="M57" i="4"/>
  <c r="H58" i="4"/>
  <c r="K58" i="4"/>
  <c r="L58" i="4"/>
  <c r="M58" i="4"/>
  <c r="H59" i="4"/>
  <c r="K59" i="4"/>
  <c r="L59" i="4"/>
  <c r="M59" i="4"/>
  <c r="H60" i="4"/>
  <c r="K60" i="4"/>
  <c r="L60" i="4"/>
  <c r="M60" i="4"/>
  <c r="H61" i="4"/>
  <c r="K61" i="4"/>
  <c r="L61" i="4"/>
  <c r="M61" i="4"/>
  <c r="H62" i="4"/>
  <c r="K62" i="4"/>
  <c r="L62" i="4"/>
  <c r="M62" i="4"/>
  <c r="H63" i="4"/>
  <c r="K63" i="4"/>
  <c r="L63" i="4"/>
  <c r="M63" i="4"/>
  <c r="H64" i="4"/>
  <c r="K64" i="4"/>
  <c r="L64" i="4"/>
  <c r="M64" i="4"/>
  <c r="H65" i="4"/>
  <c r="K65" i="4"/>
  <c r="L65" i="4"/>
  <c r="M65" i="4"/>
  <c r="H66" i="4"/>
  <c r="K66" i="4"/>
  <c r="L66" i="4"/>
  <c r="M66" i="4"/>
  <c r="H67" i="4"/>
  <c r="K67" i="4"/>
  <c r="L67" i="4"/>
  <c r="M67" i="4"/>
  <c r="H68" i="4"/>
  <c r="K68" i="4"/>
  <c r="L68" i="4"/>
  <c r="M68" i="4"/>
  <c r="H69" i="4"/>
  <c r="K69" i="4"/>
  <c r="L69" i="4" s="1"/>
  <c r="M69" i="4"/>
  <c r="H70" i="4"/>
  <c r="K70" i="4"/>
  <c r="L70" i="4"/>
  <c r="M70" i="4"/>
  <c r="H71" i="4"/>
  <c r="K71" i="4"/>
  <c r="L71" i="4"/>
  <c r="M71" i="4"/>
  <c r="H72" i="4"/>
  <c r="K72" i="4"/>
  <c r="L72" i="4"/>
  <c r="M72" i="4"/>
  <c r="H73" i="4"/>
  <c r="K73" i="4"/>
  <c r="L73" i="4"/>
  <c r="M73" i="4"/>
  <c r="H74" i="4"/>
  <c r="K74" i="4"/>
  <c r="L74" i="4"/>
  <c r="M74" i="4"/>
  <c r="H75" i="4"/>
  <c r="K75" i="4"/>
  <c r="L75" i="4"/>
  <c r="M75" i="4"/>
  <c r="F98" i="2" l="1"/>
</calcChain>
</file>

<file path=xl/comments1.xml><?xml version="1.0" encoding="utf-8"?>
<comments xmlns="http://schemas.openxmlformats.org/spreadsheetml/2006/main">
  <authors>
    <author>tc={21BEF3A5-B8DF-4958-AE57-779759D127B3}</author>
    <author>tc={5247336C-E148-4666-B62D-73FB8542FC2E}</author>
    <author>tc={35CFBE0F-CF1B-45BF-92C9-EEAD0EEABF4C}</author>
    <author>tc={FFCBC561-81E9-4422-9D52-5C0D5AB122DC}</author>
    <author>tc={875B145A-3F2C-4CC3-8FFC-A7963C9F3263}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propojit s pobočkami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seznam poboček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propojit s pobočkami (aut. vyplnění)
</t>
        </r>
      </text>
    </comment>
    <comment ref="E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rozšířit - Beletrie - dospělí, Beletrie - děti, Naučná - dospělí, Naučná - děti</t>
        </r>
      </text>
    </comment>
    <comment ref="F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</commentList>
</comments>
</file>

<file path=xl/comments2.xml><?xml version="1.0" encoding="utf-8"?>
<comments xmlns="http://schemas.openxmlformats.org/spreadsheetml/2006/main">
  <authors>
    <author>tc={833A52A2-262C-492E-8F70-162D368520AF}</author>
    <author>tc={C0613FE5-238F-4AB4-8B24-47DA5C618F2B}</author>
    <author>tc={5C1CA517-3503-4FD7-9B71-07EA6E1B7839}</author>
    <author>tc={EFCFA1DA-D88F-4A7A-9CC8-2887454C56DB}</author>
    <author>tc={15285533-9485-49E6-9851-680BF3AF14AB}</author>
    <author>tc={59FDF5D7-7450-4457-9518-6BBC8A4A991C}</author>
    <author>tc={4934D727-8460-449E-98C6-320CD9D3A253}</author>
    <author>tc={EBAFDEC0-ED4D-4F35-B622-D04CA4492C9E}</author>
    <author>tc={CD20DA14-CAF3-47F6-BAA9-D9C2A377904A}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3.xml><?xml version="1.0" encoding="utf-8"?>
<comments xmlns="http://schemas.openxmlformats.org/spreadsheetml/2006/main">
  <authors>
    <author>tc={484C67E0-A845-4B90-B30C-07ED3342051F}</author>
    <author>tc={140891A4-5D18-4221-9007-0828237A3F80}</author>
    <author>tc={C128CC3A-35A3-48C5-9A06-008E1A8CA241}</author>
    <author>tc={6216BDDD-8C95-4E01-8FB8-77EB5C4DFD7A}</author>
    <author>tc={9D8EEAF7-FDB6-48BC-BFFD-6BAE530038B4}</author>
    <author>tc={F5510A37-B9F7-40A0-A780-2991B7A4C437}</author>
    <author>tc={B45E12CA-250F-4697-B8EC-966A9F629989}</author>
    <author>tc={D8E8319A-7539-49CF-87B3-A762DA143700}</author>
    <author>tc={D4AE78E1-08D0-417B-A729-04350796F309}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4.xml><?xml version="1.0" encoding="utf-8"?>
<comments xmlns="http://schemas.openxmlformats.org/spreadsheetml/2006/main">
  <authors>
    <author>tc={F4441A31-BE99-4117-A661-53ECA616E2F1}</author>
    <author>tc={1F4F9C20-9ED9-478A-9134-8F60C8A801ED}</author>
    <author>tc={60D00E9E-C3F9-48AD-9FBA-F1D02DD8CA3F}</author>
    <author>tc={7367D7CB-79A2-40FD-ADAE-21F140922FDE}</author>
    <author>tc={143B5E40-9691-4F1B-AC2F-7E2095BB8B44}</author>
    <author>tc={1116F621-4989-4191-856F-2233E16C992C}</author>
    <author>tc={BB58586D-146E-4A19-8FA4-C6DEC8EAB245}</author>
    <author>tc={5FA0F545-4897-4BF5-80B2-B009002D0335}</author>
    <author>tc={2B39EB56-E6E7-455F-8DA9-16BE9B58BA69}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5.xml><?xml version="1.0" encoding="utf-8"?>
<comments xmlns="http://schemas.openxmlformats.org/spreadsheetml/2006/main">
  <authors>
    <author>tc={1D119456-4D94-4056-90F3-9C47C6BF9BF2}</author>
    <author>tc={224762CF-412F-4A16-B638-3DF89F591AFC}</author>
    <author>tc={BC02C8DC-779B-4B52-8ABA-B1741FB82225}</author>
    <author>tc={7FD37719-7CC4-48AE-8A42-343F701C1BFD}</author>
    <author>tc={11D3EECC-6869-4ECF-BD42-E75956C9CABA}</author>
    <author>tc={8837E610-11EC-4BA9-BB6A-DB7B5BA79BAA}</author>
    <author>tc={7E6E58DF-2C1C-40CA-A096-CC1156077995}</author>
    <author>tc={863CC215-BA34-4563-98A8-1E8615A94BC8}</author>
    <author>tc={6AE77E29-8736-47E8-A9AD-ABF4D2045DA2}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6.xml><?xml version="1.0" encoding="utf-8"?>
<comments xmlns="http://schemas.openxmlformats.org/spreadsheetml/2006/main">
  <authors>
    <author>tc={423FFBD6-7E76-4791-B855-467426385242}</author>
    <author>tc={89B9EC4E-EA48-491E-9D53-3529F6188A9F}</author>
    <author>tc={4AED0EF3-838E-4FF0-85DA-3799B60CD68D}</author>
    <author>tc={C0492F5D-BCC6-4F5C-8291-9A8281214570}</author>
    <author>tc={67B85B2D-7F50-4714-8409-6BE822A6E5AA}</author>
    <author>tc={2CF45D7E-C179-4CD2-89B2-22539929EF30}</author>
    <author>tc={5310C27B-1A5F-423A-84E3-B98B1E67329F}</author>
    <author>tc={666F148B-A5A7-43CF-B9B3-8C3FF54C36B5}</author>
    <author>tc={93EF2854-D072-4D9C-9474-BC0D09A9DD45}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7.xml><?xml version="1.0" encoding="utf-8"?>
<comments xmlns="http://schemas.openxmlformats.org/spreadsheetml/2006/main">
  <authors>
    <author>tc={7A30E63F-36E3-4A2A-84D7-955A15D66F24}</author>
    <author>tc={59CD1484-5D46-4C58-B1A9-2ADBB5B985A6}</author>
    <author>tc={F7363E87-BFEA-4D05-B10D-59EDA33E2D94}</author>
    <author>tc={0D6739AB-9192-43C4-93DF-0012029B9AB8}</author>
    <author>tc={5D421567-26E5-4897-B73C-C4F41C420080}</author>
    <author>tc={8F7F639E-17CC-4DD4-A4F1-5715590D3A6D}</author>
    <author>tc={16C6806E-9CA5-40C0-B4E8-2FDECE995673}</author>
    <author>tc={7799DF26-A08A-4F68-9EBF-5C0494F5427C}</author>
    <author>tc={F1C43E67-9BB9-4879-AC25-A3D354EE90D8}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8.xml><?xml version="1.0" encoding="utf-8"?>
<comments xmlns="http://schemas.openxmlformats.org/spreadsheetml/2006/main">
  <authors>
    <author>tc={7052E556-6609-4C31-B4AC-464D38639A93}</author>
    <author>tc={728F7315-A3E3-4026-8A7B-E75D5F4A8AD4}</author>
    <author>tc={39CF5361-7975-4FE3-804D-F953BC7BC934}</author>
    <author>tc={E1FDBE8B-6CD7-4559-9256-5DF157456818}</author>
    <author>tc={D5E2DD47-DCB3-4A4E-9607-B96377D79C23}</author>
    <author>tc={92D134A6-AC3F-4AB5-93F7-4464D03E8491}</author>
    <author>tc={CEC933BE-AE7B-431F-B615-473A10869DE9}</author>
    <author>tc={E6AFED81-3B02-4FC2-BB8F-9EBF4AC9E37F}</author>
    <author>tc={602083BC-42E9-4E6D-8142-280FE8DB3604}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9.xml><?xml version="1.0" encoding="utf-8"?>
<comments xmlns="http://schemas.openxmlformats.org/spreadsheetml/2006/main">
  <authors>
    <author>tc={B0BC2027-C306-4935-8F22-162D4DE6D1D6}</author>
    <author>tc={15871F31-21BC-4ED7-976A-0D47081E8288}</author>
    <author>tc={1653F747-EAD9-4BF4-836C-0F74C0B2F0B1}</author>
    <author>tc={A1F37370-3ADA-4CEB-8343-4E3BF16482D4}</author>
    <author>tc={A3BDA81F-1BF6-4FA9-BA26-B2192879E9C3}</author>
    <author>tc={75C77F38-7B1B-40BC-86B0-16C3E07E31E9}</author>
    <author>tc={B64E67AE-BBB7-4355-8504-FCC546B75A87}</author>
    <author>tc={C2574CAD-C6B8-4441-A9ED-2574C5B4B031}</author>
    <author>tc={07C665E1-4178-4058-9C83-3B943F698B8D}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10.xml><?xml version="1.0" encoding="utf-8"?>
<comments xmlns="http://schemas.openxmlformats.org/spreadsheetml/2006/main">
  <authors>
    <author>tc={AD7DA1B4-7FF6-4D0B-A5FD-8C6336564974}</author>
    <author>tc={BACBC149-ED68-448A-B2E6-066B01697B87}</author>
    <author>tc={9F16F555-AC93-4C40-9523-518B981EA0FE}</author>
    <author>tc={F7AC0B40-9019-4CAF-9170-EA54171B57E1}</author>
    <author>tc={CBA7BD2A-5EC5-43FE-BC15-20241F098A49}</author>
    <author>tc={76BFDE16-A92B-4614-92C6-D76D1A5C4FAD}</author>
    <author>tc={AF1DE530-05C1-4865-A68A-7378362343DE}</author>
    <author>tc={A48326BD-3379-437B-BF3F-91359B99B8F9}</author>
    <author>tc={38836170-FDC8-4D16-868A-F4297756E21F}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11.xml><?xml version="1.0" encoding="utf-8"?>
<comments xmlns="http://schemas.openxmlformats.org/spreadsheetml/2006/main">
  <authors>
    <author>tc={5529FF65-BACA-45A9-A93B-0F96AC21E330}</author>
    <author>tc={C8FDB73B-81EE-4216-8E67-80A85F36E6F5}</author>
    <author>tc={E327E4CB-90A1-4DEC-BF13-B69973FA96C6}</author>
    <author>tc={E464FF07-4D52-4A62-BCAE-0A3DD4DBD1A9}</author>
    <author>tc={30D483E9-F451-44DD-8A31-E2FFE938FC20}</author>
    <author>tc={90DF70B3-B62F-4196-9575-ECDB91652C7B}</author>
    <author>tc={D3ADD81C-F689-4110-92B6-5239AEE568F1}</author>
    <author>tc={CF8D9E6F-64F8-41CB-988E-1344FEA60AC0}</author>
    <author>tc={132A5AE9-C924-4C2C-B9DC-3E0668A31CBF}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12.xml><?xml version="1.0" encoding="utf-8"?>
<comments xmlns="http://schemas.openxmlformats.org/spreadsheetml/2006/main">
  <authors>
    <author>tc={86574ECF-7D39-4C28-8FFA-916550A8FA67}</author>
    <author>tc={2EFE7359-2789-4454-B301-6001B9EA225D}</author>
    <author>tc={6419C4E6-F892-4DDD-A74E-5356CEE3AE1C}</author>
    <author>tc={DA82DFDD-3CB0-469C-BB17-C2C62996BC16}</author>
    <author>tc={D7F3D337-6035-42C9-AE40-65A340AA7D31}</author>
    <author>tc={F2E21834-1829-4632-AF8F-3D8C5569EBB0}</author>
    <author>tc={DF65D9B0-AEAD-4D5F-9AEC-394EB101E66D}</author>
    <author>tc={359E835B-7D90-4AF6-94B4-7C50F8344555}</author>
    <author>tc={335BD118-BD21-4CC4-BBA1-8E99915E158F}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13.xml><?xml version="1.0" encoding="utf-8"?>
<comments xmlns="http://schemas.openxmlformats.org/spreadsheetml/2006/main">
  <authors>
    <author>tc={4BE4DEC0-FD8D-46C4-8FD4-A176720EF495}</author>
    <author>tc={5DAA38E1-1D7D-48DA-A0C3-2CE1BD6972AD}</author>
    <author>tc={CB9F4015-590E-4655-BD6A-1FF9DEC795FC}</author>
    <author>tc={68A86429-2E27-4F3D-ABAE-C9D92A4F100A}</author>
    <author>tc={32A4E6FD-C8EA-4FD8-B23B-CE62279C033B}</author>
    <author>tc={5E9CC163-9386-4A65-95E1-1A86F79BCA27}</author>
    <author>tc={28E22C52-C034-4ED1-82C9-4B68BEA386A4}</author>
    <author>tc={F9182ED1-E7D1-452F-B895-C2291A04C0DE}</author>
    <author>tc={08EAE128-95A6-4E76-A081-7045CB827D02}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14.xml><?xml version="1.0" encoding="utf-8"?>
<comments xmlns="http://schemas.openxmlformats.org/spreadsheetml/2006/main">
  <authors>
    <author>tc={DB2578D3-DFCC-4CF1-B4F3-0647CDA4D1E9}</author>
    <author>tc={1A34084F-DD4C-4B01-A05D-943F9F0D3393}</author>
    <author>tc={1A14761A-E583-400F-BE0A-4202DDDE67B7}</author>
    <author>tc={E8D1DE96-E743-4618-A9D6-7A813A428A32}</author>
    <author>tc={79FBC45D-EC76-44DD-8C30-3A4F51531AD9}</author>
    <author>tc={47D6142F-B257-4620-A107-230B0608AF59}</author>
    <author>tc={5779EFFC-F314-4F81-802B-B2CFF351B5A0}</author>
    <author>tc={04BAAC48-81A7-4056-B857-1C11950BA982}</author>
    <author>tc={42E16E1E-D83B-430D-AD42-146F5963F10B}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15.xml><?xml version="1.0" encoding="utf-8"?>
<comments xmlns="http://schemas.openxmlformats.org/spreadsheetml/2006/main">
  <authors>
    <author>tc={8F553A84-86FC-48CE-A074-B3320EBB2F09}</author>
    <author>tc={17A9B070-9733-4FB2-B449-DCEB97621E68}</author>
    <author>tc={D9E00998-03E4-4D9E-90CE-3736D4A4165C}</author>
    <author>tc={2C3B268A-7C4B-4876-AFA0-1ED74B9497D2}</author>
    <author>tc={940BC0DB-DE64-4909-A144-AD623A714C23}</author>
    <author>tc={637F46C1-0991-4DC9-9C20-ECC90CA05C0D}</author>
    <author>tc={F50E4328-B7E6-44D3-BA27-1A11700A56F1}</author>
    <author>tc={6C8EC214-A04C-468C-B9CA-3E3FF61D51AC}</author>
    <author>tc={B9297601-3211-4F01-98D8-C2E0E31030E0}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16.xml><?xml version="1.0" encoding="utf-8"?>
<comments xmlns="http://schemas.openxmlformats.org/spreadsheetml/2006/main">
  <authors>
    <author>tc={9B3EE44D-03CE-489E-BA46-B1F9E5083FAD}</author>
    <author>tc={128ADEE9-9653-4225-9C87-38F4FF900F89}</author>
    <author>tc={2BA1A175-BC39-4831-992D-0B42EF455F01}</author>
    <author>tc={6E407434-BBD8-4FC2-9375-926AD2385C3B}</author>
    <author>tc={3FA1B0C8-CF4B-45BE-B71B-B09C6CEF8837}</author>
    <author>tc={4C8353C3-035C-4449-A3C9-DECDF3B54CBD}</author>
    <author>tc={1196B75A-AD6B-465D-AF5D-78C11C65D545}</author>
    <author>tc={2860EFB3-4565-4037-9AED-00D416845296}</author>
    <author>tc={875826E7-7C1E-4CAA-BB1D-D7008095E0FC}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17.xml><?xml version="1.0" encoding="utf-8"?>
<comments xmlns="http://schemas.openxmlformats.org/spreadsheetml/2006/main">
  <authors>
    <author>tc={391C4899-F5E1-4ACD-809A-C44B8FDAEF83}</author>
    <author>tc={2F50E3B1-0DEA-4F69-85D5-8ADE6FF14EE1}</author>
    <author>tc={AA10CEE2-434A-4F25-A81D-FDE4134FFC82}</author>
    <author>tc={D72DB86F-C10F-4A07-8949-E59BECA62521}</author>
    <author>tc={1140DA49-9244-4CD2-A3E2-DA73B240C8BC}</author>
    <author>tc={C1DD3693-EA95-47CA-B6A7-447075BA1B3B}</author>
    <author>tc={22EFAAF2-1134-41DD-8834-20CF3C45E22D}</author>
    <author>tc={8F08F0F3-54DD-471F-A35E-7181ADF5F984}</author>
    <author>tc={E04EB589-D776-4F2B-B470-9C0247ED0E2B}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18.xml><?xml version="1.0" encoding="utf-8"?>
<comments xmlns="http://schemas.openxmlformats.org/spreadsheetml/2006/main">
  <authors>
    <author>tc={D0F40342-6009-451B-B34E-8297F02AECE6}</author>
    <author>tc={A6361D2A-405A-4061-B6E8-47CFBD07A313}</author>
    <author>tc={FA156368-ABEE-4C55-BB33-B7C7C8ABDB94}</author>
    <author>tc={18997D0F-D1BD-48DE-B57E-1B9666E9059E}</author>
    <author>tc={AAE7442E-1802-4AE4-A4BF-8C7D6E9F8C2C}</author>
    <author>tc={71038B03-5614-41CE-B72E-E2222413FDA0}</author>
    <author>tc={17261E39-AAFC-4DE0-AF6A-1E4F812322D5}</author>
    <author>tc={9527403D-82B7-43D1-9FFA-2E0298BF45DB}</author>
    <author>tc={9DBC6E4D-415C-4714-B139-7E5A1C513CDB}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19.xml><?xml version="1.0" encoding="utf-8"?>
<comments xmlns="http://schemas.openxmlformats.org/spreadsheetml/2006/main">
  <authors>
    <author>tc={F89DC682-D811-4F15-9F48-1101CAFF14C4}</author>
    <author>tc={A79C8807-FF80-495A-886E-D8C2AD8ACDE0}</author>
    <author>tc={1E7D0CFC-D089-400D-A7F0-E512639C3D4D}</author>
    <author>tc={69B4B533-EC76-4400-A5D1-1882AD7BE16F}</author>
    <author>tc={A2C2067D-0D12-417C-8B27-11E91978C3D2}</author>
    <author>tc={DA64D925-3B66-4DDA-9208-A2F90B4FB0B9}</author>
    <author>tc={C89016D3-9B4B-498D-8B48-B75B8EC70411}</author>
    <author>tc={44495CCA-EA71-4D86-A427-15EAA03F65FC}</author>
    <author>tc={4942890E-5594-4ABC-9D42-C3F09C9AC60E}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20.xml><?xml version="1.0" encoding="utf-8"?>
<comments xmlns="http://schemas.openxmlformats.org/spreadsheetml/2006/main">
  <authors>
    <author>tc={44267E62-38EA-4A7B-AE30-36C36D990944}</author>
    <author>tc={60309E25-4276-4B74-A3AA-E35139547304}</author>
    <author>tc={8A0194E9-0E76-4AE3-99E5-AC92933DE0B5}</author>
    <author>tc={15EE5CAF-7E47-4307-9CB2-230490F8CAEC}</author>
    <author>tc={3D359918-D19B-4148-9177-019A1623282E}</author>
    <author>tc={E17AE26A-94F3-41FE-8EDB-E6566C597C95}</author>
    <author>tc={4262B977-1B03-4837-9A3C-609E0DDFB797}</author>
    <author>tc={39991997-E91F-42BB-BAF7-DFBB059E2CA6}</author>
    <author>tc={FFA3D64D-4B0D-43D6-AAE9-46D82B8A0CE8}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21.xml><?xml version="1.0" encoding="utf-8"?>
<comments xmlns="http://schemas.openxmlformats.org/spreadsheetml/2006/main">
  <authors>
    <author>tc={1E61767A-1AB5-4862-9690-C5DB0FD3F9B4}</author>
    <author>tc={EE275162-B780-4BC6-A134-71BCE6327F86}</author>
    <author>tc={16656760-CEFF-4999-9B26-D7BB034CED9B}</author>
    <author>tc={5426249F-F10E-42F9-84D8-2B092CEEE219}</author>
    <author>tc={63EC789A-234F-42A0-9996-8C4F1C47B4E0}</author>
    <author>tc={1FEDF049-D2D2-473F-9F1B-01242B5E8DAF}</author>
    <author>tc={BED5455C-45AC-459A-896F-95AC0B930219}</author>
    <author>tc={8CAE5565-B791-4703-863D-8435DF536684}</author>
    <author>tc={5C7CA69C-C1B1-4209-BACB-59F89CAB2EF0}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22.xml><?xml version="1.0" encoding="utf-8"?>
<comments xmlns="http://schemas.openxmlformats.org/spreadsheetml/2006/main">
  <authors>
    <author>tc={7BCEDD7C-6805-43C7-8B77-0A7ADA28F110}</author>
    <author>tc={ED301531-A69A-4A07-9F71-1BE427FC1713}</author>
    <author>tc={60F41383-377C-4DC8-B54C-1D9D8480C074}</author>
    <author>tc={466D3F4D-AF79-4E42-9AAE-F39D389F676A}</author>
    <author>tc={EC9FB20E-B03C-40AD-8F2A-46A5DE931B6E}</author>
    <author>tc={EFD36AEA-9B67-4362-B5E5-9C24E4EFDB5F}</author>
    <author>tc={D5DCFE4A-6269-4525-B65A-F0C0C1FCA6D3}</author>
    <author>tc={495DFEF2-A624-491F-AB77-1AD17A553DBE}</author>
    <author>tc={00212AF0-E446-40FB-9427-785ACBE34015}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23.xml><?xml version="1.0" encoding="utf-8"?>
<comments xmlns="http://schemas.openxmlformats.org/spreadsheetml/2006/main">
  <authors>
    <author>tc={6DE88D2D-D770-4202-B5A6-C2393A61B802}</author>
    <author>tc={F3ADCF25-D649-4EB9-B0F7-1883EE90F90A}</author>
    <author>tc={51359009-3FDF-42B3-9940-3DDD5286AFDC}</author>
    <author>tc={2912BFBB-29A5-447C-9563-7969BBFE953E}</author>
    <author>tc={8613ED00-CC4C-4267-9CB0-B50D7AFDC7E3}</author>
    <author>tc={043114F5-4321-4A65-BAAB-8AACA99B358C}</author>
    <author>tc={990D1766-153C-491F-AC55-E3827BD1F69B}</author>
    <author>tc={8F14A0F2-A998-4A22-98A9-CEA863E48D99}</author>
    <author>tc={35065305-158A-4F0E-8A08-7044D4937BDD}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24.xml><?xml version="1.0" encoding="utf-8"?>
<comments xmlns="http://schemas.openxmlformats.org/spreadsheetml/2006/main">
  <authors>
    <author>tc={48F2EEA0-2F83-4A7F-B345-0305D4E27CD9}</author>
    <author>tc={70E30719-EBFE-4C1F-986A-D7C9E1430112}</author>
    <author>tc={F7CC96BC-D2EA-4374-B373-3FAC6DA269C7}</author>
    <author>tc={7324419C-AFF5-42F3-B24E-2FD93D14C90F}</author>
    <author>tc={C3B572D8-E12A-44FB-8C7F-0D17A001FD08}</author>
    <author>tc={9BE9879D-2E42-4603-8D4B-FFBB45C6968D}</author>
    <author>tc={7D3277DE-F6B9-4673-9D50-B429B7BAB796}</author>
    <author>tc={64F5429B-D0A6-4687-BD61-A5294FFE5293}</author>
    <author>tc={D6371E96-44EF-42A7-A981-0882D97A79F7}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25.xml><?xml version="1.0" encoding="utf-8"?>
<comments xmlns="http://schemas.openxmlformats.org/spreadsheetml/2006/main">
  <authors>
    <author>tc={9D97F4B8-C1DC-4C7D-AE38-5FFE1369240E}</author>
    <author>tc={7725DF6C-C815-4067-B379-6B2E36D9756A}</author>
    <author>tc={F949904F-6B3A-480D-8F26-11E50D44F3DD}</author>
    <author>tc={BD701880-4D39-486F-8B10-E9D730126852}</author>
    <author>tc={57A2E2F1-FA94-42D0-B748-76B938EAD815}</author>
    <author>tc={44FE297F-C690-42F5-AB30-3C397A20D381}</author>
    <author>tc={61C89FD4-F3E2-4940-B7B4-1F3C9AEA78C8}</author>
    <author>tc={BD9D33EE-D679-4453-990B-B2F2899855D2}</author>
    <author>tc={7B54A6D0-6A64-41E2-A573-7EDAD89969D8}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26.xml><?xml version="1.0" encoding="utf-8"?>
<comments xmlns="http://schemas.openxmlformats.org/spreadsheetml/2006/main">
  <authors>
    <author>tc={2C66766E-C3F8-4016-95DC-E05DF6EB3772}</author>
    <author>tc={AFC25D1C-2F05-4DE9-9C7B-223CC034560E}</author>
    <author>tc={01F24D07-178E-4F07-8BA1-E52070B35CCC}</author>
    <author>tc={0CE028F7-9A35-4EC6-AF75-ECE2EA434326}</author>
    <author>tc={4B34F9FB-2DD4-418E-A45F-392F52D262FE}</author>
    <author>tc={F0B248E0-424D-44D3-8EE9-D49D76A762C3}</author>
    <author>tc={6FA0D4CB-12FC-47F0-8612-7DC7D18E9C95}</author>
    <author>tc={CCEFF3B7-635E-4D26-BDC2-9BEABD4CE6E6}</author>
    <author>tc={6698952B-0F73-47DD-BACB-D67CB71DA1B7}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27.xml><?xml version="1.0" encoding="utf-8"?>
<comments xmlns="http://schemas.openxmlformats.org/spreadsheetml/2006/main">
  <authors>
    <author>tc={8BC98A41-120E-4FDA-AB34-54B10C065304}</author>
    <author>tc={48D76E1B-72F6-40CF-B7B1-1CCB8557E563}</author>
    <author>tc={E07AE49B-56A9-45EF-A045-9A815721CA15}</author>
    <author>tc={2959DB89-FDE7-4074-9BC6-E4DE0ECEC0E2}</author>
    <author>tc={1F5385AF-9889-40A5-9D02-051CAA4C3F1A}</author>
    <author>tc={027BEBBE-FB2D-4D3D-ABC0-AAA22FE66A3A}</author>
    <author>tc={F1DE2196-B3F2-4CDF-9AA0-966D926FFAA0}</author>
    <author>tc={AFD4D2C5-5313-4222-8CDD-720C12AA8A33}</author>
    <author>tc={5794B985-253B-41A9-ADEE-4A3B5F2503B4}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28.xml><?xml version="1.0" encoding="utf-8"?>
<comments xmlns="http://schemas.openxmlformats.org/spreadsheetml/2006/main">
  <authors>
    <author>tc={67A51A90-282F-4E7E-A34D-BB4D5EB851D8}</author>
    <author>tc={85F23F99-8F58-4682-96B3-8FB83A7E5686}</author>
    <author>tc={178BEBAF-DCBC-4FA7-97F7-7F5074DD8EA9}</author>
    <author>tc={DD94F9D1-97EF-4244-838D-013BF04A7952}</author>
    <author>tc={61DB73F5-FE52-4CAC-A675-0553E470A65B}</author>
    <author>tc={3825362A-7829-48D5-898D-6685240FC8CD}</author>
    <author>tc={B80182B9-5B61-457A-82D3-64EA50169FDD}</author>
    <author>tc={E5CD26B5-FEFC-4156-9950-1708F01AE1A9}</author>
    <author>tc={0688CC5F-93D6-4EE7-93FB-3BD1E1A36F7C}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29.xml><?xml version="1.0" encoding="utf-8"?>
<comments xmlns="http://schemas.openxmlformats.org/spreadsheetml/2006/main">
  <authors>
    <author>tc={547F0B9C-DC7E-4246-9D1F-55261FC6AE1B}</author>
    <author>tc={09A40E79-C654-443A-AFE5-380E5EAF47B5}</author>
    <author>tc={74B21D18-0352-4200-A516-D3F465942304}</author>
    <author>tc={0C2824FA-C954-4F9C-8B81-F89A10EC83F4}</author>
    <author>tc={10A2885C-7EB4-416C-9294-AC13A084B18C}</author>
    <author>tc={2CBE31B0-C868-47C8-BBBD-2A019275CDB3}</author>
    <author>tc={402DE246-318B-46D0-AE46-918C136DE075}</author>
    <author>tc={901280BE-1BBB-487A-B75C-46FEF433B72C}</author>
    <author>tc={77CC9D5C-82E6-4BCC-98EC-119D5992D5A1}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30.xml><?xml version="1.0" encoding="utf-8"?>
<comments xmlns="http://schemas.openxmlformats.org/spreadsheetml/2006/main">
  <authors>
    <author>tc={7E1F7506-9AE8-4FDD-B087-A8D73E5D5A8A}</author>
    <author>tc={029B9847-57C6-4599-9977-A448EE24E395}</author>
    <author>tc={7AEF1E8D-F02E-4C99-8B02-F3D54D722C50}</author>
    <author>tc={AF80DE40-4CBF-4434-A445-AE8883FD4F96}</author>
    <author>tc={1CA4625E-B0D5-46C0-997F-9B5EC711D80E}</author>
    <author>tc={502AE245-0DF0-489E-AE73-A7CA972396D0}</author>
    <author>tc={6E0C8595-3376-47B9-8818-225490B6EF84}</author>
    <author>tc={15A3C56C-27E3-42E1-89E6-CF4119B2D81D}</author>
    <author>tc={68146978-5567-4DB8-A092-A9130C9200EE}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31.xml><?xml version="1.0" encoding="utf-8"?>
<comments xmlns="http://schemas.openxmlformats.org/spreadsheetml/2006/main">
  <authors>
    <author>tc={3FCEC1E3-14CC-4FD8-9E5D-96DC37CDE463}</author>
    <author>tc={CC61A945-50A7-4CD7-866F-7B4B921121C9}</author>
    <author>tc={96C366E9-C192-4760-B883-5C47F2B09E46}</author>
    <author>tc={6CB77B50-12C4-47B7-9ED9-E5579740AD87}</author>
    <author>tc={C159757A-2EAF-4754-9C25-4B5B4DADEAC5}</author>
    <author>tc={CC0FCFFA-DE23-4D7F-B258-8FB8B335C09D}</author>
    <author>tc={0CCF54EC-7D3A-4C15-9B1F-80E1C406FFBA}</author>
    <author>tc={CECE864E-8967-4EEA-88F3-3E6F7733B08F}</author>
    <author>tc={1B63D0B7-1273-43DC-96E6-8EF70CAC50D7}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32.xml><?xml version="1.0" encoding="utf-8"?>
<comments xmlns="http://schemas.openxmlformats.org/spreadsheetml/2006/main">
  <authors>
    <author>tc={F6BEC338-01EF-4F01-BB56-BD7D12E29422}</author>
    <author>tc={734551E4-A0E4-42BF-B412-AA05C3BB8419}</author>
    <author>tc={6F5516E8-A728-41D6-9AE9-2F81541BB31B}</author>
    <author>tc={D37E4B08-569E-4E02-93FB-EA8317984533}</author>
    <author>tc={4CAB4D89-FF2A-4CFF-A587-0AD27950BD69}</author>
    <author>tc={280FBED1-25BF-4DF0-9DE8-397B26B47573}</author>
    <author>tc={78388D95-BB7F-4008-B8FB-7196ACD34703}</author>
    <author>tc={A70F1CD4-6FEC-448F-A9CE-B8101092A399}</author>
    <author>tc={A96E54A1-9B87-4C60-9771-91076D311D7B}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33.xml><?xml version="1.0" encoding="utf-8"?>
<comments xmlns="http://schemas.openxmlformats.org/spreadsheetml/2006/main">
  <authors>
    <author>tc={D58B48DA-B3F6-4BB4-ADB9-9BE77CD88224}</author>
    <author>tc={B2DB1944-6A3D-4048-AABA-A01D51DB7393}</author>
    <author>tc={1F3BFBBE-17AC-4861-A013-1AC4FE72C0D0}</author>
    <author>tc={2CCBB3AE-5A98-475B-969D-1127945500B3}</author>
    <author>tc={7F970A96-07E0-4B6C-B91A-08B2BF98323E}</author>
    <author>tc={CA0CFC95-8747-477C-A0AC-D569C87F90E8}</author>
    <author>tc={F9A66B98-4E64-4F84-868F-1238516329AC}</author>
    <author>tc={BFB72A00-A160-4E02-8A7D-B989508D0AB0}</author>
    <author>tc={84E6E547-36A1-45DC-9773-AF1AA786554A}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34.xml><?xml version="1.0" encoding="utf-8"?>
<comments xmlns="http://schemas.openxmlformats.org/spreadsheetml/2006/main">
  <authors>
    <author>tc={1981D810-6F41-4377-8988-B41B434D7AEE}</author>
    <author>tc={B2EFF59F-D6F4-4ABA-90CA-E22FE6966AFC}</author>
    <author>tc={F4D76B05-C0FD-416B-A63F-6BC0CA013EE7}</author>
    <author>tc={8BB28FCF-BD8E-4DD7-9068-507FD1A18497}</author>
    <author>tc={3CDBBF59-4F8B-4874-A162-03069094B84A}</author>
    <author>tc={520EDD67-444F-4620-9656-023A57731D2B}</author>
    <author>tc={F7367E49-CE30-419C-8A6F-56132A05DCA7}</author>
    <author>tc={675EFADA-570B-44C0-A8CC-5B4F9A8A76CA}</author>
    <author>tc={942FB4FE-54C6-4ADD-A7DD-A0B89735F5F8}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35.xml><?xml version="1.0" encoding="utf-8"?>
<comments xmlns="http://schemas.openxmlformats.org/spreadsheetml/2006/main">
  <authors>
    <author>tc={CDE46725-6CC6-4A97-9386-236D72BF8431}</author>
    <author>tc={0E0F1726-F663-4BC8-842A-47699E058562}</author>
    <author>tc={520A0618-7CCA-4A7D-BAB2-037B59919266}</author>
    <author>tc={DD737582-D9CF-46F9-A1FD-A21C2426F0FA}</author>
    <author>tc={E75DD52C-8953-4275-BF29-53B88737D088}</author>
    <author>tc={B6F928D2-0EA0-4799-A6A4-87F4285C1C6C}</author>
    <author>tc={7492F9FD-292D-413D-8473-0B93A1B4DDD5}</author>
    <author>tc={B8D95CF8-56DC-430E-AE38-EBECA00CF2FE}</author>
    <author>tc={ED457A73-905A-4E37-8E3A-66022AD285B7}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36.xml><?xml version="1.0" encoding="utf-8"?>
<comments xmlns="http://schemas.openxmlformats.org/spreadsheetml/2006/main">
  <authors>
    <author>tc={4E501D2A-D561-4E9B-9798-EE7260878DC3}</author>
    <author>tc={BF496024-C8CB-4416-B364-C6C3614943E0}</author>
    <author>tc={E989BC9F-E0E1-4564-B10C-AE1A03EA8A0B}</author>
    <author>tc={4ADF86F6-D911-437D-965C-465CE4DF8287}</author>
    <author>tc={D3054A79-1D84-4849-8E44-150E00315399}</author>
    <author>tc={91F0A41F-2D35-485B-9280-A3DEEF8C9BE6}</author>
    <author>tc={F07518BF-23D9-47A0-A79B-2B5D336C3464}</author>
    <author>tc={F86B669F-6148-4408-A5DE-72E215645AC0}</author>
    <author>tc={E74D3A5E-1F77-451D-B915-4592B5DEE3EE}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37.xml><?xml version="1.0" encoding="utf-8"?>
<comments xmlns="http://schemas.openxmlformats.org/spreadsheetml/2006/main">
  <authors>
    <author>tc={D403590A-6179-4A9C-AE0A-2B81BF6EC4C2}</author>
    <author>tc={8235F90F-76B9-4BC8-BDA9-A7D0DB0B1782}</author>
    <author>tc={A8B3EF58-7111-4F73-83F5-7FF8AA4AE3DD}</author>
    <author>tc={28315572-7B3F-49F1-AF38-080FA7D16760}</author>
    <author>tc={90C3F611-660E-4B89-9AA2-2B5D2708816F}</author>
    <author>tc={6BEB8B11-0F76-4B98-8774-0186E5BE8B2E}</author>
    <author>tc={7A2F5C01-C8BA-4A43-B400-3DA2DEF9AE1C}</author>
    <author>tc={42EAB931-4888-4962-AAE0-6A5367AC2D28}</author>
    <author>tc={DCEB3188-3521-4008-9934-17CB2E527D17}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38.xml><?xml version="1.0" encoding="utf-8"?>
<comments xmlns="http://schemas.openxmlformats.org/spreadsheetml/2006/main">
  <authors>
    <author>tc={D4040574-A4A9-4F24-8185-020364693558}</author>
    <author>tc={7872DA16-3A39-4C08-8B1F-634BC39BA461}</author>
    <author>tc={D9910504-0B28-4AEB-89F4-EE2D5BB45FAA}</author>
    <author>tc={773EDEC5-2218-4F5B-8EF9-B49A51C2D80F}</author>
    <author>tc={DD21909B-8044-4FA4-B6CB-5C4E9D04F453}</author>
    <author>tc={F16A9F1F-2FA1-405C-962B-EB3941CC9147}</author>
    <author>tc={7F0618CB-3BE5-4060-B559-5FB50BEB5011}</author>
    <author>tc={7F01D802-9232-42AD-8F9C-9E3568012BBC}</author>
    <author>tc={56C2E669-6D10-4F72-8912-F24CE6D22723}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39.xml><?xml version="1.0" encoding="utf-8"?>
<comments xmlns="http://schemas.openxmlformats.org/spreadsheetml/2006/main">
  <authors>
    <author>tc={9E6348E9-60DD-48CE-A4B1-51E77C154BB6}</author>
    <author>tc={98DF0723-4A16-4EDD-B04A-125A4C32DC21}</author>
    <author>tc={BBC91657-5DB0-4E4D-BF4A-3BA8CAAE862E}</author>
    <author>tc={891069AA-2763-4CA9-B613-9AA671399FBD}</author>
    <author>tc={65BFF0E4-2562-42D4-9DF8-92E94B3BA04F}</author>
    <author>tc={9B2506DD-F06C-4501-B9D3-D27E3C108286}</author>
    <author>tc={8FDDB277-BC10-4B8E-8B09-98D8461609B8}</author>
    <author>tc={A59CD993-5A54-4BC5-B868-08EFB60C07BF}</author>
    <author>tc={DB3CC5C6-284F-4E39-82D5-A41CD5BF5D89}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40.xml><?xml version="1.0" encoding="utf-8"?>
<comments xmlns="http://schemas.openxmlformats.org/spreadsheetml/2006/main">
  <authors>
    <author>tc={1E546070-827B-4686-82E3-3B9FEE2CE29E}</author>
    <author>tc={D88A9C61-2D16-4AAB-BC74-C0BF8B84FC7C}</author>
    <author>tc={7BC5B81F-91F0-490D-8A05-44FCFD6FEB95}</author>
    <author>tc={20C86EC7-1CC4-49ED-A729-B2B41188FBB5}</author>
    <author>tc={73AAEAB7-B008-4140-A5B2-ED23EBA8F928}</author>
    <author>tc={9B602D8F-C621-413B-A862-260F3A48F85B}</author>
    <author>tc={8F4B1873-FC9B-4532-9678-C856F09114B8}</author>
    <author>tc={0AABB7DA-71B5-4C5B-B9A0-14B9C947C817}</author>
    <author>tc={0C491290-3FFE-41A7-97B9-E055260AF3B7}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41.xml><?xml version="1.0" encoding="utf-8"?>
<comments xmlns="http://schemas.openxmlformats.org/spreadsheetml/2006/main">
  <authors>
    <author>tc={47B898EF-7366-4B70-8D07-DEDC0A4D67EF}</author>
    <author>tc={A93D3243-77F4-4303-976D-36F62C9774B5}</author>
    <author>tc={D5F3823F-290A-4B98-A432-C6D9FDC82A42}</author>
    <author>tc={88FF7795-94FC-407B-92BD-B031A7F6F68E}</author>
    <author>tc={AFADE64E-769E-4E45-A6F5-7FE2A64FE9D4}</author>
    <author>tc={E6A6C0E1-C396-4861-A56C-984CAAAEA5DC}</author>
    <author>tc={BDDC0906-E3DB-4F39-8FAB-F8C2FA720834}</author>
    <author>tc={FD3FF338-7812-4CA3-893C-97DC31573FF7}</author>
    <author>tc={8354A62D-C0D0-41C5-A8CE-74D291EFE107}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42.xml><?xml version="1.0" encoding="utf-8"?>
<comments xmlns="http://schemas.openxmlformats.org/spreadsheetml/2006/main">
  <authors>
    <author>tc={0D3A70F4-3B2B-4C58-8FE3-B62C9EFAA720}</author>
    <author>tc={561F15F6-942B-42A0-BB01-E1491E4611B9}</author>
    <author>tc={33A4D2C5-006E-4757-80CB-E841EB827EFE}</author>
    <author>tc={9841BDC1-5744-4E58-8594-BB9D79B7981D}</author>
    <author>tc={89B3F130-9C18-4384-BB41-3DE25F9E02E7}</author>
    <author>tc={98C71CBE-4700-41CD-93AF-7503367155A4}</author>
    <author>tc={B8C1C173-BE93-4CAD-9444-83D4D993D66A}</author>
    <author>tc={79E4CA3B-0AE7-400D-BD36-5C5502E485CD}</author>
    <author>tc={2AC92A57-9270-4AA8-9210-B39222A3C8B8}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43.xml><?xml version="1.0" encoding="utf-8"?>
<comments xmlns="http://schemas.openxmlformats.org/spreadsheetml/2006/main">
  <authors>
    <author>tc={BF430FB6-8E9A-48F4-9F4C-242BCCB9D6D4}</author>
    <author>tc={26C67121-4C84-4CE7-8DFF-A18F1793D0E5}</author>
    <author>tc={E02C1EB2-C873-4CDA-9364-9677913F85DA}</author>
    <author>tc={085D9C17-D066-4B88-B007-BD613804D448}</author>
    <author>tc={6DFE8EDA-5051-452D-B8B4-FA524C5295D1}</author>
    <author>tc={F28F4FB8-EDCA-4421-A46F-BED2D3095015}</author>
    <author>tc={542E0956-85A7-4F0D-93F9-6FCA49287D57}</author>
    <author>tc={F6E54B8A-DA1D-4113-8C5E-092B24997EF8}</author>
    <author>tc={37411184-AD0E-4B10-85A7-489E64FBF584}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44.xml><?xml version="1.0" encoding="utf-8"?>
<comments xmlns="http://schemas.openxmlformats.org/spreadsheetml/2006/main">
  <authors>
    <author>tc={1875F607-C35B-4041-B06C-C07B2171D7C5}</author>
    <author>tc={596D2796-25D0-4B73-A16A-2193D78C1B83}</author>
    <author>tc={B9DDB51F-BFE3-4473-B913-BBB62F296263}</author>
    <author>tc={430EC3BF-4DD3-4FEB-BADE-DADC61F4CF4E}</author>
    <author>tc={D401290B-FF10-4E6D-819C-4BF24CCE93C9}</author>
    <author>tc={E1D114A9-5BF0-40A2-926E-50F65DA392EB}</author>
    <author>tc={7D3971F6-E391-4876-AC4E-BC0F2D454842}</author>
    <author>tc={5EE2FE62-E294-47EA-9225-511F63B6C58B}</author>
    <author>tc={F354B54A-BA7D-42F9-8FC4-BEDDCD4A82C7}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45.xml><?xml version="1.0" encoding="utf-8"?>
<comments xmlns="http://schemas.openxmlformats.org/spreadsheetml/2006/main">
  <authors>
    <author>tc={181AE1F5-171B-4C01-B8BA-D188BD11BFA1}</author>
    <author>tc={316F112F-BED9-49B7-9FF6-DC854387629E}</author>
    <author>tc={56D6DF90-C584-45C8-8D32-554FCDE46156}</author>
    <author>tc={88B5DF90-436B-4DEB-92F6-2B60FB6AAF67}</author>
    <author>tc={5F6C6969-D78E-43C9-A279-42F226F14155}</author>
    <author>tc={454EAE4B-6F45-43BA-A9E7-93366D679A42}</author>
    <author>tc={476617EC-AF27-4A00-B130-33A16269FF39}</author>
    <author>tc={10BA1C51-247C-4A7F-83A5-EF2934D5DF4F}</author>
    <author>tc={5D179B9E-2A14-48C9-93F6-E62D7A7B46E4}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comments46.xml><?xml version="1.0" encoding="utf-8"?>
<comments xmlns="http://schemas.openxmlformats.org/spreadsheetml/2006/main">
  <authors>
    <author>tc={753C2FBE-3CD9-41D3-B5D2-4914873573A9}</author>
    <author>tc={816F2C1D-9DAF-4F4F-815B-05F6C29DD545}</author>
    <author>tc={15D1024B-8925-41B3-AB6C-88D6724F649C}</author>
    <author>tc={957DD453-18C9-4154-8FB4-79DC4A604495}</author>
    <author>tc={301927D6-860F-4042-A953-8631B911CCE7}</author>
    <author>tc={1C42F0A7-8777-4623-9367-A6D5A6B635FA}</author>
    <author>tc={FCAF7A3C-1064-4F4D-AEBF-432452DBA698}</author>
    <author>tc={8B8CCB02-A419-44E3-AD4D-2656E1519C7D}</author>
    <author>tc={9E9A8AC0-D4D5-4370-91BE-2B6FFD5FC8F0}</author>
  </authors>
  <commentList>
    <comment ref="A1" authorId="0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</t>
        </r>
      </text>
    </comment>
    <comment ref="B1" authorId="1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Vybrat ze seznamu</t>
        </r>
      </text>
    </comment>
    <comment ref="C1" authorId="2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Vyplní se automaticky podle vybrané pobočky</t>
        </r>
      </text>
    </comment>
    <comment ref="F1" authorId="3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vybírátko - OCH + piktogram z kapacitních plánů</t>
        </r>
      </text>
    </comment>
    <comment ref="G1" authorId="4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H1" authorId="5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I1" authorId="6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J1" authorId="7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  <comment ref="L1" authorId="8" shapeId="0">
      <text>
        <r>
          <rPr>
            <sz val="11"/>
            <color theme="1"/>
            <rFont val="Calibri"/>
            <family val="2"/>
            <charset val="238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Vyplňovat pouze číslo, komentář případně do poznámky</t>
        </r>
      </text>
    </comment>
  </commentList>
</comments>
</file>

<file path=xl/sharedStrings.xml><?xml version="1.0" encoding="utf-8"?>
<sst xmlns="http://schemas.openxmlformats.org/spreadsheetml/2006/main" count="15857" uniqueCount="1439">
  <si>
    <t>Pobočka č.</t>
  </si>
  <si>
    <t>Pobočka</t>
  </si>
  <si>
    <t>Oblast</t>
  </si>
  <si>
    <t>Lokace - systémové označení (Koniáš)</t>
  </si>
  <si>
    <t>Typ</t>
  </si>
  <si>
    <t>Označení</t>
  </si>
  <si>
    <t>Kapacita svazky</t>
  </si>
  <si>
    <t>Kapacita - počet polic</t>
  </si>
  <si>
    <t>Kapacita - současný stav</t>
  </si>
  <si>
    <t>Kapacita - rozměr polic</t>
  </si>
  <si>
    <t>Poznámka</t>
  </si>
  <si>
    <t>Jakou byste doporučili ideální naplněnost?</t>
  </si>
  <si>
    <t>Smíchov</t>
  </si>
  <si>
    <t>SMI-BELDE (beletrie pro děti)</t>
  </si>
  <si>
    <t>Beletrie - děti</t>
  </si>
  <si>
    <t>DÍVKA (piktogram)</t>
  </si>
  <si>
    <t>A1 + A4</t>
  </si>
  <si>
    <t>SMI-CHRVOL (Příruční sklad - výdej u info bodu 1)</t>
  </si>
  <si>
    <t>místo využívané na SAMOPRA (čeká na ochy, kompletaci atd.)</t>
  </si>
  <si>
    <t>SMI-DOPOR (Doporučujeme)</t>
  </si>
  <si>
    <t>Beletrie - dospělí</t>
  </si>
  <si>
    <t>A1</t>
  </si>
  <si>
    <t>Naučná - dospělí</t>
  </si>
  <si>
    <t>všechny ochy - tématické výstavky</t>
  </si>
  <si>
    <t>PISTOLE (piktogram)</t>
  </si>
  <si>
    <t>prezentační stojan</t>
  </si>
  <si>
    <t>Ostrovského</t>
  </si>
  <si>
    <t>OSV-NAUDO (XYZ)</t>
  </si>
  <si>
    <t>Naučná - děti</t>
  </si>
  <si>
    <t>X</t>
  </si>
  <si>
    <t>Lužiny</t>
  </si>
  <si>
    <t>LUZ-CIZJAZ (Cizojazyčná + sci-fi a fantasy)</t>
  </si>
  <si>
    <t>MÁG (piktogram)</t>
  </si>
  <si>
    <t xml:space="preserve">A1 </t>
  </si>
  <si>
    <t>A4</t>
  </si>
  <si>
    <t>E.T. (piktogram)</t>
  </si>
  <si>
    <t>komiksy</t>
  </si>
  <si>
    <t>včetně naučných komiksů</t>
  </si>
  <si>
    <t>Dům čtení</t>
  </si>
  <si>
    <t>RUS-BELDO</t>
  </si>
  <si>
    <t>Piktogram KMET (různé  OCHy, beletrie i naučná)</t>
  </si>
  <si>
    <t>Piktogram KOVBOJ</t>
  </si>
  <si>
    <t>Piktogram LEBKA</t>
  </si>
  <si>
    <t>Název</t>
  </si>
  <si>
    <t>Číslo</t>
  </si>
  <si>
    <t>Ústřední knihovna</t>
  </si>
  <si>
    <t>Hradčany</t>
  </si>
  <si>
    <t>Středozápad</t>
  </si>
  <si>
    <t>Ostrčilovo náměstí</t>
  </si>
  <si>
    <t>Školská</t>
  </si>
  <si>
    <t>Žižkov</t>
  </si>
  <si>
    <t>Břevnov</t>
  </si>
  <si>
    <t>Dědina</t>
  </si>
  <si>
    <t>Dejvice</t>
  </si>
  <si>
    <t>Petřiny</t>
  </si>
  <si>
    <t>Dittrichova</t>
  </si>
  <si>
    <t>Záhřebská</t>
  </si>
  <si>
    <t>Vozovna</t>
  </si>
  <si>
    <t>Sedmička</t>
  </si>
  <si>
    <t>Severovýchod</t>
  </si>
  <si>
    <t>Kobylisy</t>
  </si>
  <si>
    <t>Vysočany</t>
  </si>
  <si>
    <t>Velký mlýn</t>
  </si>
  <si>
    <t>Hloubětín (H55)</t>
  </si>
  <si>
    <t>Letná</t>
  </si>
  <si>
    <t>Bohnice</t>
  </si>
  <si>
    <t>Prosek</t>
  </si>
  <si>
    <t>Rajská zahrada</t>
  </si>
  <si>
    <t>Ládví</t>
  </si>
  <si>
    <t>Korunní</t>
  </si>
  <si>
    <t>Jihovýchod</t>
  </si>
  <si>
    <t>Hostivař</t>
  </si>
  <si>
    <t>Zahradní Město</t>
  </si>
  <si>
    <t>Malešice</t>
  </si>
  <si>
    <t>Skalka</t>
  </si>
  <si>
    <t>Jezerka</t>
  </si>
  <si>
    <t>Jih</t>
  </si>
  <si>
    <t>Vikova</t>
  </si>
  <si>
    <t>Modřany</t>
  </si>
  <si>
    <t>Novodvorská</t>
  </si>
  <si>
    <t>Pankrác</t>
  </si>
  <si>
    <t>Spořilov</t>
  </si>
  <si>
    <t>Opatov</t>
  </si>
  <si>
    <t>Krč</t>
  </si>
  <si>
    <t>Chodov</t>
  </si>
  <si>
    <t>Jihozápad</t>
  </si>
  <si>
    <t>Cibulka</t>
  </si>
  <si>
    <t>Velká Chuchle</t>
  </si>
  <si>
    <t>Barrandov</t>
  </si>
  <si>
    <t>Stodůlky</t>
  </si>
  <si>
    <t xml:space="preserve">
och</t>
  </si>
  <si>
    <t>popis</t>
  </si>
  <si>
    <t>OCHy a piktogramy</t>
  </si>
  <si>
    <t>Koeficient</t>
  </si>
  <si>
    <t>PRINCEZNA (piktogram)</t>
  </si>
  <si>
    <t>J</t>
  </si>
  <si>
    <t>CIZOJAZYČNÁ BELETRIE.</t>
  </si>
  <si>
    <t>J - CIZOJAZYČNÁ BELETRIE.</t>
  </si>
  <si>
    <t>DOSPĚLÍ 100%</t>
  </si>
  <si>
    <t>A</t>
  </si>
  <si>
    <t>BELETRIE VŠEOBECNĚ.</t>
  </si>
  <si>
    <t>J1-J5</t>
  </si>
  <si>
    <t>OCH</t>
  </si>
  <si>
    <t>počet sv. na 1 cm reg.</t>
  </si>
  <si>
    <t>PEGAS (piktogram)</t>
  </si>
  <si>
    <t>B</t>
  </si>
  <si>
    <t>POEZIE.</t>
  </si>
  <si>
    <t>J6-J14</t>
  </si>
  <si>
    <t>ÚSMĚV (piktogram)</t>
  </si>
  <si>
    <t>C</t>
  </si>
  <si>
    <t>DOMÁCNOST.</t>
  </si>
  <si>
    <t>A1 - beletrie pro dospělé čtenáře a mládež v češtině</t>
  </si>
  <si>
    <t>poezie děti</t>
  </si>
  <si>
    <t>D</t>
  </si>
  <si>
    <t>DĚJINY. DĚJEPIS.</t>
  </si>
  <si>
    <t>A2 - knížky pro předškolní děti v češtině</t>
  </si>
  <si>
    <t>E</t>
  </si>
  <si>
    <t>ZEMĚPIS. VLASTIVĚDA. ETNOGRAFIE.</t>
  </si>
  <si>
    <t>A3 – knížky pro děti do deseti let v češtině</t>
  </si>
  <si>
    <t>B2</t>
  </si>
  <si>
    <t>ost. cizojazyčná</t>
  </si>
  <si>
    <t>G</t>
  </si>
  <si>
    <t>SPOLEČENSKÉ VĚDY.</t>
  </si>
  <si>
    <t>A4 – próza pro starší děti v češtině</t>
  </si>
  <si>
    <t>B1</t>
  </si>
  <si>
    <t>K</t>
  </si>
  <si>
    <t>PŘÍRODNÍ VĚDY.</t>
  </si>
  <si>
    <t>B1 – dramatická literatura, divadelní hry, rozhlasové hry, filmové a televizní scénáře</t>
  </si>
  <si>
    <t>L</t>
  </si>
  <si>
    <t>FILOZOFIE. PSYCHOLOGIE. ESTETIKA. ETIKA. LOGIKA. NÁBOŽENSTVÍ.</t>
  </si>
  <si>
    <t>A - BELETRIE VŠEOBECNĚ.</t>
  </si>
  <si>
    <t>N</t>
  </si>
  <si>
    <t>PEDAGOGIKA. ŠKOLSTVÍ. VÝCHOVA. VZDĚLÁVÁNÍ.</t>
  </si>
  <si>
    <t>leporela</t>
  </si>
  <si>
    <t>O</t>
  </si>
  <si>
    <t>PRÁVO. PRÁVNÍ VĚDA.</t>
  </si>
  <si>
    <t>B2 – poezie v češtině pro dospělé, mládež a starší děti</t>
  </si>
  <si>
    <t>ost. naučná</t>
  </si>
  <si>
    <t>P</t>
  </si>
  <si>
    <t>LÉKAŘSTVÍ A ZDRAVOTNICTVÍ.</t>
  </si>
  <si>
    <t>C - DOMÁCNOST.</t>
  </si>
  <si>
    <t>R</t>
  </si>
  <si>
    <t>JAZYKOVĚDA.</t>
  </si>
  <si>
    <t>D - DĚJINY. DĚJEPIS.</t>
  </si>
  <si>
    <t>S</t>
  </si>
  <si>
    <t>UMĚNÍ.</t>
  </si>
  <si>
    <t>E - ZEMĚPIS. VLASTIVĚDA. ETNOGRAFIE.</t>
  </si>
  <si>
    <t>T</t>
  </si>
  <si>
    <t>TECHNIKA.</t>
  </si>
  <si>
    <t>G - SPOLEČENSKÉ VĚDY.</t>
  </si>
  <si>
    <t>U</t>
  </si>
  <si>
    <t>VŠEOBECNÉ ENCYKLOPEDIE.</t>
  </si>
  <si>
    <t>GOW - společný OCH</t>
  </si>
  <si>
    <t>V</t>
  </si>
  <si>
    <t>HUDBA.</t>
  </si>
  <si>
    <t>K - PŘÍRODNÍ VĚDY.</t>
  </si>
  <si>
    <t>W</t>
  </si>
  <si>
    <t>VOJENSTVÍ.</t>
  </si>
  <si>
    <t>L - FILOZOFIE. PSYCHOLOGIE. ESTETIKA. ETIKA. LOGIKA. NÁBOŽENSTVÍ.</t>
  </si>
  <si>
    <t>LITERATURA.</t>
  </si>
  <si>
    <t>N - PEDAGOGIKA. ŠKOLSTVÍ. VÝCHOVA. VZDĚLÁVÁNÍ.</t>
  </si>
  <si>
    <t>Y</t>
  </si>
  <si>
    <t>TĚLESNÁ VÝCHOVA A SPORT</t>
  </si>
  <si>
    <t>O - PRÁVO. PRÁVNÍ VĚDA.</t>
  </si>
  <si>
    <t>Z</t>
  </si>
  <si>
    <t>ZEMĚDĚLSTVÍ. LESNICTVÍ. MYSLIVOST.</t>
  </si>
  <si>
    <t>P - LÉKAŘSTVÍ A ZDRAVOTNICTVÍ.</t>
  </si>
  <si>
    <t>R - JAZYKOVĚDA.</t>
  </si>
  <si>
    <t>VT</t>
  </si>
  <si>
    <t>S - UMĚNÍ.</t>
  </si>
  <si>
    <t>T - TECHNIKA.</t>
  </si>
  <si>
    <t>U - VŠEOBECNÉ ENCYKLOPEDIE.</t>
  </si>
  <si>
    <t>V - HUDBA.</t>
  </si>
  <si>
    <t>W - VOJENSTVÍ.</t>
  </si>
  <si>
    <t>X - LITERATURA.</t>
  </si>
  <si>
    <t>Y - TĚLESNÁ VÝCHOVA A SPORT</t>
  </si>
  <si>
    <t>Z - ZEMĚDĚLSTVÍ. LESNICTVÍ. MYSLIVOST.</t>
  </si>
  <si>
    <t>Leporela</t>
  </si>
  <si>
    <t>Komiksy pro děti</t>
  </si>
  <si>
    <t>Komiksy pro dospělé</t>
  </si>
  <si>
    <t>LEBKA - horory</t>
  </si>
  <si>
    <t>PISTOLE - detektivky</t>
  </si>
  <si>
    <t>A2</t>
  </si>
  <si>
    <t>MILENCI - pro ženy</t>
  </si>
  <si>
    <t>A3</t>
  </si>
  <si>
    <t>ÚSMĚV - humoristická</t>
  </si>
  <si>
    <t>ERB - historická</t>
  </si>
  <si>
    <t>J1 - J14</t>
  </si>
  <si>
    <t>DÍVKA - dívčí četba</t>
  </si>
  <si>
    <t>PEGAS - báje / mýty</t>
  </si>
  <si>
    <t>PRINCEZNA - pohádky</t>
  </si>
  <si>
    <t>KOVBOJ - dobrodružné</t>
  </si>
  <si>
    <t>E.T. - sci-fi</t>
  </si>
  <si>
    <t>MÁG - fantasy</t>
  </si>
  <si>
    <t>KMET - životopisná</t>
  </si>
  <si>
    <t>PÍSMÁK - paměti</t>
  </si>
  <si>
    <t>LYRA - hudební</t>
  </si>
  <si>
    <t>MASKA - divadelní</t>
  </si>
  <si>
    <t>BRÝLE - knihy s velkými písmeny</t>
  </si>
  <si>
    <t>Metodika počítání kapacity pobočky - počty svazků 100% naplněnost</t>
  </si>
  <si>
    <t>DĚTI 100%</t>
  </si>
  <si>
    <t>PIKTOGRAMY 100%</t>
  </si>
  <si>
    <t>PIKTOGRAM</t>
  </si>
  <si>
    <t>pohádky, princezna</t>
  </si>
  <si>
    <t>báje, pegas</t>
  </si>
  <si>
    <t>humor, úsměv</t>
  </si>
  <si>
    <t>dívčí, dívka</t>
  </si>
  <si>
    <t>pistole</t>
  </si>
  <si>
    <t>E.T.</t>
  </si>
  <si>
    <t>mág</t>
  </si>
  <si>
    <t>milenci</t>
  </si>
  <si>
    <t>lebka</t>
  </si>
  <si>
    <t>Tam, kde jsou samostatné piktogr. regály</t>
  </si>
  <si>
    <t>Kde nejsou, počítáme koef. pro OCH</t>
  </si>
  <si>
    <t>sig. G,O,W většinou dohromady s koef. 0,7</t>
  </si>
  <si>
    <t>POBOČKA Č.</t>
  </si>
  <si>
    <t>LOKACE</t>
  </si>
  <si>
    <t>VĚK</t>
  </si>
  <si>
    <t>DESKRIPTOR …</t>
  </si>
  <si>
    <t>KAPACITA</t>
  </si>
  <si>
    <t>SMI-BELDE</t>
  </si>
  <si>
    <t>vše</t>
  </si>
  <si>
    <t>děti</t>
  </si>
  <si>
    <t>dospělí</t>
  </si>
  <si>
    <t>J1</t>
  </si>
  <si>
    <t>J2</t>
  </si>
  <si>
    <t>J3</t>
  </si>
  <si>
    <t>J4</t>
  </si>
  <si>
    <t>J5</t>
  </si>
  <si>
    <t>SMI-BELDO</t>
  </si>
  <si>
    <t>SMI-GALDE</t>
  </si>
  <si>
    <t>SMI-GALML</t>
  </si>
  <si>
    <t>SMI-KOLOTO</t>
  </si>
  <si>
    <t>SMI-NAUDE</t>
  </si>
  <si>
    <t>G,O,W</t>
  </si>
  <si>
    <t>SMI-NAUDO</t>
  </si>
  <si>
    <t>CELKEM</t>
  </si>
  <si>
    <t>SMI-CHRVOL</t>
  </si>
  <si>
    <t>nerealokuje se</t>
  </si>
  <si>
    <t>skutečný</t>
  </si>
  <si>
    <t xml:space="preserve">vnitřní šířka </t>
  </si>
  <si>
    <t>starý</t>
  </si>
  <si>
    <r>
      <t xml:space="preserve">zde </t>
    </r>
    <r>
      <rPr>
        <b/>
        <sz val="11"/>
        <color rgb="FFFF0000"/>
        <rFont val="Calibri"/>
        <family val="2"/>
        <charset val="238"/>
        <scheme val="minor"/>
      </rPr>
      <t>vzorec</t>
    </r>
  </si>
  <si>
    <t>současná</t>
  </si>
  <si>
    <t xml:space="preserve">nový </t>
  </si>
  <si>
    <r>
      <t xml:space="preserve">zde </t>
    </r>
    <r>
      <rPr>
        <b/>
        <sz val="11"/>
        <color rgb="FFFF0000"/>
        <rFont val="Calibri"/>
        <family val="2"/>
        <charset val="238"/>
        <scheme val="minor"/>
      </rPr>
      <t>vzorec</t>
    </r>
    <r>
      <rPr>
        <sz val="11"/>
        <color theme="1"/>
        <rFont val="Calibri"/>
        <family val="2"/>
        <charset val="238"/>
        <scheme val="minor"/>
      </rPr>
      <t xml:space="preserve"> pro </t>
    </r>
    <r>
      <rPr>
        <b/>
        <sz val="11"/>
        <color theme="1"/>
        <rFont val="Calibri"/>
        <family val="2"/>
        <charset val="238"/>
        <scheme val="minor"/>
      </rPr>
      <t>počet svazků</t>
    </r>
  </si>
  <si>
    <t xml:space="preserve">nová </t>
  </si>
  <si>
    <t>aktuální</t>
  </si>
  <si>
    <t xml:space="preserve">pobočka číslo </t>
  </si>
  <si>
    <t xml:space="preserve">lokace </t>
  </si>
  <si>
    <t>pikt/deskr.</t>
  </si>
  <si>
    <t>počet polic</t>
  </si>
  <si>
    <t>police (cm)</t>
  </si>
  <si>
    <t>koefic.</t>
  </si>
  <si>
    <t>počet sv.</t>
  </si>
  <si>
    <t>kapacita</t>
  </si>
  <si>
    <t>naplněnost</t>
  </si>
  <si>
    <t>BAR-BELDE</t>
  </si>
  <si>
    <t>A2 + A3</t>
  </si>
  <si>
    <t>s Mágem</t>
  </si>
  <si>
    <t>J1 - J3</t>
  </si>
  <si>
    <t>B - POEZIE.</t>
  </si>
  <si>
    <t>BAR-LEPOR</t>
  </si>
  <si>
    <t>leporela (hrabátka - atyp)</t>
  </si>
  <si>
    <t>BAR-BELDO</t>
  </si>
  <si>
    <t>ostatní cizojazyčná</t>
  </si>
  <si>
    <t>divadelní hry</t>
  </si>
  <si>
    <t>BAR-KOMDE</t>
  </si>
  <si>
    <t>komiksy pro děti</t>
  </si>
  <si>
    <t>BAR-KOMDO</t>
  </si>
  <si>
    <t>komiksy pro dospělé</t>
  </si>
  <si>
    <t>BAR-NAUDE</t>
  </si>
  <si>
    <t>G, O, W</t>
  </si>
  <si>
    <t>BAR-NAUDO</t>
  </si>
  <si>
    <t>BAR-PRSK</t>
  </si>
  <si>
    <t>pro věci na samopra</t>
  </si>
  <si>
    <t>BAR-DOPOR</t>
  </si>
  <si>
    <t>police</t>
  </si>
  <si>
    <t>atyp</t>
  </si>
  <si>
    <t>BAR-HRAB</t>
  </si>
  <si>
    <t>rezervace</t>
  </si>
  <si>
    <t>BAR-VSMS</t>
  </si>
  <si>
    <t>CD</t>
  </si>
  <si>
    <t>BAR-CASDE</t>
  </si>
  <si>
    <t>časopisy pro děti</t>
  </si>
  <si>
    <t>BAR-CASDO</t>
  </si>
  <si>
    <t>časopisy pro dospělé</t>
  </si>
  <si>
    <t>BAR-AKJK</t>
  </si>
  <si>
    <t>audioknihy a jazykové kurzy</t>
  </si>
  <si>
    <t>CI3-LITDE</t>
  </si>
  <si>
    <t>A4 + A1</t>
  </si>
  <si>
    <t>OSTATNÍ NAUČNÁ</t>
  </si>
  <si>
    <t>CI3-LITDO</t>
  </si>
  <si>
    <t>J ostatní</t>
  </si>
  <si>
    <t>CIB3-DOPOR</t>
  </si>
  <si>
    <t>deskové hry</t>
  </si>
  <si>
    <t>CI3-CHFDE</t>
  </si>
  <si>
    <t>téměř se nevyužívá</t>
  </si>
  <si>
    <t>CI3-HRAB</t>
  </si>
  <si>
    <t>CI3-VSMS</t>
  </si>
  <si>
    <t>CI3-CASDO</t>
  </si>
  <si>
    <t>drátěné stojany a vozík atyp</t>
  </si>
  <si>
    <t>CI3-CASDE</t>
  </si>
  <si>
    <t>LUZ-BELDO</t>
  </si>
  <si>
    <t>LUZ-CIZJAZ</t>
  </si>
  <si>
    <t>AK a JK</t>
  </si>
  <si>
    <t>LUZ-KOMDO</t>
  </si>
  <si>
    <t>LUZ-KOMDE</t>
  </si>
  <si>
    <t>LUZ-DEBEL</t>
  </si>
  <si>
    <t>A4 a A1</t>
  </si>
  <si>
    <t>LUZ-DELEP</t>
  </si>
  <si>
    <t>LEPORELA - atyp hrabátko</t>
  </si>
  <si>
    <t>LUZ-DENA</t>
  </si>
  <si>
    <t>LUZ-NAUDO</t>
  </si>
  <si>
    <t>LUZ-HRAB</t>
  </si>
  <si>
    <t>REZERVACE</t>
  </si>
  <si>
    <t>LUZ-DOPOR</t>
  </si>
  <si>
    <t>navíc stěna a válec</t>
  </si>
  <si>
    <t>LUZ-DOPORD</t>
  </si>
  <si>
    <t>LUZ-VSMS</t>
  </si>
  <si>
    <t>hrabátko</t>
  </si>
  <si>
    <t>LUZ-MAPY</t>
  </si>
  <si>
    <t>LUZ-DETCAS</t>
  </si>
  <si>
    <t>LUZ-BELCAS</t>
  </si>
  <si>
    <t>časopisy v beletrii</t>
  </si>
  <si>
    <t>LUZ-NAUCAS</t>
  </si>
  <si>
    <t>časopisy v naučné literatuře</t>
  </si>
  <si>
    <t>LUZ-YA</t>
  </si>
  <si>
    <t>Young Adult - doporučujeme</t>
  </si>
  <si>
    <t>OSV-BELDE</t>
  </si>
  <si>
    <t xml:space="preserve">A4;  A1+dívka+sci-fi+fantasy=počtem z A4 </t>
  </si>
  <si>
    <t>A3; princezna počtem z A2 aA3</t>
  </si>
  <si>
    <t>OSV-LEPOR</t>
  </si>
  <si>
    <t>hrabátka atyp</t>
  </si>
  <si>
    <t>OSV-KOMDE</t>
  </si>
  <si>
    <t>komiksy děti</t>
  </si>
  <si>
    <t>OSV-KOMDO</t>
  </si>
  <si>
    <t>hrabátka atyp, komiksy pro dospělé</t>
  </si>
  <si>
    <t>OSV-BELDO</t>
  </si>
  <si>
    <t xml:space="preserve"> </t>
  </si>
  <si>
    <t>OSV-NAUDO</t>
  </si>
  <si>
    <t>děti jen počtem</t>
  </si>
  <si>
    <t>DOSPĚLÍ JEN POČTEM</t>
  </si>
  <si>
    <t>DĚTI JEN POČTEM</t>
  </si>
  <si>
    <t>OSV-HRAB</t>
  </si>
  <si>
    <t>OSV-CASDE</t>
  </si>
  <si>
    <t>OSV-CASDO</t>
  </si>
  <si>
    <t xml:space="preserve"> a několik nakloněných polic na frontální výstavky</t>
  </si>
  <si>
    <t>OSV-DOPOR</t>
  </si>
  <si>
    <t>a 2x atyp hrabátko</t>
  </si>
  <si>
    <t>OSV-DOPORD</t>
  </si>
  <si>
    <t>a drátěné stojany</t>
  </si>
  <si>
    <t>OSV-VSMS</t>
  </si>
  <si>
    <t>na polici plastový stojánek</t>
  </si>
  <si>
    <t>drátěné stojany na čistě frontální výstavky</t>
  </si>
  <si>
    <t>leporela, atyp</t>
  </si>
  <si>
    <t>GOW</t>
  </si>
  <si>
    <t>SMI-AUDIO</t>
  </si>
  <si>
    <t>audioknihy</t>
  </si>
  <si>
    <t>SMI-CASDE</t>
  </si>
  <si>
    <t xml:space="preserve"> navíc k tomu nakloněné police</t>
  </si>
  <si>
    <t>SMI-CASDO</t>
  </si>
  <si>
    <t>SMI-HRAB</t>
  </si>
  <si>
    <t>SMI-DOPOR</t>
  </si>
  <si>
    <t>velká část na deskové hry</t>
  </si>
  <si>
    <t>SMI-DOPORD</t>
  </si>
  <si>
    <t>SMI-CD</t>
  </si>
  <si>
    <t>SMI-CHFDO</t>
  </si>
  <si>
    <t>v současné době nevyužíváme</t>
  </si>
  <si>
    <t>SMI-CHFDE</t>
  </si>
  <si>
    <t>police za knihovníkem; spíše než k uložení fondu na prezentaci dětských prací</t>
  </si>
  <si>
    <t>SMI-JK</t>
  </si>
  <si>
    <t>jazykové kurzy</t>
  </si>
  <si>
    <t>SMI-MAPY</t>
  </si>
  <si>
    <t>bez polic, jen čtečky v kanceláři</t>
  </si>
  <si>
    <t>SAMOPRA</t>
  </si>
  <si>
    <t>sklad - samopra, náhrady atd.</t>
  </si>
  <si>
    <t>STO-BELDE</t>
  </si>
  <si>
    <t>A1, A4, dětský E.T. a Mág</t>
  </si>
  <si>
    <t>STO-LEPOR</t>
  </si>
  <si>
    <t>leporela, hrabátko atyp</t>
  </si>
  <si>
    <t>STO-BELDO</t>
  </si>
  <si>
    <t>STO-KOMDE</t>
  </si>
  <si>
    <t xml:space="preserve">komiksy </t>
  </si>
  <si>
    <t>STO-KOMDO</t>
  </si>
  <si>
    <t>STO-NAUDE</t>
  </si>
  <si>
    <t>ostatní naučná</t>
  </si>
  <si>
    <t>STO-NAUDO</t>
  </si>
  <si>
    <t>STO-HRAB</t>
  </si>
  <si>
    <t>STO-DOPOR</t>
  </si>
  <si>
    <t>STO-DOPORD</t>
  </si>
  <si>
    <t>STO-VSMS</t>
  </si>
  <si>
    <t>STO-AKJK</t>
  </si>
  <si>
    <t>STO-CASDE</t>
  </si>
  <si>
    <t>STO-CASDO</t>
  </si>
  <si>
    <t>k tomu navíc závěsný systém</t>
  </si>
  <si>
    <t>STO-PRSK</t>
  </si>
  <si>
    <t>sklad</t>
  </si>
  <si>
    <t>CHU-BELDE</t>
  </si>
  <si>
    <t>CHU-BELDO</t>
  </si>
  <si>
    <t>CHU-NAU</t>
  </si>
  <si>
    <t>CHU-NAUDE</t>
  </si>
  <si>
    <t>CHU-DOPOR</t>
  </si>
  <si>
    <t>CHU-HRAB</t>
  </si>
  <si>
    <t>CHU-VSMS</t>
  </si>
  <si>
    <t>stojánky na pultu</t>
  </si>
  <si>
    <t>CHU-CAS</t>
  </si>
  <si>
    <t>pro dospělé</t>
  </si>
  <si>
    <t>pro děti</t>
  </si>
  <si>
    <t>CHU-CHF</t>
  </si>
  <si>
    <t>chráněný fond - deskové hry</t>
  </si>
  <si>
    <t>JIR-BELDO</t>
  </si>
  <si>
    <t>J1-J3</t>
  </si>
  <si>
    <t>ost.cizojazyčná</t>
  </si>
  <si>
    <t>JIR-KOM</t>
  </si>
  <si>
    <t>kapacita nastavena na počet 160 KJ</t>
  </si>
  <si>
    <t>JIR-LEPOR</t>
  </si>
  <si>
    <t>JIR-LITDE</t>
  </si>
  <si>
    <t>První čtení</t>
  </si>
  <si>
    <t>ostatní naučná pro děti</t>
  </si>
  <si>
    <t>JIR-NAUDO</t>
  </si>
  <si>
    <t>JIR-ZIVOT</t>
  </si>
  <si>
    <t>SIGN. K,L,P,W,Y</t>
  </si>
  <si>
    <t>JIR-AUDIO</t>
  </si>
  <si>
    <t>JIR-CASOP</t>
  </si>
  <si>
    <t>15 "BUDNÍČKŮ"</t>
  </si>
  <si>
    <t>JIR-DETCAS</t>
  </si>
  <si>
    <t>JIR-DOPOR</t>
  </si>
  <si>
    <t>Školní četba, divadelní hry</t>
  </si>
  <si>
    <t>JIR-HRAB</t>
  </si>
  <si>
    <t>smart regál na vracení</t>
  </si>
  <si>
    <t>JIR-SAMOPRA</t>
  </si>
  <si>
    <t>Rezervace</t>
  </si>
  <si>
    <t>JIH</t>
  </si>
  <si>
    <t>KRC-LITDE</t>
  </si>
  <si>
    <t>ostatní J</t>
  </si>
  <si>
    <t>KRC-LITDO</t>
  </si>
  <si>
    <t>B1 - divadelní hry</t>
  </si>
  <si>
    <t>B2 - poezie</t>
  </si>
  <si>
    <t>KRC-DOPOR</t>
  </si>
  <si>
    <t>KRC-HRAB</t>
  </si>
  <si>
    <t>KRC- CHVYP</t>
  </si>
  <si>
    <t>jen CD</t>
  </si>
  <si>
    <t>KRC-CASDE</t>
  </si>
  <si>
    <t>KRC-CASDO</t>
  </si>
  <si>
    <t>OPA-ARTCAS</t>
  </si>
  <si>
    <t>OPA-ARTO</t>
  </si>
  <si>
    <t>ARTOTÉKA - S/NETĚKÁ</t>
  </si>
  <si>
    <t>ARTOTÉKA - S1/NETĚKÁ</t>
  </si>
  <si>
    <t>ARTOTÉKA - S2/NETĚKÁ</t>
  </si>
  <si>
    <t>ARTOTÉKA - S5/NETĚKÁ</t>
  </si>
  <si>
    <t>ARTOTÉKA - S6/NETĚKÁ</t>
  </si>
  <si>
    <t>ARTOTÉKA</t>
  </si>
  <si>
    <t>ARTOTÉKA - ost. naučná N, T, X</t>
  </si>
  <si>
    <t>OPA-ARTMAP</t>
  </si>
  <si>
    <t>ARTOTÉKA/SKLAD - SKŘÍŇ SE ŠUPLÍKY PRO ULOŽENÍ VOLNÝCH LISTŮ</t>
  </si>
  <si>
    <t>OPA-ARTCHF</t>
  </si>
  <si>
    <t>OPA-ARTSKL</t>
  </si>
  <si>
    <t>ARTOTÉKA, CELÁ SIGNATURA KROMĚ OCHů S4, S6b/NETĚKÁ</t>
  </si>
  <si>
    <t>Sg. GA,GB,GC,GD,GE;HA,HB, HC, HD; JA, JB, JC, JD, JE/NETĚKÁ</t>
  </si>
  <si>
    <t>KATALOGY VÝSTAV (většinou tenké publikace)/NETĚKÁ</t>
  </si>
  <si>
    <t>ARTOTÉKA - ČASOPISY O UMĚNÍ, STARŠÍ ROČNÍKY/NETĚKÁ</t>
  </si>
  <si>
    <t>OPA-AUDIO</t>
  </si>
  <si>
    <t>AK</t>
  </si>
  <si>
    <t>OPA-BELDO</t>
  </si>
  <si>
    <t>OPA-CASOP</t>
  </si>
  <si>
    <t>PRO DOSPĚLÉ</t>
  </si>
  <si>
    <t>OPA-CD</t>
  </si>
  <si>
    <t>OPA-DETCAS</t>
  </si>
  <si>
    <t>ČASOPISY PRO DĚTI</t>
  </si>
  <si>
    <t>OPA-DETCD</t>
  </si>
  <si>
    <t>OPA-DETKOM</t>
  </si>
  <si>
    <t>OPA-KOMIKS</t>
  </si>
  <si>
    <t>OPA-LITDE</t>
  </si>
  <si>
    <t>A1 pro mládež</t>
  </si>
  <si>
    <t>OPA-LITLEP</t>
  </si>
  <si>
    <t>speciální hrabátko - dráček - kapacita 100 KJ</t>
  </si>
  <si>
    <t>OPA-MAPY</t>
  </si>
  <si>
    <t>OPA-MONOGR</t>
  </si>
  <si>
    <t>S3 - ARTOTÉKA - MONOGRAFIE/NETĚKÁ</t>
  </si>
  <si>
    <t>OPA-NAUDO</t>
  </si>
  <si>
    <t>OPA-SKLAD</t>
  </si>
  <si>
    <t>A2,A3,A4</t>
  </si>
  <si>
    <t>DIVADELNÍ HRY</t>
  </si>
  <si>
    <t>DĚTI I DOSPĚLÍ</t>
  </si>
  <si>
    <t xml:space="preserve">DĚTI I DOSPĚLÍ,  OCH S4+S6b </t>
  </si>
  <si>
    <t>OSTATNÍ CIZOJAZYČNÁ</t>
  </si>
  <si>
    <t>JK</t>
  </si>
  <si>
    <t>OPA-STUD</t>
  </si>
  <si>
    <t>PREZENČNÍ FOND</t>
  </si>
  <si>
    <t>OPA-DOPOR</t>
  </si>
  <si>
    <t>POUZE FRONTÁLNÍ VÝSTAVKY</t>
  </si>
  <si>
    <t>OPA-HRAB</t>
  </si>
  <si>
    <t>DNES VRÁCENÉ</t>
  </si>
  <si>
    <t>OPA-SAMOPRA</t>
  </si>
  <si>
    <t>OPA-VITRIN</t>
  </si>
  <si>
    <t>VÝSTAVKY V KUFŘÍKÁCH, KAPACITA max. 20KJ</t>
  </si>
  <si>
    <t>SPO-BELDO</t>
  </si>
  <si>
    <t>A1 včetně deskriptorů</t>
  </si>
  <si>
    <t>SPO-DETI</t>
  </si>
  <si>
    <t>A2 včetně deskriptorů i poezie</t>
  </si>
  <si>
    <t>A3 včetně deskriptorů i poezie</t>
  </si>
  <si>
    <t>A4 včetně deskriptorů</t>
  </si>
  <si>
    <t>SPO-KOMDE</t>
  </si>
  <si>
    <t>SPO-KOMIKS</t>
  </si>
  <si>
    <t>SPO-LEPO</t>
  </si>
  <si>
    <t>SPO-NAUDO</t>
  </si>
  <si>
    <t>SPO-POEDIV</t>
  </si>
  <si>
    <t>J6-J11, ost.cizojazyčná</t>
  </si>
  <si>
    <t>SPO-CASDE</t>
  </si>
  <si>
    <t>SPO-CASDO</t>
  </si>
  <si>
    <t>35 "budníčků", obsazeno 12 - 12 titulů časopisů</t>
  </si>
  <si>
    <t>SPO-DESK</t>
  </si>
  <si>
    <t>SPO-HRAB</t>
  </si>
  <si>
    <t>SPO-DOPOR</t>
  </si>
  <si>
    <t>SPO-VSMS</t>
  </si>
  <si>
    <t>NVE-CHFDE</t>
  </si>
  <si>
    <t>1. čtení</t>
  </si>
  <si>
    <t>Pro rodiče</t>
  </si>
  <si>
    <t>Pro rodiče - SIGN. P,R,V,Y</t>
  </si>
  <si>
    <t>DESKOVÉ HRY</t>
  </si>
  <si>
    <t>CD - MLUVENÉ SLOVO</t>
  </si>
  <si>
    <t>NVE-KOMDE</t>
  </si>
  <si>
    <t>komiksy pro dospělé/mládež</t>
  </si>
  <si>
    <t>NVE-KOMDO</t>
  </si>
  <si>
    <t>NVE-LEP</t>
  </si>
  <si>
    <t>naučná leporela</t>
  </si>
  <si>
    <t>NVE-LITDE</t>
  </si>
  <si>
    <t>A2-A4</t>
  </si>
  <si>
    <t>FRONTÁLNÍ VÝSTAVKA</t>
  </si>
  <si>
    <t>JEN FRONTÁLNÍ VÝSTAVKA - NAKLOPENÉ POLICE</t>
  </si>
  <si>
    <t>NVE-LITML</t>
  </si>
  <si>
    <t>JK, AK</t>
  </si>
  <si>
    <t>NVE-POEDE</t>
  </si>
  <si>
    <t>NVE-CASDE</t>
  </si>
  <si>
    <t>NVE-CASDO</t>
  </si>
  <si>
    <t>NVE-SAMOPRA</t>
  </si>
  <si>
    <t>V PŘEPRAVKÁCH</t>
  </si>
  <si>
    <t>NVE-HRAB</t>
  </si>
  <si>
    <t>NOV-BELDO</t>
  </si>
  <si>
    <t>NOV-KOMDE</t>
  </si>
  <si>
    <t>NOV-KOMIKS</t>
  </si>
  <si>
    <t>NOV-LITDE</t>
  </si>
  <si>
    <t>NOV-NAUDO</t>
  </si>
  <si>
    <t>NOV-POEDI</t>
  </si>
  <si>
    <t>B1 - div. hry</t>
  </si>
  <si>
    <t>NOV-AUDIO</t>
  </si>
  <si>
    <t>NOV-CASOP</t>
  </si>
  <si>
    <t>NOV-DETCAS</t>
  </si>
  <si>
    <t>NOV-DOPOR</t>
  </si>
  <si>
    <t>NOV-HRAB</t>
  </si>
  <si>
    <t>NOV-MAPY</t>
  </si>
  <si>
    <t>NOV-MLSL</t>
  </si>
  <si>
    <t>NOV-SAMOPRA</t>
  </si>
  <si>
    <t>MOD-BELDE</t>
  </si>
  <si>
    <t>A4+A1</t>
  </si>
  <si>
    <t>LEPORELA</t>
  </si>
  <si>
    <t>KOMIKSY</t>
  </si>
  <si>
    <t>MOD-BELDO</t>
  </si>
  <si>
    <t>J6-J12</t>
  </si>
  <si>
    <t>MOD-KOM</t>
  </si>
  <si>
    <t>MOD-NAU</t>
  </si>
  <si>
    <t>MOD-NAUDE</t>
  </si>
  <si>
    <t>MOD-POEDIV</t>
  </si>
  <si>
    <t>MOD-CAS</t>
  </si>
  <si>
    <t>časopisy</t>
  </si>
  <si>
    <t>MOD-DOPOR</t>
  </si>
  <si>
    <t>doporučujeme</t>
  </si>
  <si>
    <t>MOD-HRAB</t>
  </si>
  <si>
    <t>dnes vrácené</t>
  </si>
  <si>
    <t>MOD-CHF</t>
  </si>
  <si>
    <t>deskové hry + JK</t>
  </si>
  <si>
    <t>VIK-BELDO</t>
  </si>
  <si>
    <t>VIK-KOMDE</t>
  </si>
  <si>
    <t>VIK-KOMDO</t>
  </si>
  <si>
    <t>VIK-LITDE</t>
  </si>
  <si>
    <t>A1 - pro mládež</t>
  </si>
  <si>
    <t>sg. G, O, W</t>
  </si>
  <si>
    <t>VIK-NAUDO</t>
  </si>
  <si>
    <t>B1 - DIVADELNÍ HRY</t>
  </si>
  <si>
    <t>VIK-PRSK</t>
  </si>
  <si>
    <t>VIK-CASDE</t>
  </si>
  <si>
    <t>VIK-CASDO</t>
  </si>
  <si>
    <t>12 budníčků pro 12 titulů periodik</t>
  </si>
  <si>
    <t>VIK-HRAB</t>
  </si>
  <si>
    <t>VIK-DOPOR</t>
  </si>
  <si>
    <t>školní četba</t>
  </si>
  <si>
    <t>VIK-VSMS</t>
  </si>
  <si>
    <t>CD - mluvené slovo - kapacita cca 70 CD</t>
  </si>
  <si>
    <t>VIK-SAMOPRA</t>
  </si>
  <si>
    <t>JEZ-ATELI</t>
  </si>
  <si>
    <t>JEZ-BELDO</t>
  </si>
  <si>
    <t>LEBKA (piktogram)</t>
  </si>
  <si>
    <t>MILENCI (piktogram)</t>
  </si>
  <si>
    <t>poezie</t>
  </si>
  <si>
    <t>J5-J11</t>
  </si>
  <si>
    <t>JEZ-KOMDE</t>
  </si>
  <si>
    <t>JEZ-KOMDO</t>
  </si>
  <si>
    <t>JEZ-LEPOR</t>
  </si>
  <si>
    <t>JEZ-LITDE</t>
  </si>
  <si>
    <t>PRINCEZNA (piktogram), A1-A4</t>
  </si>
  <si>
    <t>PEGAS (piktogram), A1-A4</t>
  </si>
  <si>
    <t>JEZ-NAUDO</t>
  </si>
  <si>
    <t>JEZ-PRSK</t>
  </si>
  <si>
    <t>JEZ-ROD</t>
  </si>
  <si>
    <t>Sign. C, E, L, N, P</t>
  </si>
  <si>
    <t>JEZ-TEENS</t>
  </si>
  <si>
    <t>A4 - vše</t>
  </si>
  <si>
    <t>A1 - pro mládež/teens</t>
  </si>
  <si>
    <t>A1 - MÁG (piktogram)</t>
  </si>
  <si>
    <t>A1 - E.T. (piktogram)</t>
  </si>
  <si>
    <t>JEZ-ZIVOT</t>
  </si>
  <si>
    <t>JEZ-CASDE</t>
  </si>
  <si>
    <t>JEZ-CASDO</t>
  </si>
  <si>
    <t>JEZ-HRY</t>
  </si>
  <si>
    <t>JEZ-HRABDE</t>
  </si>
  <si>
    <t>Dnes vrácené knihy - 1. patro</t>
  </si>
  <si>
    <t>JEZ-HRABDO</t>
  </si>
  <si>
    <t>Dnes vrácené knihy - přízemí</t>
  </si>
  <si>
    <t>JEZ-DOPOR</t>
  </si>
  <si>
    <t>JEZ-SAMOPRA</t>
  </si>
  <si>
    <t>SKA-BELDO</t>
  </si>
  <si>
    <t>70 %</t>
  </si>
  <si>
    <t>původně 2 police 21 cm, divadelní hry</t>
  </si>
  <si>
    <t>J2 změna rozměru polic původně 86 cm</t>
  </si>
  <si>
    <t>J3 změna rozměru polic původně 86 cm</t>
  </si>
  <si>
    <t>J4 změna rozměru polic původně 86 cm</t>
  </si>
  <si>
    <t>J5 změna rozměru polic původně 86 cm</t>
  </si>
  <si>
    <t>ost.cizojazyčná změna rozměru polic původně 86 cm</t>
  </si>
  <si>
    <t>SKA-LITDE</t>
  </si>
  <si>
    <t>60 %</t>
  </si>
  <si>
    <t>leporela - kapacita nastavena početně na  150 kusů</t>
  </si>
  <si>
    <t>40 %</t>
  </si>
  <si>
    <t>komiksy pro děti - kapacita nastavena na 90 kusů</t>
  </si>
  <si>
    <t>50 %</t>
  </si>
  <si>
    <t>SKA-NAUDO</t>
  </si>
  <si>
    <t>SKA-CASDE</t>
  </si>
  <si>
    <t>SKA-CASDO</t>
  </si>
  <si>
    <t>Vejde se akorát tak jeden titul na poličku</t>
  </si>
  <si>
    <t xml:space="preserve">SKA-HRAB </t>
  </si>
  <si>
    <t>SKA-DOPOR</t>
  </si>
  <si>
    <t>SKA-KOMIKS</t>
  </si>
  <si>
    <t>Kapacita nastavena početně na 200 kusů</t>
  </si>
  <si>
    <t xml:space="preserve">SKA-VSMS </t>
  </si>
  <si>
    <t>3 stojánky na knihovnickém pultě</t>
  </si>
  <si>
    <t>MAL-BELDO</t>
  </si>
  <si>
    <t>9 polic zešikmeným vhodnějších spíše pro frontální vystavování, nyní je tam beletrie řazena standardně</t>
  </si>
  <si>
    <t>knihy s desktriptorem LEBKA společně s PISTOLE (kapacita Lebek nastavena na 165 kusů)</t>
  </si>
  <si>
    <t xml:space="preserve"> 8 úzkých poliček pro frontální vystavování, 1 úzká polička cca na 6 knih</t>
  </si>
  <si>
    <t>A polička pro frontální vystavování, 1 úzká polička cca na 6 knihy</t>
  </si>
  <si>
    <t>J4 a polička pro frontální vystavování, 1 úzká polička cca na 6 knihy</t>
  </si>
  <si>
    <t>MAL-DETI</t>
  </si>
  <si>
    <t>A2 a A3 dohromady (kapacita nastavena pro A2 450 a A3 750)</t>
  </si>
  <si>
    <t>Nyní v DOPDE dočasně</t>
  </si>
  <si>
    <t>MAL-KOMIKS</t>
  </si>
  <si>
    <t>komiksy - kapacita nastavena početně na 200 kusů a 1 úzká police na frontální vystavování cca na 6 kusů</t>
  </si>
  <si>
    <t>MAL-LITML</t>
  </si>
  <si>
    <t>Přesun na kratší polici původně police 116 cm</t>
  </si>
  <si>
    <t>MAL-NAUDO</t>
  </si>
  <si>
    <t>a 8 polic pro frontální vystavování cca na 6 knih police</t>
  </si>
  <si>
    <t>MAL-CASDE</t>
  </si>
  <si>
    <t>Časopisy sápány do CASDE ale umístěny v prostorách DOPDE (Čtyřlístek)</t>
  </si>
  <si>
    <t>MAL-CASDO</t>
  </si>
  <si>
    <t>MAL-HRAB</t>
  </si>
  <si>
    <t>a 4 úzké police pro frontální vystavování cca na 6 knih</t>
  </si>
  <si>
    <t>MAL-DOPDE</t>
  </si>
  <si>
    <t>a 2 úzké police cca na 6 knih jedna police. V této lokaci nyní i poezie pro děti a cizojazyčná lit. pro děti, přesunuto dočasně pro nedostatek místa, rovněž komiksy pro děti a leporela</t>
  </si>
  <si>
    <t>MAL-DOPDO</t>
  </si>
  <si>
    <t>2 atypické stojany stromového typu na 1 stojan cca 80 knih, ne moc vhodné pro frontální vystavování</t>
  </si>
  <si>
    <t>MAL-DOPML</t>
  </si>
  <si>
    <t>a 3 čtvercové pojízdné boxy na deskové hry 41,5 cm a 5 úzkých poliček pro frontální vystavování, 1 úzká polička cca na 6 knih</t>
  </si>
  <si>
    <t>Vyhrazena jedna police ve skříni</t>
  </si>
  <si>
    <t>komiksy - kapacita nastavena na počet 400 kusů</t>
  </si>
  <si>
    <t>RUS-DETI</t>
  </si>
  <si>
    <t>komiksy - kapacita nastavena na počet 150 kusů</t>
  </si>
  <si>
    <t xml:space="preserve"> a 2 atypické police 102 cm stolového typu, kde je mix JK, AK a cizojazyčných leporel</t>
  </si>
  <si>
    <t>RUS-NAUDO</t>
  </si>
  <si>
    <t>vyhrazen prostor ve skladu povinných výtisků, v případě potřeby možno uvolnit</t>
  </si>
  <si>
    <t>RUS-OST1</t>
  </si>
  <si>
    <t>DVD pro dospělé</t>
  </si>
  <si>
    <t>Časopisy ve 3 kovových stojanech, 2 atypické stojany na CD cca 200 ks na jeden a 1 stojan na cca 400 CD</t>
  </si>
  <si>
    <t>RUS-OST2</t>
  </si>
  <si>
    <t>AK, JK, mapy a 4 atypické police 102 cm stolového typu - 1 police mapy zbytek AK, JK</t>
  </si>
  <si>
    <t>Odbornější časopisy v 11 kovových boxech, boxy specifické na časopisy</t>
  </si>
  <si>
    <t>RUS-OST3</t>
  </si>
  <si>
    <t xml:space="preserve">CD, DVD pro děti, atypický stojan na CD cca na 300 CD, </t>
  </si>
  <si>
    <t>Časopisy a Hry umístěny na atypických zaoblených zakončeních poliček určených na dětské komiksy celkem 8 takových zakončení, na jedno se vejde 1 hra nebo jeden časopis</t>
  </si>
  <si>
    <t>RUS-HRAB</t>
  </si>
  <si>
    <t>a 8 šikmých polic pro frontální vystavování 114 cm = délka jedné</t>
  </si>
  <si>
    <t>ZME-BELDO</t>
  </si>
  <si>
    <t>z důvodu vysoké naplněnosti dočasně zabrány navíc tyto police dříve sloužící pro umístění piktogramu E.T.</t>
  </si>
  <si>
    <t>z důvodu vysoké naplněnosti dočasně přesunuto do polic s rozměrem 87 cm místo 59 cm</t>
  </si>
  <si>
    <t>ZME-KOMDO</t>
  </si>
  <si>
    <t>komiksy A1 - kapacita nastavena na počet kusů (150)</t>
  </si>
  <si>
    <t>komiksy A4 - kapacita nastavena na počet kusů (100)</t>
  </si>
  <si>
    <t>ZME-BELDE</t>
  </si>
  <si>
    <t>leporela dočasně načtena do DOPDE, kapacita nastavena početně na 100 kusů</t>
  </si>
  <si>
    <t xml:space="preserve"> poezie pro děti, říkadla</t>
  </si>
  <si>
    <t>ZME-DETI</t>
  </si>
  <si>
    <t>ostatní naučná G, O, W</t>
  </si>
  <si>
    <t>ZME-KOMDE</t>
  </si>
  <si>
    <t>komiksy děti, kapacita původně uvedena počtem, proto kapacita - počet polic nevyplněna, nastaveno na 50 kusů</t>
  </si>
  <si>
    <t>ZME-LITML</t>
  </si>
  <si>
    <t>A1 dospělí</t>
  </si>
  <si>
    <t>A1 děti</t>
  </si>
  <si>
    <t>A1+A4, knihy zařazeny v polici s knihami s mágem</t>
  </si>
  <si>
    <t>A1+A4</t>
  </si>
  <si>
    <t>ZME-NAUDO</t>
  </si>
  <si>
    <t>ZME-CASDE</t>
  </si>
  <si>
    <t>ZME-CASDO</t>
  </si>
  <si>
    <t>navíc drátěné stojany umístěné za knihovníkem na poslední čísla, jež se půjčují prezenčně</t>
  </si>
  <si>
    <t>ZME-DOPOR</t>
  </si>
  <si>
    <t>5 atyp. poliček, na jednu se vejde cca 24 knih</t>
  </si>
  <si>
    <t>atyp. dřevěný stůl - možno vystavit cca 28-45 knih</t>
  </si>
  <si>
    <t>atyp. hrabátko (stolového typu) rozděleno do 6 řad, 1 řada dlouhá 76 cm</t>
  </si>
  <si>
    <t xml:space="preserve"> hry - vystavené na čtvercovém stole (75 cm strana), momentálně cca 13 her</t>
  </si>
  <si>
    <t>ZME-DOPDE</t>
  </si>
  <si>
    <t>Leporela, navíc  10 atyp. polic vinoucích se okolo sloupu, které jsou různě zahrazeny - kvůli tomu především používáno pro frontální vystavování</t>
  </si>
  <si>
    <t>ZME-VSMS</t>
  </si>
  <si>
    <t>2 plastové stojánky na knihovnickém pultě, 1 stojánek pojme 12-15 CD</t>
  </si>
  <si>
    <t>ZME-HRAB</t>
  </si>
  <si>
    <t>čtenáři čtenářům</t>
  </si>
  <si>
    <t>HOS-BELDO</t>
  </si>
  <si>
    <t>poličky pro frontální vystavování, 1 polička akorát na 1 knihu</t>
  </si>
  <si>
    <t>HOS-KOMDE</t>
  </si>
  <si>
    <t>komiksy kapacita nastavena na 115 kusů</t>
  </si>
  <si>
    <t>HOS-KOMDO</t>
  </si>
  <si>
    <t>komiksy kapacita nastavena na 110 kusů</t>
  </si>
  <si>
    <t>HOS-LITDE</t>
  </si>
  <si>
    <t>kapacita nastavena na 40 kusů</t>
  </si>
  <si>
    <t>leporela - kapacita početně nastavena na 150 kusů, + 2 malé pojízdné bedničky dohromady cca na 100 kusů</t>
  </si>
  <si>
    <t>GOW - kapcita nastavena na 10 kusů</t>
  </si>
  <si>
    <t xml:space="preserve"> momentálně sloučeno s U pro dospělé</t>
  </si>
  <si>
    <t>HOS-CASDE</t>
  </si>
  <si>
    <t>3 drátěné stojánky ze strany regálu</t>
  </si>
  <si>
    <t>HOS-CASDO</t>
  </si>
  <si>
    <t>9 drátěných stojánků ze strany regálu - 1 regál = 1 periodikum</t>
  </si>
  <si>
    <t>HOS-HRAB</t>
  </si>
  <si>
    <t>HOS-DOPOR</t>
  </si>
  <si>
    <t>1 atypický stolek cca na 20 knih horní plocha a 3x 64 cm výklenky po straně a 5 plastových stolků cca na 6 knih na 1</t>
  </si>
  <si>
    <t>HOS-DOPDE</t>
  </si>
  <si>
    <t>HOS-VSMS</t>
  </si>
  <si>
    <t>KOR-BELDO</t>
  </si>
  <si>
    <t>komiksy kapacita nastavena na 350 kusů</t>
  </si>
  <si>
    <t>KOR-CIZODO</t>
  </si>
  <si>
    <t>J6-11</t>
  </si>
  <si>
    <t>J - cizojazyčná naučná, vzhledem k většímu množství řazena pohromadě vedle cizojazyčné beletrie a ne vřazena do oborů</t>
  </si>
  <si>
    <t>KOR-DETI</t>
  </si>
  <si>
    <t>A1 pro děti</t>
  </si>
  <si>
    <t>leporela - kapacita nastavena na 150 kusů umístěna v atypickém stojanu (hrad)</t>
  </si>
  <si>
    <t>KOR-KOMDE</t>
  </si>
  <si>
    <t>komiksy - kapacita nastavena na 200 kusů</t>
  </si>
  <si>
    <t>poezie pro děti (říkadla)</t>
  </si>
  <si>
    <t>B2 poezie</t>
  </si>
  <si>
    <t>J1 - kapacita nastavena na 5 knih, proto není uvedena police</t>
  </si>
  <si>
    <t xml:space="preserve">J4, 15 polic z 19 se do kapacit nezahrnuje , určeno pro fond, který netěká </t>
  </si>
  <si>
    <t>KOR-NAUDO</t>
  </si>
  <si>
    <t xml:space="preserve"> z toho 4 police Ottův slovník naučný u kterého se zvažovalo, zda by měl netěkat</t>
  </si>
  <si>
    <t>KOR-YA</t>
  </si>
  <si>
    <t>nová lokace</t>
  </si>
  <si>
    <t>KOR-AK</t>
  </si>
  <si>
    <t>audioknihy umístěné v 8 plastových boxech, položené na skříńce vyhrazené pro Ottův slovník naučný</t>
  </si>
  <si>
    <t>KOR-CDDO</t>
  </si>
  <si>
    <t>2 atypické regály stolového typu, délka 86 cm,  1 regál rozdělen do 8 řad, CD zabýrají 14 řad (zbytek mapy)</t>
  </si>
  <si>
    <t>KOR-CASDE</t>
  </si>
  <si>
    <t>KOR-CASDO</t>
  </si>
  <si>
    <t>3 šikmé regály pro poslední čísla prezenčních časopisů délka polic 83 cm</t>
  </si>
  <si>
    <t>další časopisy (8) umístěny v boxech tématicky u naučné literatury, prostor jimi zabíraný neazpočítán do kapacity</t>
  </si>
  <si>
    <t>KOR-HRAB</t>
  </si>
  <si>
    <t>atypická hrabátka, 1 x 180 cm a 1 x hrabátko stolového typu rozděleno do 4 řad o délce jedné řady 86 cm</t>
  </si>
  <si>
    <t>KOR-DOPOR</t>
  </si>
  <si>
    <t>3 atypická hrabátka stolového typu  s celkem dohromady 12 řadami o délce 86 cm</t>
  </si>
  <si>
    <t>po</t>
  </si>
  <si>
    <t>1 plechový stojan pro frontální vystavování cca na 20 knih,  s 5 policemi, délka jedné police72 cm</t>
  </si>
  <si>
    <t>KOR-DOPDE</t>
  </si>
  <si>
    <t>4 police zabírají deskové hry</t>
  </si>
  <si>
    <t>šikmé police specifické pro frontální vystavování</t>
  </si>
  <si>
    <t>KOR-JK</t>
  </si>
  <si>
    <t>vřazena do R a rozdělena podle jazyků</t>
  </si>
  <si>
    <t>KOR-MAPY</t>
  </si>
  <si>
    <t>2 řady v atypickém stojanu společně s CD</t>
  </si>
  <si>
    <t>DAB-BELDO</t>
  </si>
  <si>
    <t>DAB-JAZYK</t>
  </si>
  <si>
    <t>z toho 2 police jako frontální výstavka, sápáno na DAB-JAZYK</t>
  </si>
  <si>
    <t>DAB-KOMDO</t>
  </si>
  <si>
    <t>cca 300 ks</t>
  </si>
  <si>
    <t>DAB-LITDE</t>
  </si>
  <si>
    <t>A4, z toho 14 polic výstavka. Dalších 20 polic A4 rozepsáno v piktogramech</t>
  </si>
  <si>
    <t>A2, z toho 2 police jako frontální výstavka, sápáno na DAB-LITDE</t>
  </si>
  <si>
    <t>leporela ve 4 hrabátkách, cca130 ks</t>
  </si>
  <si>
    <t>DAB-MAPY</t>
  </si>
  <si>
    <t>8 boxů, netěkají</t>
  </si>
  <si>
    <t>DAB-NAUC</t>
  </si>
  <si>
    <t>cca 15 ks</t>
  </si>
  <si>
    <t>DAB-PIKTO</t>
  </si>
  <si>
    <t>DAB-POEZIE</t>
  </si>
  <si>
    <t>DAB-JK/AK</t>
  </si>
  <si>
    <t>JK/AK multimedia v závěsných obalech, cca 700 ks, mix naučná a beletrie, netěká</t>
  </si>
  <si>
    <t>DAB-VSMS</t>
  </si>
  <si>
    <t>mluvené slovo na pultě v plastovém stojánku</t>
  </si>
  <si>
    <t>DAB-HRAB</t>
  </si>
  <si>
    <t>dnes vráceno</t>
  </si>
  <si>
    <t>DAB-DOPOR</t>
  </si>
  <si>
    <t>plus 5 polic na HRY, cca 15 ks</t>
  </si>
  <si>
    <t>DAB-VYSTAV</t>
  </si>
  <si>
    <t>využita část čsp regálu, výzva Databáze knih, cca 26 ks</t>
  </si>
  <si>
    <t>mobilní stojan, severské detektivky, sápáno na BELDO</t>
  </si>
  <si>
    <t>výstavka děti</t>
  </si>
  <si>
    <t>2p HRY, 5p frontálně mix dětské naučky cca 16 ks, sápáno na LITDE</t>
  </si>
  <si>
    <t>dětská výzva Databáze knih, mobilní stojan cca 10 ks sápáno na LITDE</t>
  </si>
  <si>
    <t>frontální výstavka komiksy</t>
  </si>
  <si>
    <t>frontální výstavka dětské cizojazyčné</t>
  </si>
  <si>
    <t>RAJ-KOMDE</t>
  </si>
  <si>
    <t>komiksy pro děti v hrabátku</t>
  </si>
  <si>
    <t>RAJ-KOMDO</t>
  </si>
  <si>
    <t>RAJ-LITDE</t>
  </si>
  <si>
    <t>A4 + A1 pro děti</t>
  </si>
  <si>
    <t>leporela v policích pódia</t>
  </si>
  <si>
    <t>RAJ-LITDO</t>
  </si>
  <si>
    <t>RAJ-PRSK</t>
  </si>
  <si>
    <t>2p děti , 6p dosp., police z okenní strany hrabátek, Mix Bel a Nau</t>
  </si>
  <si>
    <t>RAJ-HRAB</t>
  </si>
  <si>
    <t>RAJ-DOPOR</t>
  </si>
  <si>
    <t>klopené na frontální výstavku (cca 30 ks, 1p na CD - cca 22 ks)</t>
  </si>
  <si>
    <t>novinky, plné</t>
  </si>
  <si>
    <t>klopené na frontální výstavku (cca 20 ks</t>
  </si>
  <si>
    <t>frontální, 10 ks</t>
  </si>
  <si>
    <t>RAJ-CASDO</t>
  </si>
  <si>
    <t>RAJ-CASDE</t>
  </si>
  <si>
    <t>časopisy pro děti v hrabátku</t>
  </si>
  <si>
    <t>RAJ-MLSLDO</t>
  </si>
  <si>
    <t>hrabátko na CD, cca 480 ks</t>
  </si>
  <si>
    <t>RAJ-MLSLDE</t>
  </si>
  <si>
    <t>hrabátko na CD pro děti</t>
  </si>
  <si>
    <t>červený vozík, 2p HRY, vrchní části nízkých regálů- cca 60 ks</t>
  </si>
  <si>
    <t>výstavka dospělí</t>
  </si>
  <si>
    <t>červený vozík, HRY plus beletrie, stolek u milenců - cca 15 ks</t>
  </si>
  <si>
    <t>PRO-BELDE</t>
  </si>
  <si>
    <t>A1 beletrie pro dospěle v oddělení pro děti</t>
  </si>
  <si>
    <t>leporela cca 300 ks, 3p vozík plus atyp regál</t>
  </si>
  <si>
    <t>poezie pro děti</t>
  </si>
  <si>
    <t>z toho 3 p výstavka sápána na BELDE</t>
  </si>
  <si>
    <t>PRO-BELDO</t>
  </si>
  <si>
    <t>plus vozík 3p výstavka sáp. na BELDO</t>
  </si>
  <si>
    <t>plus vozík 3p výstavka sáp. na BELDO (řada Česká detektivka)</t>
  </si>
  <si>
    <t>PRO-KOMDE</t>
  </si>
  <si>
    <t>komiksy pro děti plus A1, cca 200 ks</t>
  </si>
  <si>
    <t>PRO-KOMDO</t>
  </si>
  <si>
    <t>komiksy pro dospělé v čsp regále cca 260 ks plus 2p vozík</t>
  </si>
  <si>
    <t>PRO-NAU</t>
  </si>
  <si>
    <t>společná lokace pro děti a dospělé</t>
  </si>
  <si>
    <t>společná lokace pro děti a dospělé včetně táborových her</t>
  </si>
  <si>
    <t>PRO-NAUDE</t>
  </si>
  <si>
    <t>ostatní naučka pro děti, cca 10 ks</t>
  </si>
  <si>
    <t>PRO-NAUDO</t>
  </si>
  <si>
    <t>PRO-POE</t>
  </si>
  <si>
    <t>poezie pro dospělé</t>
  </si>
  <si>
    <t>PRO-PRSK</t>
  </si>
  <si>
    <t>PRO-DOPOR</t>
  </si>
  <si>
    <t>CD v patře, 2 atyp stojany x 7p x cca 40 ks</t>
  </si>
  <si>
    <t>mix naučka a beletrie pro dospělé, 2 vozíky x 3p</t>
  </si>
  <si>
    <t>PRO-DOPORD</t>
  </si>
  <si>
    <t>novinky pro děti</t>
  </si>
  <si>
    <t>vozík, 2p - děsivky D,K</t>
  </si>
  <si>
    <t>2 vozíky, 4p - velkoformátová výstavka</t>
  </si>
  <si>
    <t>PRO-CHFDE</t>
  </si>
  <si>
    <t>3p HRY, naučka pro děti mix, za pultem</t>
  </si>
  <si>
    <t>AK/JK, cca 30 ks, za pultem</t>
  </si>
  <si>
    <t>PRO-CHFOND</t>
  </si>
  <si>
    <t>edice D, velkoformátové</t>
  </si>
  <si>
    <t>PRO-HRAB</t>
  </si>
  <si>
    <t>vozík u SCH, 3p</t>
  </si>
  <si>
    <t>PRO-HRABDE</t>
  </si>
  <si>
    <t>výstavka</t>
  </si>
  <si>
    <t>stůl, sáp. na NAUDO, cca 12 ks</t>
  </si>
  <si>
    <t>sáp. na BELDO</t>
  </si>
  <si>
    <t>stůl, sáp. na BELDO, cca 12 ks</t>
  </si>
  <si>
    <t>2 vozíky x 3p - MILENCI a PISTOLE</t>
  </si>
  <si>
    <t>BOH-BELDO</t>
  </si>
  <si>
    <t>A1 +A4</t>
  </si>
  <si>
    <t>dramata</t>
  </si>
  <si>
    <t>BOH-CIZOJ</t>
  </si>
  <si>
    <t>mix cizojazyčné naučky</t>
  </si>
  <si>
    <t>BOH-HUDBA</t>
  </si>
  <si>
    <t>noty a LP v hrabátkách, cca 150 ks</t>
  </si>
  <si>
    <t>CF, nerealokuje se</t>
  </si>
  <si>
    <t>BOH-KOMDO</t>
  </si>
  <si>
    <t>navýšení prostoru pro manga a naučkové komiksy</t>
  </si>
  <si>
    <t>BOH-LITDE</t>
  </si>
  <si>
    <t>A3 včetně 1. čtení</t>
  </si>
  <si>
    <t>ostatní naučná (O,W)</t>
  </si>
  <si>
    <t>BOH-NAUDO</t>
  </si>
  <si>
    <t>BOH-SKLAD</t>
  </si>
  <si>
    <t>noty</t>
  </si>
  <si>
    <t>hudební literatura</t>
  </si>
  <si>
    <t>V-SV: LP desky v atyp regálech. cca 6200 ks</t>
  </si>
  <si>
    <t>BOH-HRAB</t>
  </si>
  <si>
    <t>BOH-DOPOR</t>
  </si>
  <si>
    <t>včetně novinek</t>
  </si>
  <si>
    <t>BOH-CHFOND</t>
  </si>
  <si>
    <t>CD v hudebním skládku</t>
  </si>
  <si>
    <t>BOH-CHFI1</t>
  </si>
  <si>
    <t>U a Ottův slovník naučný</t>
  </si>
  <si>
    <t>BOH-CHFI2</t>
  </si>
  <si>
    <t>atyp, klopené police, HRY cca 40 ks</t>
  </si>
  <si>
    <t>BOH-VYSTAV</t>
  </si>
  <si>
    <t>doporučená školní četba</t>
  </si>
  <si>
    <t>CD, hudební novinky v hudebním oddělení</t>
  </si>
  <si>
    <t xml:space="preserve">2x2 atyp CD stojany, </t>
  </si>
  <si>
    <t>vozík</t>
  </si>
  <si>
    <t>2 vozíky s tematickou výstavkou, plus 2 stoly u SCH (cca 30 ks</t>
  </si>
  <si>
    <t>výstavka děti, 6p klopených</t>
  </si>
  <si>
    <t>2 stoly a vršek nízkých regálů, cca 70 ks</t>
  </si>
  <si>
    <t>LET-KOMIKS</t>
  </si>
  <si>
    <t>komiksy A4+A3+A2+A1, celkem cca 150 ks</t>
  </si>
  <si>
    <t>LET-LITDE</t>
  </si>
  <si>
    <t>všechna cizojazyčná včetně naučné, částečně i pro dospělé</t>
  </si>
  <si>
    <t>leporela, cca 110 ks</t>
  </si>
  <si>
    <t>LET-LITDO</t>
  </si>
  <si>
    <t>A1, odesílá se v (ne)realokacích</t>
  </si>
  <si>
    <t>MIX naučná pro dospělé, odesílá se v (ne)realokacích</t>
  </si>
  <si>
    <t>LET-HRAB</t>
  </si>
  <si>
    <t>LET-DOPOR</t>
  </si>
  <si>
    <t>doporučená školní četba, novinky, HRY</t>
  </si>
  <si>
    <t>frontální výstavka sápáno na LITDE, 2xA3, 3xA2</t>
  </si>
  <si>
    <t>HLO-KOMDE</t>
  </si>
  <si>
    <t>cca 90 ks, cca 5ks A1</t>
  </si>
  <si>
    <t>HLO-KOMDO</t>
  </si>
  <si>
    <t>120 ks</t>
  </si>
  <si>
    <t>HLO-LITDE</t>
  </si>
  <si>
    <t>A4 včetně piktogramů bez dívky</t>
  </si>
  <si>
    <t>leporela v hrabátku, cca 60 ks</t>
  </si>
  <si>
    <t>všechna czj pro děti</t>
  </si>
  <si>
    <t>hrabátko, ost. naučná G,O,T,W</t>
  </si>
  <si>
    <t>HLO-LITDO</t>
  </si>
  <si>
    <t>divadelní hry v atypu pod schody</t>
  </si>
  <si>
    <t>poezie v atypu pod schody</t>
  </si>
  <si>
    <t>J4 v atypu pod schody</t>
  </si>
  <si>
    <t>HLO-DOPOR</t>
  </si>
  <si>
    <t>naklopené police pro frontální výstavku plus dva stoly, celkem cca 80 ks</t>
  </si>
  <si>
    <t>deskovky nad rezervacemi, nízký regál, cca 20 ks</t>
  </si>
  <si>
    <t>HLO-HRAB</t>
  </si>
  <si>
    <t>3 klopené police + 1 běžná</t>
  </si>
  <si>
    <t>HLO-PRSK</t>
  </si>
  <si>
    <t>fond pro dětské lekce, velké formáty</t>
  </si>
  <si>
    <t>MLY-KOMDE</t>
  </si>
  <si>
    <t>MLY-KOMDO</t>
  </si>
  <si>
    <t>MLY-LEPOR</t>
  </si>
  <si>
    <t>hrabátko, cca 50 ks</t>
  </si>
  <si>
    <t>MLY-LITDE</t>
  </si>
  <si>
    <t>MLY-LITDO</t>
  </si>
  <si>
    <t>včetně J pro děti</t>
  </si>
  <si>
    <t>v hrabátku 3 boxy</t>
  </si>
  <si>
    <t>nově v hrabátku, 1 box</t>
  </si>
  <si>
    <t>MLY-HRAB</t>
  </si>
  <si>
    <t>MLY-DOPOR</t>
  </si>
  <si>
    <t>novinky, Magnesia litera</t>
  </si>
  <si>
    <t>young adult včetně Dívka</t>
  </si>
  <si>
    <t>VYS-BELDE</t>
  </si>
  <si>
    <t>A1 dospělí v dětech</t>
  </si>
  <si>
    <t>plus 1 výstavka P, N, L k dívkám</t>
  </si>
  <si>
    <t>leporela v hrabátku cca 150 ks</t>
  </si>
  <si>
    <t>komiksy v hrabátku cca 50 ks</t>
  </si>
  <si>
    <t>všechna cizojazyčná pro děti</t>
  </si>
  <si>
    <t>VYS-BELDO</t>
  </si>
  <si>
    <t>ostatní cizojazyčná pro dospělé</t>
  </si>
  <si>
    <t>VYS-KOMIKS</t>
  </si>
  <si>
    <t>plus hrabátko, celkem cca 150 ks</t>
  </si>
  <si>
    <t>VYS-NAUDE</t>
  </si>
  <si>
    <t>děsivky</t>
  </si>
  <si>
    <t>spolu děti i dosp.,z toho 1p děsivky plus 1p výstavka</t>
  </si>
  <si>
    <t>spolu děti i dosp.</t>
  </si>
  <si>
    <t>spolu děti i dosp., z toho aktuálně 2p výstavka, původně bylo N v NAUDO, uvedeno ve výstavkách</t>
  </si>
  <si>
    <t>VYS-NAUDO</t>
  </si>
  <si>
    <t>AK/JK v hrabátku, cca 14 ks, nebylo počítáno do předchozí kapacity</t>
  </si>
  <si>
    <t>VYS-POEDIV</t>
  </si>
  <si>
    <t>VYS-DOPOR</t>
  </si>
  <si>
    <t>1 p doporučená školní četba, 2p za pultem velkoformát, zbytek mix beletrie a naučná</t>
  </si>
  <si>
    <t>mix beletrie a naučná</t>
  </si>
  <si>
    <t>VYS-HRAB</t>
  </si>
  <si>
    <t>VYS-CHFVYP</t>
  </si>
  <si>
    <t>Ottův slovník naučný</t>
  </si>
  <si>
    <t>HRY, prezenčně, cca 20 ks</t>
  </si>
  <si>
    <t>VYS-PRSK</t>
  </si>
  <si>
    <t>VYS-PRSKDE</t>
  </si>
  <si>
    <t xml:space="preserve">ostatní naučná </t>
  </si>
  <si>
    <t>KOB-DO</t>
  </si>
  <si>
    <t>komiksy v hrabátku plus box na manga, cca 80 ks</t>
  </si>
  <si>
    <t>KOB-LITDE</t>
  </si>
  <si>
    <t>ostatní dětská naučka</t>
  </si>
  <si>
    <t>KOB-PRSK</t>
  </si>
  <si>
    <t>A2, A3</t>
  </si>
  <si>
    <t>KOB-VYLOHY</t>
  </si>
  <si>
    <t>v dětském oddělení, mix beletrie a naučka</t>
  </si>
  <si>
    <t>v oddělení pro dospělé, mix beletrie a naučka</t>
  </si>
  <si>
    <t>KOB-HRAB</t>
  </si>
  <si>
    <t>v dětském</t>
  </si>
  <si>
    <t>KOB-DOPORD</t>
  </si>
  <si>
    <t>1p doporuč. Školní četba, 2p HRY cca 14 ks</t>
  </si>
  <si>
    <t>KOB-DOPOR</t>
  </si>
  <si>
    <t>plus 1p HRY na vozíku, plus 1p AK/JK</t>
  </si>
  <si>
    <t>KOB-CHFDE</t>
  </si>
  <si>
    <t>CD na pultě, nesápou do VSMS</t>
  </si>
  <si>
    <t>KOB-CHFDO</t>
  </si>
  <si>
    <t>vršky regálů v beletrii</t>
  </si>
  <si>
    <t>HOL-BELDO</t>
  </si>
  <si>
    <t>výstavka,  cca 25 knih, předtím nepočítáno do kap.</t>
  </si>
  <si>
    <t>1p divadelní hry, 2p poezie</t>
  </si>
  <si>
    <t>HOL-DETI</t>
  </si>
  <si>
    <t>A2 včetně vřazené POE, včetně 1p 1.čtení</t>
  </si>
  <si>
    <t>A3 včetně vřazené POE, včetně 1p 1. čtení</t>
  </si>
  <si>
    <t>A2+A3</t>
  </si>
  <si>
    <t>A1 literatura pro děti</t>
  </si>
  <si>
    <t>A4, z toho 2 p výstavka, sápáno na DETI</t>
  </si>
  <si>
    <t>leporela v policích plus v hrabátku cca 200</t>
  </si>
  <si>
    <t>G, O, W, X</t>
  </si>
  <si>
    <t>audio, 3 CD stojany na pultě, cca 80 ks</t>
  </si>
  <si>
    <t>HOL-KOMDE</t>
  </si>
  <si>
    <t>HOL-KOMDO</t>
  </si>
  <si>
    <t>HOL-NAUDO</t>
  </si>
  <si>
    <t>z toho 8 výstavka, počet se aktuálně mění</t>
  </si>
  <si>
    <t>z toho 1 p výstavka</t>
  </si>
  <si>
    <t>AK/JK na NAUDO</t>
  </si>
  <si>
    <t>HOL-PRSK</t>
  </si>
  <si>
    <t>HOL-HRAB</t>
  </si>
  <si>
    <t>HOL-AUDIO</t>
  </si>
  <si>
    <t>atyp, CD stojan</t>
  </si>
  <si>
    <t>HOL-DOPOR</t>
  </si>
  <si>
    <t>z toho 6 p frontální výstavka plus 14 závěsných polic</t>
  </si>
  <si>
    <t>Mix naučka plus cca 25 knih naučky na parapetu</t>
  </si>
  <si>
    <t>HOL-DOPOR3</t>
  </si>
  <si>
    <t>novinky</t>
  </si>
  <si>
    <t>12 závěsných stojanů na sloupech, 12 knih</t>
  </si>
  <si>
    <t>děsivky a naučkové edice</t>
  </si>
  <si>
    <t>Mix beletrie a naučky, parapet cca 25 knih plus 10 HRY</t>
  </si>
  <si>
    <t>HOL-CASDO</t>
  </si>
  <si>
    <t xml:space="preserve">čsp. regál </t>
  </si>
  <si>
    <t>CHM-BELDO</t>
  </si>
  <si>
    <t>J1+J2</t>
  </si>
  <si>
    <t>CHM-KOMDE</t>
  </si>
  <si>
    <t>CHM-KOMDO</t>
  </si>
  <si>
    <t>CHM-LITDE</t>
  </si>
  <si>
    <t>piktogram princezna</t>
  </si>
  <si>
    <t>piktogram dívka</t>
  </si>
  <si>
    <t>leporela hrabátko krabice, měřena délka krabice 2x 47 a 3x 21 cm</t>
  </si>
  <si>
    <t>piktogram mág</t>
  </si>
  <si>
    <t>piktogram E.T.</t>
  </si>
  <si>
    <t>poezie+divadelní hry</t>
  </si>
  <si>
    <t>vše cizojazyčná</t>
  </si>
  <si>
    <t>G,O,W,X změna v rozměru police nyní 96 cm</t>
  </si>
  <si>
    <t>změna v rozměru police nyní 115 cm</t>
  </si>
  <si>
    <t>CHM-NAUDO</t>
  </si>
  <si>
    <t>CHM-VSMS</t>
  </si>
  <si>
    <t>mluvené slovo</t>
  </si>
  <si>
    <t>CHM-DOPOR</t>
  </si>
  <si>
    <t>maturitní četba</t>
  </si>
  <si>
    <t>pro mládež, A1+A4 piktogram dívka, mág, E.T.</t>
  </si>
  <si>
    <t>CHM-VYST</t>
  </si>
  <si>
    <t>beletrie+naučná - čtenářská výzvy, výstavky spec. úseků MKP</t>
  </si>
  <si>
    <t>dřevěná krabice s délkou 47 cm</t>
  </si>
  <si>
    <t>dnes vrácené + výstavka mix</t>
  </si>
  <si>
    <t>výstavka, mix</t>
  </si>
  <si>
    <t>mix naučná- děsivé dějiny</t>
  </si>
  <si>
    <t>mix naučná - co, jak ,proč</t>
  </si>
  <si>
    <t>výstavka, mix naučná</t>
  </si>
  <si>
    <t>děti vše</t>
  </si>
  <si>
    <t>ZAH-BELDO</t>
  </si>
  <si>
    <t>piktogram pistole</t>
  </si>
  <si>
    <t>ZAH-KOMDO</t>
  </si>
  <si>
    <t>komiks</t>
  </si>
  <si>
    <t>ZAH-LEPDE</t>
  </si>
  <si>
    <t>ZAH-DETI</t>
  </si>
  <si>
    <t>A1 v dětské</t>
  </si>
  <si>
    <t>piktogram dívka A1</t>
  </si>
  <si>
    <t>ZAH-KOMIKS</t>
  </si>
  <si>
    <t>ZAH-NAUDE</t>
  </si>
  <si>
    <t>ZAH-NAUDO</t>
  </si>
  <si>
    <t>ZAH-POEDIV</t>
  </si>
  <si>
    <t>ZAH-SCIFI</t>
  </si>
  <si>
    <t>A4 piktogram mág</t>
  </si>
  <si>
    <t>ZAH-DOPOR</t>
  </si>
  <si>
    <t xml:space="preserve">výlohy, ovály, frontální výstavka </t>
  </si>
  <si>
    <t>hrabátko, beletrie i piktogram</t>
  </si>
  <si>
    <t>ZAH-VSMS</t>
  </si>
  <si>
    <t>stojánek, délka 45 cm</t>
  </si>
  <si>
    <t>ZAH-DOPORD</t>
  </si>
  <si>
    <t>ZAH-CHFDE</t>
  </si>
  <si>
    <t>nauč.- tarot, věštba ...</t>
  </si>
  <si>
    <t>Sloupec1</t>
  </si>
  <si>
    <t>DIT-BELDO</t>
  </si>
  <si>
    <t>A1 vše</t>
  </si>
  <si>
    <t>DIT-KOMDO</t>
  </si>
  <si>
    <t>DIT-LITDE</t>
  </si>
  <si>
    <t xml:space="preserve">A4+A1 </t>
  </si>
  <si>
    <t>J1-J5 změna délky regálu na 86 cm</t>
  </si>
  <si>
    <t>DIT-DOMDE</t>
  </si>
  <si>
    <t xml:space="preserve">leporela </t>
  </si>
  <si>
    <t>DIT-KOMDE</t>
  </si>
  <si>
    <t>DIT-NAUDO</t>
  </si>
  <si>
    <t>AK, JK</t>
  </si>
  <si>
    <t>dary Pragensie, noviny Prahy 2</t>
  </si>
  <si>
    <t>DIT-VSMS</t>
  </si>
  <si>
    <t>audio</t>
  </si>
  <si>
    <t>DIT-VITRIN</t>
  </si>
  <si>
    <t>výstavka, mix nauč., bel. ,časopisy</t>
  </si>
  <si>
    <t>výstavka nauč.</t>
  </si>
  <si>
    <t>DIT-VYSTAV</t>
  </si>
  <si>
    <t>beletrie piktogram milenci</t>
  </si>
  <si>
    <t>DIT-DOPOR</t>
  </si>
  <si>
    <t>výstavka mix beletrie i piktogram</t>
  </si>
  <si>
    <t>frontální výstavka bel novinky</t>
  </si>
  <si>
    <t>frontální výstavka bel. i nau.</t>
  </si>
  <si>
    <t>A2+A3 první čtení</t>
  </si>
  <si>
    <t>piktogram princezna A2+A3</t>
  </si>
  <si>
    <t>mix A2-A4</t>
  </si>
  <si>
    <t>PET-BELDO2</t>
  </si>
  <si>
    <t>PET-KOMDO2</t>
  </si>
  <si>
    <t>PET-LITML2</t>
  </si>
  <si>
    <t>piktogram úsměv</t>
  </si>
  <si>
    <t>J1-J14</t>
  </si>
  <si>
    <t>PET-LITDE1</t>
  </si>
  <si>
    <t>PET-LEPDE1</t>
  </si>
  <si>
    <t>PET-KOMDE1</t>
  </si>
  <si>
    <t>poezie/změna šířky police nyní 51 cm</t>
  </si>
  <si>
    <t>změna délky police nyní 35 cm</t>
  </si>
  <si>
    <t>pro mládež mix dospělé+děti</t>
  </si>
  <si>
    <t>PET-NAUDO2</t>
  </si>
  <si>
    <t>PET-DOPOR1</t>
  </si>
  <si>
    <t>výstavka novinky, mix naučná i beletrie, hrabátko</t>
  </si>
  <si>
    <t>PET-VITRI1</t>
  </si>
  <si>
    <t>výstavka novinky, mix naučná beletrie děti</t>
  </si>
  <si>
    <t>PET-VSMS1</t>
  </si>
  <si>
    <t>audio stojánek</t>
  </si>
  <si>
    <t>PET-DOPDE1</t>
  </si>
  <si>
    <t>mix dětská hrabátko</t>
  </si>
  <si>
    <t>PET-HRAB1</t>
  </si>
  <si>
    <t>PET-DOPOR2</t>
  </si>
  <si>
    <t>mix beletrie piktogramy</t>
  </si>
  <si>
    <t>hry deskové</t>
  </si>
  <si>
    <t xml:space="preserve">PET-HRAB2 nevyužívá se </t>
  </si>
  <si>
    <t>DEJ-BEL</t>
  </si>
  <si>
    <t>DEJ-KOMDO</t>
  </si>
  <si>
    <t>DEJ-CIZJAZ</t>
  </si>
  <si>
    <t>ostatní cozojazyčná</t>
  </si>
  <si>
    <t>DEJ-LITDE</t>
  </si>
  <si>
    <t>piktogram báje, pegas</t>
  </si>
  <si>
    <t>pikttogram pohádky</t>
  </si>
  <si>
    <t>leporela mix beletrie + naučná</t>
  </si>
  <si>
    <t>komiks děti</t>
  </si>
  <si>
    <t>DEJ-LITML</t>
  </si>
  <si>
    <t>A1 mládež</t>
  </si>
  <si>
    <t>piktogram dívka A1,A4</t>
  </si>
  <si>
    <t>komiks manga</t>
  </si>
  <si>
    <t>DEJ-NAU1</t>
  </si>
  <si>
    <t>DEJ-NAU2</t>
  </si>
  <si>
    <t>DEJ-DOPOR1</t>
  </si>
  <si>
    <t>mix beletrie + naučné</t>
  </si>
  <si>
    <t>DEJ-AUDIO</t>
  </si>
  <si>
    <t>MP3, CD</t>
  </si>
  <si>
    <t>hrabátko, JK</t>
  </si>
  <si>
    <t>DEJ-MAPY</t>
  </si>
  <si>
    <t>hrabátko mapy</t>
  </si>
  <si>
    <t>rezervace hry, cd</t>
  </si>
  <si>
    <t>rezervace bel + nau</t>
  </si>
  <si>
    <t>stojan, frontální řazení</t>
  </si>
  <si>
    <t>DEJ-DOPOR2</t>
  </si>
  <si>
    <t>DED-LITDE</t>
  </si>
  <si>
    <t>A1+A4+ piktogram dívka+piktogram mág, E.T.+poezie+cizojazyčná</t>
  </si>
  <si>
    <t>A2+A3+piktogram princezna+piktogram mág+E.T.+poezie+cizojazyčná</t>
  </si>
  <si>
    <t>DED-KOMIKS</t>
  </si>
  <si>
    <t>DED-LITDO</t>
  </si>
  <si>
    <t>mimo J4</t>
  </si>
  <si>
    <t>DED-DOPOR</t>
  </si>
  <si>
    <t>mix beletrie i piktogram</t>
  </si>
  <si>
    <t>DED-VSMS</t>
  </si>
  <si>
    <t>audio stojánky</t>
  </si>
  <si>
    <t>hrabátko, frontální výstavka</t>
  </si>
  <si>
    <t>leporela, krabice délka 35 cm</t>
  </si>
  <si>
    <t>BRE-BELDO</t>
  </si>
  <si>
    <t>piktogram milenci</t>
  </si>
  <si>
    <t>BRE-LITDE</t>
  </si>
  <si>
    <t xml:space="preserve">piktogram princezna </t>
  </si>
  <si>
    <t>piktogram pegas</t>
  </si>
  <si>
    <t>hrabátko leporela</t>
  </si>
  <si>
    <t>G,O,W, X</t>
  </si>
  <si>
    <t>BRE-NAUDO</t>
  </si>
  <si>
    <t xml:space="preserve">v případě větších odlišností od současného stavu nebyly police počítány do kapacit - slouží jako výstavky </t>
  </si>
  <si>
    <t>BRE-POEZIE</t>
  </si>
  <si>
    <t>frontální výstavka poezie</t>
  </si>
  <si>
    <t>AK,JK</t>
  </si>
  <si>
    <t>BRE-VITRINA</t>
  </si>
  <si>
    <t xml:space="preserve">frontální výstavka naučná L </t>
  </si>
  <si>
    <t>BRE-DOPOR</t>
  </si>
  <si>
    <t>beletrie, piktogram lebka</t>
  </si>
  <si>
    <t>hrabátko, mix naučná + beletrie</t>
  </si>
  <si>
    <t>frontální výstavka beletrie</t>
  </si>
  <si>
    <t xml:space="preserve">frontální výstavka naučná </t>
  </si>
  <si>
    <t>audio, krabice délka 36 cm</t>
  </si>
  <si>
    <t>mix A2, A3 naučná</t>
  </si>
  <si>
    <t>frontální výstavka velké formáty mix dětská</t>
  </si>
  <si>
    <t>BRE-CD</t>
  </si>
  <si>
    <t>hrabátko, audio</t>
  </si>
  <si>
    <t>stojánek, audio</t>
  </si>
  <si>
    <t>dnes vrácené, hrabátko</t>
  </si>
  <si>
    <t>mix bel - piktogram pistole, milenci</t>
  </si>
  <si>
    <t>HUS-BELDE</t>
  </si>
  <si>
    <t>KOVBOJ,PISTOLE,ÚSMĚV (piktogram)</t>
  </si>
  <si>
    <t>HUS-DOMDE</t>
  </si>
  <si>
    <t>hrabátko, nestandardní, A2+A3</t>
  </si>
  <si>
    <t>leporela, hrabátko nestandardní</t>
  </si>
  <si>
    <t>HUS-KOMDE</t>
  </si>
  <si>
    <t>HUS-KOMDO</t>
  </si>
  <si>
    <t>HUS-BELDO</t>
  </si>
  <si>
    <t>HUS-NAUC</t>
  </si>
  <si>
    <t>HUS-NAUDE</t>
  </si>
  <si>
    <t>včetně X</t>
  </si>
  <si>
    <t>HUS-POEDIV</t>
  </si>
  <si>
    <t>HUS-SCIFI</t>
  </si>
  <si>
    <t>HUS-HRAB</t>
  </si>
  <si>
    <t>HUS-DOPDE</t>
  </si>
  <si>
    <t>dopor. dětem mix vše</t>
  </si>
  <si>
    <t>hrabátko, A2</t>
  </si>
  <si>
    <t>HUS-DOPOR</t>
  </si>
  <si>
    <t>výstavka, piktogram AA</t>
  </si>
  <si>
    <t>dary</t>
  </si>
  <si>
    <t>výstavka piktogram</t>
  </si>
  <si>
    <t>HUS-VSMS</t>
  </si>
  <si>
    <t>výstavka, mix dětská</t>
  </si>
  <si>
    <t>dnes vrácené mix děti+nauč. dospělá</t>
  </si>
  <si>
    <t>audio děti</t>
  </si>
  <si>
    <t>mix bel. děti + deskové hry</t>
  </si>
  <si>
    <t>SKO-BELDO</t>
  </si>
  <si>
    <t>E.T. piktogram</t>
  </si>
  <si>
    <t>Mág piktogram</t>
  </si>
  <si>
    <t>SKO-DIVML</t>
  </si>
  <si>
    <t>SKO-POEML</t>
  </si>
  <si>
    <t>SKO-KOMDO</t>
  </si>
  <si>
    <t>SKO-KOMIKS</t>
  </si>
  <si>
    <t>SKO-LITDE</t>
  </si>
  <si>
    <t>princezna piktogram</t>
  </si>
  <si>
    <t>dívka piktogram/ změna rozměru polic na 41 cm</t>
  </si>
  <si>
    <t>dívka piktogram A1</t>
  </si>
  <si>
    <t>Mág piktogram A1</t>
  </si>
  <si>
    <t>SKO-NAUDO</t>
  </si>
  <si>
    <t>SKO-DOPO1</t>
  </si>
  <si>
    <t>výstavka mix beletrie + naučná</t>
  </si>
  <si>
    <t>A1, česká detektivka, piktogram</t>
  </si>
  <si>
    <t>fronální výstavka mix beletrie + naučná</t>
  </si>
  <si>
    <t>piktogram lebka + pistole</t>
  </si>
  <si>
    <t>A1 mix i piktogram</t>
  </si>
  <si>
    <t>SKO-AUDIO</t>
  </si>
  <si>
    <t>AK+JK krabice 26x31 cm</t>
  </si>
  <si>
    <t>AK+JK</t>
  </si>
  <si>
    <t>piktogram Mág + E.T.</t>
  </si>
  <si>
    <t>MP3 stojánek Hama délka 38 cm</t>
  </si>
  <si>
    <t>AA multiplikáty i piktogram</t>
  </si>
  <si>
    <t xml:space="preserve">hrabátko, nauč. výstavka </t>
  </si>
  <si>
    <t>mix AA</t>
  </si>
  <si>
    <t>SKO-MAPY</t>
  </si>
  <si>
    <t>mapy, krabice o délce 31 cm</t>
  </si>
  <si>
    <t>A1-A4, mix, piktogram</t>
  </si>
  <si>
    <t>SKO-DOPO3</t>
  </si>
  <si>
    <t>piktogram Mág, E.T., dívka, lebka</t>
  </si>
  <si>
    <t>hrabátko, leporela A2, B</t>
  </si>
  <si>
    <t>hrabátko, leporela, naučná</t>
  </si>
  <si>
    <t>A3, A4 piktogram lebka</t>
  </si>
  <si>
    <t>výstavka, stůl o délce 111 cm, nauč. mix</t>
  </si>
  <si>
    <t>výstavka, mix naučná + beletrie</t>
  </si>
  <si>
    <t>výstavka mix beletrie + naučná - novinky</t>
  </si>
  <si>
    <t>velké formáty mix</t>
  </si>
  <si>
    <t>mixbeletrie + naučná</t>
  </si>
  <si>
    <t>SKO-VÝLOHY</t>
  </si>
  <si>
    <t>mix AA, naučná, děti výstavka výlohy, frontální vystavení</t>
  </si>
  <si>
    <t>OST-BEL</t>
  </si>
  <si>
    <t>J1+ostatní cizojazyčná</t>
  </si>
  <si>
    <t>OST-DETI</t>
  </si>
  <si>
    <t>A1 v dětském</t>
  </si>
  <si>
    <t xml:space="preserve">vše cizojazyčná </t>
  </si>
  <si>
    <t>1 kniha</t>
  </si>
  <si>
    <t>OST-KOMIKS</t>
  </si>
  <si>
    <t>komiks dospělí</t>
  </si>
  <si>
    <t>OST-NAUDO</t>
  </si>
  <si>
    <t>dary deskové hry</t>
  </si>
  <si>
    <t>doporučujeme frontální výstavka bel</t>
  </si>
  <si>
    <t>OST-DOPDE</t>
  </si>
  <si>
    <t>doporučujeme dětem mix vše</t>
  </si>
  <si>
    <t>fronální výstavka AA</t>
  </si>
  <si>
    <t>OST-DOPOR</t>
  </si>
  <si>
    <t>fronální výstavka mix vše, výlohy variabilní</t>
  </si>
  <si>
    <t>OST-VSMS</t>
  </si>
  <si>
    <t>HRA-BELDO</t>
  </si>
  <si>
    <t>HRA-PIKTO</t>
  </si>
  <si>
    <t>HRA-POEDI</t>
  </si>
  <si>
    <t>HRA-DE</t>
  </si>
  <si>
    <t>v oddělení pro děti v A4</t>
  </si>
  <si>
    <t>piktogram dívka/dosp.</t>
  </si>
  <si>
    <t xml:space="preserve">poezie </t>
  </si>
  <si>
    <t>vše děti cizojazyčná</t>
  </si>
  <si>
    <t>HRA-NAUDO</t>
  </si>
  <si>
    <t>mix naučné/děsivky</t>
  </si>
  <si>
    <t>HRA-DOPOR</t>
  </si>
  <si>
    <t>mix bel+naučná</t>
  </si>
  <si>
    <t>hrabátko - mix bel+naučná</t>
  </si>
  <si>
    <t>mix bel + piktogram</t>
  </si>
  <si>
    <t>1x piktogram + 1x frontální výstavka bel.</t>
  </si>
  <si>
    <t>HRA-CHF</t>
  </si>
  <si>
    <t>audio, krabice o délce 30 cm</t>
  </si>
  <si>
    <t>JK, AK krabice o délce 30 cm</t>
  </si>
  <si>
    <t>audio, stojánek o délce 31 cm</t>
  </si>
  <si>
    <t>frontální výstavka</t>
  </si>
  <si>
    <t>Sloupec2</t>
  </si>
  <si>
    <t xml:space="preserve">        AK           </t>
  </si>
  <si>
    <t xml:space="preserve">        Audioknihy u I3                                                             </t>
  </si>
  <si>
    <t xml:space="preserve">        beletrie     </t>
  </si>
  <si>
    <t xml:space="preserve">        Beletrie pro dospělé ve volném výběru                                       </t>
  </si>
  <si>
    <t xml:space="preserve">        CASDE        </t>
  </si>
  <si>
    <t xml:space="preserve">        Časopisy - dětské knihy v přízemí                                           </t>
  </si>
  <si>
    <t>časopisy leží</t>
  </si>
  <si>
    <t xml:space="preserve">        cizí-jazyk   </t>
  </si>
  <si>
    <t xml:space="preserve">        Cizojazyčná beletrie u Informačního bodu 3                                  </t>
  </si>
  <si>
    <t xml:space="preserve">        časopisy     </t>
  </si>
  <si>
    <t xml:space="preserve">        Časopisy vystavené u naučné lit. pro dospělé                                </t>
  </si>
  <si>
    <t>časopisy položené vedle sebe</t>
  </si>
  <si>
    <t>budníky na jednotlivé tituly</t>
  </si>
  <si>
    <t xml:space="preserve">        časzapult    </t>
  </si>
  <si>
    <t xml:space="preserve">        Časopisy u knihovníka u naučné lit. pro dospělé                             </t>
  </si>
  <si>
    <t>v metrech</t>
  </si>
  <si>
    <t xml:space="preserve">        děti         </t>
  </si>
  <si>
    <t xml:space="preserve">        Dětské knihy v přízemí                                                      </t>
  </si>
  <si>
    <t>G,O,W,X</t>
  </si>
  <si>
    <t>J4 dvojjazyčné texty</t>
  </si>
  <si>
    <t>J5 - J14</t>
  </si>
  <si>
    <t>A3 poezie děti</t>
  </si>
  <si>
    <t xml:space="preserve">        děti-kom     </t>
  </si>
  <si>
    <t xml:space="preserve">        Komiksy - dětské knihy v přízemí                                            </t>
  </si>
  <si>
    <t xml:space="preserve">        DIVPRI       </t>
  </si>
  <si>
    <t xml:space="preserve">        Chráněný fond - výdej u knihovníka v divadelním úseku                       </t>
  </si>
  <si>
    <t>krabice s výstřižky</t>
  </si>
  <si>
    <t xml:space="preserve">        DVDDE        </t>
  </si>
  <si>
    <t xml:space="preserve">        DVD - dětské knihy v přízemí                                                </t>
  </si>
  <si>
    <t xml:space="preserve">        dvojjaz      </t>
  </si>
  <si>
    <t xml:space="preserve">        Dvojjazyčné texty u Informačního bodu 3                                     </t>
  </si>
  <si>
    <t>J1 -J14</t>
  </si>
  <si>
    <t xml:space="preserve">        hrabátko     </t>
  </si>
  <si>
    <t xml:space="preserve">        Dnes vrácené knihy (ústřední knihovna)                                      </t>
  </si>
  <si>
    <t>u piktogramů</t>
  </si>
  <si>
    <t>v DEML</t>
  </si>
  <si>
    <t>centrální hala</t>
  </si>
  <si>
    <t xml:space="preserve">        hudba        </t>
  </si>
  <si>
    <t xml:space="preserve">        Hudební literatura ve volném výběru                                         </t>
  </si>
  <si>
    <t xml:space="preserve">        hud-gal      </t>
  </si>
  <si>
    <t xml:space="preserve">        Hudebniny ve volném výběru na galerii                                       </t>
  </si>
  <si>
    <t xml:space="preserve">        hud-ml (asi)</t>
  </si>
  <si>
    <t xml:space="preserve">        Hudební literatura vybraná pro mládež</t>
  </si>
  <si>
    <t>převažuje frontální</t>
  </si>
  <si>
    <t xml:space="preserve">        HUDPRI       </t>
  </si>
  <si>
    <t xml:space="preserve">        Chráněný fond - výdej u knihovníka v hudebním úseku                         </t>
  </si>
  <si>
    <t xml:space="preserve">        informace    </t>
  </si>
  <si>
    <t xml:space="preserve">        Prezenční fond v Informačním středisku                                      </t>
  </si>
  <si>
    <t xml:space="preserve">        jakurzy      </t>
  </si>
  <si>
    <t xml:space="preserve">        Jazykové kurzy u naučné literatury                                          </t>
  </si>
  <si>
    <t xml:space="preserve">        leporela     </t>
  </si>
  <si>
    <t xml:space="preserve">        Leporela - dětské knihy v přízemí                                           </t>
  </si>
  <si>
    <t xml:space="preserve">        masky        </t>
  </si>
  <si>
    <t xml:space="preserve">        Volný výběr - galerie v divadelním úseku                                    </t>
  </si>
  <si>
    <t xml:space="preserve">        mládež       </t>
  </si>
  <si>
    <t xml:space="preserve">        Knihy pro mládež na galerii                                                 </t>
  </si>
  <si>
    <t>J5-J14</t>
  </si>
  <si>
    <t xml:space="preserve">        mládež-kom   </t>
  </si>
  <si>
    <t xml:space="preserve">        Komiksy - knihy na galerii pro mládež                                       </t>
  </si>
  <si>
    <t xml:space="preserve">        mluv         </t>
  </si>
  <si>
    <t xml:space="preserve">        Mluvené slovo pro dospělé ve volném výběru                                  </t>
  </si>
  <si>
    <t>atypické regály na CD</t>
  </si>
  <si>
    <t xml:space="preserve">        mluv-děti    </t>
  </si>
  <si>
    <t xml:space="preserve">        Mluvené slovo pro děti ve volném výběru                                     </t>
  </si>
  <si>
    <t>v policích stojánky na CD</t>
  </si>
  <si>
    <t xml:space="preserve">        muzika       </t>
  </si>
  <si>
    <t xml:space="preserve">        Aktuální nabídka hudebních titulů                                           </t>
  </si>
  <si>
    <t>dva otočné stojany</t>
  </si>
  <si>
    <t xml:space="preserve">        NAUCMAP      </t>
  </si>
  <si>
    <t xml:space="preserve">        Mapy u naučné literatury                                                    </t>
  </si>
  <si>
    <t>atypické regály na mapy</t>
  </si>
  <si>
    <t xml:space="preserve">        naučná       </t>
  </si>
  <si>
    <t xml:space="preserve">        Naučná lit. pro dospělé ve volném výběru                                    </t>
  </si>
  <si>
    <t xml:space="preserve">        piktogramy   </t>
  </si>
  <si>
    <t xml:space="preserve">        Knihy pod příčnou galerií pro mládež                                        </t>
  </si>
  <si>
    <t>MÁG (piktogram), E.T. (piktogram)</t>
  </si>
  <si>
    <t xml:space="preserve">        poezie       </t>
  </si>
  <si>
    <t xml:space="preserve">        Poezie na příčné galerii pro dospělé                                        </t>
  </si>
  <si>
    <t xml:space="preserve">        pragensia    </t>
  </si>
  <si>
    <t xml:space="preserve">        Prezenční fond ve volném výběru v pragensiích                               </t>
  </si>
  <si>
    <t xml:space="preserve">        praha        </t>
  </si>
  <si>
    <t xml:space="preserve">        Výdej prezenčního fondu u knihovníka v pragensiích                          </t>
  </si>
  <si>
    <t>velké formáty položené</t>
  </si>
  <si>
    <t xml:space="preserve">        prezent      </t>
  </si>
  <si>
    <t xml:space="preserve">        Prezenční fond na příčné galerii                                            </t>
  </si>
  <si>
    <t xml:space="preserve">        prvníčtení   </t>
  </si>
  <si>
    <t xml:space="preserve">        První čtení - dětské knihy v přízemí                                        </t>
  </si>
  <si>
    <t xml:space="preserve">        student      </t>
  </si>
  <si>
    <t xml:space="preserve">        Studovna pro děti a mládež                                                  </t>
  </si>
  <si>
    <t xml:space="preserve">        theatre      </t>
  </si>
  <si>
    <t xml:space="preserve">        Volný výběr v divadelním úseku                                              </t>
  </si>
  <si>
    <t>DVD</t>
  </si>
  <si>
    <t xml:space="preserve">        vázanky      </t>
  </si>
  <si>
    <t xml:space="preserve">        Sklady - příruční sklad vázaných periodik v přízemí                         </t>
  </si>
  <si>
    <t xml:space="preserve">        výstavky     </t>
  </si>
  <si>
    <t xml:space="preserve">        Tematické výstavky                                                          </t>
  </si>
  <si>
    <t>frontální</t>
  </si>
  <si>
    <t xml:space="preserve">        VYSTAVML     </t>
  </si>
  <si>
    <t xml:space="preserve">        Tematické výstavky na příčné galerii pro mládež                             </t>
  </si>
  <si>
    <t xml:space="preserve">        VYSTDOSP     </t>
  </si>
  <si>
    <t xml:space="preserve">        Tematické výstavky - naučná literatura pro dospělé                          </t>
  </si>
  <si>
    <t xml:space="preserve">        zvuk         </t>
  </si>
  <si>
    <t xml:space="preserve">        Zvukové nahrávky ve volném výběru v hudebním oddělení                       </t>
  </si>
  <si>
    <t xml:space="preserve">        1.patro      </t>
  </si>
  <si>
    <t xml:space="preserve">        Sklady - sig:B D E JK P S X                                                 </t>
  </si>
  <si>
    <t>cizojazyčná bel.</t>
  </si>
  <si>
    <t>F</t>
  </si>
  <si>
    <t>neobsazené</t>
  </si>
  <si>
    <t xml:space="preserve">        3.patro      </t>
  </si>
  <si>
    <t xml:space="preserve">        Sklady-sig:HA-HE J JA-JE K L M ML N O P R U brož SW                         </t>
  </si>
  <si>
    <t>BA,BB,BC</t>
  </si>
  <si>
    <t>BD</t>
  </si>
  <si>
    <t>JB+JC</t>
  </si>
  <si>
    <t>JD+JE</t>
  </si>
  <si>
    <t>M+ML</t>
  </si>
  <si>
    <t xml:space="preserve">        audio        </t>
  </si>
  <si>
    <t xml:space="preserve">        Sklady - vázaný fond kazet a CD v hudebním                                  </t>
  </si>
  <si>
    <t xml:space="preserve">        mezipatro    </t>
  </si>
  <si>
    <t xml:space="preserve">        Sklady AA něm.bel.A+AN BN C G GA-GE T W Y Z angl.bel.A+AG slov.bel.A+AS     </t>
  </si>
  <si>
    <t xml:space="preserve">AA </t>
  </si>
  <si>
    <t>AN</t>
  </si>
  <si>
    <t>cizojazyčná beletrie</t>
  </si>
  <si>
    <t xml:space="preserve">C </t>
  </si>
  <si>
    <t>GB</t>
  </si>
  <si>
    <t>GC</t>
  </si>
  <si>
    <t>hudební</t>
  </si>
  <si>
    <t xml:space="preserve">        dvorek+huvza+skladhud+starhud       </t>
  </si>
  <si>
    <t xml:space="preserve">        Sklady - levý dvorek - společné skladiště divadelní a hudební, Vzácné hudební tisky, Sklady - hudební sklad v přízemí, Sklady - staré hudebniny u třídírny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</si>
</sst>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0"/>
      <color indexed="10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theme="1"/>
      <name val="Arial"/>
    </font>
    <font>
      <sz val="11"/>
      <color rgb="FF000000"/>
      <name val="Calibri"/>
    </font>
    <font>
      <b/>
      <sz val="11"/>
      <color theme="0"/>
      <name val="Calibri"/>
      <family val="2"/>
      <charset val="238"/>
      <scheme val="minor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1"/>
      <color rgb="FF000000"/>
      <name val="Calibri"/>
      <family val="2"/>
      <charset val="238"/>
    </font>
    <font>
      <sz val="11"/>
      <name val="Calibri"/>
      <family val="2"/>
      <charset val="238"/>
    </font>
    <font>
      <sz val="11"/>
      <color rgb="FF000000"/>
      <name val="Calibri"/>
      <charset val="1"/>
    </font>
    <font>
      <sz val="11"/>
      <color rgb="FF000000"/>
      <name val="Helvetica"/>
      <charset val="1"/>
    </font>
    <font>
      <sz val="11"/>
      <color rgb="FF000000"/>
      <name val="Calibri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rgb="FFF2F2F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DA9694"/>
        <bgColor rgb="FF000000"/>
      </patternFill>
    </fill>
    <fill>
      <patternFill patternType="solid">
        <fgColor theme="5" tint="0.39997558519241921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/>
  </cellStyleXfs>
  <cellXfs count="164">
    <xf numFmtId="0" fontId="0" fillId="0" borderId="0" xfId="0"/>
    <xf numFmtId="0" fontId="3" fillId="2" borderId="0" xfId="0" applyFont="1" applyFill="1"/>
    <xf numFmtId="0" fontId="3" fillId="2" borderId="1" xfId="0" applyFont="1" applyFill="1" applyBorder="1"/>
    <xf numFmtId="3" fontId="3" fillId="2" borderId="1" xfId="0" applyNumberFormat="1" applyFont="1" applyFill="1" applyBorder="1"/>
    <xf numFmtId="0" fontId="3" fillId="0" borderId="0" xfId="0" applyFont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3" fontId="3" fillId="0" borderId="4" xfId="0" applyNumberFormat="1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/>
    <xf numFmtId="3" fontId="3" fillId="0" borderId="7" xfId="0" applyNumberFormat="1" applyFont="1" applyBorder="1"/>
    <xf numFmtId="0" fontId="3" fillId="0" borderId="8" xfId="0" applyFont="1" applyBorder="1" applyAlignment="1">
      <alignment horizontal="center"/>
    </xf>
    <xf numFmtId="0" fontId="3" fillId="0" borderId="9" xfId="0" applyFont="1" applyBorder="1"/>
    <xf numFmtId="3" fontId="3" fillId="0" borderId="10" xfId="0" applyNumberFormat="1" applyFont="1" applyBorder="1"/>
    <xf numFmtId="0" fontId="3" fillId="0" borderId="11" xfId="0" applyFont="1" applyBorder="1" applyAlignment="1">
      <alignment horizontal="center"/>
    </xf>
    <xf numFmtId="0" fontId="3" fillId="0" borderId="12" xfId="0" applyFont="1" applyBorder="1"/>
    <xf numFmtId="3" fontId="3" fillId="0" borderId="13" xfId="0" applyNumberFormat="1" applyFont="1" applyBorder="1"/>
    <xf numFmtId="3" fontId="3" fillId="2" borderId="4" xfId="0" applyNumberFormat="1" applyFont="1" applyFill="1" applyBorder="1"/>
    <xf numFmtId="3" fontId="3" fillId="2" borderId="7" xfId="0" applyNumberFormat="1" applyFont="1" applyFill="1" applyBorder="1"/>
    <xf numFmtId="0" fontId="3" fillId="0" borderId="14" xfId="0" applyFont="1" applyBorder="1"/>
    <xf numFmtId="0" fontId="3" fillId="2" borderId="14" xfId="0" applyFont="1" applyFill="1" applyBorder="1"/>
    <xf numFmtId="3" fontId="4" fillId="2" borderId="14" xfId="0" applyNumberFormat="1" applyFont="1" applyFill="1" applyBorder="1"/>
    <xf numFmtId="0" fontId="3" fillId="0" borderId="6" xfId="0" applyFont="1" applyBorder="1" applyAlignment="1">
      <alignment horizontal="center"/>
    </xf>
    <xf numFmtId="0" fontId="3" fillId="2" borderId="6" xfId="0" applyFont="1" applyFill="1" applyBorder="1"/>
    <xf numFmtId="3" fontId="3" fillId="0" borderId="6" xfId="0" applyNumberFormat="1" applyFont="1" applyBorder="1"/>
    <xf numFmtId="3" fontId="3" fillId="0" borderId="0" xfId="0" applyNumberFormat="1" applyFont="1"/>
    <xf numFmtId="0" fontId="0" fillId="0" borderId="0" xfId="1" applyNumberFormat="1" applyFont="1"/>
    <xf numFmtId="0" fontId="3" fillId="0" borderId="0" xfId="1" applyNumberFormat="1" applyFont="1"/>
    <xf numFmtId="0" fontId="6" fillId="0" borderId="20" xfId="0" applyFont="1" applyBorder="1"/>
    <xf numFmtId="0" fontId="6" fillId="0" borderId="18" xfId="0" applyFont="1" applyBorder="1"/>
    <xf numFmtId="0" fontId="6" fillId="0" borderId="21" xfId="0" applyFont="1" applyBorder="1"/>
    <xf numFmtId="3" fontId="0" fillId="0" borderId="2" xfId="0" applyNumberFormat="1" applyBorder="1"/>
    <xf numFmtId="2" fontId="0" fillId="0" borderId="4" xfId="0" applyNumberFormat="1" applyBorder="1"/>
    <xf numFmtId="3" fontId="0" fillId="0" borderId="22" xfId="0" applyNumberFormat="1" applyBorder="1"/>
    <xf numFmtId="2" fontId="0" fillId="2" borderId="4" xfId="0" applyNumberFormat="1" applyFill="1" applyBorder="1"/>
    <xf numFmtId="2" fontId="3" fillId="0" borderId="0" xfId="0" applyNumberFormat="1" applyFont="1"/>
    <xf numFmtId="3" fontId="0" fillId="0" borderId="5" xfId="0" applyNumberFormat="1" applyBorder="1"/>
    <xf numFmtId="2" fontId="0" fillId="0" borderId="7" xfId="0" applyNumberFormat="1" applyBorder="1"/>
    <xf numFmtId="3" fontId="0" fillId="0" borderId="23" xfId="0" applyNumberFormat="1" applyBorder="1"/>
    <xf numFmtId="2" fontId="0" fillId="2" borderId="7" xfId="0" applyNumberFormat="1" applyFill="1" applyBorder="1"/>
    <xf numFmtId="3" fontId="0" fillId="0" borderId="24" xfId="0" applyNumberFormat="1" applyBorder="1"/>
    <xf numFmtId="2" fontId="7" fillId="2" borderId="7" xfId="0" applyNumberFormat="1" applyFont="1" applyFill="1" applyBorder="1"/>
    <xf numFmtId="3" fontId="0" fillId="0" borderId="8" xfId="0" applyNumberFormat="1" applyBorder="1"/>
    <xf numFmtId="2" fontId="0" fillId="0" borderId="10" xfId="0" applyNumberFormat="1" applyBorder="1"/>
    <xf numFmtId="3" fontId="0" fillId="0" borderId="25" xfId="0" applyNumberFormat="1" applyBorder="1"/>
    <xf numFmtId="2" fontId="0" fillId="0" borderId="26" xfId="0" applyNumberFormat="1" applyBorder="1"/>
    <xf numFmtId="3" fontId="0" fillId="0" borderId="27" xfId="0" applyNumberFormat="1" applyBorder="1"/>
    <xf numFmtId="2" fontId="0" fillId="0" borderId="28" xfId="0" applyNumberFormat="1" applyBorder="1"/>
    <xf numFmtId="3" fontId="0" fillId="0" borderId="29" xfId="0" applyNumberFormat="1" applyBorder="1"/>
    <xf numFmtId="2" fontId="0" fillId="0" borderId="30" xfId="0" applyNumberFormat="1" applyBorder="1"/>
    <xf numFmtId="3" fontId="0" fillId="0" borderId="0" xfId="0" applyNumberFormat="1"/>
    <xf numFmtId="2" fontId="7" fillId="0" borderId="30" xfId="0" applyNumberFormat="1" applyFont="1" applyBorder="1"/>
    <xf numFmtId="2" fontId="8" fillId="0" borderId="7" xfId="0" applyNumberFormat="1" applyFont="1" applyBorder="1"/>
    <xf numFmtId="2" fontId="7" fillId="2" borderId="10" xfId="0" applyNumberFormat="1" applyFont="1" applyFill="1" applyBorder="1"/>
    <xf numFmtId="2" fontId="7" fillId="0" borderId="7" xfId="0" applyNumberFormat="1" applyFont="1" applyBorder="1"/>
    <xf numFmtId="3" fontId="7" fillId="0" borderId="5" xfId="0" applyNumberFormat="1" applyFont="1" applyBorder="1"/>
    <xf numFmtId="3" fontId="6" fillId="2" borderId="25" xfId="0" applyNumberFormat="1" applyFont="1" applyFill="1" applyBorder="1"/>
    <xf numFmtId="3" fontId="6" fillId="2" borderId="26" xfId="0" applyNumberFormat="1" applyFont="1" applyFill="1" applyBorder="1"/>
    <xf numFmtId="3" fontId="9" fillId="2" borderId="15" xfId="0" applyNumberFormat="1" applyFont="1" applyFill="1" applyBorder="1"/>
    <xf numFmtId="2" fontId="9" fillId="2" borderId="17" xfId="0" applyNumberFormat="1" applyFont="1" applyFill="1" applyBorder="1"/>
    <xf numFmtId="2" fontId="0" fillId="0" borderId="0" xfId="0" applyNumberFormat="1"/>
    <xf numFmtId="0" fontId="7" fillId="0" borderId="5" xfId="0" applyFont="1" applyBorder="1"/>
    <xf numFmtId="0" fontId="7" fillId="0" borderId="0" xfId="0" applyFont="1"/>
    <xf numFmtId="2" fontId="8" fillId="0" borderId="10" xfId="0" applyNumberFormat="1" applyFont="1" applyBorder="1"/>
    <xf numFmtId="0" fontId="0" fillId="0" borderId="0" xfId="0" applyAlignment="1">
      <alignment vertical="center"/>
    </xf>
    <xf numFmtId="3" fontId="0" fillId="0" borderId="6" xfId="0" applyNumberFormat="1" applyBorder="1" applyAlignment="1">
      <alignment vertical="center"/>
    </xf>
    <xf numFmtId="3" fontId="0" fillId="3" borderId="6" xfId="0" applyNumberFormat="1" applyFill="1" applyBorder="1" applyAlignment="1">
      <alignment vertical="center"/>
    </xf>
    <xf numFmtId="2" fontId="0" fillId="0" borderId="14" xfId="0" applyNumberFormat="1" applyBorder="1" applyAlignment="1">
      <alignment vertical="center"/>
    </xf>
    <xf numFmtId="3" fontId="0" fillId="0" borderId="14" xfId="0" applyNumberFormat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6" xfId="0" applyBorder="1" applyAlignment="1">
      <alignment vertical="center"/>
    </xf>
    <xf numFmtId="3" fontId="0" fillId="3" borderId="14" xfId="0" applyNumberFormat="1" applyFill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9" fillId="0" borderId="31" xfId="0" applyFont="1" applyBorder="1" applyAlignment="1">
      <alignment vertical="center"/>
    </xf>
    <xf numFmtId="9" fontId="2" fillId="3" borderId="31" xfId="0" applyNumberFormat="1" applyFont="1" applyFill="1" applyBorder="1" applyAlignment="1">
      <alignment horizontal="center" vertical="center"/>
    </xf>
    <xf numFmtId="9" fontId="2" fillId="3" borderId="32" xfId="0" applyNumberFormat="1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9" fillId="0" borderId="33" xfId="0" applyFont="1" applyBorder="1" applyAlignment="1">
      <alignment vertical="center"/>
    </xf>
    <xf numFmtId="0" fontId="0" fillId="3" borderId="34" xfId="0" applyFill="1" applyBorder="1" applyAlignment="1">
      <alignment vertical="center"/>
    </xf>
    <xf numFmtId="0" fontId="0" fillId="0" borderId="33" xfId="0" applyBorder="1" applyAlignment="1">
      <alignment vertical="center"/>
    </xf>
    <xf numFmtId="0" fontId="0" fillId="2" borderId="33" xfId="0" applyFill="1" applyBorder="1" applyAlignment="1">
      <alignment vertical="center"/>
    </xf>
    <xf numFmtId="0" fontId="0" fillId="0" borderId="35" xfId="0" applyBorder="1" applyAlignment="1">
      <alignment vertical="center"/>
    </xf>
    <xf numFmtId="0" fontId="6" fillId="0" borderId="31" xfId="2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0" fillId="3" borderId="6" xfId="0" applyFill="1" applyBorder="1" applyAlignment="1">
      <alignment horizontal="center" vertical="center"/>
    </xf>
    <xf numFmtId="0" fontId="0" fillId="3" borderId="36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0" fillId="3" borderId="37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4" borderId="38" xfId="0" applyFill="1" applyBorder="1"/>
    <xf numFmtId="0" fontId="0" fillId="4" borderId="39" xfId="0" applyFill="1" applyBorder="1"/>
    <xf numFmtId="9" fontId="10" fillId="4" borderId="40" xfId="1" applyFont="1" applyFill="1" applyBorder="1"/>
    <xf numFmtId="0" fontId="0" fillId="0" borderId="38" xfId="0" applyBorder="1"/>
    <xf numFmtId="0" fontId="0" fillId="0" borderId="39" xfId="0" applyBorder="1"/>
    <xf numFmtId="9" fontId="10" fillId="0" borderId="40" xfId="1" applyFont="1" applyBorder="1"/>
    <xf numFmtId="0" fontId="10" fillId="0" borderId="40" xfId="1" applyNumberFormat="1" applyFont="1" applyBorder="1"/>
    <xf numFmtId="0" fontId="10" fillId="4" borderId="40" xfId="1" applyNumberFormat="1" applyFont="1" applyFill="1" applyBorder="1"/>
    <xf numFmtId="0" fontId="11" fillId="4" borderId="39" xfId="0" applyFont="1" applyFill="1" applyBorder="1"/>
    <xf numFmtId="0" fontId="11" fillId="0" borderId="39" xfId="0" applyFont="1" applyBorder="1"/>
    <xf numFmtId="9" fontId="10" fillId="4" borderId="39" xfId="1" applyFont="1" applyFill="1" applyBorder="1"/>
    <xf numFmtId="0" fontId="12" fillId="5" borderId="41" xfId="0" applyFont="1" applyFill="1" applyBorder="1"/>
    <xf numFmtId="0" fontId="12" fillId="5" borderId="41" xfId="1" applyNumberFormat="1" applyFont="1" applyFill="1" applyBorder="1"/>
    <xf numFmtId="0" fontId="0" fillId="4" borderId="42" xfId="0" applyFill="1" applyBorder="1"/>
    <xf numFmtId="0" fontId="0" fillId="0" borderId="42" xfId="0" applyBorder="1"/>
    <xf numFmtId="9" fontId="10" fillId="0" borderId="42" xfId="1" applyFont="1" applyBorder="1"/>
    <xf numFmtId="0" fontId="13" fillId="6" borderId="43" xfId="0" applyFont="1" applyFill="1" applyBorder="1" applyAlignment="1">
      <alignment wrapText="1"/>
    </xf>
    <xf numFmtId="0" fontId="14" fillId="7" borderId="43" xfId="0" applyFont="1" applyFill="1" applyBorder="1" applyAlignment="1">
      <alignment wrapText="1"/>
    </xf>
    <xf numFmtId="0" fontId="15" fillId="0" borderId="0" xfId="0" applyFont="1"/>
    <xf numFmtId="0" fontId="12" fillId="5" borderId="0" xfId="0" applyFont="1" applyFill="1"/>
    <xf numFmtId="9" fontId="0" fillId="0" borderId="0" xfId="0" applyNumberFormat="1"/>
    <xf numFmtId="9" fontId="10" fillId="0" borderId="39" xfId="1" applyFont="1" applyFill="1" applyBorder="1"/>
    <xf numFmtId="0" fontId="15" fillId="0" borderId="6" xfId="0" applyFont="1" applyBorder="1"/>
    <xf numFmtId="0" fontId="15" fillId="0" borderId="14" xfId="0" applyFont="1" applyBorder="1"/>
    <xf numFmtId="0" fontId="15" fillId="8" borderId="14" xfId="0" applyFont="1" applyFill="1" applyBorder="1"/>
    <xf numFmtId="0" fontId="15" fillId="8" borderId="6" xfId="0" applyFont="1" applyFill="1" applyBorder="1"/>
    <xf numFmtId="0" fontId="0" fillId="9" borderId="0" xfId="0" applyFill="1"/>
    <xf numFmtId="0" fontId="0" fillId="9" borderId="44" xfId="0" applyFill="1" applyBorder="1"/>
    <xf numFmtId="0" fontId="0" fillId="0" borderId="44" xfId="0" applyBorder="1"/>
    <xf numFmtId="0" fontId="15" fillId="0" borderId="45" xfId="0" applyFont="1" applyBorder="1"/>
    <xf numFmtId="0" fontId="16" fillId="0" borderId="14" xfId="0" applyFont="1" applyBorder="1"/>
    <xf numFmtId="0" fontId="15" fillId="10" borderId="14" xfId="0" applyFont="1" applyFill="1" applyBorder="1"/>
    <xf numFmtId="0" fontId="15" fillId="0" borderId="44" xfId="0" applyFont="1" applyBorder="1"/>
    <xf numFmtId="9" fontId="10" fillId="4" borderId="42" xfId="1" applyFont="1" applyFill="1" applyBorder="1"/>
    <xf numFmtId="0" fontId="11" fillId="0" borderId="0" xfId="0" applyFont="1"/>
    <xf numFmtId="0" fontId="17" fillId="0" borderId="0" xfId="0" applyFont="1"/>
    <xf numFmtId="9" fontId="10" fillId="0" borderId="0" xfId="0" applyNumberFormat="1" applyFont="1"/>
    <xf numFmtId="0" fontId="10" fillId="0" borderId="0" xfId="0" applyFont="1"/>
    <xf numFmtId="0" fontId="18" fillId="0" borderId="0" xfId="0" applyFont="1"/>
    <xf numFmtId="9" fontId="0" fillId="4" borderId="39" xfId="0" applyNumberFormat="1" applyFill="1" applyBorder="1"/>
    <xf numFmtId="9" fontId="0" fillId="0" borderId="42" xfId="0" applyNumberFormat="1" applyBorder="1"/>
    <xf numFmtId="0" fontId="19" fillId="4" borderId="39" xfId="0" applyFont="1" applyFill="1" applyBorder="1"/>
    <xf numFmtId="0" fontId="19" fillId="0" borderId="0" xfId="0" applyFont="1"/>
    <xf numFmtId="0" fontId="19" fillId="4" borderId="42" xfId="0" applyFont="1" applyFill="1" applyBorder="1"/>
    <xf numFmtId="0" fontId="12" fillId="5" borderId="41" xfId="1" applyNumberFormat="1" applyFont="1" applyFill="1" applyBorder="1" applyAlignment="1">
      <alignment horizontal="right"/>
    </xf>
    <xf numFmtId="9" fontId="10" fillId="4" borderId="39" xfId="1" applyFont="1" applyFill="1" applyBorder="1" applyAlignment="1">
      <alignment horizontal="right"/>
    </xf>
    <xf numFmtId="9" fontId="10" fillId="0" borderId="0" xfId="0" applyNumberFormat="1" applyFont="1" applyAlignment="1">
      <alignment horizontal="right"/>
    </xf>
    <xf numFmtId="9" fontId="10" fillId="0" borderId="42" xfId="1" applyFont="1" applyBorder="1" applyAlignment="1">
      <alignment horizontal="right"/>
    </xf>
    <xf numFmtId="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11" borderId="0" xfId="0" applyFill="1"/>
    <xf numFmtId="9" fontId="10" fillId="9" borderId="39" xfId="1" applyFont="1" applyFill="1" applyBorder="1"/>
    <xf numFmtId="0" fontId="0" fillId="9" borderId="39" xfId="0" applyFill="1" applyBorder="1"/>
    <xf numFmtId="0" fontId="0" fillId="9" borderId="42" xfId="0" applyFill="1" applyBorder="1"/>
    <xf numFmtId="9" fontId="19" fillId="0" borderId="0" xfId="0" applyNumberFormat="1" applyFont="1"/>
    <xf numFmtId="0" fontId="0" fillId="0" borderId="44" xfId="0" applyBorder="1" applyAlignment="1">
      <alignment wrapText="1"/>
    </xf>
    <xf numFmtId="0" fontId="0" fillId="4" borderId="44" xfId="0" applyFill="1" applyBorder="1"/>
    <xf numFmtId="9" fontId="10" fillId="4" borderId="44" xfId="1" applyFont="1" applyFill="1" applyBorder="1"/>
    <xf numFmtId="9" fontId="10" fillId="0" borderId="44" xfId="1" applyFont="1" applyBorder="1"/>
    <xf numFmtId="0" fontId="12" fillId="5" borderId="0" xfId="1" applyNumberFormat="1" applyFont="1" applyFill="1" applyBorder="1"/>
    <xf numFmtId="0" fontId="14" fillId="0" borderId="0" xfId="0" applyFont="1"/>
    <xf numFmtId="0" fontId="0" fillId="0" borderId="0" xfId="0" applyAlignment="1">
      <alignment wrapText="1"/>
    </xf>
    <xf numFmtId="0" fontId="6" fillId="0" borderId="15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</cellXfs>
  <cellStyles count="3">
    <cellStyle name="Normální" xfId="0" builtinId="0"/>
    <cellStyle name="Normální 4" xfId="2"/>
    <cellStyle name="Procenta" xfId="1" builtinId="5"/>
  </cellStyles>
  <dxfs count="36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\ _K_č_-;\-* #,##0.00\ _K_č_-;_-* &quot;-&quot;??\ _K_č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8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ojtěch Vojtíšek" id="{C7FA04B6-6DC0-4B15-96DE-07EE64C7D8EF}" userId="S::vojtisev@ad.mlp.cz::71b232f1-b023-4cb2-bdb7-d10f947fe838" providerId="AD"/>
  <person displayName="Uživatel typu Host" id="{23417A67-0ABE-432D-811D-145D1721AE66}" userId="S::urn:spo:anon#5a1b1147e3fa06126a1986b4e06f8e91fdf3ee28fef0855d79b5be27151f5ddc::" providerId="AD"/>
</personList>
</file>

<file path=xl/tables/table1.xml><?xml version="1.0" encoding="utf-8"?>
<table xmlns="http://schemas.openxmlformats.org/spreadsheetml/2006/main" id="1" name="Kapacity" displayName="Kapacity" ref="A1:L97">
  <autoFilter ref="A1:L97"/>
  <tableColumns count="12">
    <tableColumn id="1" name="Pobočka č." totalsRowLabel="Celkem">
      <calculatedColumnFormula>IFERROR(VLOOKUP(B2,Pobočky!$A$1:$C$45,3,FALSE)," ")</calculatedColumnFormula>
    </tableColumn>
    <tableColumn id="10" name="Pobočka"/>
    <tableColumn id="11" name="Oblast" dataDxfId="363">
      <calculatedColumnFormula>IFERROR(VLOOKUP(B2,Pobočky!$A$1:$C$45,2,FALSE)," ")</calculatedColumnFormula>
    </tableColumn>
    <tableColumn id="2" name="Lokace - systémové označení (Koniáš)"/>
    <tableColumn id="9" name="Typ"/>
    <tableColumn id="5" name="Označení"/>
    <tableColumn id="6" name="Kapacita svazky" totalsRowFunction="sum"/>
    <tableColumn id="8" name="Kapacita - počet polic"/>
    <tableColumn id="3" name="Kapacita - současný stav"/>
    <tableColumn id="12" name="Kapacita - rozměr polic"/>
    <tableColumn id="13" name="Poznámka"/>
    <tableColumn id="7" name="Jakou byste doporučili ideální naplněnost?" totalsRowFunction="average" dataDxfId="362" totalsRowDxfId="36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5" name="Tabulka5" displayName="Tabulka5" ref="A1:L417" totalsRowShown="0" headerRowDxfId="360" headerRowBorderDxfId="359" tableBorderDxfId="358" totalsRowBorderDxfId="357">
  <autoFilter ref="A1:L417"/>
  <tableColumns count="12">
    <tableColumn id="1" name="Pobočka č." dataDxfId="356">
      <calculatedColumnFormula>IFERROR(VLOOKUP(B2,Pobočky!$A$1:$C$45,3,FALSE)," ")</calculatedColumnFormula>
    </tableColumn>
    <tableColumn id="2" name="Pobočka" dataDxfId="355"/>
    <tableColumn id="3" name="Oblast" dataDxfId="354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/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2" name="Tabulka2" displayName="Tabulka2" ref="A1:C45" totalsRowShown="0">
  <autoFilter ref="A1:C45"/>
  <tableColumns count="3">
    <tableColumn id="1" name="Název"/>
    <tableColumn id="2" name="Oblast"/>
    <tableColumn id="3" name="Číslo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3" name="Označení" displayName="Označení" ref="A1:A40" totalsRowShown="0">
  <autoFilter ref="A1:A40"/>
  <tableColumns count="1">
    <tableColumn id="1" name="Označení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4" name="OCHy" displayName="OCHy" ref="F1:G50" totalsRowShown="0">
  <autoFilter ref="F1:G50"/>
  <tableColumns count="2">
    <tableColumn id="1" name="OCHy a piktogramy"/>
    <tableColumn id="2" name="Koefici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47" name="Tabulka5789101112131415161718192021222324252627282930313233343536373839404142434445464748" displayName="Tabulka5789101112131415161718192021222324252627282930313233343536373839404142434445464748" ref="A1:L417" totalsRowShown="0" headerRowDxfId="353" headerRowBorderDxfId="352" tableBorderDxfId="351" totalsRowBorderDxfId="350">
  <autoFilter ref="A1:L417"/>
  <tableColumns count="12">
    <tableColumn id="1" name="Pobočka č." dataDxfId="349">
      <calculatedColumnFormula>IFERROR(VLOOKUP(B2,Pobočky!$A$1:$C$45,3,FALSE)," ")</calculatedColumnFormula>
    </tableColumn>
    <tableColumn id="2" name="Pobočka" dataDxfId="348"/>
    <tableColumn id="3" name="Oblast" dataDxfId="347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346">
      <calculatedColumnFormula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44" name="Tabulka5789101112131415161718192021222324252627282930313233343536373839404142434445" displayName="Tabulka5789101112131415161718192021222324252627282930313233343536373839404142434445" ref="A1:L417" totalsRowShown="0" headerRowDxfId="345" headerRowBorderDxfId="344" tableBorderDxfId="343" totalsRowBorderDxfId="342">
  <autoFilter ref="A1:L417"/>
  <tableColumns count="12">
    <tableColumn id="1" name="Pobočka č." dataDxfId="341">
      <calculatedColumnFormula>IFERROR(VLOOKUP(B2,Pobočky!$A$1:$C$45,3,FALSE)," ")</calculatedColumnFormula>
    </tableColumn>
    <tableColumn id="2" name="Pobočka" dataDxfId="340"/>
    <tableColumn id="3" name="Oblast" dataDxfId="339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42">
      <calculatedColumnFormula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48" name="Tabulka578910111213141516171819202122232425262728293031323334353637383940414243444546474849" displayName="Tabulka578910111213141516171819202122232425262728293031323334353637383940414243444546474849" ref="A1:L417" totalsRowShown="0" headerRowDxfId="338" headerRowBorderDxfId="337" tableBorderDxfId="336" totalsRowBorderDxfId="335">
  <autoFilter ref="A1:L417"/>
  <tableColumns count="12">
    <tableColumn id="1" name="Pobočka č." dataDxfId="334">
      <calculatedColumnFormula>IFERROR(VLOOKUP(B2,Pobočky!$A$1:$C$45,3,FALSE)," ")</calculatedColumnFormula>
    </tableColumn>
    <tableColumn id="2" name="Pobočka" dataDxfId="333"/>
    <tableColumn id="3" name="Oblast" dataDxfId="332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41">
      <calculatedColumnFormula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46" name="Tabulka57891011121314151617181920212223242526272829303132333435363738394041424344454647" displayName="Tabulka57891011121314151617181920212223242526272829303132333435363738394041424344454647" ref="A1:L417" totalsRowShown="0" headerRowDxfId="331" headerRowBorderDxfId="330" tableBorderDxfId="329" totalsRowBorderDxfId="328">
  <autoFilter ref="A1:L417"/>
  <tableColumns count="12">
    <tableColumn id="1" name="Pobočka č." dataDxfId="327">
      <calculatedColumnFormula>IFERROR(VLOOKUP(B2,Pobočky!$A$1:$C$45,3,FALSE)," ")</calculatedColumnFormula>
    </tableColumn>
    <tableColumn id="2" name="Pobočka" dataDxfId="326"/>
    <tableColumn id="3" name="Oblast" dataDxfId="325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40">
      <calculatedColumnFormula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id="43" name="Tabulka57891011121314151617181920212223242526272829303132333435363738394041424344" displayName="Tabulka57891011121314151617181920212223242526272829303132333435363738394041424344" ref="A1:L417" totalsRowShown="0" headerRowDxfId="324" headerRowBorderDxfId="323" tableBorderDxfId="322" totalsRowBorderDxfId="321">
  <autoFilter ref="A1:L417"/>
  <tableColumns count="12">
    <tableColumn id="1" name="Pobočka č." dataDxfId="320">
      <calculatedColumnFormula>IFERROR(VLOOKUP(B2,Pobočky!$A$1:$C$45,3,FALSE)," ")</calculatedColumnFormula>
    </tableColumn>
    <tableColumn id="2" name="Pobočka" dataDxfId="319"/>
    <tableColumn id="3" name="Oblast" dataDxfId="318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39">
      <calculatedColumnFormula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49" name="Tabulka57891011121314151617181920212223242526272829303132333435363738394041424344454647484950" displayName="Tabulka57891011121314151617181920212223242526272829303132333435363738394041424344454647484950" ref="A1:L417" totalsRowShown="0" headerRowDxfId="317" headerRowBorderDxfId="316" tableBorderDxfId="315" totalsRowBorderDxfId="314">
  <autoFilter ref="A1:L417"/>
  <tableColumns count="12">
    <tableColumn id="1" name="Pobočka č." dataDxfId="313">
      <calculatedColumnFormula>IFERROR(VLOOKUP(B2,Pobočky!$A$1:$C$45,3,FALSE)," ")</calculatedColumnFormula>
    </tableColumn>
    <tableColumn id="2" name="Pobočka" dataDxfId="312"/>
    <tableColumn id="3" name="Oblast" dataDxfId="311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38">
      <calculatedColumnFormula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id="45" name="Tabulka578910111213141516171819202122232425262728293031323334353637383940414243444546" displayName="Tabulka578910111213141516171819202122232425262728293031323334353637383940414243444546" ref="A1:L417" totalsRowShown="0" headerRowDxfId="310" headerRowBorderDxfId="309" tableBorderDxfId="308" totalsRowBorderDxfId="307">
  <autoFilter ref="A1:L417"/>
  <tableColumns count="12">
    <tableColumn id="1" name="Pobočka č." dataDxfId="306">
      <calculatedColumnFormula>IFERROR(VLOOKUP(B2,Pobočky!$A$1:$C$45,3,FALSE)," ")</calculatedColumnFormula>
    </tableColumn>
    <tableColumn id="2" name="Pobočka" dataDxfId="305"/>
    <tableColumn id="3" name="Oblast" dataDxfId="304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37">
      <calculatedColumnFormula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id="42" name="Tabulka578910111213141516171819202122232425262728293031323334353637383940414243" displayName="Tabulka578910111213141516171819202122232425262728293031323334353637383940414243" ref="A1:L419" totalsRowShown="0" headerRowDxfId="303" headerRowBorderDxfId="302" tableBorderDxfId="301" totalsRowBorderDxfId="300">
  <autoFilter ref="A1:L419"/>
  <tableColumns count="12">
    <tableColumn id="1" name="Pobočka č." dataDxfId="299">
      <calculatedColumnFormula>IFERROR(VLOOKUP(B2,Pobočky!$A$1:$C$45,3,FALSE)," ")</calculatedColumnFormula>
    </tableColumn>
    <tableColumn id="2" name="Pobočka" dataDxfId="298"/>
    <tableColumn id="3" name="Oblast" dataDxfId="297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36">
      <calculatedColumnFormula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id="41" name="Tabulka5789101112131415161718192021222324252627282930313233343536373839404142" displayName="Tabulka5789101112131415161718192021222324252627282930313233343536373839404142" ref="A1:L417" totalsRowShown="0" headerRowDxfId="296" headerRowBorderDxfId="295" tableBorderDxfId="294" totalsRowBorderDxfId="293">
  <autoFilter ref="A1:L417"/>
  <tableColumns count="12">
    <tableColumn id="1" name="Pobočka č." dataDxfId="292">
      <calculatedColumnFormula>IFERROR(VLOOKUP(B2,Pobočky!$A$1:$C$45,3,FALSE)," ")</calculatedColumnFormula>
    </tableColumn>
    <tableColumn id="2" name="Pobočka" dataDxfId="291"/>
    <tableColumn id="3" name="Oblast" dataDxfId="290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35">
      <calculatedColumnFormula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id="40" name="Tabulka57891011121314151617181920212223242526272829303132333435363738394041" displayName="Tabulka57891011121314151617181920212223242526272829303132333435363738394041" ref="A1:L437" totalsRowShown="0" headerRowDxfId="289" headerRowBorderDxfId="288" tableBorderDxfId="287" totalsRowBorderDxfId="286">
  <autoFilter ref="A1:L437"/>
  <tableColumns count="12">
    <tableColumn id="1" name="Pobočka č." dataDxfId="285">
      <calculatedColumnFormula>IFERROR(VLOOKUP(B2,Pobočky!$A$1:$C$45,3,FALSE)," ")</calculatedColumnFormula>
    </tableColumn>
    <tableColumn id="2" name="Pobočka" dataDxfId="284"/>
    <tableColumn id="3" name="Oblast" dataDxfId="283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34">
      <calculatedColumnFormula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id="39" name="Tabulka578910111213141516171819202122232425262728293031323334353637383940" displayName="Tabulka578910111213141516171819202122232425262728293031323334353637383940" ref="A1:L417" totalsRowShown="0" headerRowDxfId="282" headerRowBorderDxfId="281" tableBorderDxfId="280" totalsRowBorderDxfId="279">
  <autoFilter ref="A1:L417"/>
  <tableColumns count="12">
    <tableColumn id="1" name="Pobočka č." dataDxfId="278">
      <calculatedColumnFormula>IFERROR(VLOOKUP(B2,Pobočky!$A$1:$C$45,3,FALSE)," ")</calculatedColumnFormula>
    </tableColumn>
    <tableColumn id="2" name="Pobočka" dataDxfId="277"/>
    <tableColumn id="3" name="Oblast" dataDxfId="276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33">
      <calculatedColumnFormula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id="38" name="Tabulka5789101112131415161718192021222324252627282930313233343536373839" displayName="Tabulka5789101112131415161718192021222324252627282930313233343536373839" ref="A1:L428" totalsRowShown="0" headerRowDxfId="275" headerRowBorderDxfId="274" tableBorderDxfId="273" totalsRowBorderDxfId="272">
  <autoFilter ref="A1:L428"/>
  <tableColumns count="12">
    <tableColumn id="1" name="Pobočka č." dataDxfId="271">
      <calculatedColumnFormula>IFERROR(VLOOKUP(B2,Pobočky!$A$1:$C$45,3,FALSE)," ")</calculatedColumnFormula>
    </tableColumn>
    <tableColumn id="2" name="Pobočka" dataDxfId="270"/>
    <tableColumn id="3" name="Oblast" dataDxfId="269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32">
      <calculatedColumnFormula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id="37" name="Tabulka57891011121314151617181920212223242526272829303132333435363738" displayName="Tabulka57891011121314151617181920212223242526272829303132333435363738" ref="A1:L424" totalsRowShown="0" headerRowDxfId="268" headerRowBorderDxfId="267" tableBorderDxfId="266" totalsRowBorderDxfId="265">
  <autoFilter ref="A1:L424"/>
  <tableColumns count="12">
    <tableColumn id="1" name="Pobočka č." dataDxfId="264">
      <calculatedColumnFormula>IFERROR(VLOOKUP(B2,Pobočky!$A$1:$C$45,3,FALSE)," ")</calculatedColumnFormula>
    </tableColumn>
    <tableColumn id="2" name="Pobočka" dataDxfId="263"/>
    <tableColumn id="3" name="Oblast" dataDxfId="262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31">
      <calculatedColumnFormula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id="36" name="Tabulka578910111213141516171819202122232425262728293031323334353637" displayName="Tabulka578910111213141516171819202122232425262728293031323334353637" ref="A1:L417" totalsRowShown="0" headerRowDxfId="261" headerRowBorderDxfId="260" tableBorderDxfId="259" totalsRowBorderDxfId="258">
  <autoFilter ref="A1:L417"/>
  <tableColumns count="12">
    <tableColumn id="1" name="Pobočka č." dataDxfId="257">
      <calculatedColumnFormula>IFERROR(VLOOKUP(B2,Pobočky!$A$1:$C$45,3,FALSE)," ")</calculatedColumnFormula>
    </tableColumn>
    <tableColumn id="2" name="Pobočka" dataDxfId="256"/>
    <tableColumn id="3" name="Oblast" dataDxfId="255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30">
      <calculatedColumnFormula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id="35" name="Tabulka5789101112131415161718192021222324252627282930313233343536" displayName="Tabulka5789101112131415161718192021222324252627282930313233343536" ref="A1:L420" totalsRowShown="0" headerRowDxfId="254" headerRowBorderDxfId="253" tableBorderDxfId="252" totalsRowBorderDxfId="251">
  <autoFilter ref="A1:L420"/>
  <tableColumns count="12">
    <tableColumn id="1" name="Pobočka č." dataDxfId="250">
      <calculatedColumnFormula>IFERROR(VLOOKUP(B2,Pobočky!$A$1:$C$45,3,FALSE)," ")</calculatedColumnFormula>
    </tableColumn>
    <tableColumn id="2" name="Pobočka" dataDxfId="249"/>
    <tableColumn id="3" name="Oblast" dataDxfId="248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29">
      <calculatedColumnFormula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id="34" name="Tabulka57891011121314151617181920212223242526272829303132333435" displayName="Tabulka57891011121314151617181920212223242526272829303132333435" ref="A1:L414" totalsRowShown="0" headerRowDxfId="247" headerRowBorderDxfId="246" tableBorderDxfId="245" totalsRowBorderDxfId="244">
  <autoFilter ref="A1:L414"/>
  <tableColumns count="12">
    <tableColumn id="1" name="Pobočka č." dataDxfId="243">
      <calculatedColumnFormula>IFERROR(VLOOKUP(B2,Pobočky!$A$1:$C$45,3,FALSE)," ")</calculatedColumnFormula>
    </tableColumn>
    <tableColumn id="2" name="Pobočka" dataDxfId="242"/>
    <tableColumn id="3" name="Oblast" dataDxfId="241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28">
      <calculatedColumnFormula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id="33" name="Tabulka578910111213141516171819202122232425262728293031323334" displayName="Tabulka578910111213141516171819202122232425262728293031323334" ref="A1:L410" totalsRowShown="0" headerRowDxfId="240" headerRowBorderDxfId="239" tableBorderDxfId="238" totalsRowBorderDxfId="237">
  <autoFilter ref="A1:L410"/>
  <tableColumns count="12">
    <tableColumn id="1" name="Pobočka č." dataDxfId="236">
      <calculatedColumnFormula>IFERROR(VLOOKUP(B2,Pobočky!$A$1:$C$45,3,FALSE)," ")</calculatedColumnFormula>
    </tableColumn>
    <tableColumn id="2" name="Pobočka" dataDxfId="235"/>
    <tableColumn id="3" name="Oblast" dataDxfId="234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27">
      <calculatedColumnFormula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id="32" name="Tabulka5789101112131415161718192021222324252627282930313233" displayName="Tabulka5789101112131415161718192021222324252627282930313233" ref="A1:L411" totalsRowShown="0" headerRowDxfId="233" headerRowBorderDxfId="232" tableBorderDxfId="231" totalsRowBorderDxfId="230">
  <autoFilter ref="A1:L411"/>
  <tableColumns count="12">
    <tableColumn id="1" name="Pobočka č." dataDxfId="229">
      <calculatedColumnFormula>IFERROR(VLOOKUP(B2,Pobočky!$A$1:$C$45,3,FALSE)," ")</calculatedColumnFormula>
    </tableColumn>
    <tableColumn id="2" name="Pobočka" dataDxfId="228"/>
    <tableColumn id="3" name="Oblast" dataDxfId="227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26">
      <calculatedColumnFormula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id="31" name="Tabulka57891011121314151617181920212223242526272829303132" displayName="Tabulka57891011121314151617181920212223242526272829303132" ref="A1:L416" totalsRowShown="0" headerRowDxfId="226" headerRowBorderDxfId="225" tableBorderDxfId="224" totalsRowBorderDxfId="223">
  <autoFilter ref="A1:L416"/>
  <tableColumns count="12">
    <tableColumn id="1" name="Pobočka č." dataDxfId="222">
      <calculatedColumnFormula>IFERROR(VLOOKUP(B2,Pobočky!$A$1:$C$45,3,FALSE)," ")</calculatedColumnFormula>
    </tableColumn>
    <tableColumn id="2" name="Pobočka" dataDxfId="221"/>
    <tableColumn id="3" name="Oblast" dataDxfId="220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25">
      <calculatedColumnFormula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id="30" name="Tabulka578910111213141516171819202122232425262728293031" displayName="Tabulka578910111213141516171819202122232425262728293031" ref="A1:L400" totalsRowShown="0" headerRowDxfId="219" headerRowBorderDxfId="218" tableBorderDxfId="217" totalsRowBorderDxfId="216">
  <autoFilter ref="A1:L400"/>
  <tableColumns count="12">
    <tableColumn id="1" name="Pobočka č." dataDxfId="215">
      <calculatedColumnFormula>IFERROR(VLOOKUP(B2,Pobočky!$A$1:$C$45,3,FALSE)," ")</calculatedColumnFormula>
    </tableColumn>
    <tableColumn id="2" name="Pobočka" dataDxfId="214"/>
    <tableColumn id="3" name="Oblast" dataDxfId="213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24">
      <calculatedColumnFormula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id="29" name="Tabulka5789101112131415161718192021222324252627282930" displayName="Tabulka5789101112131415161718192021222324252627282930" ref="A1:L415" totalsRowShown="0" headerRowDxfId="212" headerRowBorderDxfId="211" tableBorderDxfId="210" totalsRowBorderDxfId="209">
  <autoFilter ref="A1:L415"/>
  <tableColumns count="12">
    <tableColumn id="1" name="Pobočka č." dataDxfId="208">
      <calculatedColumnFormula>IFERROR(VLOOKUP(B2,Pobočky!$A$1:$C$45,3,FALSE)," ")</calculatedColumnFormula>
    </tableColumn>
    <tableColumn id="2" name="Pobočka" dataDxfId="207"/>
    <tableColumn id="3" name="Oblast" dataDxfId="206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23">
      <calculatedColumnFormula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 dataDxfId="205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id="28" name="Tabulka57891011121314151617181920212223242526272829" displayName="Tabulka57891011121314151617181920212223242526272829" ref="A1:L402" totalsRowShown="0" headerRowDxfId="204" headerRowBorderDxfId="203" tableBorderDxfId="202" totalsRowBorderDxfId="201">
  <autoFilter ref="A1:L402"/>
  <tableColumns count="12">
    <tableColumn id="1" name="Pobočka č." dataDxfId="200">
      <calculatedColumnFormula>IFERROR(VLOOKUP(B2,Pobočky!$A$1:$C$45,3,FALSE)," ")</calculatedColumnFormula>
    </tableColumn>
    <tableColumn id="2" name="Pobočka" dataDxfId="199"/>
    <tableColumn id="3" name="Oblast" dataDxfId="198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22">
      <calculatedColumnFormula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id="27" name="Tabulka578910111213141516171819202122232425262728" displayName="Tabulka578910111213141516171819202122232425262728" ref="A1:L421" totalsRowShown="0" headerRowDxfId="197" headerRowBorderDxfId="196" tableBorderDxfId="195" totalsRowBorderDxfId="194">
  <autoFilter ref="A1:L421"/>
  <tableColumns count="12">
    <tableColumn id="1" name="Pobočka č." dataDxfId="193">
      <calculatedColumnFormula>IFERROR(VLOOKUP(B2,Pobočky!$A$1:$C$45,3,FALSE)," ")</calculatedColumnFormula>
    </tableColumn>
    <tableColumn id="2" name="Pobočka" dataDxfId="192"/>
    <tableColumn id="3" name="Oblast" dataDxfId="191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21">
      <calculatedColumnFormula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id="26" name="Tabulka5789101112131415161718192021222324252627" displayName="Tabulka5789101112131415161718192021222324252627" ref="A1:L418" totalsRowShown="0" headerRowDxfId="190" headerRowBorderDxfId="189" tableBorderDxfId="188" totalsRowBorderDxfId="187">
  <autoFilter ref="A1:L418"/>
  <tableColumns count="12">
    <tableColumn id="1" name="Pobočka č." dataDxfId="186">
      <calculatedColumnFormula>IFERROR(VLOOKUP(B2,Pobočky!$A$1:$C$45,3,FALSE)," ")</calculatedColumnFormula>
    </tableColumn>
    <tableColumn id="2" name="Pobočka" dataDxfId="185"/>
    <tableColumn id="3" name="Oblast" dataDxfId="184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20">
      <calculatedColumnFormula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id="25" name="Tabulka57891011121314151617181920212223242526" displayName="Tabulka57891011121314151617181920212223242526" ref="A1:L419" totalsRowShown="0" headerRowDxfId="183" headerRowBorderDxfId="182" tableBorderDxfId="181" totalsRowBorderDxfId="180">
  <autoFilter ref="A1:L419"/>
  <tableColumns count="12">
    <tableColumn id="1" name="Pobočka č." dataDxfId="179">
      <calculatedColumnFormula>IFERROR(VLOOKUP(B2,Pobočky!$A$1:$C$45,3,FALSE)," ")</calculatedColumnFormula>
    </tableColumn>
    <tableColumn id="2" name="Pobočka" dataDxfId="178"/>
    <tableColumn id="3" name="Oblast" dataDxfId="177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19">
      <calculatedColumnFormula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id="24" name="Tabulka578910111213141516171819202122232425" displayName="Tabulka578910111213141516171819202122232425" ref="A1:L418" totalsRowShown="0" headerRowDxfId="176" headerRowBorderDxfId="175" tableBorderDxfId="174" totalsRowBorderDxfId="173">
  <autoFilter ref="A1:L418"/>
  <tableColumns count="12">
    <tableColumn id="1" name="Pobočka č." dataDxfId="172">
      <calculatedColumnFormula>IFERROR(VLOOKUP(B2,Pobočky!$A$1:$C$45,3,FALSE)," ")</calculatedColumnFormula>
    </tableColumn>
    <tableColumn id="2" name="Pobočka" dataDxfId="171"/>
    <tableColumn id="3" name="Oblast" dataDxfId="170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18">
      <calculatedColumnFormula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id="23" name="Tabulka5789101112131415161718192021222324" displayName="Tabulka5789101112131415161718192021222324" ref="A1:L422" totalsRowShown="0" headerRowDxfId="169" headerRowBorderDxfId="168" tableBorderDxfId="167" totalsRowBorderDxfId="166">
  <autoFilter ref="A1:L422"/>
  <tableColumns count="12">
    <tableColumn id="1" name="Pobočka č." dataDxfId="165">
      <calculatedColumnFormula>IFERROR(VLOOKUP(B2,Pobočky!$A$1:$C$45,3,FALSE)," ")</calculatedColumnFormula>
    </tableColumn>
    <tableColumn id="2" name="Pobočka" dataDxfId="164"/>
    <tableColumn id="3" name="Oblast" dataDxfId="163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17">
      <calculatedColumnFormula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id="22" name="Tabulka57891011121314151617181920212223" displayName="Tabulka57891011121314151617181920212223" ref="A1:L420" totalsRowShown="0" headerRowDxfId="162" headerRowBorderDxfId="161" tableBorderDxfId="160" totalsRowBorderDxfId="159">
  <autoFilter ref="A1:L420"/>
  <tableColumns count="12">
    <tableColumn id="1" name="Pobočka č." dataDxfId="158">
      <calculatedColumnFormula>IFERROR(VLOOKUP(B2,Pobočky!$A$1:$C$45,3,FALSE)," ")</calculatedColumnFormula>
    </tableColumn>
    <tableColumn id="2" name="Pobočka" dataDxfId="157"/>
    <tableColumn id="3" name="Oblast" dataDxfId="156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16">
      <calculatedColumnFormula>ROUND(Tabulka57891011121314151617181920212223[[#This Row],[Kapacita - počet polic]]*Tabulka57891011121314151617181920212223[[#This Row],[Kapacita - rozměr polic]]*IFERROR(VLOOKUP(Tabulka57891011121314151617181920212223[[#This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id="21" name="Tabulka578910111213141516171819202122" displayName="Tabulka578910111213141516171819202122" ref="A1:L417" totalsRowShown="0" headerRowDxfId="155" headerRowBorderDxfId="154" tableBorderDxfId="153" totalsRowBorderDxfId="152">
  <autoFilter ref="A1:L417"/>
  <tableColumns count="12">
    <tableColumn id="1" name="Pobočka č." dataDxfId="151">
      <calculatedColumnFormula>IFERROR(VLOOKUP(B2,Pobočky!$A$1:$C$45,3,FALSE)," ")</calculatedColumnFormula>
    </tableColumn>
    <tableColumn id="2" name="Pobočka" dataDxfId="150"/>
    <tableColumn id="3" name="Oblast" dataDxfId="149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15">
      <calculatedColumnFormula>ROUND(Tabulka578910111213141516171819202122[[#This Row],[Kapacita - počet polic]]*Tabulka578910111213141516171819202122[[#This Row],[Kapacita - rozměr polic]]*IFERROR(VLOOKUP(Tabulka578910111213141516171819202122[[#This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id="20" name="Tabulka5789101112131415161718192021" displayName="Tabulka5789101112131415161718192021" ref="A1:L417" totalsRowShown="0" headerRowDxfId="148" headerRowBorderDxfId="147" tableBorderDxfId="146" totalsRowBorderDxfId="145">
  <autoFilter ref="A1:L417"/>
  <tableColumns count="12">
    <tableColumn id="1" name="Pobočka č." dataDxfId="144">
      <calculatedColumnFormula>IFERROR(VLOOKUP(B2,Pobočky!$A$1:$C$45,3,FALSE)," ")</calculatedColumnFormula>
    </tableColumn>
    <tableColumn id="2" name="Pobočka" dataDxfId="143"/>
    <tableColumn id="3" name="Oblast" dataDxfId="142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14">
      <calculatedColumnFormula>ROUND(Tabulka5789101112131415161718192021[[#This Row],[Kapacita - počet polic]]*Tabulka5789101112131415161718192021[[#This Row],[Kapacita - rozměr polic]]*IFERROR(VLOOKUP(Tabulka5789101112131415161718192021[[#This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id="19" name="Tabulka57891011121314151617181920" displayName="Tabulka57891011121314151617181920" ref="A1:L427" totalsRowShown="0" headerRowDxfId="141" headerRowBorderDxfId="140" tableBorderDxfId="139" totalsRowBorderDxfId="138">
  <autoFilter ref="A1:L427"/>
  <tableColumns count="12">
    <tableColumn id="1" name="Pobočka č." dataDxfId="137">
      <calculatedColumnFormula>IFERROR(VLOOKUP(B2,Pobočky!$A$1:$C$45,3,FALSE)," ")</calculatedColumnFormula>
    </tableColumn>
    <tableColumn id="2" name="Pobočka" dataDxfId="136"/>
    <tableColumn id="3" name="Oblast" dataDxfId="135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13">
      <calculatedColumnFormula>ROUND(Tabulka57891011121314151617181920[[#This Row],[Kapacita - počet polic]]*Tabulka57891011121314151617181920[[#This Row],[Kapacita - rozměr polic]]*IFERROR(VLOOKUP(Tabulka57891011121314151617181920[[#This Row],[Označení]],OCHy[#All],2,FALSE),0.6),0)</calculatedColumnFormula>
    </tableColumn>
    <tableColumn id="8" name="Kapacita - počet polic"/>
    <tableColumn id="9" name="Kapacita - současný stav" dataDxfId="134">
      <calculatedColumnFormula>13*6-15-2-9</calculatedColumnFormula>
    </tableColumn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id="18" name="Tabulka578910111213141516171819" displayName="Tabulka578910111213141516171819" ref="A1:L450" totalsRowShown="0" headerRowDxfId="133" headerRowBorderDxfId="132" tableBorderDxfId="131" totalsRowBorderDxfId="130">
  <autoFilter ref="A1:L450"/>
  <tableColumns count="12">
    <tableColumn id="1" name="Pobočka č." dataDxfId="129">
      <calculatedColumnFormula>IFERROR(VLOOKUP(B2,Pobočky!$A$1:$C$45,3,FALSE)," ")</calculatedColumnFormula>
    </tableColumn>
    <tableColumn id="2" name="Pobočka" dataDxfId="128"/>
    <tableColumn id="3" name="Oblast" dataDxfId="127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12">
      <calculatedColumnFormula>ROUND(Tabulka578910111213141516171819[[#This Row],[Kapacita - počet polic]]*Tabulka578910111213141516171819[[#This Row],[Kapacita - rozměr polic]]*IFERROR(VLOOKUP(Tabulka578910111213141516171819[[#This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id="17" name="Tabulka5789101112131415161718" displayName="Tabulka5789101112131415161718" ref="A1:L397" totalsRowShown="0" headerRowDxfId="126" headerRowBorderDxfId="125" tableBorderDxfId="124" totalsRowBorderDxfId="123">
  <autoFilter ref="A1:L397"/>
  <tableColumns count="12">
    <tableColumn id="1" name="Pobočka č." dataDxfId="122">
      <calculatedColumnFormula>IFERROR(VLOOKUP(B2,Pobočky!$A$1:$C$45,3,FALSE)," ")</calculatedColumnFormula>
    </tableColumn>
    <tableColumn id="2" name="Pobočka" dataDxfId="121"/>
    <tableColumn id="3" name="Oblast" dataDxfId="120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11">
      <calculatedColumnFormula>ROUND(Tabulka5789101112131415161718[[#This Row],[Kapacita - počet polic]]*Tabulka5789101112131415161718[[#This Row],[Kapacita - rozměr polic]]*IFERROR(VLOOKUP(Tabulka5789101112131415161718[[#This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id="16" name="Tabulka57891011121314151617" displayName="Tabulka57891011121314151617" ref="A1:L397" totalsRowShown="0" headerRowDxfId="119" headerRowBorderDxfId="118" tableBorderDxfId="117" totalsRowBorderDxfId="116">
  <autoFilter ref="A1:L397"/>
  <tableColumns count="12">
    <tableColumn id="1" name="Pobočka č." dataDxfId="115">
      <calculatedColumnFormula>IFERROR(VLOOKUP(B2,Pobočky!$A$1:$C$45,3,FALSE)," ")</calculatedColumnFormula>
    </tableColumn>
    <tableColumn id="2" name="Pobočka" dataDxfId="114"/>
    <tableColumn id="3" name="Oblast" dataDxfId="113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10">
      <calculatedColumnFormula>ROUND(Tabulka57891011121314151617[[#This Row],[Kapacita - počet polic]]*Tabulka57891011121314151617[[#This Row],[Kapacita - rozměr polic]]*IFERROR(VLOOKUP(Tabulka57891011121314151617[[#This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id="15" name="Tabulka578910111213141516" displayName="Tabulka578910111213141516" ref="A1:M418" totalsRowShown="0" headerRowDxfId="112" headerRowBorderDxfId="111" tableBorderDxfId="110" totalsRowBorderDxfId="109">
  <autoFilter ref="A1:M418"/>
  <tableColumns count="13">
    <tableColumn id="1" name="Pobočka č." dataDxfId="108">
      <calculatedColumnFormula>IFERROR(VLOOKUP(B2,Pobočky!$A$1:$C$45,3,FALSE)," ")</calculatedColumnFormula>
    </tableColumn>
    <tableColumn id="2" name="Pobočka" dataDxfId="107"/>
    <tableColumn id="3" name="Oblast" dataDxfId="106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9">
      <calculatedColumnFormula>ROUND(Tabulka578910111213141516[[#This Row],[Kapacita - počet polic]]*Tabulka578910111213141516[[#This Row],[Kapacita - rozměr polic]]*IFERROR(VLOOKUP(Tabulka578910111213141516[[#This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  <tableColumn id="13" name="Sloupec1"/>
  </tableColumns>
  <tableStyleInfo name="TableStyleMedium7" showFirstColumn="0" showLastColumn="0" showRowStripes="1" showColumnStripes="0"/>
</table>
</file>

<file path=xl/tables/table41.xml><?xml version="1.0" encoding="utf-8"?>
<table xmlns="http://schemas.openxmlformats.org/spreadsheetml/2006/main" id="14" name="Tabulka5789101112131415" displayName="Tabulka5789101112131415" ref="A1:L404" totalsRowShown="0" headerRowDxfId="105" headerRowBorderDxfId="104" tableBorderDxfId="103" totalsRowBorderDxfId="102">
  <autoFilter ref="A1:L404"/>
  <tableColumns count="12">
    <tableColumn id="1" name="Pobočka č." dataDxfId="101">
      <calculatedColumnFormula>IFERROR(VLOOKUP(B2,Pobočky!$A$1:$C$45,3,FALSE)," ")</calculatedColumnFormula>
    </tableColumn>
    <tableColumn id="2" name="Pobočka" dataDxfId="100"/>
    <tableColumn id="3" name="Oblast" dataDxfId="99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8">
      <calculatedColumnFormula>ROUND(Tabulka5789101112131415[[#This Row],[Kapacita - počet polic]]*Tabulka5789101112131415[[#This Row],[Kapacita - rozměr polic]]*IFERROR(VLOOKUP(Tabulka5789101112131415[[#This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42.xml><?xml version="1.0" encoding="utf-8"?>
<table xmlns="http://schemas.openxmlformats.org/spreadsheetml/2006/main" id="13" name="Tabulka57891011121314" displayName="Tabulka57891011121314" ref="A1:L400" totalsRowShown="0" headerRowDxfId="98" headerRowBorderDxfId="97" tableBorderDxfId="96" totalsRowBorderDxfId="95">
  <autoFilter ref="A1:L400"/>
  <tableColumns count="12">
    <tableColumn id="1" name="Pobočka č." dataDxfId="94">
      <calculatedColumnFormula>IFERROR(VLOOKUP(B2,Pobočky!$A$1:$C$45,3,FALSE)," ")</calculatedColumnFormula>
    </tableColumn>
    <tableColumn id="2" name="Pobočka" dataDxfId="93"/>
    <tableColumn id="3" name="Oblast" dataDxfId="92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7">
      <calculatedColumnFormula>ROUND(Tabulka57891011121314[[#This Row],[Kapacita - počet polic]]*Tabulka57891011121314[[#This Row],[Kapacita - rozměr polic]]*IFERROR(VLOOKUP(Tabulka57891011121314[[#This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43.xml><?xml version="1.0" encoding="utf-8"?>
<table xmlns="http://schemas.openxmlformats.org/spreadsheetml/2006/main" id="12" name="Tabulka578910111213" displayName="Tabulka578910111213" ref="A1:L395" totalsRowShown="0" headerRowDxfId="91" headerRowBorderDxfId="90" tableBorderDxfId="89" totalsRowBorderDxfId="88">
  <autoFilter ref="A1:L395"/>
  <tableColumns count="12">
    <tableColumn id="1" name="Pobočka č." dataDxfId="87">
      <calculatedColumnFormula>IFERROR(VLOOKUP(B2,Pobočky!$A$1:$C$45,3,FALSE)," ")</calculatedColumnFormula>
    </tableColumn>
    <tableColumn id="2" name="Pobočka" dataDxfId="86"/>
    <tableColumn id="3" name="Oblast" dataDxfId="85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6">
      <calculatedColumnFormula>ROUND(Tabulka578910111213[[#This Row],[Kapacita - počet polic]]*Tabulka578910111213[[#This Row],[Kapacita - rozměr polic]]*IFERROR(VLOOKUP(Tabulka578910111213[[#This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44.xml><?xml version="1.0" encoding="utf-8"?>
<table xmlns="http://schemas.openxmlformats.org/spreadsheetml/2006/main" id="11" name="Tabulka5789101112" displayName="Tabulka5789101112" ref="A1:L396" totalsRowShown="0" headerRowDxfId="84" headerRowBorderDxfId="83" tableBorderDxfId="82" totalsRowBorderDxfId="81">
  <autoFilter ref="A1:L396"/>
  <tableColumns count="12">
    <tableColumn id="1" name="Pobočka č." dataDxfId="80">
      <calculatedColumnFormula>IFERROR(VLOOKUP(B2,Pobočky!$A$1:$C$45,3,FALSE)," ")</calculatedColumnFormula>
    </tableColumn>
    <tableColumn id="2" name="Pobočka" dataDxfId="79"/>
    <tableColumn id="3" name="Oblast" dataDxfId="78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5">
      <calculatedColumnFormula>ROUND(Tabulka5789101112[[#This Row],[Kapacita - počet polic]]*Tabulka5789101112[[#This Row],[Kapacita - rozměr polic]]*IFERROR(VLOOKUP(Tabulka5789101112[[#This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45.xml><?xml version="1.0" encoding="utf-8"?>
<table xmlns="http://schemas.openxmlformats.org/spreadsheetml/2006/main" id="10" name="Tabulka57891011" displayName="Tabulka57891011" ref="A1:L398" totalsRowShown="0" headerRowDxfId="77" headerRowBorderDxfId="76" tableBorderDxfId="75" totalsRowBorderDxfId="74">
  <autoFilter ref="A1:L398"/>
  <tableColumns count="12">
    <tableColumn id="1" name="Pobočka č." dataDxfId="73">
      <calculatedColumnFormula>IFERROR(VLOOKUP(B2,Pobočky!$A$1:$C$45,3,FALSE)," ")</calculatedColumnFormula>
    </tableColumn>
    <tableColumn id="2" name="Pobočka" dataDxfId="72"/>
    <tableColumn id="3" name="Oblast" dataDxfId="71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4">
      <calculatedColumnFormula>ROUND(Tabulka57891011[[#This Row],[Kapacita - počet polic]]*Tabulka57891011[[#This Row],[Kapacita - rozměr polic]]*IFERROR(VLOOKUP(Tabulka57891011[[#This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46.xml><?xml version="1.0" encoding="utf-8"?>
<table xmlns="http://schemas.openxmlformats.org/spreadsheetml/2006/main" id="9" name="Tabulka578910" displayName="Tabulka578910" ref="A1:L399" totalsRowShown="0" headerRowDxfId="70" headerRowBorderDxfId="69" tableBorderDxfId="68" totalsRowBorderDxfId="67">
  <autoFilter ref="A1:L399"/>
  <tableColumns count="12">
    <tableColumn id="1" name="Pobočka č." dataDxfId="66">
      <calculatedColumnFormula>IFERROR(VLOOKUP(B2,Pobočky!$A$1:$C$45,3,FALSE)," ")</calculatedColumnFormula>
    </tableColumn>
    <tableColumn id="2" name="Pobočka" dataDxfId="65"/>
    <tableColumn id="3" name="Oblast" dataDxfId="64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3">
      <calculatedColumnFormula>ROUND(Tabulka578910[[#This Row],[Kapacita - počet polic]]*Tabulka578910[[#This Row],[Kapacita - rozměr polic]]*IFERROR(VLOOKUP(Tabulka578910[[#This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47.xml><?xml version="1.0" encoding="utf-8"?>
<table xmlns="http://schemas.openxmlformats.org/spreadsheetml/2006/main" id="8" name="Tabulka5789" displayName="Tabulka5789" ref="A1:L387" totalsRowShown="0" headerRowDxfId="63" headerRowBorderDxfId="62" tableBorderDxfId="61" totalsRowBorderDxfId="60">
  <autoFilter ref="A1:L387"/>
  <tableColumns count="12">
    <tableColumn id="1" name="Pobočka č." dataDxfId="59">
      <calculatedColumnFormula>IFERROR(VLOOKUP(B2,Pobočky!$A$1:$C$45,3,FALSE)," ")</calculatedColumnFormula>
    </tableColumn>
    <tableColumn id="2" name="Pobočka" dataDxfId="58"/>
    <tableColumn id="3" name="Oblast" dataDxfId="57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2">
      <calculatedColumnFormula>ROUND(Tabulka5789[[#This Row],[Kapacita - počet polic]]*Tabulka5789[[#This Row],[Kapacita - rozměr polic]]*IFERROR(VLOOKUP(Tabulka5789[[#This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48.xml><?xml version="1.0" encoding="utf-8"?>
<table xmlns="http://schemas.openxmlformats.org/spreadsheetml/2006/main" id="7" name="Tabulka578" displayName="Tabulka578" ref="A1:L394" totalsRowShown="0" headerRowDxfId="56" headerRowBorderDxfId="55" tableBorderDxfId="54" totalsRowBorderDxfId="53">
  <autoFilter ref="A1:L394"/>
  <tableColumns count="12">
    <tableColumn id="1" name="Pobočka č." dataDxfId="52">
      <calculatedColumnFormula>IFERROR(VLOOKUP(B2,Pobočky!$A$1:$C$45,3,FALSE)," ")</calculatedColumnFormula>
    </tableColumn>
    <tableColumn id="2" name="Pobočka" dataDxfId="51"/>
    <tableColumn id="3" name="Oblast" dataDxfId="50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1">
      <calculatedColumnFormula>ROUND(Tabulka578[[#This Row],[Kapacita - počet polic]]*Tabulka578[[#This Row],[Kapacita - rozměr polic]]*IFERROR(VLOOKUP(Tabulka578[[#This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</tableColumns>
  <tableStyleInfo name="TableStyleMedium7" showFirstColumn="0" showLastColumn="0" showRowStripes="1" showColumnStripes="0"/>
</table>
</file>

<file path=xl/tables/table49.xml><?xml version="1.0" encoding="utf-8"?>
<table xmlns="http://schemas.openxmlformats.org/spreadsheetml/2006/main" id="6" name="Tabulka57" displayName="Tabulka57" ref="A1:N414" totalsRowShown="0" headerRowDxfId="49" headerRowBorderDxfId="48" tableBorderDxfId="47" totalsRowBorderDxfId="46">
  <autoFilter ref="A1:N414"/>
  <tableColumns count="14">
    <tableColumn id="1" name="Pobočka č." dataDxfId="45">
      <calculatedColumnFormula>IFERROR(VLOOKUP(B2,Pobočky!$A$1:$C$45,3,FALSE)," ")</calculatedColumnFormula>
    </tableColumn>
    <tableColumn id="2" name="Pobočka" dataDxfId="44"/>
    <tableColumn id="3" name="Oblast" dataDxfId="43">
      <calculatedColumnFormula>IFERROR(VLOOKUP(B2,Pobočky!$A$1:$C$45,2,FALSE)," ")</calculatedColumnFormula>
    </tableColumn>
    <tableColumn id="4" name="Lokace - systémové označení (Koniáš)"/>
    <tableColumn id="5" name="Typ"/>
    <tableColumn id="6" name="Označení"/>
    <tableColumn id="7" name="Kapacita svazky" dataDxfId="0">
      <calculatedColumnFormula>ROUND(Tabulka57[[#This Row],[Kapacita - počet polic]]*Tabulka57[[#This Row],[Kapacita - rozměr polic]]*IFERROR(VLOOKUP(Tabulka57[[#This Row],[Označení]],OCHy[#All],2,FALSE),0.6),0)</calculatedColumnFormula>
    </tableColumn>
    <tableColumn id="8" name="Kapacita - počet polic"/>
    <tableColumn id="9" name="Kapacita - současný stav"/>
    <tableColumn id="10" name="Kapacita - rozměr polic"/>
    <tableColumn id="11" name="Poznámka"/>
    <tableColumn id="12" name="Jakou byste doporučili ideální naplněnost?"/>
    <tableColumn id="13" name="Sloupec1"/>
    <tableColumn id="15" name="Sloupec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5-21T12:04:14.28" personId="{C7FA04B6-6DC0-4B15-96DE-07EE64C7D8EF}" id="{21BEF3A5-B8DF-4958-AE57-779759D127B3}" done="1">
    <text>propojit s pobočkami</text>
  </threadedComment>
  <threadedComment ref="B1" dT="2024-05-21T12:04:23.53" personId="{C7FA04B6-6DC0-4B15-96DE-07EE64C7D8EF}" id="{5247336C-E148-4666-B62D-73FB8542FC2E}" done="1">
    <text>vybírátko - seznam poboček</text>
  </threadedComment>
  <threadedComment ref="C1" dT="2024-05-21T12:03:32.76" personId="{C7FA04B6-6DC0-4B15-96DE-07EE64C7D8EF}" id="{35CFBE0F-CF1B-45BF-92C9-EEAD0EEABF4C}" done="1">
    <text xml:space="preserve">propojit s pobočkami (aut. vyplnění)
</text>
  </threadedComment>
  <threadedComment ref="E1" dT="2024-05-21T12:10:19.67" personId="{C7FA04B6-6DC0-4B15-96DE-07EE64C7D8EF}" id="{FFCBC561-81E9-4422-9D52-5C0D5AB122DC}" done="1">
    <text>rozšířit - Beletrie - dospělí, Beletrie - děti, Naučná - dospělí, Naučná - děti</text>
  </threadedComment>
  <threadedComment ref="F1" dT="2024-05-21T12:03:15.36" personId="{C7FA04B6-6DC0-4B15-96DE-07EE64C7D8EF}" id="{875B145A-3F2C-4CC3-8FFC-A7963C9F3263}" done="1">
    <text>vybírátko - OCH + piktogram z kapacitních plánů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833A52A2-262C-492E-8F70-162D368520AF}">
    <text>Vyplní se automaticky</text>
  </threadedComment>
  <threadedComment ref="B1" dT="2024-09-18T13:00:13.42" personId="{23417A67-0ABE-432D-811D-145D1721AE66}" id="{C0613FE5-238F-4AB4-8B24-47DA5C618F2B}">
    <text>Vybrat ze seznamu</text>
  </threadedComment>
  <threadedComment ref="C1" dT="2024-09-18T13:00:28.98" personId="{23417A67-0ABE-432D-811D-145D1721AE66}" id="{5C1CA517-3503-4FD7-9B71-07EA6E1B7839}">
    <text>Vyplní se automaticky podle vybrané pobočky</text>
  </threadedComment>
  <threadedComment ref="F1" dT="2024-05-21T12:03:15.36" personId="{C7FA04B6-6DC0-4B15-96DE-07EE64C7D8EF}" id="{EFCFA1DA-D88F-4A7A-9CC8-2887454C56DB}" done="1">
    <text>vybírátko - OCH + piktogram z kapacitních plánů</text>
  </threadedComment>
  <threadedComment ref="G1" dT="2024-09-18T13:01:14.94" personId="{23417A67-0ABE-432D-811D-145D1721AE66}" id="{15285533-9485-49E6-9851-680BF3AF14AB}">
    <text>Vyplňovat pouze číslo, komentář případně do poznámky</text>
  </threadedComment>
  <threadedComment ref="H1" dT="2024-09-18T13:01:23.67" personId="{23417A67-0ABE-432D-811D-145D1721AE66}" id="{59FDF5D7-7450-4457-9518-6BBC8A4A991C}">
    <text>Vyplňovat pouze číslo, komentář případně do poznámky</text>
  </threadedComment>
  <threadedComment ref="I1" dT="2024-09-18T13:01:29.66" personId="{23417A67-0ABE-432D-811D-145D1721AE66}" id="{4934D727-8460-449E-98C6-320CD9D3A253}">
    <text>Vyplňovat pouze číslo, komentář případně do poznámky</text>
  </threadedComment>
  <threadedComment ref="J1" dT="2024-09-18T13:01:37.25" personId="{23417A67-0ABE-432D-811D-145D1721AE66}" id="{EBAFDEC0-ED4D-4F35-B622-D04CA4492C9E}">
    <text>Vyplňovat pouze číslo, komentář případně do poznámky</text>
  </threadedComment>
  <threadedComment ref="L1" dT="2024-09-18T13:01:47.70" personId="{23417A67-0ABE-432D-811D-145D1721AE66}" id="{CD20DA14-CAF3-47F6-BAA9-D9C2A377904A}">
    <text>Vyplňovat pouze číslo, komentář případně do poznámky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484C67E0-A845-4B90-B30C-07ED3342051F}">
    <text>Vyplní se automaticky</text>
  </threadedComment>
  <threadedComment ref="B1" dT="2024-09-18T13:00:13.42" personId="{23417A67-0ABE-432D-811D-145D1721AE66}" id="{140891A4-5D18-4221-9007-0828237A3F80}">
    <text>Vybrat ze seznamu</text>
  </threadedComment>
  <threadedComment ref="C1" dT="2024-09-18T13:00:28.98" personId="{23417A67-0ABE-432D-811D-145D1721AE66}" id="{C128CC3A-35A3-48C5-9A06-008E1A8CA241}">
    <text>Vyplní se automaticky podle vybrané pobočky</text>
  </threadedComment>
  <threadedComment ref="F1" dT="2024-05-21T12:03:15.36" personId="{C7FA04B6-6DC0-4B15-96DE-07EE64C7D8EF}" id="{6216BDDD-8C95-4E01-8FB8-77EB5C4DFD7A}" done="1">
    <text>vybírátko - OCH + piktogram z kapacitních plánů</text>
  </threadedComment>
  <threadedComment ref="G1" dT="2024-09-18T13:01:14.94" personId="{23417A67-0ABE-432D-811D-145D1721AE66}" id="{9D8EEAF7-FDB6-48BC-BFFD-6BAE530038B4}">
    <text>Vyplňovat pouze číslo, komentář případně do poznámky</text>
  </threadedComment>
  <threadedComment ref="H1" dT="2024-09-18T13:01:23.67" personId="{23417A67-0ABE-432D-811D-145D1721AE66}" id="{F5510A37-B9F7-40A0-A780-2991B7A4C437}">
    <text>Vyplňovat pouze číslo, komentář případně do poznámky</text>
  </threadedComment>
  <threadedComment ref="I1" dT="2024-09-18T13:01:29.66" personId="{23417A67-0ABE-432D-811D-145D1721AE66}" id="{B45E12CA-250F-4697-B8EC-966A9F629989}">
    <text>Vyplňovat pouze číslo, komentář případně do poznámky</text>
  </threadedComment>
  <threadedComment ref="J1" dT="2024-09-18T13:01:37.25" personId="{23417A67-0ABE-432D-811D-145D1721AE66}" id="{D8E8319A-7539-49CF-87B3-A762DA143700}">
    <text>Vyplňovat pouze číslo, komentář případně do poznámky</text>
  </threadedComment>
  <threadedComment ref="L1" dT="2024-09-18T13:01:47.70" personId="{23417A67-0ABE-432D-811D-145D1721AE66}" id="{D4AE78E1-08D0-417B-A729-04350796F309}">
    <text>Vyplňovat pouze číslo, komentář případně do poznámky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F4441A31-BE99-4117-A661-53ECA616E2F1}">
    <text>Vyplní se automaticky</text>
  </threadedComment>
  <threadedComment ref="B1" dT="2024-09-18T13:00:13.42" personId="{23417A67-0ABE-432D-811D-145D1721AE66}" id="{1F4F9C20-9ED9-478A-9134-8F60C8A801ED}">
    <text>Vybrat ze seznamu</text>
  </threadedComment>
  <threadedComment ref="C1" dT="2024-09-18T13:00:28.98" personId="{23417A67-0ABE-432D-811D-145D1721AE66}" id="{60D00E9E-C3F9-48AD-9FBA-F1D02DD8CA3F}">
    <text>Vyplní se automaticky podle vybrané pobočky</text>
  </threadedComment>
  <threadedComment ref="F1" dT="2024-05-21T12:03:15.36" personId="{C7FA04B6-6DC0-4B15-96DE-07EE64C7D8EF}" id="{7367D7CB-79A2-40FD-ADAE-21F140922FDE}" done="1">
    <text>vybírátko - OCH + piktogram z kapacitních plánů</text>
  </threadedComment>
  <threadedComment ref="G1" dT="2024-09-18T13:01:14.94" personId="{23417A67-0ABE-432D-811D-145D1721AE66}" id="{143B5E40-9691-4F1B-AC2F-7E2095BB8B44}">
    <text>Vyplňovat pouze číslo, komentář případně do poznámky</text>
  </threadedComment>
  <threadedComment ref="H1" dT="2024-09-18T13:01:23.67" personId="{23417A67-0ABE-432D-811D-145D1721AE66}" id="{1116F621-4989-4191-856F-2233E16C992C}">
    <text>Vyplňovat pouze číslo, komentář případně do poznámky</text>
  </threadedComment>
  <threadedComment ref="I1" dT="2024-09-18T13:01:29.66" personId="{23417A67-0ABE-432D-811D-145D1721AE66}" id="{BB58586D-146E-4A19-8FA4-C6DEC8EAB245}">
    <text>Vyplňovat pouze číslo, komentář případně do poznámky</text>
  </threadedComment>
  <threadedComment ref="J1" dT="2024-09-18T13:01:37.25" personId="{23417A67-0ABE-432D-811D-145D1721AE66}" id="{5FA0F545-4897-4BF5-80B2-B009002D0335}">
    <text>Vyplňovat pouze číslo, komentář případně do poznámky</text>
  </threadedComment>
  <threadedComment ref="L1" dT="2024-09-18T13:01:47.70" personId="{23417A67-0ABE-432D-811D-145D1721AE66}" id="{2B39EB56-E6E7-455F-8DA9-16BE9B58BA69}">
    <text>Vyplňovat pouze číslo, komentář případně do poznámky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1D119456-4D94-4056-90F3-9C47C6BF9BF2}">
    <text>Vyplní se automaticky</text>
  </threadedComment>
  <threadedComment ref="B1" dT="2024-09-18T13:00:13.42" personId="{23417A67-0ABE-432D-811D-145D1721AE66}" id="{224762CF-412F-4A16-B638-3DF89F591AFC}">
    <text>Vybrat ze seznamu</text>
  </threadedComment>
  <threadedComment ref="C1" dT="2024-09-18T13:00:28.98" personId="{23417A67-0ABE-432D-811D-145D1721AE66}" id="{BC02C8DC-779B-4B52-8ABA-B1741FB82225}">
    <text>Vyplní se automaticky podle vybrané pobočky</text>
  </threadedComment>
  <threadedComment ref="F1" dT="2024-05-21T12:03:15.36" personId="{C7FA04B6-6DC0-4B15-96DE-07EE64C7D8EF}" id="{7FD37719-7CC4-48AE-8A42-343F701C1BFD}" done="1">
    <text>vybírátko - OCH + piktogram z kapacitních plánů</text>
  </threadedComment>
  <threadedComment ref="G1" dT="2024-09-18T13:01:14.94" personId="{23417A67-0ABE-432D-811D-145D1721AE66}" id="{11D3EECC-6869-4ECF-BD42-E75956C9CABA}">
    <text>Vyplňovat pouze číslo, komentář případně do poznámky</text>
  </threadedComment>
  <threadedComment ref="H1" dT="2024-09-18T13:01:23.67" personId="{23417A67-0ABE-432D-811D-145D1721AE66}" id="{8837E610-11EC-4BA9-BB6A-DB7B5BA79BAA}">
    <text>Vyplňovat pouze číslo, komentář případně do poznámky</text>
  </threadedComment>
  <threadedComment ref="I1" dT="2024-09-18T13:01:29.66" personId="{23417A67-0ABE-432D-811D-145D1721AE66}" id="{7E6E58DF-2C1C-40CA-A096-CC1156077995}">
    <text>Vyplňovat pouze číslo, komentář případně do poznámky</text>
  </threadedComment>
  <threadedComment ref="J1" dT="2024-09-18T13:01:37.25" personId="{23417A67-0ABE-432D-811D-145D1721AE66}" id="{863CC215-BA34-4563-98A8-1E8615A94BC8}">
    <text>Vyplňovat pouze číslo, komentář případně do poznámky</text>
  </threadedComment>
  <threadedComment ref="L1" dT="2024-09-18T13:01:47.70" personId="{23417A67-0ABE-432D-811D-145D1721AE66}" id="{6AE77E29-8736-47E8-A9AD-ABF4D2045DA2}">
    <text>Vyplňovat pouze číslo, komentář případně do poznámky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423FFBD6-7E76-4791-B855-467426385242}">
    <text>Vyplní se automaticky</text>
  </threadedComment>
  <threadedComment ref="B1" dT="2024-09-18T13:00:13.42" personId="{23417A67-0ABE-432D-811D-145D1721AE66}" id="{89B9EC4E-EA48-491E-9D53-3529F6188A9F}">
    <text>Vybrat ze seznamu</text>
  </threadedComment>
  <threadedComment ref="C1" dT="2024-09-18T13:00:28.98" personId="{23417A67-0ABE-432D-811D-145D1721AE66}" id="{4AED0EF3-838E-4FF0-85DA-3799B60CD68D}">
    <text>Vyplní se automaticky podle vybrané pobočky</text>
  </threadedComment>
  <threadedComment ref="F1" dT="2024-05-21T12:03:15.36" personId="{C7FA04B6-6DC0-4B15-96DE-07EE64C7D8EF}" id="{C0492F5D-BCC6-4F5C-8291-9A8281214570}" done="1">
    <text>vybírátko - OCH + piktogram z kapacitních plánů</text>
  </threadedComment>
  <threadedComment ref="G1" dT="2024-09-18T13:01:14.94" personId="{23417A67-0ABE-432D-811D-145D1721AE66}" id="{67B85B2D-7F50-4714-8409-6BE822A6E5AA}">
    <text>Vyplňovat pouze číslo, komentář případně do poznámky</text>
  </threadedComment>
  <threadedComment ref="H1" dT="2024-09-18T13:01:23.67" personId="{23417A67-0ABE-432D-811D-145D1721AE66}" id="{2CF45D7E-C179-4CD2-89B2-22539929EF30}">
    <text>Vyplňovat pouze číslo, komentář případně do poznámky</text>
  </threadedComment>
  <threadedComment ref="I1" dT="2024-09-18T13:01:29.66" personId="{23417A67-0ABE-432D-811D-145D1721AE66}" id="{5310C27B-1A5F-423A-84E3-B98B1E67329F}">
    <text>Vyplňovat pouze číslo, komentář případně do poznámky</text>
  </threadedComment>
  <threadedComment ref="J1" dT="2024-09-18T13:01:37.25" personId="{23417A67-0ABE-432D-811D-145D1721AE66}" id="{666F148B-A5A7-43CF-B9B3-8C3FF54C36B5}">
    <text>Vyplňovat pouze číslo, komentář případně do poznámky</text>
  </threadedComment>
  <threadedComment ref="L1" dT="2024-09-18T13:01:47.70" personId="{23417A67-0ABE-432D-811D-145D1721AE66}" id="{93EF2854-D072-4D9C-9474-BC0D09A9DD45}">
    <text>Vyplňovat pouze číslo, komentář případně do poznámky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7A30E63F-36E3-4A2A-84D7-955A15D66F24}">
    <text>Vyplní se automaticky</text>
  </threadedComment>
  <threadedComment ref="B1" dT="2024-09-18T13:00:13.42" personId="{23417A67-0ABE-432D-811D-145D1721AE66}" id="{59CD1484-5D46-4C58-B1A9-2ADBB5B985A6}">
    <text>Vybrat ze seznamu</text>
  </threadedComment>
  <threadedComment ref="C1" dT="2024-09-18T13:00:28.98" personId="{23417A67-0ABE-432D-811D-145D1721AE66}" id="{F7363E87-BFEA-4D05-B10D-59EDA33E2D94}">
    <text>Vyplní se automaticky podle vybrané pobočky</text>
  </threadedComment>
  <threadedComment ref="F1" dT="2024-05-21T12:03:15.36" personId="{C7FA04B6-6DC0-4B15-96DE-07EE64C7D8EF}" id="{0D6739AB-9192-43C4-93DF-0012029B9AB8}" done="1">
    <text>vybírátko - OCH + piktogram z kapacitních plánů</text>
  </threadedComment>
  <threadedComment ref="G1" dT="2024-09-18T13:01:14.94" personId="{23417A67-0ABE-432D-811D-145D1721AE66}" id="{5D421567-26E5-4897-B73C-C4F41C420080}">
    <text>Vyplňovat pouze číslo, komentář případně do poznámky</text>
  </threadedComment>
  <threadedComment ref="H1" dT="2024-09-18T13:01:23.67" personId="{23417A67-0ABE-432D-811D-145D1721AE66}" id="{8F7F639E-17CC-4DD4-A4F1-5715590D3A6D}">
    <text>Vyplňovat pouze číslo, komentář případně do poznámky</text>
  </threadedComment>
  <threadedComment ref="I1" dT="2024-09-18T13:01:29.66" personId="{23417A67-0ABE-432D-811D-145D1721AE66}" id="{16C6806E-9CA5-40C0-B4E8-2FDECE995673}">
    <text>Vyplňovat pouze číslo, komentář případně do poznámky</text>
  </threadedComment>
  <threadedComment ref="J1" dT="2024-09-18T13:01:37.25" personId="{23417A67-0ABE-432D-811D-145D1721AE66}" id="{7799DF26-A08A-4F68-9EBF-5C0494F5427C}">
    <text>Vyplňovat pouze číslo, komentář případně do poznámky</text>
  </threadedComment>
  <threadedComment ref="L1" dT="2024-09-18T13:01:47.70" personId="{23417A67-0ABE-432D-811D-145D1721AE66}" id="{F1C43E67-9BB9-4879-AC25-A3D354EE90D8}">
    <text>Vyplňovat pouze číslo, komentář případně do poznámky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7052E556-6609-4C31-B4AC-464D38639A93}">
    <text>Vyplní se automaticky</text>
  </threadedComment>
  <threadedComment ref="B1" dT="2024-09-18T13:00:13.42" personId="{23417A67-0ABE-432D-811D-145D1721AE66}" id="{728F7315-A3E3-4026-8A7B-E75D5F4A8AD4}">
    <text>Vybrat ze seznamu</text>
  </threadedComment>
  <threadedComment ref="C1" dT="2024-09-18T13:00:28.98" personId="{23417A67-0ABE-432D-811D-145D1721AE66}" id="{39CF5361-7975-4FE3-804D-F953BC7BC934}">
    <text>Vyplní se automaticky podle vybrané pobočky</text>
  </threadedComment>
  <threadedComment ref="F1" dT="2024-05-21T12:03:15.36" personId="{C7FA04B6-6DC0-4B15-96DE-07EE64C7D8EF}" id="{E1FDBE8B-6CD7-4559-9256-5DF157456818}" done="1">
    <text>vybírátko - OCH + piktogram z kapacitních plánů</text>
  </threadedComment>
  <threadedComment ref="G1" dT="2024-09-18T13:01:14.94" personId="{23417A67-0ABE-432D-811D-145D1721AE66}" id="{D5E2DD47-DCB3-4A4E-9607-B96377D79C23}">
    <text>Vyplňovat pouze číslo, komentář případně do poznámky</text>
  </threadedComment>
  <threadedComment ref="H1" dT="2024-09-18T13:01:23.67" personId="{23417A67-0ABE-432D-811D-145D1721AE66}" id="{92D134A6-AC3F-4AB5-93F7-4464D03E8491}">
    <text>Vyplňovat pouze číslo, komentář případně do poznámky</text>
  </threadedComment>
  <threadedComment ref="I1" dT="2024-09-18T13:01:29.66" personId="{23417A67-0ABE-432D-811D-145D1721AE66}" id="{CEC933BE-AE7B-431F-B615-473A10869DE9}">
    <text>Vyplňovat pouze číslo, komentář případně do poznámky</text>
  </threadedComment>
  <threadedComment ref="J1" dT="2024-09-18T13:01:37.25" personId="{23417A67-0ABE-432D-811D-145D1721AE66}" id="{E6AFED81-3B02-4FC2-BB8F-9EBF4AC9E37F}">
    <text>Vyplňovat pouze číslo, komentář případně do poznámky</text>
  </threadedComment>
  <threadedComment ref="L1" dT="2024-09-18T13:01:47.70" personId="{23417A67-0ABE-432D-811D-145D1721AE66}" id="{602083BC-42E9-4E6D-8142-280FE8DB3604}">
    <text>Vyplňovat pouze číslo, komentář případně do poznámky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B0BC2027-C306-4935-8F22-162D4DE6D1D6}">
    <text>Vyplní se automaticky</text>
  </threadedComment>
  <threadedComment ref="B1" dT="2024-09-18T13:00:13.42" personId="{23417A67-0ABE-432D-811D-145D1721AE66}" id="{15871F31-21BC-4ED7-976A-0D47081E8288}">
    <text>Vybrat ze seznamu</text>
  </threadedComment>
  <threadedComment ref="C1" dT="2024-09-18T13:00:28.98" personId="{23417A67-0ABE-432D-811D-145D1721AE66}" id="{1653F747-EAD9-4BF4-836C-0F74C0B2F0B1}">
    <text>Vyplní se automaticky podle vybrané pobočky</text>
  </threadedComment>
  <threadedComment ref="F1" dT="2024-05-21T12:03:15.36" personId="{C7FA04B6-6DC0-4B15-96DE-07EE64C7D8EF}" id="{A1F37370-3ADA-4CEB-8343-4E3BF16482D4}" done="1">
    <text>vybírátko - OCH + piktogram z kapacitních plánů</text>
  </threadedComment>
  <threadedComment ref="G1" dT="2024-09-18T13:01:14.94" personId="{23417A67-0ABE-432D-811D-145D1721AE66}" id="{A3BDA81F-1BF6-4FA9-BA26-B2192879E9C3}">
    <text>Vyplňovat pouze číslo, komentář případně do poznámky</text>
  </threadedComment>
  <threadedComment ref="H1" dT="2024-09-18T13:01:23.67" personId="{23417A67-0ABE-432D-811D-145D1721AE66}" id="{75C77F38-7B1B-40BC-86B0-16C3E07E31E9}">
    <text>Vyplňovat pouze číslo, komentář případně do poznámky</text>
  </threadedComment>
  <threadedComment ref="I1" dT="2024-09-18T13:01:29.66" personId="{23417A67-0ABE-432D-811D-145D1721AE66}" id="{B64E67AE-BBB7-4355-8504-FCC546B75A87}">
    <text>Vyplňovat pouze číslo, komentář případně do poznámky</text>
  </threadedComment>
  <threadedComment ref="J1" dT="2024-09-18T13:01:37.25" personId="{23417A67-0ABE-432D-811D-145D1721AE66}" id="{C2574CAD-C6B8-4441-A9ED-2574C5B4B031}">
    <text>Vyplňovat pouze číslo, komentář případně do poznámky</text>
  </threadedComment>
  <threadedComment ref="L1" dT="2024-09-18T13:01:47.70" personId="{23417A67-0ABE-432D-811D-145D1721AE66}" id="{07C665E1-4178-4058-9C83-3B943F698B8D}">
    <text>Vyplňovat pouze číslo, komentář případně do poznámky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AD7DA1B4-7FF6-4D0B-A5FD-8C6336564974}">
    <text>Vyplní se automaticky</text>
  </threadedComment>
  <threadedComment ref="B1" dT="2024-09-18T13:00:13.42" personId="{23417A67-0ABE-432D-811D-145D1721AE66}" id="{BACBC149-ED68-448A-B2E6-066B01697B87}">
    <text>Vybrat ze seznamu</text>
  </threadedComment>
  <threadedComment ref="C1" dT="2024-09-18T13:00:28.98" personId="{23417A67-0ABE-432D-811D-145D1721AE66}" id="{9F16F555-AC93-4C40-9523-518B981EA0FE}">
    <text>Vyplní se automaticky podle vybrané pobočky</text>
  </threadedComment>
  <threadedComment ref="F1" dT="2024-05-21T12:03:15.36" personId="{C7FA04B6-6DC0-4B15-96DE-07EE64C7D8EF}" id="{F7AC0B40-9019-4CAF-9170-EA54171B57E1}" done="1">
    <text>vybírátko - OCH + piktogram z kapacitních plánů</text>
  </threadedComment>
  <threadedComment ref="G1" dT="2024-09-18T13:01:14.94" personId="{23417A67-0ABE-432D-811D-145D1721AE66}" id="{CBA7BD2A-5EC5-43FE-BC15-20241F098A49}">
    <text>Vyplňovat pouze číslo, komentář případně do poznámky</text>
  </threadedComment>
  <threadedComment ref="H1" dT="2024-09-18T13:01:23.67" personId="{23417A67-0ABE-432D-811D-145D1721AE66}" id="{76BFDE16-A92B-4614-92C6-D76D1A5C4FAD}">
    <text>Vyplňovat pouze číslo, komentář případně do poznámky</text>
  </threadedComment>
  <threadedComment ref="I1" dT="2024-09-18T13:01:29.66" personId="{23417A67-0ABE-432D-811D-145D1721AE66}" id="{AF1DE530-05C1-4865-A68A-7378362343DE}">
    <text>Vyplňovat pouze číslo, komentář případně do poznámky</text>
  </threadedComment>
  <threadedComment ref="J1" dT="2024-09-18T13:01:37.25" personId="{23417A67-0ABE-432D-811D-145D1721AE66}" id="{A48326BD-3379-437B-BF3F-91359B99B8F9}">
    <text>Vyplňovat pouze číslo, komentář případně do poznámky</text>
  </threadedComment>
  <threadedComment ref="L1" dT="2024-09-18T13:01:47.70" personId="{23417A67-0ABE-432D-811D-145D1721AE66}" id="{38836170-FDC8-4D16-868A-F4297756E21F}">
    <text>Vyplňovat pouze číslo, komentář případně do poznámky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5529FF65-BACA-45A9-A93B-0F96AC21E330}">
    <text>Vyplní se automaticky</text>
  </threadedComment>
  <threadedComment ref="B1" dT="2024-09-18T13:00:13.42" personId="{23417A67-0ABE-432D-811D-145D1721AE66}" id="{C8FDB73B-81EE-4216-8E67-80A85F36E6F5}">
    <text>Vybrat ze seznamu</text>
  </threadedComment>
  <threadedComment ref="C1" dT="2024-09-18T13:00:28.98" personId="{23417A67-0ABE-432D-811D-145D1721AE66}" id="{E327E4CB-90A1-4DEC-BF13-B69973FA96C6}">
    <text>Vyplní se automaticky podle vybrané pobočky</text>
  </threadedComment>
  <threadedComment ref="F1" dT="2024-05-21T12:03:15.36" personId="{C7FA04B6-6DC0-4B15-96DE-07EE64C7D8EF}" id="{E464FF07-4D52-4A62-BCAE-0A3DD4DBD1A9}" done="1">
    <text>vybírátko - OCH + piktogram z kapacitních plánů</text>
  </threadedComment>
  <threadedComment ref="G1" dT="2024-09-18T13:01:14.94" personId="{23417A67-0ABE-432D-811D-145D1721AE66}" id="{30D483E9-F451-44DD-8A31-E2FFE938FC20}">
    <text>Vyplňovat pouze číslo, komentář případně do poznámky</text>
  </threadedComment>
  <threadedComment ref="H1" dT="2024-09-18T13:01:23.67" personId="{23417A67-0ABE-432D-811D-145D1721AE66}" id="{90DF70B3-B62F-4196-9575-ECDB91652C7B}">
    <text>Vyplňovat pouze číslo, komentář případně do poznámky</text>
  </threadedComment>
  <threadedComment ref="I1" dT="2024-09-18T13:01:29.66" personId="{23417A67-0ABE-432D-811D-145D1721AE66}" id="{D3ADD81C-F689-4110-92B6-5239AEE568F1}">
    <text>Vyplňovat pouze číslo, komentář případně do poznámky</text>
  </threadedComment>
  <threadedComment ref="J1" dT="2024-09-18T13:01:37.25" personId="{23417A67-0ABE-432D-811D-145D1721AE66}" id="{CF8D9E6F-64F8-41CB-988E-1344FEA60AC0}">
    <text>Vyplňovat pouze číslo, komentář případně do poznámky</text>
  </threadedComment>
  <threadedComment ref="L1" dT="2024-09-18T13:01:47.70" personId="{23417A67-0ABE-432D-811D-145D1721AE66}" id="{132A5AE9-C924-4C2C-B9DC-3E0668A31CBF}">
    <text>Vyplňovat pouze číslo, komentář případně do poznámky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86574ECF-7D39-4C28-8FFA-916550A8FA67}">
    <text>Vyplní se automaticky</text>
  </threadedComment>
  <threadedComment ref="B1" dT="2024-09-18T13:00:13.42" personId="{23417A67-0ABE-432D-811D-145D1721AE66}" id="{2EFE7359-2789-4454-B301-6001B9EA225D}">
    <text>Vybrat ze seznamu</text>
  </threadedComment>
  <threadedComment ref="C1" dT="2024-09-18T13:00:28.98" personId="{23417A67-0ABE-432D-811D-145D1721AE66}" id="{6419C4E6-F892-4DDD-A74E-5356CEE3AE1C}">
    <text>Vyplní se automaticky podle vybrané pobočky</text>
  </threadedComment>
  <threadedComment ref="F1" dT="2024-05-21T12:03:15.36" personId="{C7FA04B6-6DC0-4B15-96DE-07EE64C7D8EF}" id="{DA82DFDD-3CB0-469C-BB17-C2C62996BC16}" done="1">
    <text>vybírátko - OCH + piktogram z kapacitních plánů</text>
  </threadedComment>
  <threadedComment ref="G1" dT="2024-09-18T13:01:14.94" personId="{23417A67-0ABE-432D-811D-145D1721AE66}" id="{D7F3D337-6035-42C9-AE40-65A340AA7D31}">
    <text>Vyplňovat pouze číslo, komentář případně do poznámky</text>
  </threadedComment>
  <threadedComment ref="H1" dT="2024-09-18T13:01:23.67" personId="{23417A67-0ABE-432D-811D-145D1721AE66}" id="{F2E21834-1829-4632-AF8F-3D8C5569EBB0}">
    <text>Vyplňovat pouze číslo, komentář případně do poznámky</text>
  </threadedComment>
  <threadedComment ref="I1" dT="2024-09-18T13:01:29.66" personId="{23417A67-0ABE-432D-811D-145D1721AE66}" id="{DF65D9B0-AEAD-4D5F-9AEC-394EB101E66D}">
    <text>Vyplňovat pouze číslo, komentář případně do poznámky</text>
  </threadedComment>
  <threadedComment ref="J1" dT="2024-09-18T13:01:37.25" personId="{23417A67-0ABE-432D-811D-145D1721AE66}" id="{359E835B-7D90-4AF6-94B4-7C50F8344555}">
    <text>Vyplňovat pouze číslo, komentář případně do poznámky</text>
  </threadedComment>
  <threadedComment ref="L1" dT="2024-09-18T13:01:47.70" personId="{23417A67-0ABE-432D-811D-145D1721AE66}" id="{335BD118-BD21-4CC4-BBA1-8E99915E158F}">
    <text>Vyplňovat pouze číslo, komentář případně do poznámky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4BE4DEC0-FD8D-46C4-8FD4-A176720EF495}">
    <text>Vyplní se automaticky</text>
  </threadedComment>
  <threadedComment ref="B1" dT="2024-09-18T13:00:13.42" personId="{23417A67-0ABE-432D-811D-145D1721AE66}" id="{5DAA38E1-1D7D-48DA-A0C3-2CE1BD6972AD}">
    <text>Vybrat ze seznamu</text>
  </threadedComment>
  <threadedComment ref="C1" dT="2024-09-18T13:00:28.98" personId="{23417A67-0ABE-432D-811D-145D1721AE66}" id="{CB9F4015-590E-4655-BD6A-1FF9DEC795FC}">
    <text>Vyplní se automaticky podle vybrané pobočky</text>
  </threadedComment>
  <threadedComment ref="F1" dT="2024-05-21T12:03:15.36" personId="{C7FA04B6-6DC0-4B15-96DE-07EE64C7D8EF}" id="{68A86429-2E27-4F3D-ABAE-C9D92A4F100A}" done="1">
    <text>vybírátko - OCH + piktogram z kapacitních plánů</text>
  </threadedComment>
  <threadedComment ref="G1" dT="2024-09-18T13:01:14.94" personId="{23417A67-0ABE-432D-811D-145D1721AE66}" id="{32A4E6FD-C8EA-4FD8-B23B-CE62279C033B}">
    <text>Vyplňovat pouze číslo, komentář případně do poznámky</text>
  </threadedComment>
  <threadedComment ref="H1" dT="2024-09-18T13:01:23.67" personId="{23417A67-0ABE-432D-811D-145D1721AE66}" id="{5E9CC163-9386-4A65-95E1-1A86F79BCA27}">
    <text>Vyplňovat pouze číslo, komentář případně do poznámky</text>
  </threadedComment>
  <threadedComment ref="I1" dT="2024-09-18T13:01:29.66" personId="{23417A67-0ABE-432D-811D-145D1721AE66}" id="{28E22C52-C034-4ED1-82C9-4B68BEA386A4}">
    <text>Vyplňovat pouze číslo, komentář případně do poznámky</text>
  </threadedComment>
  <threadedComment ref="J1" dT="2024-09-18T13:01:37.25" personId="{23417A67-0ABE-432D-811D-145D1721AE66}" id="{F9182ED1-E7D1-452F-B895-C2291A04C0DE}">
    <text>Vyplňovat pouze číslo, komentář případně do poznámky</text>
  </threadedComment>
  <threadedComment ref="L1" dT="2024-09-18T13:01:47.70" personId="{23417A67-0ABE-432D-811D-145D1721AE66}" id="{08EAE128-95A6-4E76-A081-7045CB827D02}">
    <text>Vyplňovat pouze číslo, komentář případně do poznámky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DB2578D3-DFCC-4CF1-B4F3-0647CDA4D1E9}">
    <text>Vyplní se automaticky</text>
  </threadedComment>
  <threadedComment ref="B1" dT="2024-09-18T13:00:13.42" personId="{23417A67-0ABE-432D-811D-145D1721AE66}" id="{1A34084F-DD4C-4B01-A05D-943F9F0D3393}">
    <text>Vybrat ze seznamu</text>
  </threadedComment>
  <threadedComment ref="C1" dT="2024-09-18T13:00:28.98" personId="{23417A67-0ABE-432D-811D-145D1721AE66}" id="{1A14761A-E583-400F-BE0A-4202DDDE67B7}">
    <text>Vyplní se automaticky podle vybrané pobočky</text>
  </threadedComment>
  <threadedComment ref="F1" dT="2024-05-21T12:03:15.36" personId="{C7FA04B6-6DC0-4B15-96DE-07EE64C7D8EF}" id="{E8D1DE96-E743-4618-A9D6-7A813A428A32}" done="1">
    <text>vybírátko - OCH + piktogram z kapacitních plánů</text>
  </threadedComment>
  <threadedComment ref="G1" dT="2024-09-18T13:01:14.94" personId="{23417A67-0ABE-432D-811D-145D1721AE66}" id="{79FBC45D-EC76-44DD-8C30-3A4F51531AD9}">
    <text>Vyplňovat pouze číslo, komentář případně do poznámky</text>
  </threadedComment>
  <threadedComment ref="H1" dT="2024-09-18T13:01:23.67" personId="{23417A67-0ABE-432D-811D-145D1721AE66}" id="{47D6142F-B257-4620-A107-230B0608AF59}">
    <text>Vyplňovat pouze číslo, komentář případně do poznámky</text>
  </threadedComment>
  <threadedComment ref="I1" dT="2024-09-18T13:01:29.66" personId="{23417A67-0ABE-432D-811D-145D1721AE66}" id="{5779EFFC-F314-4F81-802B-B2CFF351B5A0}">
    <text>Vyplňovat pouze číslo, komentář případně do poznámky</text>
  </threadedComment>
  <threadedComment ref="J1" dT="2024-09-18T13:01:37.25" personId="{23417A67-0ABE-432D-811D-145D1721AE66}" id="{04BAAC48-81A7-4056-B857-1C11950BA982}">
    <text>Vyplňovat pouze číslo, komentář případně do poznámky</text>
  </threadedComment>
  <threadedComment ref="L1" dT="2024-09-18T13:01:47.70" personId="{23417A67-0ABE-432D-811D-145D1721AE66}" id="{42E16E1E-D83B-430D-AD42-146F5963F10B}">
    <text>Vyplňovat pouze číslo, komentář případně do poznámky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8F553A84-86FC-48CE-A074-B3320EBB2F09}">
    <text>Vyplní se automaticky</text>
  </threadedComment>
  <threadedComment ref="B1" dT="2024-09-18T13:00:13.42" personId="{23417A67-0ABE-432D-811D-145D1721AE66}" id="{17A9B070-9733-4FB2-B449-DCEB97621E68}">
    <text>Vybrat ze seznamu</text>
  </threadedComment>
  <threadedComment ref="C1" dT="2024-09-18T13:00:28.98" personId="{23417A67-0ABE-432D-811D-145D1721AE66}" id="{D9E00998-03E4-4D9E-90CE-3736D4A4165C}">
    <text>Vyplní se automaticky podle vybrané pobočky</text>
  </threadedComment>
  <threadedComment ref="F1" dT="2024-05-21T12:03:15.36" personId="{C7FA04B6-6DC0-4B15-96DE-07EE64C7D8EF}" id="{2C3B268A-7C4B-4876-AFA0-1ED74B9497D2}" done="1">
    <text>vybírátko - OCH + piktogram z kapacitních plánů</text>
  </threadedComment>
  <threadedComment ref="G1" dT="2024-09-18T13:01:14.94" personId="{23417A67-0ABE-432D-811D-145D1721AE66}" id="{940BC0DB-DE64-4909-A144-AD623A714C23}">
    <text>Vyplňovat pouze číslo, komentář případně do poznámky</text>
  </threadedComment>
  <threadedComment ref="H1" dT="2024-09-18T13:01:23.67" personId="{23417A67-0ABE-432D-811D-145D1721AE66}" id="{637F46C1-0991-4DC9-9C20-ECC90CA05C0D}">
    <text>Vyplňovat pouze číslo, komentář případně do poznámky</text>
  </threadedComment>
  <threadedComment ref="I1" dT="2024-09-18T13:01:29.66" personId="{23417A67-0ABE-432D-811D-145D1721AE66}" id="{F50E4328-B7E6-44D3-BA27-1A11700A56F1}">
    <text>Vyplňovat pouze číslo, komentář případně do poznámky</text>
  </threadedComment>
  <threadedComment ref="J1" dT="2024-09-18T13:01:37.25" personId="{23417A67-0ABE-432D-811D-145D1721AE66}" id="{6C8EC214-A04C-468C-B9CA-3E3FF61D51AC}">
    <text>Vyplňovat pouze číslo, komentář případně do poznámky</text>
  </threadedComment>
  <threadedComment ref="L1" dT="2024-09-18T13:01:47.70" personId="{23417A67-0ABE-432D-811D-145D1721AE66}" id="{B9297601-3211-4F01-98D8-C2E0E31030E0}">
    <text>Vyplňovat pouze číslo, komentář případně do poznámky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9B3EE44D-03CE-489E-BA46-B1F9E5083FAD}">
    <text>Vyplní se automaticky</text>
  </threadedComment>
  <threadedComment ref="B1" dT="2024-09-18T13:00:13.42" personId="{23417A67-0ABE-432D-811D-145D1721AE66}" id="{128ADEE9-9653-4225-9C87-38F4FF900F89}">
    <text>Vybrat ze seznamu</text>
  </threadedComment>
  <threadedComment ref="C1" dT="2024-09-18T13:00:28.98" personId="{23417A67-0ABE-432D-811D-145D1721AE66}" id="{2BA1A175-BC39-4831-992D-0B42EF455F01}">
    <text>Vyplní se automaticky podle vybrané pobočky</text>
  </threadedComment>
  <threadedComment ref="F1" dT="2024-05-21T12:03:15.36" personId="{C7FA04B6-6DC0-4B15-96DE-07EE64C7D8EF}" id="{6E407434-BBD8-4FC2-9375-926AD2385C3B}" done="1">
    <text>vybírátko - OCH + piktogram z kapacitních plánů</text>
  </threadedComment>
  <threadedComment ref="G1" dT="2024-09-18T13:01:14.94" personId="{23417A67-0ABE-432D-811D-145D1721AE66}" id="{3FA1B0C8-CF4B-45BE-B71B-B09C6CEF8837}">
    <text>Vyplňovat pouze číslo, komentář případně do poznámky</text>
  </threadedComment>
  <threadedComment ref="H1" dT="2024-09-18T13:01:23.67" personId="{23417A67-0ABE-432D-811D-145D1721AE66}" id="{4C8353C3-035C-4449-A3C9-DECDF3B54CBD}">
    <text>Vyplňovat pouze číslo, komentář případně do poznámky</text>
  </threadedComment>
  <threadedComment ref="I1" dT="2024-09-18T13:01:29.66" personId="{23417A67-0ABE-432D-811D-145D1721AE66}" id="{1196B75A-AD6B-465D-AF5D-78C11C65D545}">
    <text>Vyplňovat pouze číslo, komentář případně do poznámky</text>
  </threadedComment>
  <threadedComment ref="J1" dT="2024-09-18T13:01:37.25" personId="{23417A67-0ABE-432D-811D-145D1721AE66}" id="{2860EFB3-4565-4037-9AED-00D416845296}">
    <text>Vyplňovat pouze číslo, komentář případně do poznámky</text>
  </threadedComment>
  <threadedComment ref="L1" dT="2024-09-18T13:01:47.70" personId="{23417A67-0ABE-432D-811D-145D1721AE66}" id="{875826E7-7C1E-4CAA-BB1D-D7008095E0FC}">
    <text>Vyplňovat pouze číslo, komentář případně do poznámky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391C4899-F5E1-4ACD-809A-C44B8FDAEF83}">
    <text>Vyplní se automaticky</text>
  </threadedComment>
  <threadedComment ref="B1" dT="2024-09-18T13:00:13.42" personId="{23417A67-0ABE-432D-811D-145D1721AE66}" id="{2F50E3B1-0DEA-4F69-85D5-8ADE6FF14EE1}">
    <text>Vybrat ze seznamu</text>
  </threadedComment>
  <threadedComment ref="C1" dT="2024-09-18T13:00:28.98" personId="{23417A67-0ABE-432D-811D-145D1721AE66}" id="{AA10CEE2-434A-4F25-A81D-FDE4134FFC82}">
    <text>Vyplní se automaticky podle vybrané pobočky</text>
  </threadedComment>
  <threadedComment ref="F1" dT="2024-05-21T12:03:15.36" personId="{C7FA04B6-6DC0-4B15-96DE-07EE64C7D8EF}" id="{D72DB86F-C10F-4A07-8949-E59BECA62521}" done="1">
    <text>vybírátko - OCH + piktogram z kapacitních plánů</text>
  </threadedComment>
  <threadedComment ref="G1" dT="2024-09-18T13:01:14.94" personId="{23417A67-0ABE-432D-811D-145D1721AE66}" id="{1140DA49-9244-4CD2-A3E2-DA73B240C8BC}">
    <text>Vyplňovat pouze číslo, komentář případně do poznámky</text>
  </threadedComment>
  <threadedComment ref="H1" dT="2024-09-18T13:01:23.67" personId="{23417A67-0ABE-432D-811D-145D1721AE66}" id="{C1DD3693-EA95-47CA-B6A7-447075BA1B3B}">
    <text>Vyplňovat pouze číslo, komentář případně do poznámky</text>
  </threadedComment>
  <threadedComment ref="I1" dT="2024-09-18T13:01:29.66" personId="{23417A67-0ABE-432D-811D-145D1721AE66}" id="{22EFAAF2-1134-41DD-8834-20CF3C45E22D}">
    <text>Vyplňovat pouze číslo, komentář případně do poznámky</text>
  </threadedComment>
  <threadedComment ref="J1" dT="2024-09-18T13:01:37.25" personId="{23417A67-0ABE-432D-811D-145D1721AE66}" id="{8F08F0F3-54DD-471F-A35E-7181ADF5F984}">
    <text>Vyplňovat pouze číslo, komentář případně do poznámky</text>
  </threadedComment>
  <threadedComment ref="L1" dT="2024-09-18T13:01:47.70" personId="{23417A67-0ABE-432D-811D-145D1721AE66}" id="{E04EB589-D776-4F2B-B470-9C0247ED0E2B}">
    <text>Vyplňovat pouze číslo, komentář případně do poznámky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D0F40342-6009-451B-B34E-8297F02AECE6}">
    <text>Vyplní se automaticky</text>
  </threadedComment>
  <threadedComment ref="B1" dT="2024-09-18T13:00:13.42" personId="{23417A67-0ABE-432D-811D-145D1721AE66}" id="{A6361D2A-405A-4061-B6E8-47CFBD07A313}">
    <text>Vybrat ze seznamu</text>
  </threadedComment>
  <threadedComment ref="C1" dT="2024-09-18T13:00:28.98" personId="{23417A67-0ABE-432D-811D-145D1721AE66}" id="{FA156368-ABEE-4C55-BB33-B7C7C8ABDB94}">
    <text>Vyplní se automaticky podle vybrané pobočky</text>
  </threadedComment>
  <threadedComment ref="F1" dT="2024-05-21T12:03:15.36" personId="{C7FA04B6-6DC0-4B15-96DE-07EE64C7D8EF}" id="{18997D0F-D1BD-48DE-B57E-1B9666E9059E}" done="1">
    <text>vybírátko - OCH + piktogram z kapacitních plánů</text>
  </threadedComment>
  <threadedComment ref="G1" dT="2024-09-18T13:01:14.94" personId="{23417A67-0ABE-432D-811D-145D1721AE66}" id="{AAE7442E-1802-4AE4-A4BF-8C7D6E9F8C2C}">
    <text>Vyplňovat pouze číslo, komentář případně do poznámky</text>
  </threadedComment>
  <threadedComment ref="H1" dT="2024-09-18T13:01:23.67" personId="{23417A67-0ABE-432D-811D-145D1721AE66}" id="{71038B03-5614-41CE-B72E-E2222413FDA0}">
    <text>Vyplňovat pouze číslo, komentář případně do poznámky</text>
  </threadedComment>
  <threadedComment ref="I1" dT="2024-09-18T13:01:29.66" personId="{23417A67-0ABE-432D-811D-145D1721AE66}" id="{17261E39-AAFC-4DE0-AF6A-1E4F812322D5}">
    <text>Vyplňovat pouze číslo, komentář případně do poznámky</text>
  </threadedComment>
  <threadedComment ref="J1" dT="2024-09-18T13:01:37.25" personId="{23417A67-0ABE-432D-811D-145D1721AE66}" id="{9527403D-82B7-43D1-9FFA-2E0298BF45DB}">
    <text>Vyplňovat pouze číslo, komentář případně do poznámky</text>
  </threadedComment>
  <threadedComment ref="L1" dT="2024-09-18T13:01:47.70" personId="{23417A67-0ABE-432D-811D-145D1721AE66}" id="{9DBC6E4D-415C-4714-B139-7E5A1C513CDB}">
    <text>Vyplňovat pouze číslo, komentář případně do poznámky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F89DC682-D811-4F15-9F48-1101CAFF14C4}">
    <text>Vyplní se automaticky</text>
  </threadedComment>
  <threadedComment ref="B1" dT="2024-09-18T13:00:13.42" personId="{23417A67-0ABE-432D-811D-145D1721AE66}" id="{A79C8807-FF80-495A-886E-D8C2AD8ACDE0}">
    <text>Vybrat ze seznamu</text>
  </threadedComment>
  <threadedComment ref="C1" dT="2024-09-18T13:00:28.98" personId="{23417A67-0ABE-432D-811D-145D1721AE66}" id="{1E7D0CFC-D089-400D-A7F0-E512639C3D4D}">
    <text>Vyplní se automaticky podle vybrané pobočky</text>
  </threadedComment>
  <threadedComment ref="F1" dT="2024-05-21T12:03:15.36" personId="{C7FA04B6-6DC0-4B15-96DE-07EE64C7D8EF}" id="{69B4B533-EC76-4400-A5D1-1882AD7BE16F}" done="1">
    <text>vybírátko - OCH + piktogram z kapacitních plánů</text>
  </threadedComment>
  <threadedComment ref="G1" dT="2024-09-18T13:01:14.94" personId="{23417A67-0ABE-432D-811D-145D1721AE66}" id="{A2C2067D-0D12-417C-8B27-11E91978C3D2}">
    <text>Vyplňovat pouze číslo, komentář případně do poznámky</text>
  </threadedComment>
  <threadedComment ref="H1" dT="2024-09-18T13:01:23.67" personId="{23417A67-0ABE-432D-811D-145D1721AE66}" id="{DA64D925-3B66-4DDA-9208-A2F90B4FB0B9}">
    <text>Vyplňovat pouze číslo, komentář případně do poznámky</text>
  </threadedComment>
  <threadedComment ref="I1" dT="2024-09-18T13:01:29.66" personId="{23417A67-0ABE-432D-811D-145D1721AE66}" id="{C89016D3-9B4B-498D-8B48-B75B8EC70411}">
    <text>Vyplňovat pouze číslo, komentář případně do poznámky</text>
  </threadedComment>
  <threadedComment ref="J1" dT="2024-09-18T13:01:37.25" personId="{23417A67-0ABE-432D-811D-145D1721AE66}" id="{44495CCA-EA71-4D86-A427-15EAA03F65FC}">
    <text>Vyplňovat pouze číslo, komentář případně do poznámky</text>
  </threadedComment>
  <threadedComment ref="L1" dT="2024-09-18T13:01:47.70" personId="{23417A67-0ABE-432D-811D-145D1721AE66}" id="{4942890E-5594-4ABC-9D42-C3F09C9AC60E}">
    <text>Vyplňovat pouze číslo, komentář případně do poznámky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44267E62-38EA-4A7B-AE30-36C36D990944}">
    <text>Vyplní se automaticky</text>
  </threadedComment>
  <threadedComment ref="B1" dT="2024-09-18T13:00:13.42" personId="{23417A67-0ABE-432D-811D-145D1721AE66}" id="{60309E25-4276-4B74-A3AA-E35139547304}">
    <text>Vybrat ze seznamu</text>
  </threadedComment>
  <threadedComment ref="C1" dT="2024-09-18T13:00:28.98" personId="{23417A67-0ABE-432D-811D-145D1721AE66}" id="{8A0194E9-0E76-4AE3-99E5-AC92933DE0B5}">
    <text>Vyplní se automaticky podle vybrané pobočky</text>
  </threadedComment>
  <threadedComment ref="F1" dT="2024-05-21T12:03:15.36" personId="{C7FA04B6-6DC0-4B15-96DE-07EE64C7D8EF}" id="{15EE5CAF-7E47-4307-9CB2-230490F8CAEC}" done="1">
    <text>vybírátko - OCH + piktogram z kapacitních plánů</text>
  </threadedComment>
  <threadedComment ref="G1" dT="2024-09-18T13:01:14.94" personId="{23417A67-0ABE-432D-811D-145D1721AE66}" id="{3D359918-D19B-4148-9177-019A1623282E}">
    <text>Vyplňovat pouze číslo, komentář případně do poznámky</text>
  </threadedComment>
  <threadedComment ref="H1" dT="2024-09-18T13:01:23.67" personId="{23417A67-0ABE-432D-811D-145D1721AE66}" id="{E17AE26A-94F3-41FE-8EDB-E6566C597C95}">
    <text>Vyplňovat pouze číslo, komentář případně do poznámky</text>
  </threadedComment>
  <threadedComment ref="I1" dT="2024-09-18T13:01:29.66" personId="{23417A67-0ABE-432D-811D-145D1721AE66}" id="{4262B977-1B03-4837-9A3C-609E0DDFB797}">
    <text>Vyplňovat pouze číslo, komentář případně do poznámky</text>
  </threadedComment>
  <threadedComment ref="J1" dT="2024-09-18T13:01:37.25" personId="{23417A67-0ABE-432D-811D-145D1721AE66}" id="{39991997-E91F-42BB-BAF7-DFBB059E2CA6}">
    <text>Vyplňovat pouze číslo, komentář případně do poznámky</text>
  </threadedComment>
  <threadedComment ref="L1" dT="2024-09-18T13:01:47.70" personId="{23417A67-0ABE-432D-811D-145D1721AE66}" id="{FFA3D64D-4B0D-43D6-AAE9-46D82B8A0CE8}">
    <text>Vyplňovat pouze číslo, komentář případně do poznámky</text>
  </threadedComment>
</ThreadedComments>
</file>

<file path=xl/threadedComments/threadedComment21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1E61767A-1AB5-4862-9690-C5DB0FD3F9B4}">
    <text>Vyplní se automaticky</text>
  </threadedComment>
  <threadedComment ref="B1" dT="2024-09-18T13:00:13.42" personId="{23417A67-0ABE-432D-811D-145D1721AE66}" id="{EE275162-B780-4BC6-A134-71BCE6327F86}">
    <text>Vybrat ze seznamu</text>
  </threadedComment>
  <threadedComment ref="C1" dT="2024-09-18T13:00:28.98" personId="{23417A67-0ABE-432D-811D-145D1721AE66}" id="{16656760-CEFF-4999-9B26-D7BB034CED9B}">
    <text>Vyplní se automaticky podle vybrané pobočky</text>
  </threadedComment>
  <threadedComment ref="F1" dT="2024-05-21T12:03:15.36" personId="{C7FA04B6-6DC0-4B15-96DE-07EE64C7D8EF}" id="{5426249F-F10E-42F9-84D8-2B092CEEE219}" done="1">
    <text>vybírátko - OCH + piktogram z kapacitních plánů</text>
  </threadedComment>
  <threadedComment ref="G1" dT="2024-09-18T13:01:14.94" personId="{23417A67-0ABE-432D-811D-145D1721AE66}" id="{63EC789A-234F-42A0-9996-8C4F1C47B4E0}">
    <text>Vyplňovat pouze číslo, komentář případně do poznámky</text>
  </threadedComment>
  <threadedComment ref="H1" dT="2024-09-18T13:01:23.67" personId="{23417A67-0ABE-432D-811D-145D1721AE66}" id="{1FEDF049-D2D2-473F-9F1B-01242B5E8DAF}">
    <text>Vyplňovat pouze číslo, komentář případně do poznámky</text>
  </threadedComment>
  <threadedComment ref="I1" dT="2024-09-18T13:01:29.66" personId="{23417A67-0ABE-432D-811D-145D1721AE66}" id="{BED5455C-45AC-459A-896F-95AC0B930219}">
    <text>Vyplňovat pouze číslo, komentář případně do poznámky</text>
  </threadedComment>
  <threadedComment ref="J1" dT="2024-09-18T13:01:37.25" personId="{23417A67-0ABE-432D-811D-145D1721AE66}" id="{8CAE5565-B791-4703-863D-8435DF536684}">
    <text>Vyplňovat pouze číslo, komentář případně do poznámky</text>
  </threadedComment>
  <threadedComment ref="L1" dT="2024-09-18T13:01:47.70" personId="{23417A67-0ABE-432D-811D-145D1721AE66}" id="{5C7CA69C-C1B1-4209-BACB-59F89CAB2EF0}">
    <text>Vyplňovat pouze číslo, komentář případně do poznámky</text>
  </threadedComment>
</ThreadedComments>
</file>

<file path=xl/threadedComments/threadedComment22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7BCEDD7C-6805-43C7-8B77-0A7ADA28F110}">
    <text>Vyplní se automaticky</text>
  </threadedComment>
  <threadedComment ref="B1" dT="2024-09-18T13:00:13.42" personId="{23417A67-0ABE-432D-811D-145D1721AE66}" id="{ED301531-A69A-4A07-9F71-1BE427FC1713}">
    <text>Vybrat ze seznamu</text>
  </threadedComment>
  <threadedComment ref="C1" dT="2024-09-18T13:00:28.98" personId="{23417A67-0ABE-432D-811D-145D1721AE66}" id="{60F41383-377C-4DC8-B54C-1D9D8480C074}">
    <text>Vyplní se automaticky podle vybrané pobočky</text>
  </threadedComment>
  <threadedComment ref="F1" dT="2024-05-21T12:03:15.36" personId="{C7FA04B6-6DC0-4B15-96DE-07EE64C7D8EF}" id="{466D3F4D-AF79-4E42-9AAE-F39D389F676A}" done="1">
    <text>vybírátko - OCH + piktogram z kapacitních plánů</text>
  </threadedComment>
  <threadedComment ref="G1" dT="2024-09-18T13:01:14.94" personId="{23417A67-0ABE-432D-811D-145D1721AE66}" id="{EC9FB20E-B03C-40AD-8F2A-46A5DE931B6E}">
    <text>Vyplňovat pouze číslo, komentář případně do poznámky</text>
  </threadedComment>
  <threadedComment ref="H1" dT="2024-09-18T13:01:23.67" personId="{23417A67-0ABE-432D-811D-145D1721AE66}" id="{EFD36AEA-9B67-4362-B5E5-9C24E4EFDB5F}">
    <text>Vyplňovat pouze číslo, komentář případně do poznámky</text>
  </threadedComment>
  <threadedComment ref="I1" dT="2024-09-18T13:01:29.66" personId="{23417A67-0ABE-432D-811D-145D1721AE66}" id="{D5DCFE4A-6269-4525-B65A-F0C0C1FCA6D3}">
    <text>Vyplňovat pouze číslo, komentář případně do poznámky</text>
  </threadedComment>
  <threadedComment ref="J1" dT="2024-09-18T13:01:37.25" personId="{23417A67-0ABE-432D-811D-145D1721AE66}" id="{495DFEF2-A624-491F-AB77-1AD17A553DBE}">
    <text>Vyplňovat pouze číslo, komentář případně do poznámky</text>
  </threadedComment>
  <threadedComment ref="L1" dT="2024-09-18T13:01:47.70" personId="{23417A67-0ABE-432D-811D-145D1721AE66}" id="{00212AF0-E446-40FB-9427-785ACBE34015}">
    <text>Vyplňovat pouze číslo, komentář případně do poznámky</text>
  </threadedComment>
</ThreadedComments>
</file>

<file path=xl/threadedComments/threadedComment23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6DE88D2D-D770-4202-B5A6-C2393A61B802}">
    <text>Vyplní se automaticky</text>
  </threadedComment>
  <threadedComment ref="B1" dT="2024-09-18T13:00:13.42" personId="{23417A67-0ABE-432D-811D-145D1721AE66}" id="{F3ADCF25-D649-4EB9-B0F7-1883EE90F90A}">
    <text>Vybrat ze seznamu</text>
  </threadedComment>
  <threadedComment ref="C1" dT="2024-09-18T13:00:28.98" personId="{23417A67-0ABE-432D-811D-145D1721AE66}" id="{51359009-3FDF-42B3-9940-3DDD5286AFDC}">
    <text>Vyplní se automaticky podle vybrané pobočky</text>
  </threadedComment>
  <threadedComment ref="F1" dT="2024-05-21T12:03:15.36" personId="{C7FA04B6-6DC0-4B15-96DE-07EE64C7D8EF}" id="{2912BFBB-29A5-447C-9563-7969BBFE953E}" done="1">
    <text>vybírátko - OCH + piktogram z kapacitních plánů</text>
  </threadedComment>
  <threadedComment ref="G1" dT="2024-09-18T13:01:14.94" personId="{23417A67-0ABE-432D-811D-145D1721AE66}" id="{8613ED00-CC4C-4267-9CB0-B50D7AFDC7E3}">
    <text>Vyplňovat pouze číslo, komentář případně do poznámky</text>
  </threadedComment>
  <threadedComment ref="H1" dT="2024-09-18T13:01:23.67" personId="{23417A67-0ABE-432D-811D-145D1721AE66}" id="{043114F5-4321-4A65-BAAB-8AACA99B358C}">
    <text>Vyplňovat pouze číslo, komentář případně do poznámky</text>
  </threadedComment>
  <threadedComment ref="I1" dT="2024-09-18T13:01:29.66" personId="{23417A67-0ABE-432D-811D-145D1721AE66}" id="{990D1766-153C-491F-AC55-E3827BD1F69B}">
    <text>Vyplňovat pouze číslo, komentář případně do poznámky</text>
  </threadedComment>
  <threadedComment ref="J1" dT="2024-09-18T13:01:37.25" personId="{23417A67-0ABE-432D-811D-145D1721AE66}" id="{8F14A0F2-A998-4A22-98A9-CEA863E48D99}">
    <text>Vyplňovat pouze číslo, komentář případně do poznámky</text>
  </threadedComment>
  <threadedComment ref="L1" dT="2024-09-18T13:01:47.70" personId="{23417A67-0ABE-432D-811D-145D1721AE66}" id="{35065305-158A-4F0E-8A08-7044D4937BDD}">
    <text>Vyplňovat pouze číslo, komentář případně do poznámky</text>
  </threadedComment>
</ThreadedComments>
</file>

<file path=xl/threadedComments/threadedComment24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48F2EEA0-2F83-4A7F-B345-0305D4E27CD9}">
    <text>Vyplní se automaticky</text>
  </threadedComment>
  <threadedComment ref="B1" dT="2024-09-18T13:00:13.42" personId="{23417A67-0ABE-432D-811D-145D1721AE66}" id="{70E30719-EBFE-4C1F-986A-D7C9E1430112}">
    <text>Vybrat ze seznamu</text>
  </threadedComment>
  <threadedComment ref="C1" dT="2024-09-18T13:00:28.98" personId="{23417A67-0ABE-432D-811D-145D1721AE66}" id="{F7CC96BC-D2EA-4374-B373-3FAC6DA269C7}">
    <text>Vyplní se automaticky podle vybrané pobočky</text>
  </threadedComment>
  <threadedComment ref="F1" dT="2024-05-21T12:03:15.36" personId="{C7FA04B6-6DC0-4B15-96DE-07EE64C7D8EF}" id="{7324419C-AFF5-42F3-B24E-2FD93D14C90F}" done="1">
    <text>vybírátko - OCH + piktogram z kapacitních plánů</text>
  </threadedComment>
  <threadedComment ref="G1" dT="2024-09-18T13:01:14.94" personId="{23417A67-0ABE-432D-811D-145D1721AE66}" id="{C3B572D8-E12A-44FB-8C7F-0D17A001FD08}">
    <text>Vyplňovat pouze číslo, komentář případně do poznámky</text>
  </threadedComment>
  <threadedComment ref="H1" dT="2024-09-18T13:01:23.67" personId="{23417A67-0ABE-432D-811D-145D1721AE66}" id="{9BE9879D-2E42-4603-8D4B-FFBB45C6968D}">
    <text>Vyplňovat pouze číslo, komentář případně do poznámky</text>
  </threadedComment>
  <threadedComment ref="I1" dT="2024-09-18T13:01:29.66" personId="{23417A67-0ABE-432D-811D-145D1721AE66}" id="{7D3277DE-F6B9-4673-9D50-B429B7BAB796}">
    <text>Vyplňovat pouze číslo, komentář případně do poznámky</text>
  </threadedComment>
  <threadedComment ref="J1" dT="2024-09-18T13:01:37.25" personId="{23417A67-0ABE-432D-811D-145D1721AE66}" id="{64F5429B-D0A6-4687-BD61-A5294FFE5293}">
    <text>Vyplňovat pouze číslo, komentář případně do poznámky</text>
  </threadedComment>
  <threadedComment ref="L1" dT="2024-09-18T13:01:47.70" personId="{23417A67-0ABE-432D-811D-145D1721AE66}" id="{D6371E96-44EF-42A7-A981-0882D97A79F7}">
    <text>Vyplňovat pouze číslo, komentář případně do poznámky</text>
  </threadedComment>
</ThreadedComments>
</file>

<file path=xl/threadedComments/threadedComment25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9D97F4B8-C1DC-4C7D-AE38-5FFE1369240E}">
    <text>Vyplní se automaticky</text>
  </threadedComment>
  <threadedComment ref="B1" dT="2024-09-18T13:00:13.42" personId="{23417A67-0ABE-432D-811D-145D1721AE66}" id="{7725DF6C-C815-4067-B379-6B2E36D9756A}">
    <text>Vybrat ze seznamu</text>
  </threadedComment>
  <threadedComment ref="C1" dT="2024-09-18T13:00:28.98" personId="{23417A67-0ABE-432D-811D-145D1721AE66}" id="{F949904F-6B3A-480D-8F26-11E50D44F3DD}">
    <text>Vyplní se automaticky podle vybrané pobočky</text>
  </threadedComment>
  <threadedComment ref="F1" dT="2024-05-21T12:03:15.36" personId="{C7FA04B6-6DC0-4B15-96DE-07EE64C7D8EF}" id="{BD701880-4D39-486F-8B10-E9D730126852}" done="1">
    <text>vybírátko - OCH + piktogram z kapacitních plánů</text>
  </threadedComment>
  <threadedComment ref="G1" dT="2024-09-18T13:01:14.94" personId="{23417A67-0ABE-432D-811D-145D1721AE66}" id="{57A2E2F1-FA94-42D0-B748-76B938EAD815}">
    <text>Vyplňovat pouze číslo, komentář případně do poznámky</text>
  </threadedComment>
  <threadedComment ref="H1" dT="2024-09-18T13:01:23.67" personId="{23417A67-0ABE-432D-811D-145D1721AE66}" id="{44FE297F-C690-42F5-AB30-3C397A20D381}">
    <text>Vyplňovat pouze číslo, komentář případně do poznámky</text>
  </threadedComment>
  <threadedComment ref="I1" dT="2024-09-18T13:01:29.66" personId="{23417A67-0ABE-432D-811D-145D1721AE66}" id="{61C89FD4-F3E2-4940-B7B4-1F3C9AEA78C8}">
    <text>Vyplňovat pouze číslo, komentář případně do poznámky</text>
  </threadedComment>
  <threadedComment ref="J1" dT="2024-09-18T13:01:37.25" personId="{23417A67-0ABE-432D-811D-145D1721AE66}" id="{BD9D33EE-D679-4453-990B-B2F2899855D2}">
    <text>Vyplňovat pouze číslo, komentář případně do poznámky</text>
  </threadedComment>
  <threadedComment ref="L1" dT="2024-09-18T13:01:47.70" personId="{23417A67-0ABE-432D-811D-145D1721AE66}" id="{7B54A6D0-6A64-41E2-A573-7EDAD89969D8}">
    <text>Vyplňovat pouze číslo, komentář případně do poznámky</text>
  </threadedComment>
</ThreadedComments>
</file>

<file path=xl/threadedComments/threadedComment26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2C66766E-C3F8-4016-95DC-E05DF6EB3772}">
    <text>Vyplní se automaticky</text>
  </threadedComment>
  <threadedComment ref="B1" dT="2024-09-18T13:00:13.42" personId="{23417A67-0ABE-432D-811D-145D1721AE66}" id="{AFC25D1C-2F05-4DE9-9C7B-223CC034560E}">
    <text>Vybrat ze seznamu</text>
  </threadedComment>
  <threadedComment ref="C1" dT="2024-09-18T13:00:28.98" personId="{23417A67-0ABE-432D-811D-145D1721AE66}" id="{01F24D07-178E-4F07-8BA1-E52070B35CCC}">
    <text>Vyplní se automaticky podle vybrané pobočky</text>
  </threadedComment>
  <threadedComment ref="F1" dT="2024-05-21T12:03:15.36" personId="{C7FA04B6-6DC0-4B15-96DE-07EE64C7D8EF}" id="{0CE028F7-9A35-4EC6-AF75-ECE2EA434326}" done="1">
    <text>vybírátko - OCH + piktogram z kapacitních plánů</text>
  </threadedComment>
  <threadedComment ref="G1" dT="2024-09-18T13:01:14.94" personId="{23417A67-0ABE-432D-811D-145D1721AE66}" id="{4B34F9FB-2DD4-418E-A45F-392F52D262FE}">
    <text>Vyplňovat pouze číslo, komentář případně do poznámky</text>
  </threadedComment>
  <threadedComment ref="H1" dT="2024-09-18T13:01:23.67" personId="{23417A67-0ABE-432D-811D-145D1721AE66}" id="{F0B248E0-424D-44D3-8EE9-D49D76A762C3}">
    <text>Vyplňovat pouze číslo, komentář případně do poznámky</text>
  </threadedComment>
  <threadedComment ref="I1" dT="2024-09-18T13:01:29.66" personId="{23417A67-0ABE-432D-811D-145D1721AE66}" id="{6FA0D4CB-12FC-47F0-8612-7DC7D18E9C95}">
    <text>Vyplňovat pouze číslo, komentář případně do poznámky</text>
  </threadedComment>
  <threadedComment ref="J1" dT="2024-09-18T13:01:37.25" personId="{23417A67-0ABE-432D-811D-145D1721AE66}" id="{CCEFF3B7-635E-4D26-BDC2-9BEABD4CE6E6}">
    <text>Vyplňovat pouze číslo, komentář případně do poznámky</text>
  </threadedComment>
  <threadedComment ref="L1" dT="2024-09-18T13:01:47.70" personId="{23417A67-0ABE-432D-811D-145D1721AE66}" id="{6698952B-0F73-47DD-BACB-D67CB71DA1B7}">
    <text>Vyplňovat pouze číslo, komentář případně do poznámky</text>
  </threadedComment>
</ThreadedComments>
</file>

<file path=xl/threadedComments/threadedComment27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8BC98A41-120E-4FDA-AB34-54B10C065304}">
    <text>Vyplní se automaticky</text>
  </threadedComment>
  <threadedComment ref="B1" dT="2024-09-18T13:00:13.42" personId="{23417A67-0ABE-432D-811D-145D1721AE66}" id="{48D76E1B-72F6-40CF-B7B1-1CCB8557E563}">
    <text>Vybrat ze seznamu</text>
  </threadedComment>
  <threadedComment ref="C1" dT="2024-09-18T13:00:28.98" personId="{23417A67-0ABE-432D-811D-145D1721AE66}" id="{E07AE49B-56A9-45EF-A045-9A815721CA15}">
    <text>Vyplní se automaticky podle vybrané pobočky</text>
  </threadedComment>
  <threadedComment ref="F1" dT="2024-05-21T12:03:15.36" personId="{C7FA04B6-6DC0-4B15-96DE-07EE64C7D8EF}" id="{2959DB89-FDE7-4074-9BC6-E4DE0ECEC0E2}" done="1">
    <text>vybírátko - OCH + piktogram z kapacitních plánů</text>
  </threadedComment>
  <threadedComment ref="G1" dT="2024-09-18T13:01:14.94" personId="{23417A67-0ABE-432D-811D-145D1721AE66}" id="{1F5385AF-9889-40A5-9D02-051CAA4C3F1A}">
    <text>Vyplňovat pouze číslo, komentář případně do poznámky</text>
  </threadedComment>
  <threadedComment ref="H1" dT="2024-09-18T13:01:23.67" personId="{23417A67-0ABE-432D-811D-145D1721AE66}" id="{027BEBBE-FB2D-4D3D-ABC0-AAA22FE66A3A}">
    <text>Vyplňovat pouze číslo, komentář případně do poznámky</text>
  </threadedComment>
  <threadedComment ref="I1" dT="2024-09-18T13:01:29.66" personId="{23417A67-0ABE-432D-811D-145D1721AE66}" id="{F1DE2196-B3F2-4CDF-9AA0-966D926FFAA0}">
    <text>Vyplňovat pouze číslo, komentář případně do poznámky</text>
  </threadedComment>
  <threadedComment ref="J1" dT="2024-09-18T13:01:37.25" personId="{23417A67-0ABE-432D-811D-145D1721AE66}" id="{AFD4D2C5-5313-4222-8CDD-720C12AA8A33}">
    <text>Vyplňovat pouze číslo, komentář případně do poznámky</text>
  </threadedComment>
  <threadedComment ref="L1" dT="2024-09-18T13:01:47.70" personId="{23417A67-0ABE-432D-811D-145D1721AE66}" id="{5794B985-253B-41A9-ADEE-4A3B5F2503B4}">
    <text>Vyplňovat pouze číslo, komentář případně do poznámky</text>
  </threadedComment>
</ThreadedComments>
</file>

<file path=xl/threadedComments/threadedComment28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67A51A90-282F-4E7E-A34D-BB4D5EB851D8}">
    <text>Vyplní se automaticky</text>
  </threadedComment>
  <threadedComment ref="B1" dT="2024-09-18T13:00:13.42" personId="{23417A67-0ABE-432D-811D-145D1721AE66}" id="{85F23F99-8F58-4682-96B3-8FB83A7E5686}">
    <text>Vybrat ze seznamu</text>
  </threadedComment>
  <threadedComment ref="C1" dT="2024-09-18T13:00:28.98" personId="{23417A67-0ABE-432D-811D-145D1721AE66}" id="{178BEBAF-DCBC-4FA7-97F7-7F5074DD8EA9}">
    <text>Vyplní se automaticky podle vybrané pobočky</text>
  </threadedComment>
  <threadedComment ref="F1" dT="2024-05-21T12:03:15.36" personId="{C7FA04B6-6DC0-4B15-96DE-07EE64C7D8EF}" id="{DD94F9D1-97EF-4244-838D-013BF04A7952}" done="1">
    <text>vybírátko - OCH + piktogram z kapacitních plánů</text>
  </threadedComment>
  <threadedComment ref="G1" dT="2024-09-18T13:01:14.94" personId="{23417A67-0ABE-432D-811D-145D1721AE66}" id="{61DB73F5-FE52-4CAC-A675-0553E470A65B}">
    <text>Vyplňovat pouze číslo, komentář případně do poznámky</text>
  </threadedComment>
  <threadedComment ref="H1" dT="2024-09-18T13:01:23.67" personId="{23417A67-0ABE-432D-811D-145D1721AE66}" id="{3825362A-7829-48D5-898D-6685240FC8CD}">
    <text>Vyplňovat pouze číslo, komentář případně do poznámky</text>
  </threadedComment>
  <threadedComment ref="I1" dT="2024-09-18T13:01:29.66" personId="{23417A67-0ABE-432D-811D-145D1721AE66}" id="{B80182B9-5B61-457A-82D3-64EA50169FDD}">
    <text>Vyplňovat pouze číslo, komentář případně do poznámky</text>
  </threadedComment>
  <threadedComment ref="J1" dT="2024-09-18T13:01:37.25" personId="{23417A67-0ABE-432D-811D-145D1721AE66}" id="{E5CD26B5-FEFC-4156-9950-1708F01AE1A9}">
    <text>Vyplňovat pouze číslo, komentář případně do poznámky</text>
  </threadedComment>
  <threadedComment ref="L1" dT="2024-09-18T13:01:47.70" personId="{23417A67-0ABE-432D-811D-145D1721AE66}" id="{0688CC5F-93D6-4EE7-93FB-3BD1E1A36F7C}">
    <text>Vyplňovat pouze číslo, komentář případně do poznámky</text>
  </threadedComment>
</ThreadedComments>
</file>

<file path=xl/threadedComments/threadedComment29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547F0B9C-DC7E-4246-9D1F-55261FC6AE1B}">
    <text>Vyplní se automaticky</text>
  </threadedComment>
  <threadedComment ref="B1" dT="2024-09-18T13:00:13.42" personId="{23417A67-0ABE-432D-811D-145D1721AE66}" id="{09A40E79-C654-443A-AFE5-380E5EAF47B5}">
    <text>Vybrat ze seznamu</text>
  </threadedComment>
  <threadedComment ref="C1" dT="2024-09-18T13:00:28.98" personId="{23417A67-0ABE-432D-811D-145D1721AE66}" id="{74B21D18-0352-4200-A516-D3F465942304}">
    <text>Vyplní se automaticky podle vybrané pobočky</text>
  </threadedComment>
  <threadedComment ref="F1" dT="2024-05-21T12:03:15.36" personId="{C7FA04B6-6DC0-4B15-96DE-07EE64C7D8EF}" id="{0C2824FA-C954-4F9C-8B81-F89A10EC83F4}" done="1">
    <text>vybírátko - OCH + piktogram z kapacitních plánů</text>
  </threadedComment>
  <threadedComment ref="G1" dT="2024-09-18T13:01:14.94" personId="{23417A67-0ABE-432D-811D-145D1721AE66}" id="{10A2885C-7EB4-416C-9294-AC13A084B18C}">
    <text>Vyplňovat pouze číslo, komentář případně do poznámky</text>
  </threadedComment>
  <threadedComment ref="H1" dT="2024-09-18T13:01:23.67" personId="{23417A67-0ABE-432D-811D-145D1721AE66}" id="{2CBE31B0-C868-47C8-BBBD-2A019275CDB3}">
    <text>Vyplňovat pouze číslo, komentář případně do poznámky</text>
  </threadedComment>
  <threadedComment ref="I1" dT="2024-09-18T13:01:29.66" personId="{23417A67-0ABE-432D-811D-145D1721AE66}" id="{402DE246-318B-46D0-AE46-918C136DE075}">
    <text>Vyplňovat pouze číslo, komentář případně do poznámky</text>
  </threadedComment>
  <threadedComment ref="J1" dT="2024-09-18T13:01:37.25" personId="{23417A67-0ABE-432D-811D-145D1721AE66}" id="{901280BE-1BBB-487A-B75C-46FEF433B72C}">
    <text>Vyplňovat pouze číslo, komentář případně do poznámky</text>
  </threadedComment>
  <threadedComment ref="L1" dT="2024-09-18T13:01:47.70" personId="{23417A67-0ABE-432D-811D-145D1721AE66}" id="{77CC9D5C-82E6-4BCC-98EC-119D5992D5A1}">
    <text>Vyplňovat pouze číslo, komentář případně do poznámky</text>
  </threadedComment>
</ThreadedComments>
</file>

<file path=xl/threadedComments/threadedComment30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7E1F7506-9AE8-4FDD-B087-A8D73E5D5A8A}">
    <text>Vyplní se automaticky</text>
  </threadedComment>
  <threadedComment ref="B1" dT="2024-09-18T13:00:13.42" personId="{23417A67-0ABE-432D-811D-145D1721AE66}" id="{029B9847-57C6-4599-9977-A448EE24E395}">
    <text>Vybrat ze seznamu</text>
  </threadedComment>
  <threadedComment ref="C1" dT="2024-09-18T13:00:28.98" personId="{23417A67-0ABE-432D-811D-145D1721AE66}" id="{7AEF1E8D-F02E-4C99-8B02-F3D54D722C50}">
    <text>Vyplní se automaticky podle vybrané pobočky</text>
  </threadedComment>
  <threadedComment ref="F1" dT="2024-05-21T12:03:15.36" personId="{C7FA04B6-6DC0-4B15-96DE-07EE64C7D8EF}" id="{AF80DE40-4CBF-4434-A445-AE8883FD4F96}" done="1">
    <text>vybírátko - OCH + piktogram z kapacitních plánů</text>
  </threadedComment>
  <threadedComment ref="G1" dT="2024-09-18T13:01:14.94" personId="{23417A67-0ABE-432D-811D-145D1721AE66}" id="{1CA4625E-B0D5-46C0-997F-9B5EC711D80E}">
    <text>Vyplňovat pouze číslo, komentář případně do poznámky</text>
  </threadedComment>
  <threadedComment ref="H1" dT="2024-09-18T13:01:23.67" personId="{23417A67-0ABE-432D-811D-145D1721AE66}" id="{502AE245-0DF0-489E-AE73-A7CA972396D0}">
    <text>Vyplňovat pouze číslo, komentář případně do poznámky</text>
  </threadedComment>
  <threadedComment ref="I1" dT="2024-09-18T13:01:29.66" personId="{23417A67-0ABE-432D-811D-145D1721AE66}" id="{6E0C8595-3376-47B9-8818-225490B6EF84}">
    <text>Vyplňovat pouze číslo, komentář případně do poznámky</text>
  </threadedComment>
  <threadedComment ref="J1" dT="2024-09-18T13:01:37.25" personId="{23417A67-0ABE-432D-811D-145D1721AE66}" id="{15A3C56C-27E3-42E1-89E6-CF4119B2D81D}">
    <text>Vyplňovat pouze číslo, komentář případně do poznámky</text>
  </threadedComment>
  <threadedComment ref="L1" dT="2024-09-18T13:01:47.70" personId="{23417A67-0ABE-432D-811D-145D1721AE66}" id="{68146978-5567-4DB8-A092-A9130C9200EE}">
    <text>Vyplňovat pouze číslo, komentář případně do poznámky</text>
  </threadedComment>
</ThreadedComments>
</file>

<file path=xl/threadedComments/threadedComment31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3FCEC1E3-14CC-4FD8-9E5D-96DC37CDE463}">
    <text>Vyplní se automaticky</text>
  </threadedComment>
  <threadedComment ref="B1" dT="2024-09-18T13:00:13.42" personId="{23417A67-0ABE-432D-811D-145D1721AE66}" id="{CC61A945-50A7-4CD7-866F-7B4B921121C9}">
    <text>Vybrat ze seznamu</text>
  </threadedComment>
  <threadedComment ref="C1" dT="2024-09-18T13:00:28.98" personId="{23417A67-0ABE-432D-811D-145D1721AE66}" id="{96C366E9-C192-4760-B883-5C47F2B09E46}">
    <text>Vyplní se automaticky podle vybrané pobočky</text>
  </threadedComment>
  <threadedComment ref="F1" dT="2024-05-21T12:03:15.36" personId="{C7FA04B6-6DC0-4B15-96DE-07EE64C7D8EF}" id="{6CB77B50-12C4-47B7-9ED9-E5579740AD87}" done="1">
    <text>vybírátko - OCH + piktogram z kapacitních plánů</text>
  </threadedComment>
  <threadedComment ref="G1" dT="2024-09-18T13:01:14.94" personId="{23417A67-0ABE-432D-811D-145D1721AE66}" id="{C159757A-2EAF-4754-9C25-4B5B4DADEAC5}">
    <text>Vyplňovat pouze číslo, komentář případně do poznámky</text>
  </threadedComment>
  <threadedComment ref="H1" dT="2024-09-18T13:01:23.67" personId="{23417A67-0ABE-432D-811D-145D1721AE66}" id="{CC0FCFFA-DE23-4D7F-B258-8FB8B335C09D}">
    <text>Vyplňovat pouze číslo, komentář případně do poznámky</text>
  </threadedComment>
  <threadedComment ref="I1" dT="2024-09-18T13:01:29.66" personId="{23417A67-0ABE-432D-811D-145D1721AE66}" id="{0CCF54EC-7D3A-4C15-9B1F-80E1C406FFBA}">
    <text>Vyplňovat pouze číslo, komentář případně do poznámky</text>
  </threadedComment>
  <threadedComment ref="J1" dT="2024-09-18T13:01:37.25" personId="{23417A67-0ABE-432D-811D-145D1721AE66}" id="{CECE864E-8967-4EEA-88F3-3E6F7733B08F}">
    <text>Vyplňovat pouze číslo, komentář případně do poznámky</text>
  </threadedComment>
  <threadedComment ref="L1" dT="2024-09-18T13:01:47.70" personId="{23417A67-0ABE-432D-811D-145D1721AE66}" id="{1B63D0B7-1273-43DC-96E6-8EF70CAC50D7}">
    <text>Vyplňovat pouze číslo, komentář případně do poznámky</text>
  </threadedComment>
</ThreadedComments>
</file>

<file path=xl/threadedComments/threadedComment32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F6BEC338-01EF-4F01-BB56-BD7D12E29422}">
    <text>Vyplní se automaticky</text>
  </threadedComment>
  <threadedComment ref="B1" dT="2024-09-18T13:00:13.42" personId="{23417A67-0ABE-432D-811D-145D1721AE66}" id="{734551E4-A0E4-42BF-B412-AA05C3BB8419}">
    <text>Vybrat ze seznamu</text>
  </threadedComment>
  <threadedComment ref="C1" dT="2024-09-18T13:00:28.98" personId="{23417A67-0ABE-432D-811D-145D1721AE66}" id="{6F5516E8-A728-41D6-9AE9-2F81541BB31B}">
    <text>Vyplní se automaticky podle vybrané pobočky</text>
  </threadedComment>
  <threadedComment ref="F1" dT="2024-05-21T12:03:15.36" personId="{C7FA04B6-6DC0-4B15-96DE-07EE64C7D8EF}" id="{D37E4B08-569E-4E02-93FB-EA8317984533}" done="1">
    <text>vybírátko - OCH + piktogram z kapacitních plánů</text>
  </threadedComment>
  <threadedComment ref="G1" dT="2024-09-18T13:01:14.94" personId="{23417A67-0ABE-432D-811D-145D1721AE66}" id="{4CAB4D89-FF2A-4CFF-A587-0AD27950BD69}">
    <text>Vyplňovat pouze číslo, komentář případně do poznámky</text>
  </threadedComment>
  <threadedComment ref="H1" dT="2024-09-18T13:01:23.67" personId="{23417A67-0ABE-432D-811D-145D1721AE66}" id="{280FBED1-25BF-4DF0-9DE8-397B26B47573}">
    <text>Vyplňovat pouze číslo, komentář případně do poznámky</text>
  </threadedComment>
  <threadedComment ref="I1" dT="2024-09-18T13:01:29.66" personId="{23417A67-0ABE-432D-811D-145D1721AE66}" id="{78388D95-BB7F-4008-B8FB-7196ACD34703}">
    <text>Vyplňovat pouze číslo, komentář případně do poznámky</text>
  </threadedComment>
  <threadedComment ref="J1" dT="2024-09-18T13:01:37.25" personId="{23417A67-0ABE-432D-811D-145D1721AE66}" id="{A70F1CD4-6FEC-448F-A9CE-B8101092A399}">
    <text>Vyplňovat pouze číslo, komentář případně do poznámky</text>
  </threadedComment>
  <threadedComment ref="L1" dT="2024-09-18T13:01:47.70" personId="{23417A67-0ABE-432D-811D-145D1721AE66}" id="{A96E54A1-9B87-4C60-9771-91076D311D7B}">
    <text>Vyplňovat pouze číslo, komentář případně do poznámky</text>
  </threadedComment>
</ThreadedComments>
</file>

<file path=xl/threadedComments/threadedComment33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D58B48DA-B3F6-4BB4-ADB9-9BE77CD88224}">
    <text>Vyplní se automaticky</text>
  </threadedComment>
  <threadedComment ref="B1" dT="2024-09-18T13:00:13.42" personId="{23417A67-0ABE-432D-811D-145D1721AE66}" id="{B2DB1944-6A3D-4048-AABA-A01D51DB7393}">
    <text>Vybrat ze seznamu</text>
  </threadedComment>
  <threadedComment ref="C1" dT="2024-09-18T13:00:28.98" personId="{23417A67-0ABE-432D-811D-145D1721AE66}" id="{1F3BFBBE-17AC-4861-A013-1AC4FE72C0D0}">
    <text>Vyplní se automaticky podle vybrané pobočky</text>
  </threadedComment>
  <threadedComment ref="F1" dT="2024-05-21T12:03:15.36" personId="{C7FA04B6-6DC0-4B15-96DE-07EE64C7D8EF}" id="{2CCBB3AE-5A98-475B-969D-1127945500B3}" done="1">
    <text>vybírátko - OCH + piktogram z kapacitních plánů</text>
  </threadedComment>
  <threadedComment ref="G1" dT="2024-09-18T13:01:14.94" personId="{23417A67-0ABE-432D-811D-145D1721AE66}" id="{7F970A96-07E0-4B6C-B91A-08B2BF98323E}">
    <text>Vyplňovat pouze číslo, komentář případně do poznámky</text>
  </threadedComment>
  <threadedComment ref="H1" dT="2024-09-18T13:01:23.67" personId="{23417A67-0ABE-432D-811D-145D1721AE66}" id="{CA0CFC95-8747-477C-A0AC-D569C87F90E8}">
    <text>Vyplňovat pouze číslo, komentář případně do poznámky</text>
  </threadedComment>
  <threadedComment ref="I1" dT="2024-09-18T13:01:29.66" personId="{23417A67-0ABE-432D-811D-145D1721AE66}" id="{F9A66B98-4E64-4F84-868F-1238516329AC}">
    <text>Vyplňovat pouze číslo, komentář případně do poznámky</text>
  </threadedComment>
  <threadedComment ref="J1" dT="2024-09-18T13:01:37.25" personId="{23417A67-0ABE-432D-811D-145D1721AE66}" id="{BFB72A00-A160-4E02-8A7D-B989508D0AB0}">
    <text>Vyplňovat pouze číslo, komentář případně do poznámky</text>
  </threadedComment>
  <threadedComment ref="L1" dT="2024-09-18T13:01:47.70" personId="{23417A67-0ABE-432D-811D-145D1721AE66}" id="{84E6E547-36A1-45DC-9773-AF1AA786554A}">
    <text>Vyplňovat pouze číslo, komentář případně do poznámky</text>
  </threadedComment>
</ThreadedComments>
</file>

<file path=xl/threadedComments/threadedComment34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1981D810-6F41-4377-8988-B41B434D7AEE}">
    <text>Vyplní se automaticky</text>
  </threadedComment>
  <threadedComment ref="B1" dT="2024-09-18T13:00:13.42" personId="{23417A67-0ABE-432D-811D-145D1721AE66}" id="{B2EFF59F-D6F4-4ABA-90CA-E22FE6966AFC}">
    <text>Vybrat ze seznamu</text>
  </threadedComment>
  <threadedComment ref="C1" dT="2024-09-18T13:00:28.98" personId="{23417A67-0ABE-432D-811D-145D1721AE66}" id="{F4D76B05-C0FD-416B-A63F-6BC0CA013EE7}">
    <text>Vyplní se automaticky podle vybrané pobočky</text>
  </threadedComment>
  <threadedComment ref="F1" dT="2024-05-21T12:03:15.36" personId="{C7FA04B6-6DC0-4B15-96DE-07EE64C7D8EF}" id="{8BB28FCF-BD8E-4DD7-9068-507FD1A18497}" done="1">
    <text>vybírátko - OCH + piktogram z kapacitních plánů</text>
  </threadedComment>
  <threadedComment ref="G1" dT="2024-09-18T13:01:14.94" personId="{23417A67-0ABE-432D-811D-145D1721AE66}" id="{3CDBBF59-4F8B-4874-A162-03069094B84A}">
    <text>Vyplňovat pouze číslo, komentář případně do poznámky</text>
  </threadedComment>
  <threadedComment ref="H1" dT="2024-09-18T13:01:23.67" personId="{23417A67-0ABE-432D-811D-145D1721AE66}" id="{520EDD67-444F-4620-9656-023A57731D2B}">
    <text>Vyplňovat pouze číslo, komentář případně do poznámky</text>
  </threadedComment>
  <threadedComment ref="I1" dT="2024-09-18T13:01:29.66" personId="{23417A67-0ABE-432D-811D-145D1721AE66}" id="{F7367E49-CE30-419C-8A6F-56132A05DCA7}">
    <text>Vyplňovat pouze číslo, komentář případně do poznámky</text>
  </threadedComment>
  <threadedComment ref="J1" dT="2024-09-18T13:01:37.25" personId="{23417A67-0ABE-432D-811D-145D1721AE66}" id="{675EFADA-570B-44C0-A8CC-5B4F9A8A76CA}">
    <text>Vyplňovat pouze číslo, komentář případně do poznámky</text>
  </threadedComment>
  <threadedComment ref="L1" dT="2024-09-18T13:01:47.70" personId="{23417A67-0ABE-432D-811D-145D1721AE66}" id="{942FB4FE-54C6-4ADD-A7DD-A0B89735F5F8}">
    <text>Vyplňovat pouze číslo, komentář případně do poznámky</text>
  </threadedComment>
</ThreadedComments>
</file>

<file path=xl/threadedComments/threadedComment35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CDE46725-6CC6-4A97-9386-236D72BF8431}">
    <text>Vyplní se automaticky</text>
  </threadedComment>
  <threadedComment ref="B1" dT="2024-09-18T13:00:13.42" personId="{23417A67-0ABE-432D-811D-145D1721AE66}" id="{0E0F1726-F663-4BC8-842A-47699E058562}">
    <text>Vybrat ze seznamu</text>
  </threadedComment>
  <threadedComment ref="C1" dT="2024-09-18T13:00:28.98" personId="{23417A67-0ABE-432D-811D-145D1721AE66}" id="{520A0618-7CCA-4A7D-BAB2-037B59919266}">
    <text>Vyplní se automaticky podle vybrané pobočky</text>
  </threadedComment>
  <threadedComment ref="F1" dT="2024-05-21T12:03:15.36" personId="{C7FA04B6-6DC0-4B15-96DE-07EE64C7D8EF}" id="{DD737582-D9CF-46F9-A1FD-A21C2426F0FA}" done="1">
    <text>vybírátko - OCH + piktogram z kapacitních plánů</text>
  </threadedComment>
  <threadedComment ref="G1" dT="2024-09-18T13:01:14.94" personId="{23417A67-0ABE-432D-811D-145D1721AE66}" id="{E75DD52C-8953-4275-BF29-53B88737D088}">
    <text>Vyplňovat pouze číslo, komentář případně do poznámky</text>
  </threadedComment>
  <threadedComment ref="H1" dT="2024-09-18T13:01:23.67" personId="{23417A67-0ABE-432D-811D-145D1721AE66}" id="{B6F928D2-0EA0-4799-A6A4-87F4285C1C6C}">
    <text>Vyplňovat pouze číslo, komentář případně do poznámky</text>
  </threadedComment>
  <threadedComment ref="I1" dT="2024-09-18T13:01:29.66" personId="{23417A67-0ABE-432D-811D-145D1721AE66}" id="{7492F9FD-292D-413D-8473-0B93A1B4DDD5}">
    <text>Vyplňovat pouze číslo, komentář případně do poznámky</text>
  </threadedComment>
  <threadedComment ref="J1" dT="2024-09-18T13:01:37.25" personId="{23417A67-0ABE-432D-811D-145D1721AE66}" id="{B8D95CF8-56DC-430E-AE38-EBECA00CF2FE}">
    <text>Vyplňovat pouze číslo, komentář případně do poznámky</text>
  </threadedComment>
  <threadedComment ref="L1" dT="2024-09-18T13:01:47.70" personId="{23417A67-0ABE-432D-811D-145D1721AE66}" id="{ED457A73-905A-4E37-8E3A-66022AD285B7}">
    <text>Vyplňovat pouze číslo, komentář případně do poznámky</text>
  </threadedComment>
</ThreadedComments>
</file>

<file path=xl/threadedComments/threadedComment36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4E501D2A-D561-4E9B-9798-EE7260878DC3}">
    <text>Vyplní se automaticky</text>
  </threadedComment>
  <threadedComment ref="B1" dT="2024-09-18T13:00:13.42" personId="{23417A67-0ABE-432D-811D-145D1721AE66}" id="{BF496024-C8CB-4416-B364-C6C3614943E0}">
    <text>Vybrat ze seznamu</text>
  </threadedComment>
  <threadedComment ref="C1" dT="2024-09-18T13:00:28.98" personId="{23417A67-0ABE-432D-811D-145D1721AE66}" id="{E989BC9F-E0E1-4564-B10C-AE1A03EA8A0B}">
    <text>Vyplní se automaticky podle vybrané pobočky</text>
  </threadedComment>
  <threadedComment ref="F1" dT="2024-05-21T12:03:15.36" personId="{C7FA04B6-6DC0-4B15-96DE-07EE64C7D8EF}" id="{4ADF86F6-D911-437D-965C-465CE4DF8287}" done="1">
    <text>vybírátko - OCH + piktogram z kapacitních plánů</text>
  </threadedComment>
  <threadedComment ref="G1" dT="2024-09-18T13:01:14.94" personId="{23417A67-0ABE-432D-811D-145D1721AE66}" id="{D3054A79-1D84-4849-8E44-150E00315399}">
    <text>Vyplňovat pouze číslo, komentář případně do poznámky</text>
  </threadedComment>
  <threadedComment ref="H1" dT="2024-09-18T13:01:23.67" personId="{23417A67-0ABE-432D-811D-145D1721AE66}" id="{91F0A41F-2D35-485B-9280-A3DEEF8C9BE6}">
    <text>Vyplňovat pouze číslo, komentář případně do poznámky</text>
  </threadedComment>
  <threadedComment ref="I1" dT="2024-09-18T13:01:29.66" personId="{23417A67-0ABE-432D-811D-145D1721AE66}" id="{F07518BF-23D9-47A0-A79B-2B5D336C3464}">
    <text>Vyplňovat pouze číslo, komentář případně do poznámky</text>
  </threadedComment>
  <threadedComment ref="J1" dT="2024-09-18T13:01:37.25" personId="{23417A67-0ABE-432D-811D-145D1721AE66}" id="{F86B669F-6148-4408-A5DE-72E215645AC0}">
    <text>Vyplňovat pouze číslo, komentář případně do poznámky</text>
  </threadedComment>
  <threadedComment ref="L1" dT="2024-09-18T13:01:47.70" personId="{23417A67-0ABE-432D-811D-145D1721AE66}" id="{E74D3A5E-1F77-451D-B915-4592B5DEE3EE}">
    <text>Vyplňovat pouze číslo, komentář případně do poznámky</text>
  </threadedComment>
</ThreadedComments>
</file>

<file path=xl/threadedComments/threadedComment37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D403590A-6179-4A9C-AE0A-2B81BF6EC4C2}">
    <text>Vyplní se automaticky</text>
  </threadedComment>
  <threadedComment ref="B1" dT="2024-09-18T13:00:13.42" personId="{23417A67-0ABE-432D-811D-145D1721AE66}" id="{8235F90F-76B9-4BC8-BDA9-A7D0DB0B1782}">
    <text>Vybrat ze seznamu</text>
  </threadedComment>
  <threadedComment ref="C1" dT="2024-09-18T13:00:28.98" personId="{23417A67-0ABE-432D-811D-145D1721AE66}" id="{A8B3EF58-7111-4F73-83F5-7FF8AA4AE3DD}">
    <text>Vyplní se automaticky podle vybrané pobočky</text>
  </threadedComment>
  <threadedComment ref="F1" dT="2024-05-21T12:03:15.36" personId="{C7FA04B6-6DC0-4B15-96DE-07EE64C7D8EF}" id="{28315572-7B3F-49F1-AF38-080FA7D16760}" done="1">
    <text>vybírátko - OCH + piktogram z kapacitních plánů</text>
  </threadedComment>
  <threadedComment ref="G1" dT="2024-09-18T13:01:14.94" personId="{23417A67-0ABE-432D-811D-145D1721AE66}" id="{90C3F611-660E-4B89-9AA2-2B5D2708816F}">
    <text>Vyplňovat pouze číslo, komentář případně do poznámky</text>
  </threadedComment>
  <threadedComment ref="H1" dT="2024-09-18T13:01:23.67" personId="{23417A67-0ABE-432D-811D-145D1721AE66}" id="{6BEB8B11-0F76-4B98-8774-0186E5BE8B2E}">
    <text>Vyplňovat pouze číslo, komentář případně do poznámky</text>
  </threadedComment>
  <threadedComment ref="I1" dT="2024-09-18T13:01:29.66" personId="{23417A67-0ABE-432D-811D-145D1721AE66}" id="{7A2F5C01-C8BA-4A43-B400-3DA2DEF9AE1C}">
    <text>Vyplňovat pouze číslo, komentář případně do poznámky</text>
  </threadedComment>
  <threadedComment ref="J1" dT="2024-09-18T13:01:37.25" personId="{23417A67-0ABE-432D-811D-145D1721AE66}" id="{42EAB931-4888-4962-AAE0-6A5367AC2D28}">
    <text>Vyplňovat pouze číslo, komentář případně do poznámky</text>
  </threadedComment>
  <threadedComment ref="L1" dT="2024-09-18T13:01:47.70" personId="{23417A67-0ABE-432D-811D-145D1721AE66}" id="{DCEB3188-3521-4008-9934-17CB2E527D17}">
    <text>Vyplňovat pouze číslo, komentář případně do poznámky</text>
  </threadedComment>
</ThreadedComments>
</file>

<file path=xl/threadedComments/threadedComment38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D4040574-A4A9-4F24-8185-020364693558}">
    <text>Vyplní se automaticky</text>
  </threadedComment>
  <threadedComment ref="B1" dT="2024-09-18T13:00:13.42" personId="{23417A67-0ABE-432D-811D-145D1721AE66}" id="{7872DA16-3A39-4C08-8B1F-634BC39BA461}">
    <text>Vybrat ze seznamu</text>
  </threadedComment>
  <threadedComment ref="C1" dT="2024-09-18T13:00:28.98" personId="{23417A67-0ABE-432D-811D-145D1721AE66}" id="{D9910504-0B28-4AEB-89F4-EE2D5BB45FAA}">
    <text>Vyplní se automaticky podle vybrané pobočky</text>
  </threadedComment>
  <threadedComment ref="F1" dT="2024-05-21T12:03:15.36" personId="{C7FA04B6-6DC0-4B15-96DE-07EE64C7D8EF}" id="{773EDEC5-2218-4F5B-8EF9-B49A51C2D80F}" done="1">
    <text>vybírátko - OCH + piktogram z kapacitních plánů</text>
  </threadedComment>
  <threadedComment ref="G1" dT="2024-09-18T13:01:14.94" personId="{23417A67-0ABE-432D-811D-145D1721AE66}" id="{DD21909B-8044-4FA4-B6CB-5C4E9D04F453}">
    <text>Vyplňovat pouze číslo, komentář případně do poznámky</text>
  </threadedComment>
  <threadedComment ref="H1" dT="2024-09-18T13:01:23.67" personId="{23417A67-0ABE-432D-811D-145D1721AE66}" id="{F16A9F1F-2FA1-405C-962B-EB3941CC9147}">
    <text>Vyplňovat pouze číslo, komentář případně do poznámky</text>
  </threadedComment>
  <threadedComment ref="I1" dT="2024-09-18T13:01:29.66" personId="{23417A67-0ABE-432D-811D-145D1721AE66}" id="{7F0618CB-3BE5-4060-B559-5FB50BEB5011}">
    <text>Vyplňovat pouze číslo, komentář případně do poznámky</text>
  </threadedComment>
  <threadedComment ref="J1" dT="2024-09-18T13:01:37.25" personId="{23417A67-0ABE-432D-811D-145D1721AE66}" id="{7F01D802-9232-42AD-8F9C-9E3568012BBC}">
    <text>Vyplňovat pouze číslo, komentář případně do poznámky</text>
  </threadedComment>
  <threadedComment ref="L1" dT="2024-09-18T13:01:47.70" personId="{23417A67-0ABE-432D-811D-145D1721AE66}" id="{56C2E669-6D10-4F72-8912-F24CE6D22723}">
    <text>Vyplňovat pouze číslo, komentář případně do poznámky</text>
  </threadedComment>
</ThreadedComments>
</file>

<file path=xl/threadedComments/threadedComment39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9E6348E9-60DD-48CE-A4B1-51E77C154BB6}">
    <text>Vyplní se automaticky</text>
  </threadedComment>
  <threadedComment ref="B1" dT="2024-09-18T13:00:13.42" personId="{23417A67-0ABE-432D-811D-145D1721AE66}" id="{98DF0723-4A16-4EDD-B04A-125A4C32DC21}">
    <text>Vybrat ze seznamu</text>
  </threadedComment>
  <threadedComment ref="C1" dT="2024-09-18T13:00:28.98" personId="{23417A67-0ABE-432D-811D-145D1721AE66}" id="{BBC91657-5DB0-4E4D-BF4A-3BA8CAAE862E}">
    <text>Vyplní se automaticky podle vybrané pobočky</text>
  </threadedComment>
  <threadedComment ref="F1" dT="2024-05-21T12:03:15.36" personId="{C7FA04B6-6DC0-4B15-96DE-07EE64C7D8EF}" id="{891069AA-2763-4CA9-B613-9AA671399FBD}" done="1">
    <text>vybírátko - OCH + piktogram z kapacitních plánů</text>
  </threadedComment>
  <threadedComment ref="G1" dT="2024-09-18T13:01:14.94" personId="{23417A67-0ABE-432D-811D-145D1721AE66}" id="{65BFF0E4-2562-42D4-9DF8-92E94B3BA04F}">
    <text>Vyplňovat pouze číslo, komentář případně do poznámky</text>
  </threadedComment>
  <threadedComment ref="H1" dT="2024-09-18T13:01:23.67" personId="{23417A67-0ABE-432D-811D-145D1721AE66}" id="{9B2506DD-F06C-4501-B9D3-D27E3C108286}">
    <text>Vyplňovat pouze číslo, komentář případně do poznámky</text>
  </threadedComment>
  <threadedComment ref="I1" dT="2024-09-18T13:01:29.66" personId="{23417A67-0ABE-432D-811D-145D1721AE66}" id="{8FDDB277-BC10-4B8E-8B09-98D8461609B8}">
    <text>Vyplňovat pouze číslo, komentář případně do poznámky</text>
  </threadedComment>
  <threadedComment ref="J1" dT="2024-09-18T13:01:37.25" personId="{23417A67-0ABE-432D-811D-145D1721AE66}" id="{A59CD993-5A54-4BC5-B868-08EFB60C07BF}">
    <text>Vyplňovat pouze číslo, komentář případně do poznámky</text>
  </threadedComment>
  <threadedComment ref="L1" dT="2024-09-18T13:01:47.70" personId="{23417A67-0ABE-432D-811D-145D1721AE66}" id="{DB3CC5C6-284F-4E39-82D5-A41CD5BF5D89}">
    <text>Vyplňovat pouze číslo, komentář případně do poznámky</text>
  </threadedComment>
</ThreadedComments>
</file>

<file path=xl/threadedComments/threadedComment40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1E546070-827B-4686-82E3-3B9FEE2CE29E}">
    <text>Vyplní se automaticky</text>
  </threadedComment>
  <threadedComment ref="B1" dT="2024-09-18T13:00:13.42" personId="{23417A67-0ABE-432D-811D-145D1721AE66}" id="{D88A9C61-2D16-4AAB-BC74-C0BF8B84FC7C}">
    <text>Vybrat ze seznamu</text>
  </threadedComment>
  <threadedComment ref="C1" dT="2024-09-18T13:00:28.98" personId="{23417A67-0ABE-432D-811D-145D1721AE66}" id="{7BC5B81F-91F0-490D-8A05-44FCFD6FEB95}">
    <text>Vyplní se automaticky podle vybrané pobočky</text>
  </threadedComment>
  <threadedComment ref="F1" dT="2024-05-21T12:03:15.36" personId="{C7FA04B6-6DC0-4B15-96DE-07EE64C7D8EF}" id="{20C86EC7-1CC4-49ED-A729-B2B41188FBB5}" done="1">
    <text>vybírátko - OCH + piktogram z kapacitních plánů</text>
  </threadedComment>
  <threadedComment ref="G1" dT="2024-09-18T13:01:14.94" personId="{23417A67-0ABE-432D-811D-145D1721AE66}" id="{73AAEAB7-B008-4140-A5B2-ED23EBA8F928}">
    <text>Vyplňovat pouze číslo, komentář případně do poznámky</text>
  </threadedComment>
  <threadedComment ref="H1" dT="2024-09-18T13:01:23.67" personId="{23417A67-0ABE-432D-811D-145D1721AE66}" id="{9B602D8F-C621-413B-A862-260F3A48F85B}">
    <text>Vyplňovat pouze číslo, komentář případně do poznámky</text>
  </threadedComment>
  <threadedComment ref="I1" dT="2024-09-18T13:01:29.66" personId="{23417A67-0ABE-432D-811D-145D1721AE66}" id="{8F4B1873-FC9B-4532-9678-C856F09114B8}">
    <text>Vyplňovat pouze číslo, komentář případně do poznámky</text>
  </threadedComment>
  <threadedComment ref="J1" dT="2024-09-18T13:01:37.25" personId="{23417A67-0ABE-432D-811D-145D1721AE66}" id="{0AABB7DA-71B5-4C5B-B9A0-14B9C947C817}">
    <text>Vyplňovat pouze číslo, komentář případně do poznámky</text>
  </threadedComment>
  <threadedComment ref="L1" dT="2024-09-18T13:01:47.70" personId="{23417A67-0ABE-432D-811D-145D1721AE66}" id="{0C491290-3FFE-41A7-97B9-E055260AF3B7}">
    <text>Vyplňovat pouze číslo, komentář případně do poznámky</text>
  </threadedComment>
</ThreadedComments>
</file>

<file path=xl/threadedComments/threadedComment41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47B898EF-7366-4B70-8D07-DEDC0A4D67EF}">
    <text>Vyplní se automaticky</text>
  </threadedComment>
  <threadedComment ref="B1" dT="2024-09-18T13:00:13.42" personId="{23417A67-0ABE-432D-811D-145D1721AE66}" id="{A93D3243-77F4-4303-976D-36F62C9774B5}">
    <text>Vybrat ze seznamu</text>
  </threadedComment>
  <threadedComment ref="C1" dT="2024-09-18T13:00:28.98" personId="{23417A67-0ABE-432D-811D-145D1721AE66}" id="{D5F3823F-290A-4B98-A432-C6D9FDC82A42}">
    <text>Vyplní se automaticky podle vybrané pobočky</text>
  </threadedComment>
  <threadedComment ref="F1" dT="2024-05-21T12:03:15.36" personId="{C7FA04B6-6DC0-4B15-96DE-07EE64C7D8EF}" id="{88FF7795-94FC-407B-92BD-B031A7F6F68E}" done="1">
    <text>vybírátko - OCH + piktogram z kapacitních plánů</text>
  </threadedComment>
  <threadedComment ref="G1" dT="2024-09-18T13:01:14.94" personId="{23417A67-0ABE-432D-811D-145D1721AE66}" id="{AFADE64E-769E-4E45-A6F5-7FE2A64FE9D4}">
    <text>Vyplňovat pouze číslo, komentář případně do poznámky</text>
  </threadedComment>
  <threadedComment ref="H1" dT="2024-09-18T13:01:23.67" personId="{23417A67-0ABE-432D-811D-145D1721AE66}" id="{E6A6C0E1-C396-4861-A56C-984CAAAEA5DC}">
    <text>Vyplňovat pouze číslo, komentář případně do poznámky</text>
  </threadedComment>
  <threadedComment ref="I1" dT="2024-09-18T13:01:29.66" personId="{23417A67-0ABE-432D-811D-145D1721AE66}" id="{BDDC0906-E3DB-4F39-8FAB-F8C2FA720834}">
    <text>Vyplňovat pouze číslo, komentář případně do poznámky</text>
  </threadedComment>
  <threadedComment ref="J1" dT="2024-09-18T13:01:37.25" personId="{23417A67-0ABE-432D-811D-145D1721AE66}" id="{FD3FF338-7812-4CA3-893C-97DC31573FF7}">
    <text>Vyplňovat pouze číslo, komentář případně do poznámky</text>
  </threadedComment>
  <threadedComment ref="L1" dT="2024-09-18T13:01:47.70" personId="{23417A67-0ABE-432D-811D-145D1721AE66}" id="{8354A62D-C0D0-41C5-A8CE-74D291EFE107}">
    <text>Vyplňovat pouze číslo, komentář případně do poznámky</text>
  </threadedComment>
</ThreadedComments>
</file>

<file path=xl/threadedComments/threadedComment42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0D3A70F4-3B2B-4C58-8FE3-B62C9EFAA720}">
    <text>Vyplní se automaticky</text>
  </threadedComment>
  <threadedComment ref="B1" dT="2024-09-18T13:00:13.42" personId="{23417A67-0ABE-432D-811D-145D1721AE66}" id="{561F15F6-942B-42A0-BB01-E1491E4611B9}">
    <text>Vybrat ze seznamu</text>
  </threadedComment>
  <threadedComment ref="C1" dT="2024-09-18T13:00:28.98" personId="{23417A67-0ABE-432D-811D-145D1721AE66}" id="{33A4D2C5-006E-4757-80CB-E841EB827EFE}">
    <text>Vyplní se automaticky podle vybrané pobočky</text>
  </threadedComment>
  <threadedComment ref="F1" dT="2024-05-21T12:03:15.36" personId="{C7FA04B6-6DC0-4B15-96DE-07EE64C7D8EF}" id="{9841BDC1-5744-4E58-8594-BB9D79B7981D}" done="1">
    <text>vybírátko - OCH + piktogram z kapacitních plánů</text>
  </threadedComment>
  <threadedComment ref="G1" dT="2024-09-18T13:01:14.94" personId="{23417A67-0ABE-432D-811D-145D1721AE66}" id="{89B3F130-9C18-4384-BB41-3DE25F9E02E7}">
    <text>Vyplňovat pouze číslo, komentář případně do poznámky</text>
  </threadedComment>
  <threadedComment ref="H1" dT="2024-09-18T13:01:23.67" personId="{23417A67-0ABE-432D-811D-145D1721AE66}" id="{98C71CBE-4700-41CD-93AF-7503367155A4}">
    <text>Vyplňovat pouze číslo, komentář případně do poznámky</text>
  </threadedComment>
  <threadedComment ref="I1" dT="2024-09-18T13:01:29.66" personId="{23417A67-0ABE-432D-811D-145D1721AE66}" id="{B8C1C173-BE93-4CAD-9444-83D4D993D66A}">
    <text>Vyplňovat pouze číslo, komentář případně do poznámky</text>
  </threadedComment>
  <threadedComment ref="J1" dT="2024-09-18T13:01:37.25" personId="{23417A67-0ABE-432D-811D-145D1721AE66}" id="{79E4CA3B-0AE7-400D-BD36-5C5502E485CD}">
    <text>Vyplňovat pouze číslo, komentář případně do poznámky</text>
  </threadedComment>
  <threadedComment ref="L1" dT="2024-09-18T13:01:47.70" personId="{23417A67-0ABE-432D-811D-145D1721AE66}" id="{2AC92A57-9270-4AA8-9210-B39222A3C8B8}">
    <text>Vyplňovat pouze číslo, komentář případně do poznámky</text>
  </threadedComment>
</ThreadedComments>
</file>

<file path=xl/threadedComments/threadedComment43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BF430FB6-8E9A-48F4-9F4C-242BCCB9D6D4}">
    <text>Vyplní se automaticky</text>
  </threadedComment>
  <threadedComment ref="B1" dT="2024-09-18T13:00:13.42" personId="{23417A67-0ABE-432D-811D-145D1721AE66}" id="{26C67121-4C84-4CE7-8DFF-A18F1793D0E5}">
    <text>Vybrat ze seznamu</text>
  </threadedComment>
  <threadedComment ref="C1" dT="2024-09-18T13:00:28.98" personId="{23417A67-0ABE-432D-811D-145D1721AE66}" id="{E02C1EB2-C873-4CDA-9364-9677913F85DA}">
    <text>Vyplní se automaticky podle vybrané pobočky</text>
  </threadedComment>
  <threadedComment ref="F1" dT="2024-05-21T12:03:15.36" personId="{C7FA04B6-6DC0-4B15-96DE-07EE64C7D8EF}" id="{085D9C17-D066-4B88-B007-BD613804D448}" done="1">
    <text>vybírátko - OCH + piktogram z kapacitních plánů</text>
  </threadedComment>
  <threadedComment ref="G1" dT="2024-09-18T13:01:14.94" personId="{23417A67-0ABE-432D-811D-145D1721AE66}" id="{6DFE8EDA-5051-452D-B8B4-FA524C5295D1}">
    <text>Vyplňovat pouze číslo, komentář případně do poznámky</text>
  </threadedComment>
  <threadedComment ref="H1" dT="2024-09-18T13:01:23.67" personId="{23417A67-0ABE-432D-811D-145D1721AE66}" id="{F28F4FB8-EDCA-4421-A46F-BED2D3095015}">
    <text>Vyplňovat pouze číslo, komentář případně do poznámky</text>
  </threadedComment>
  <threadedComment ref="I1" dT="2024-09-18T13:01:29.66" personId="{23417A67-0ABE-432D-811D-145D1721AE66}" id="{542E0956-85A7-4F0D-93F9-6FCA49287D57}">
    <text>Vyplňovat pouze číslo, komentář případně do poznámky</text>
  </threadedComment>
  <threadedComment ref="J1" dT="2024-09-18T13:01:37.25" personId="{23417A67-0ABE-432D-811D-145D1721AE66}" id="{F6E54B8A-DA1D-4113-8C5E-092B24997EF8}">
    <text>Vyplňovat pouze číslo, komentář případně do poznámky</text>
  </threadedComment>
  <threadedComment ref="L1" dT="2024-09-18T13:01:47.70" personId="{23417A67-0ABE-432D-811D-145D1721AE66}" id="{37411184-AD0E-4B10-85A7-489E64FBF584}">
    <text>Vyplňovat pouze číslo, komentář případně do poznámky</text>
  </threadedComment>
</ThreadedComments>
</file>

<file path=xl/threadedComments/threadedComment44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1875F607-C35B-4041-B06C-C07B2171D7C5}">
    <text>Vyplní se automaticky</text>
  </threadedComment>
  <threadedComment ref="B1" dT="2024-09-18T13:00:13.42" personId="{23417A67-0ABE-432D-811D-145D1721AE66}" id="{596D2796-25D0-4B73-A16A-2193D78C1B83}">
    <text>Vybrat ze seznamu</text>
  </threadedComment>
  <threadedComment ref="C1" dT="2024-09-18T13:00:28.98" personId="{23417A67-0ABE-432D-811D-145D1721AE66}" id="{B9DDB51F-BFE3-4473-B913-BBB62F296263}">
    <text>Vyplní se automaticky podle vybrané pobočky</text>
  </threadedComment>
  <threadedComment ref="F1" dT="2024-05-21T12:03:15.36" personId="{C7FA04B6-6DC0-4B15-96DE-07EE64C7D8EF}" id="{430EC3BF-4DD3-4FEB-BADE-DADC61F4CF4E}" done="1">
    <text>vybírátko - OCH + piktogram z kapacitních plánů</text>
  </threadedComment>
  <threadedComment ref="G1" dT="2024-09-18T13:01:14.94" personId="{23417A67-0ABE-432D-811D-145D1721AE66}" id="{D401290B-FF10-4E6D-819C-4BF24CCE93C9}">
    <text>Vyplňovat pouze číslo, komentář případně do poznámky</text>
  </threadedComment>
  <threadedComment ref="H1" dT="2024-09-18T13:01:23.67" personId="{23417A67-0ABE-432D-811D-145D1721AE66}" id="{E1D114A9-5BF0-40A2-926E-50F65DA392EB}">
    <text>Vyplňovat pouze číslo, komentář případně do poznámky</text>
  </threadedComment>
  <threadedComment ref="I1" dT="2024-09-18T13:01:29.66" personId="{23417A67-0ABE-432D-811D-145D1721AE66}" id="{7D3971F6-E391-4876-AC4E-BC0F2D454842}">
    <text>Vyplňovat pouze číslo, komentář případně do poznámky</text>
  </threadedComment>
  <threadedComment ref="J1" dT="2024-09-18T13:01:37.25" personId="{23417A67-0ABE-432D-811D-145D1721AE66}" id="{5EE2FE62-E294-47EA-9225-511F63B6C58B}">
    <text>Vyplňovat pouze číslo, komentář případně do poznámky</text>
  </threadedComment>
  <threadedComment ref="L1" dT="2024-09-18T13:01:47.70" personId="{23417A67-0ABE-432D-811D-145D1721AE66}" id="{F354B54A-BA7D-42F9-8FC4-BEDDCD4A82C7}">
    <text>Vyplňovat pouze číslo, komentář případně do poznámky</text>
  </threadedComment>
</ThreadedComments>
</file>

<file path=xl/threadedComments/threadedComment45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181AE1F5-171B-4C01-B8BA-D188BD11BFA1}">
    <text>Vyplní se automaticky</text>
  </threadedComment>
  <threadedComment ref="B1" dT="2024-09-18T13:00:13.42" personId="{23417A67-0ABE-432D-811D-145D1721AE66}" id="{316F112F-BED9-49B7-9FF6-DC854387629E}">
    <text>Vybrat ze seznamu</text>
  </threadedComment>
  <threadedComment ref="C1" dT="2024-09-18T13:00:28.98" personId="{23417A67-0ABE-432D-811D-145D1721AE66}" id="{56D6DF90-C584-45C8-8D32-554FCDE46156}">
    <text>Vyplní se automaticky podle vybrané pobočky</text>
  </threadedComment>
  <threadedComment ref="F1" dT="2024-05-21T12:03:15.36" personId="{C7FA04B6-6DC0-4B15-96DE-07EE64C7D8EF}" id="{88B5DF90-436B-4DEB-92F6-2B60FB6AAF67}" done="1">
    <text>vybírátko - OCH + piktogram z kapacitních plánů</text>
  </threadedComment>
  <threadedComment ref="G1" dT="2024-09-18T13:01:14.94" personId="{23417A67-0ABE-432D-811D-145D1721AE66}" id="{5F6C6969-D78E-43C9-A279-42F226F14155}">
    <text>Vyplňovat pouze číslo, komentář případně do poznámky</text>
  </threadedComment>
  <threadedComment ref="H1" dT="2024-09-18T13:01:23.67" personId="{23417A67-0ABE-432D-811D-145D1721AE66}" id="{454EAE4B-6F45-43BA-A9E7-93366D679A42}">
    <text>Vyplňovat pouze číslo, komentář případně do poznámky</text>
  </threadedComment>
  <threadedComment ref="I1" dT="2024-09-18T13:01:29.66" personId="{23417A67-0ABE-432D-811D-145D1721AE66}" id="{476617EC-AF27-4A00-B130-33A16269FF39}">
    <text>Vyplňovat pouze číslo, komentář případně do poznámky</text>
  </threadedComment>
  <threadedComment ref="J1" dT="2024-09-18T13:01:37.25" personId="{23417A67-0ABE-432D-811D-145D1721AE66}" id="{10BA1C51-247C-4A7F-83A5-EF2934D5DF4F}">
    <text>Vyplňovat pouze číslo, komentář případně do poznámky</text>
  </threadedComment>
  <threadedComment ref="L1" dT="2024-09-18T13:01:47.70" personId="{23417A67-0ABE-432D-811D-145D1721AE66}" id="{5D179B9E-2A14-48C9-93F6-E62D7A7B46E4}">
    <text>Vyplňovat pouze číslo, komentář případně do poznámky</text>
  </threadedComment>
</ThreadedComments>
</file>

<file path=xl/threadedComments/threadedComment46.xml><?xml version="1.0" encoding="utf-8"?>
<ThreadedComments xmlns="http://schemas.microsoft.com/office/spreadsheetml/2018/threadedcomments" xmlns:x="http://schemas.openxmlformats.org/spreadsheetml/2006/main">
  <threadedComment ref="A1" dT="2024-09-18T12:59:56.42" personId="{23417A67-0ABE-432D-811D-145D1721AE66}" id="{753C2FBE-3CD9-41D3-B5D2-4914873573A9}">
    <text>Vyplní se automaticky</text>
  </threadedComment>
  <threadedComment ref="B1" dT="2024-09-18T13:00:13.42" personId="{23417A67-0ABE-432D-811D-145D1721AE66}" id="{816F2C1D-9DAF-4F4F-815B-05F6C29DD545}">
    <text>Vybrat ze seznamu</text>
  </threadedComment>
  <threadedComment ref="C1" dT="2024-09-18T13:00:28.98" personId="{23417A67-0ABE-432D-811D-145D1721AE66}" id="{15D1024B-8925-41B3-AB6C-88D6724F649C}">
    <text>Vyplní se automaticky podle vybrané pobočky</text>
  </threadedComment>
  <threadedComment ref="F1" dT="2024-05-21T12:03:15.36" personId="{C7FA04B6-6DC0-4B15-96DE-07EE64C7D8EF}" id="{957DD453-18C9-4154-8FB4-79DC4A604495}" done="1">
    <text>vybírátko - OCH + piktogram z kapacitních plánů</text>
  </threadedComment>
  <threadedComment ref="G1" dT="2024-09-18T13:01:14.94" personId="{23417A67-0ABE-432D-811D-145D1721AE66}" id="{301927D6-860F-4042-A953-8631B911CCE7}">
    <text>Vyplňovat pouze číslo, komentář případně do poznámky</text>
  </threadedComment>
  <threadedComment ref="H1" dT="2024-09-18T13:01:23.67" personId="{23417A67-0ABE-432D-811D-145D1721AE66}" id="{1C42F0A7-8777-4623-9367-A6D5A6B635FA}">
    <text>Vyplňovat pouze číslo, komentář případně do poznámky</text>
  </threadedComment>
  <threadedComment ref="I1" dT="2024-09-18T13:01:29.66" personId="{23417A67-0ABE-432D-811D-145D1721AE66}" id="{FCAF7A3C-1064-4F4D-AEBF-432452DBA698}">
    <text>Vyplňovat pouze číslo, komentář případně do poznámky</text>
  </threadedComment>
  <threadedComment ref="J1" dT="2024-09-18T13:01:37.25" personId="{23417A67-0ABE-432D-811D-145D1721AE66}" id="{8B8CCB02-A419-44E3-AD4D-2656E1519C7D}">
    <text>Vyplňovat pouze číslo, komentář případně do poznámky</text>
  </threadedComment>
  <threadedComment ref="L1" dT="2024-09-18T13:01:47.70" personId="{23417A67-0ABE-432D-811D-145D1721AE66}" id="{9E9A8AC0-D4D5-4370-91BE-2B6FFD5FC8F0}">
    <text>Vyplňovat pouze číslo, komentář případně do poznámky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5.vml"/><Relationship Id="rId4" Type="http://schemas.microsoft.com/office/2017/10/relationships/threadedComment" Target="../threadedComments/threadedComment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6.vml"/><Relationship Id="rId4" Type="http://schemas.microsoft.com/office/2017/10/relationships/threadedComment" Target="../threadedComments/threadedComment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7.vml"/><Relationship Id="rId4" Type="http://schemas.microsoft.com/office/2017/10/relationships/threadedComment" Target="../threadedComments/threadedComment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8.vml"/><Relationship Id="rId4" Type="http://schemas.microsoft.com/office/2017/10/relationships/threadedComment" Target="../threadedComments/threadedComment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9.vml"/><Relationship Id="rId4" Type="http://schemas.microsoft.com/office/2017/10/relationships/threadedComment" Target="../threadedComments/threadedComment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0.vml"/><Relationship Id="rId4" Type="http://schemas.microsoft.com/office/2017/10/relationships/threadedComment" Target="../threadedComments/threadedComment1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1.vml"/><Relationship Id="rId4" Type="http://schemas.microsoft.com/office/2017/10/relationships/threadedComment" Target="../threadedComments/threadedComment1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2.vml"/><Relationship Id="rId4" Type="http://schemas.microsoft.com/office/2017/10/relationships/threadedComment" Target="../threadedComments/threadedComment1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3.vml"/><Relationship Id="rId4" Type="http://schemas.microsoft.com/office/2017/10/relationships/threadedComment" Target="../threadedComments/threadedComment13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4.vml"/><Relationship Id="rId4" Type="http://schemas.microsoft.com/office/2017/10/relationships/threadedComment" Target="../threadedComments/threadedComment14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5.vml"/><Relationship Id="rId4" Type="http://schemas.microsoft.com/office/2017/10/relationships/threadedComment" Target="../threadedComments/threadedComment15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6.vml"/><Relationship Id="rId4" Type="http://schemas.microsoft.com/office/2017/10/relationships/threadedComment" Target="../threadedComments/threadedComment16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7.vml"/><Relationship Id="rId4" Type="http://schemas.microsoft.com/office/2017/10/relationships/threadedComment" Target="../threadedComments/threadedComment1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18.vml"/><Relationship Id="rId4" Type="http://schemas.microsoft.com/office/2017/10/relationships/threadedComment" Target="../threadedComments/threadedComment18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19.vml"/><Relationship Id="rId4" Type="http://schemas.microsoft.com/office/2017/10/relationships/threadedComment" Target="../threadedComments/threadedComment19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0.vml"/><Relationship Id="rId4" Type="http://schemas.microsoft.com/office/2017/10/relationships/threadedComment" Target="../threadedComments/threadedComment20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4.xml"/><Relationship Id="rId1" Type="http://schemas.openxmlformats.org/officeDocument/2006/relationships/vmlDrawing" Target="../drawings/vmlDrawing21.vml"/><Relationship Id="rId4" Type="http://schemas.microsoft.com/office/2017/10/relationships/threadedComment" Target="../threadedComments/threadedComment21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5.xml"/><Relationship Id="rId1" Type="http://schemas.openxmlformats.org/officeDocument/2006/relationships/vmlDrawing" Target="../drawings/vmlDrawing22.vml"/><Relationship Id="rId4" Type="http://schemas.microsoft.com/office/2017/10/relationships/threadedComment" Target="../threadedComments/threadedComment22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table" Target="../tables/table26.xml"/><Relationship Id="rId1" Type="http://schemas.openxmlformats.org/officeDocument/2006/relationships/vmlDrawing" Target="../drawings/vmlDrawing23.vml"/><Relationship Id="rId4" Type="http://schemas.microsoft.com/office/2017/10/relationships/threadedComment" Target="../threadedComments/threadedComment23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table" Target="../tables/table27.xml"/><Relationship Id="rId1" Type="http://schemas.openxmlformats.org/officeDocument/2006/relationships/vmlDrawing" Target="../drawings/vmlDrawing24.vml"/><Relationship Id="rId4" Type="http://schemas.microsoft.com/office/2017/10/relationships/threadedComment" Target="../threadedComments/threadedComment2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table" Target="../tables/table28.xml"/><Relationship Id="rId1" Type="http://schemas.openxmlformats.org/officeDocument/2006/relationships/vmlDrawing" Target="../drawings/vmlDrawing25.vml"/><Relationship Id="rId4" Type="http://schemas.microsoft.com/office/2017/10/relationships/threadedComment" Target="../threadedComments/threadedComment2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table" Target="../tables/table29.xml"/><Relationship Id="rId1" Type="http://schemas.openxmlformats.org/officeDocument/2006/relationships/vmlDrawing" Target="../drawings/vmlDrawing26.vml"/><Relationship Id="rId4" Type="http://schemas.microsoft.com/office/2017/10/relationships/threadedComment" Target="../threadedComments/threadedComment2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table" Target="../tables/table30.xml"/><Relationship Id="rId1" Type="http://schemas.openxmlformats.org/officeDocument/2006/relationships/vmlDrawing" Target="../drawings/vmlDrawing27.vml"/><Relationship Id="rId4" Type="http://schemas.microsoft.com/office/2017/10/relationships/threadedComment" Target="../threadedComments/threadedComment27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table" Target="../tables/table31.xml"/><Relationship Id="rId1" Type="http://schemas.openxmlformats.org/officeDocument/2006/relationships/vmlDrawing" Target="../drawings/vmlDrawing28.vml"/><Relationship Id="rId4" Type="http://schemas.microsoft.com/office/2017/10/relationships/threadedComment" Target="../threadedComments/threadedComment28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table" Target="../tables/table32.xml"/><Relationship Id="rId1" Type="http://schemas.openxmlformats.org/officeDocument/2006/relationships/vmlDrawing" Target="../drawings/vmlDrawing29.vml"/><Relationship Id="rId4" Type="http://schemas.microsoft.com/office/2017/10/relationships/threadedComment" Target="../threadedComments/threadedComment29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table" Target="../tables/table33.xml"/><Relationship Id="rId1" Type="http://schemas.openxmlformats.org/officeDocument/2006/relationships/vmlDrawing" Target="../drawings/vmlDrawing30.vml"/><Relationship Id="rId4" Type="http://schemas.microsoft.com/office/2017/10/relationships/threadedComment" Target="../threadedComments/threadedComment30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table" Target="../tables/table34.xml"/><Relationship Id="rId1" Type="http://schemas.openxmlformats.org/officeDocument/2006/relationships/vmlDrawing" Target="../drawings/vmlDrawing31.vml"/><Relationship Id="rId4" Type="http://schemas.microsoft.com/office/2017/10/relationships/threadedComment" Target="../threadedComments/threadedComment31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table" Target="../tables/table35.xml"/><Relationship Id="rId1" Type="http://schemas.openxmlformats.org/officeDocument/2006/relationships/vmlDrawing" Target="../drawings/vmlDrawing32.vml"/><Relationship Id="rId4" Type="http://schemas.microsoft.com/office/2017/10/relationships/threadedComment" Target="../threadedComments/threadedComment32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table" Target="../tables/table36.xml"/><Relationship Id="rId1" Type="http://schemas.openxmlformats.org/officeDocument/2006/relationships/vmlDrawing" Target="../drawings/vmlDrawing33.vml"/><Relationship Id="rId4" Type="http://schemas.microsoft.com/office/2017/10/relationships/threadedComment" Target="../threadedComments/threadedComment33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table" Target="../tables/table37.xml"/><Relationship Id="rId1" Type="http://schemas.openxmlformats.org/officeDocument/2006/relationships/vmlDrawing" Target="../drawings/vmlDrawing34.vml"/><Relationship Id="rId4" Type="http://schemas.microsoft.com/office/2017/10/relationships/threadedComment" Target="../threadedComments/threadedComment34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table" Target="../tables/table38.xml"/><Relationship Id="rId1" Type="http://schemas.openxmlformats.org/officeDocument/2006/relationships/vmlDrawing" Target="../drawings/vmlDrawing35.vml"/><Relationship Id="rId4" Type="http://schemas.microsoft.com/office/2017/10/relationships/threadedComment" Target="../threadedComments/threadedComment35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table" Target="../tables/table39.xml"/><Relationship Id="rId1" Type="http://schemas.openxmlformats.org/officeDocument/2006/relationships/vmlDrawing" Target="../drawings/vmlDrawing36.vml"/><Relationship Id="rId4" Type="http://schemas.microsoft.com/office/2017/10/relationships/threadedComment" Target="../threadedComments/threadedComment36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table" Target="../tables/table40.xml"/><Relationship Id="rId1" Type="http://schemas.openxmlformats.org/officeDocument/2006/relationships/vmlDrawing" Target="../drawings/vmlDrawing37.vml"/><Relationship Id="rId4" Type="http://schemas.microsoft.com/office/2017/10/relationships/threadedComment" Target="../threadedComments/threadedComment37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table" Target="../tables/table41.xml"/><Relationship Id="rId1" Type="http://schemas.openxmlformats.org/officeDocument/2006/relationships/vmlDrawing" Target="../drawings/vmlDrawing38.vml"/><Relationship Id="rId4" Type="http://schemas.microsoft.com/office/2017/10/relationships/threadedComment" Target="../threadedComments/threadedComment38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table" Target="../tables/table42.xml"/><Relationship Id="rId1" Type="http://schemas.openxmlformats.org/officeDocument/2006/relationships/vmlDrawing" Target="../drawings/vmlDrawing39.vml"/><Relationship Id="rId4" Type="http://schemas.microsoft.com/office/2017/10/relationships/threadedComment" Target="../threadedComments/threadedComment39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table" Target="../tables/table43.xml"/><Relationship Id="rId1" Type="http://schemas.openxmlformats.org/officeDocument/2006/relationships/vmlDrawing" Target="../drawings/vmlDrawing40.vml"/><Relationship Id="rId4" Type="http://schemas.microsoft.com/office/2017/10/relationships/threadedComment" Target="../threadedComments/threadedComment40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table" Target="../tables/table44.xml"/><Relationship Id="rId1" Type="http://schemas.openxmlformats.org/officeDocument/2006/relationships/vmlDrawing" Target="../drawings/vmlDrawing41.vml"/><Relationship Id="rId4" Type="http://schemas.microsoft.com/office/2017/10/relationships/threadedComment" Target="../threadedComments/threadedComment41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table" Target="../tables/table45.xml"/><Relationship Id="rId1" Type="http://schemas.openxmlformats.org/officeDocument/2006/relationships/vmlDrawing" Target="../drawings/vmlDrawing42.vml"/><Relationship Id="rId4" Type="http://schemas.microsoft.com/office/2017/10/relationships/threadedComment" Target="../threadedComments/threadedComment42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table" Target="../tables/table46.xml"/><Relationship Id="rId1" Type="http://schemas.openxmlformats.org/officeDocument/2006/relationships/vmlDrawing" Target="../drawings/vmlDrawing43.vml"/><Relationship Id="rId4" Type="http://schemas.microsoft.com/office/2017/10/relationships/threadedComment" Target="../threadedComments/threadedComment43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table" Target="../tables/table47.xml"/><Relationship Id="rId1" Type="http://schemas.openxmlformats.org/officeDocument/2006/relationships/vmlDrawing" Target="../drawings/vmlDrawing44.vml"/><Relationship Id="rId4" Type="http://schemas.microsoft.com/office/2017/10/relationships/threadedComment" Target="../threadedComments/threadedComment44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table" Target="../tables/table48.xml"/><Relationship Id="rId1" Type="http://schemas.openxmlformats.org/officeDocument/2006/relationships/vmlDrawing" Target="../drawings/vmlDrawing45.vml"/><Relationship Id="rId4" Type="http://schemas.microsoft.com/office/2017/10/relationships/threadedComment" Target="../threadedComments/threadedComment45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table" Target="../tables/table49.xml"/><Relationship Id="rId1" Type="http://schemas.openxmlformats.org/officeDocument/2006/relationships/vmlDrawing" Target="../drawings/vmlDrawing46.vml"/><Relationship Id="rId4" Type="http://schemas.microsoft.com/office/2017/10/relationships/threadedComment" Target="../threadedComments/threadedComment4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98"/>
  <sheetViews>
    <sheetView workbookViewId="0">
      <pane ySplit="1" topLeftCell="A2" activePane="bottomLeft" state="frozen"/>
      <selection activeCell="R25" sqref="R25"/>
      <selection pane="bottomLeft" activeCell="D1" sqref="D1"/>
    </sheetView>
  </sheetViews>
  <sheetFormatPr defaultColWidth="9.1796875" defaultRowHeight="14.25" customHeight="1" x14ac:dyDescent="0.3"/>
  <cols>
    <col min="1" max="3" width="13.54296875" style="4" customWidth="1"/>
    <col min="4" max="4" width="42.7265625" style="4" customWidth="1"/>
    <col min="5" max="5" width="25.453125" style="4" bestFit="1" customWidth="1"/>
    <col min="6" max="6" width="23.1796875" style="4" customWidth="1"/>
    <col min="7" max="7" width="16.26953125" style="25" hidden="1" customWidth="1"/>
    <col min="8" max="8" width="22.7265625" style="25" bestFit="1" customWidth="1"/>
    <col min="9" max="9" width="22.7265625" style="25" customWidth="1"/>
    <col min="10" max="10" width="23.453125" style="25" customWidth="1"/>
    <col min="11" max="11" width="49.7265625" style="25" customWidth="1"/>
    <col min="12" max="12" width="39.54296875" style="27" customWidth="1"/>
    <col min="13" max="13" width="8.453125" style="4" customWidth="1"/>
    <col min="14" max="14" width="5.54296875" style="4" customWidth="1"/>
    <col min="15" max="15" width="5.26953125" style="4" customWidth="1"/>
    <col min="16" max="16384" width="9.1796875" style="4"/>
  </cols>
  <sheetData>
    <row r="1" spans="1:12" ht="14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6" t="s">
        <v>11</v>
      </c>
    </row>
    <row r="2" spans="1:12" ht="14.5" x14ac:dyDescent="0.35">
      <c r="A2" s="92">
        <f>IFERROR(VLOOKUP(B2,Pobočky!$A$1:$C$45,3,FALSE)," ")</f>
        <v>29</v>
      </c>
      <c r="B2" s="93" t="s">
        <v>12</v>
      </c>
      <c r="C2" s="93" t="str">
        <f>IFERROR(VLOOKUP(B2,Pobočky!$A$1:$C$45,2,FALSE)," ")</f>
        <v>Jihozápad</v>
      </c>
      <c r="D2" s="93" t="s">
        <v>13</v>
      </c>
      <c r="E2" s="93" t="s">
        <v>14</v>
      </c>
      <c r="F2" s="93" t="s">
        <v>15</v>
      </c>
      <c r="G2" s="93">
        <v>20</v>
      </c>
      <c r="H2" s="93">
        <v>5</v>
      </c>
      <c r="I2" s="93"/>
      <c r="J2" s="93">
        <v>81</v>
      </c>
      <c r="K2" s="93" t="s">
        <v>16</v>
      </c>
      <c r="L2" s="94">
        <v>0.7</v>
      </c>
    </row>
    <row r="3" spans="1:12" ht="14.5" x14ac:dyDescent="0.35">
      <c r="A3" s="95">
        <v>29</v>
      </c>
      <c r="B3" s="96" t="s">
        <v>12</v>
      </c>
      <c r="C3" s="96" t="str">
        <f>IFERROR(VLOOKUP(B3,Pobočky!$A$1:$C$45,2,FALSE)," ")</f>
        <v>Jihozápad</v>
      </c>
      <c r="D3" s="96" t="s">
        <v>17</v>
      </c>
      <c r="E3" s="96"/>
      <c r="F3" s="96"/>
      <c r="G3" s="96">
        <v>505</v>
      </c>
      <c r="H3" s="96">
        <v>10</v>
      </c>
      <c r="I3" s="96"/>
      <c r="J3" s="96">
        <v>81</v>
      </c>
      <c r="K3" s="96" t="s">
        <v>18</v>
      </c>
      <c r="L3" s="97">
        <v>1</v>
      </c>
    </row>
    <row r="4" spans="1:12" ht="14.5" x14ac:dyDescent="0.35">
      <c r="A4" s="92">
        <v>29</v>
      </c>
      <c r="B4" s="93" t="s">
        <v>12</v>
      </c>
      <c r="C4" s="93" t="str">
        <f>IFERROR(VLOOKUP(B4,Pobočky!$A$1:$C$45,2,FALSE)," ")</f>
        <v>Jihozápad</v>
      </c>
      <c r="D4" s="93" t="s">
        <v>19</v>
      </c>
      <c r="E4" s="93" t="s">
        <v>20</v>
      </c>
      <c r="F4" s="93" t="s">
        <v>21</v>
      </c>
      <c r="G4" s="93">
        <v>1170</v>
      </c>
      <c r="H4" s="93">
        <v>5</v>
      </c>
      <c r="I4" s="93"/>
      <c r="J4" s="93">
        <v>81</v>
      </c>
      <c r="K4" s="93"/>
      <c r="L4" s="94">
        <v>0.5</v>
      </c>
    </row>
    <row r="5" spans="1:12" ht="14.5" x14ac:dyDescent="0.35">
      <c r="A5" s="95">
        <f>IFERROR(VLOOKUP(B5,Pobočky!$A$1:$C$45,3,FALSE)," ")</f>
        <v>29</v>
      </c>
      <c r="B5" s="96" t="s">
        <v>12</v>
      </c>
      <c r="C5" s="96" t="str">
        <f>IFERROR(VLOOKUP(B5,Pobočky!$A$1:$C$45,2,FALSE)," ")</f>
        <v>Jihozápad</v>
      </c>
      <c r="D5" s="96" t="s">
        <v>19</v>
      </c>
      <c r="E5" s="96" t="s">
        <v>22</v>
      </c>
      <c r="F5" s="96"/>
      <c r="G5" s="96">
        <v>5</v>
      </c>
      <c r="H5" s="96">
        <v>5</v>
      </c>
      <c r="I5" s="96"/>
      <c r="J5" s="96">
        <v>81</v>
      </c>
      <c r="K5" s="96" t="s">
        <v>23</v>
      </c>
      <c r="L5" s="97">
        <v>0.5</v>
      </c>
    </row>
    <row r="6" spans="1:12" ht="14.5" x14ac:dyDescent="0.35">
      <c r="A6" s="92">
        <f>IFERROR(VLOOKUP(B6,Pobočky!$A$1:$C$45,3,FALSE)," ")</f>
        <v>29</v>
      </c>
      <c r="B6" s="93" t="s">
        <v>12</v>
      </c>
      <c r="C6" s="93" t="str">
        <f>IFERROR(VLOOKUP(B6,Pobočky!$A$1:$C$45,2,FALSE)," ")</f>
        <v>Jihozápad</v>
      </c>
      <c r="D6" s="93" t="s">
        <v>19</v>
      </c>
      <c r="E6" s="93" t="s">
        <v>20</v>
      </c>
      <c r="F6" s="93" t="s">
        <v>24</v>
      </c>
      <c r="G6" s="93">
        <v>450</v>
      </c>
      <c r="H6" s="93">
        <v>4</v>
      </c>
      <c r="I6" s="93"/>
      <c r="J6" s="93">
        <v>40</v>
      </c>
      <c r="K6" s="93" t="s">
        <v>25</v>
      </c>
      <c r="L6" s="94">
        <v>0.3</v>
      </c>
    </row>
    <row r="7" spans="1:12" ht="14.5" x14ac:dyDescent="0.35">
      <c r="A7" s="95" t="str">
        <f>IFERROR(VLOOKUP(B7,Pobočky!$A$1:$C$45,3,FALSE)," ")</f>
        <v xml:space="preserve"> </v>
      </c>
      <c r="B7" s="96"/>
      <c r="C7" s="96" t="str">
        <f>IFERROR(VLOOKUP(B7,Pobočky!$A$1:$C$45,2,FALSE)," ")</f>
        <v xml:space="preserve"> </v>
      </c>
      <c r="D7" s="96"/>
      <c r="E7" s="96"/>
      <c r="F7" s="96"/>
      <c r="G7" s="96">
        <v>280</v>
      </c>
      <c r="H7" s="96"/>
      <c r="I7" s="96"/>
      <c r="J7" s="96"/>
      <c r="K7" s="96"/>
      <c r="L7" s="98"/>
    </row>
    <row r="8" spans="1:12" ht="14.5" x14ac:dyDescent="0.35">
      <c r="A8" s="92" t="str">
        <f>IFERROR(VLOOKUP(B8,Pobočky!$A$1:$C$45,3,FALSE)," ")</f>
        <v xml:space="preserve"> </v>
      </c>
      <c r="B8" s="93"/>
      <c r="C8" s="93" t="str">
        <f>IFERROR(VLOOKUP(B8,Pobočky!$A$1:$C$45,2,FALSE)," ")</f>
        <v xml:space="preserve"> </v>
      </c>
      <c r="D8" s="93"/>
      <c r="E8" s="93"/>
      <c r="F8" s="93"/>
      <c r="G8" s="93">
        <v>30</v>
      </c>
      <c r="H8" s="93"/>
      <c r="I8" s="93"/>
      <c r="J8" s="93"/>
      <c r="K8" s="93"/>
      <c r="L8" s="99"/>
    </row>
    <row r="9" spans="1:12" ht="14.5" x14ac:dyDescent="0.35">
      <c r="A9" s="95">
        <v>48</v>
      </c>
      <c r="B9" s="96" t="s">
        <v>26</v>
      </c>
      <c r="C9" s="96" t="str">
        <f>IFERROR(VLOOKUP(B9,Pobočky!$A$1:$C$45,2,FALSE)," ")</f>
        <v>Jihozápad</v>
      </c>
      <c r="D9" s="96" t="s">
        <v>27</v>
      </c>
      <c r="E9" s="96" t="s">
        <v>28</v>
      </c>
      <c r="F9" s="96" t="s">
        <v>29</v>
      </c>
      <c r="G9" s="96">
        <v>100</v>
      </c>
      <c r="H9" s="96">
        <v>0.25</v>
      </c>
      <c r="I9" s="96"/>
      <c r="J9" s="96">
        <v>80</v>
      </c>
      <c r="K9" s="96"/>
      <c r="L9" s="97">
        <v>0.7</v>
      </c>
    </row>
    <row r="10" spans="1:12" ht="14.5" x14ac:dyDescent="0.35">
      <c r="A10" s="92">
        <v>48</v>
      </c>
      <c r="B10" s="93" t="s">
        <v>26</v>
      </c>
      <c r="C10" s="93" t="str">
        <f>IFERROR(VLOOKUP(B10,Pobočky!$A$1:$C$45,2,FALSE)," ")</f>
        <v>Jihozápad</v>
      </c>
      <c r="D10" s="93" t="s">
        <v>27</v>
      </c>
      <c r="E10" s="93" t="s">
        <v>22</v>
      </c>
      <c r="F10" s="93" t="s">
        <v>29</v>
      </c>
      <c r="G10" s="93">
        <v>5</v>
      </c>
      <c r="H10" s="93">
        <v>1.75</v>
      </c>
      <c r="I10" s="93"/>
      <c r="J10" s="93">
        <v>80</v>
      </c>
      <c r="K10" s="93"/>
      <c r="L10" s="94">
        <v>0.7</v>
      </c>
    </row>
    <row r="11" spans="1:12" ht="14.5" x14ac:dyDescent="0.35">
      <c r="A11" s="95" t="str">
        <f>IFERROR(VLOOKUP(B11,Pobočky!$A$1:$C$45,3,FALSE)," ")</f>
        <v xml:space="preserve"> </v>
      </c>
      <c r="B11" s="96"/>
      <c r="C11" s="96" t="str">
        <f>IFERROR(VLOOKUP(B11,Pobočky!$A$1:$C$45,2,FALSE)," ")</f>
        <v xml:space="preserve"> </v>
      </c>
      <c r="D11" s="96"/>
      <c r="E11" s="96"/>
      <c r="F11" s="96"/>
      <c r="G11" s="96">
        <v>185</v>
      </c>
      <c r="H11" s="96"/>
      <c r="I11" s="96"/>
      <c r="J11" s="96"/>
      <c r="K11" s="96"/>
      <c r="L11" s="98"/>
    </row>
    <row r="12" spans="1:12" ht="14.5" x14ac:dyDescent="0.35">
      <c r="A12" s="92" t="str">
        <f>IFERROR(VLOOKUP(B12,Pobočky!$A$1:$C$45,3,FALSE)," ")</f>
        <v xml:space="preserve"> </v>
      </c>
      <c r="B12" s="93"/>
      <c r="C12" s="93" t="str">
        <f>IFERROR(VLOOKUP(B12,Pobočky!$A$1:$C$45,2,FALSE)," ")</f>
        <v xml:space="preserve"> </v>
      </c>
      <c r="D12" s="93"/>
      <c r="E12" s="93"/>
      <c r="F12" s="93"/>
      <c r="G12" s="93">
        <v>5</v>
      </c>
      <c r="H12" s="93"/>
      <c r="I12" s="93"/>
      <c r="J12" s="93"/>
      <c r="K12" s="93"/>
      <c r="L12" s="99"/>
    </row>
    <row r="13" spans="1:12" ht="14.5" x14ac:dyDescent="0.35">
      <c r="A13" s="95">
        <f>IFERROR(VLOOKUP(B13,Pobočky!$A$1:$C$45,3,FALSE)," ")</f>
        <v>81</v>
      </c>
      <c r="B13" s="96" t="s">
        <v>30</v>
      </c>
      <c r="C13" s="96" t="str">
        <f>IFERROR(VLOOKUP(B13,Pobočky!$A$1:$C$45,2,FALSE)," ")</f>
        <v>Jihozápad</v>
      </c>
      <c r="D13" s="96" t="s">
        <v>31</v>
      </c>
      <c r="E13" s="96" t="s">
        <v>20</v>
      </c>
      <c r="F13" s="96" t="s">
        <v>32</v>
      </c>
      <c r="G13" s="96">
        <v>5</v>
      </c>
      <c r="H13" s="96">
        <v>22</v>
      </c>
      <c r="I13" s="96"/>
      <c r="J13" s="96">
        <v>81</v>
      </c>
      <c r="K13" s="96" t="s">
        <v>33</v>
      </c>
      <c r="L13" s="97">
        <v>0.7</v>
      </c>
    </row>
    <row r="14" spans="1:12" ht="14.5" x14ac:dyDescent="0.35">
      <c r="A14" s="92">
        <f>IFERROR(VLOOKUP(B14,Pobočky!$A$1:$C$45,3,FALSE)," ")</f>
        <v>81</v>
      </c>
      <c r="B14" s="93" t="s">
        <v>30</v>
      </c>
      <c r="C14" s="93" t="str">
        <f>IFERROR(VLOOKUP(B14,Pobočky!$A$1:$C$45,2,FALSE)," ")</f>
        <v>Jihozápad</v>
      </c>
      <c r="D14" s="93" t="s">
        <v>31</v>
      </c>
      <c r="E14" s="93" t="s">
        <v>14</v>
      </c>
      <c r="F14" s="93" t="s">
        <v>32</v>
      </c>
      <c r="G14" s="93">
        <v>5</v>
      </c>
      <c r="H14" s="93">
        <v>7</v>
      </c>
      <c r="I14" s="93"/>
      <c r="J14" s="93">
        <v>81</v>
      </c>
      <c r="K14" s="93" t="s">
        <v>34</v>
      </c>
      <c r="L14" s="94">
        <v>0.7</v>
      </c>
    </row>
    <row r="15" spans="1:12" ht="14.5" x14ac:dyDescent="0.35">
      <c r="A15" s="95">
        <f>IFERROR(VLOOKUP(B15,Pobočky!$A$1:$C$45,3,FALSE)," ")</f>
        <v>81</v>
      </c>
      <c r="B15" s="96" t="s">
        <v>30</v>
      </c>
      <c r="C15" s="96" t="str">
        <f>IFERROR(VLOOKUP(B15,Pobočky!$A$1:$C$45,2,FALSE)," ")</f>
        <v>Jihozápad</v>
      </c>
      <c r="D15" s="96" t="s">
        <v>31</v>
      </c>
      <c r="E15" s="96" t="s">
        <v>20</v>
      </c>
      <c r="F15" s="96" t="s">
        <v>35</v>
      </c>
      <c r="G15" s="96">
        <v>35</v>
      </c>
      <c r="H15" s="96">
        <v>15</v>
      </c>
      <c r="I15" s="96"/>
      <c r="J15" s="96">
        <v>81</v>
      </c>
      <c r="K15" s="96" t="s">
        <v>21</v>
      </c>
      <c r="L15" s="97">
        <v>0.7</v>
      </c>
    </row>
    <row r="16" spans="1:12" ht="14.5" x14ac:dyDescent="0.35">
      <c r="A16" s="92">
        <f>IFERROR(VLOOKUP(B16,Pobočky!$A$1:$C$45,3,FALSE)," ")</f>
        <v>81</v>
      </c>
      <c r="B16" s="93" t="s">
        <v>30</v>
      </c>
      <c r="C16" s="93" t="str">
        <f>IFERROR(VLOOKUP(B16,Pobočky!$A$1:$C$45,2,FALSE)," ")</f>
        <v>Jihozápad</v>
      </c>
      <c r="D16" s="93" t="s">
        <v>31</v>
      </c>
      <c r="E16" s="93" t="s">
        <v>14</v>
      </c>
      <c r="F16" s="93" t="s">
        <v>35</v>
      </c>
      <c r="G16" s="93">
        <v>110</v>
      </c>
      <c r="H16" s="93">
        <v>1.5</v>
      </c>
      <c r="I16" s="93"/>
      <c r="J16" s="93">
        <v>81</v>
      </c>
      <c r="K16" s="93" t="s">
        <v>34</v>
      </c>
      <c r="L16" s="94">
        <v>0.7</v>
      </c>
    </row>
    <row r="17" spans="1:12" ht="14.5" x14ac:dyDescent="0.35">
      <c r="A17" s="95">
        <f>IFERROR(VLOOKUP(B17,Pobočky!$A$1:$C$45,3,FALSE)," ")</f>
        <v>81</v>
      </c>
      <c r="B17" s="96" t="s">
        <v>30</v>
      </c>
      <c r="C17" s="96" t="str">
        <f>IFERROR(VLOOKUP(B17,Pobočky!$A$1:$C$45,2,FALSE)," ")</f>
        <v>Jihozápad</v>
      </c>
      <c r="D17" s="96" t="s">
        <v>31</v>
      </c>
      <c r="E17" s="96" t="s">
        <v>20</v>
      </c>
      <c r="F17" s="96" t="s">
        <v>36</v>
      </c>
      <c r="G17" s="96">
        <v>20</v>
      </c>
      <c r="H17" s="96">
        <v>10</v>
      </c>
      <c r="I17" s="96"/>
      <c r="J17" s="96">
        <v>81</v>
      </c>
      <c r="K17" s="96" t="s">
        <v>37</v>
      </c>
      <c r="L17" s="97">
        <v>0.5</v>
      </c>
    </row>
    <row r="18" spans="1:12" ht="14.5" x14ac:dyDescent="0.35">
      <c r="A18" s="92" t="str">
        <f>IFERROR(VLOOKUP(B18,Pobočky!$A$1:$C$45,3,FALSE)," ")</f>
        <v xml:space="preserve"> </v>
      </c>
      <c r="B18" s="93"/>
      <c r="C18" s="93" t="str">
        <f>IFERROR(VLOOKUP(B18,Pobočky!$A$1:$C$45,2,FALSE)," ")</f>
        <v xml:space="preserve"> </v>
      </c>
      <c r="D18" s="93"/>
      <c r="E18" s="93"/>
      <c r="F18" s="93"/>
      <c r="G18" s="93">
        <v>1</v>
      </c>
      <c r="H18" s="93"/>
      <c r="I18" s="93"/>
      <c r="J18" s="93"/>
      <c r="K18" s="93"/>
      <c r="L18" s="99"/>
    </row>
    <row r="19" spans="1:12" ht="14.5" x14ac:dyDescent="0.35">
      <c r="A19" s="95" t="str">
        <f>IFERROR(VLOOKUP(B19,Pobočky!$A$1:$C$45,3,FALSE)," ")</f>
        <v xml:space="preserve"> </v>
      </c>
      <c r="B19" s="96"/>
      <c r="C19" s="96" t="str">
        <f>IFERROR(VLOOKUP(B19,Pobočky!$A$1:$C$45,2,FALSE)," ")</f>
        <v xml:space="preserve"> </v>
      </c>
      <c r="D19" s="96"/>
      <c r="E19" s="96"/>
      <c r="F19" s="96"/>
      <c r="G19" s="96">
        <v>1</v>
      </c>
      <c r="H19" s="96"/>
      <c r="I19" s="96"/>
      <c r="J19" s="96"/>
      <c r="K19" s="96"/>
      <c r="L19" s="98"/>
    </row>
    <row r="20" spans="1:12" ht="14.5" x14ac:dyDescent="0.35">
      <c r="A20" s="92">
        <f>IFERROR(VLOOKUP(B20,Pobočky!$A$1:$C$45,3,FALSE)," ")</f>
        <v>56</v>
      </c>
      <c r="B20" s="93" t="s">
        <v>38</v>
      </c>
      <c r="C20" s="93" t="str">
        <f>IFERROR(VLOOKUP(B20,Pobočky!$A$1:$C$45,2,FALSE)," ")</f>
        <v>Jihovýchod</v>
      </c>
      <c r="D20" s="100" t="s">
        <v>39</v>
      </c>
      <c r="E20" s="93" t="s">
        <v>20</v>
      </c>
      <c r="F20" s="93" t="s">
        <v>21</v>
      </c>
      <c r="G20" s="93">
        <v>1</v>
      </c>
      <c r="H20" s="93"/>
      <c r="I20" s="93"/>
      <c r="J20" s="93"/>
      <c r="K20" s="93" t="s">
        <v>40</v>
      </c>
      <c r="L20" s="99"/>
    </row>
    <row r="21" spans="1:12" ht="14.5" x14ac:dyDescent="0.35">
      <c r="A21" s="95">
        <f>IFERROR(VLOOKUP(B21,Pobočky!$A$1:$C$45,3,FALSE)," ")</f>
        <v>56</v>
      </c>
      <c r="B21" s="96" t="s">
        <v>38</v>
      </c>
      <c r="C21" s="96" t="str">
        <f>IFERROR(VLOOKUP(B21,Pobočky!$A$1:$C$45,2,FALSE)," ")</f>
        <v>Jihovýchod</v>
      </c>
      <c r="D21" s="101" t="s">
        <v>39</v>
      </c>
      <c r="E21" s="96" t="s">
        <v>20</v>
      </c>
      <c r="F21" s="96" t="s">
        <v>21</v>
      </c>
      <c r="G21" s="96">
        <v>1</v>
      </c>
      <c r="H21" s="96"/>
      <c r="I21" s="96"/>
      <c r="J21" s="96"/>
      <c r="K21" s="96" t="s">
        <v>41</v>
      </c>
      <c r="L21" s="98"/>
    </row>
    <row r="22" spans="1:12" ht="14.5" x14ac:dyDescent="0.35">
      <c r="A22" s="92">
        <f>IFERROR(VLOOKUP(B22,Pobočky!$A$1:$C$45,3,FALSE)," ")</f>
        <v>56</v>
      </c>
      <c r="B22" s="93" t="s">
        <v>38</v>
      </c>
      <c r="C22" s="93" t="str">
        <f>IFERROR(VLOOKUP(B22,Pobočky!$A$1:$C$45,2,FALSE)," ")</f>
        <v>Jihovýchod</v>
      </c>
      <c r="D22" s="100" t="s">
        <v>39</v>
      </c>
      <c r="E22" s="93" t="s">
        <v>20</v>
      </c>
      <c r="F22" s="93" t="s">
        <v>21</v>
      </c>
      <c r="G22" s="93">
        <v>1</v>
      </c>
      <c r="H22" s="93"/>
      <c r="I22" s="93"/>
      <c r="J22" s="93"/>
      <c r="K22" s="93" t="s">
        <v>42</v>
      </c>
      <c r="L22" s="99"/>
    </row>
    <row r="23" spans="1:12" ht="14.5" x14ac:dyDescent="0.35">
      <c r="A23"/>
      <c r="B23"/>
      <c r="C23"/>
      <c r="D23"/>
      <c r="E23"/>
      <c r="F23"/>
      <c r="G23"/>
      <c r="H23"/>
      <c r="I23"/>
      <c r="J23"/>
      <c r="K23"/>
    </row>
    <row r="24" spans="1:12" ht="14.5" x14ac:dyDescent="0.35">
      <c r="A24" t="str">
        <f>IFERROR(VLOOKUP(B24,Pobočky!$A$1:$C$45,3,FALSE)," ")</f>
        <v xml:space="preserve"> </v>
      </c>
      <c r="B24"/>
      <c r="C24" t="str">
        <f>IFERROR(VLOOKUP(B24,Pobočky!$A$1:$C$45,2,FALSE)," ")</f>
        <v xml:space="preserve"> </v>
      </c>
      <c r="D24"/>
      <c r="E24"/>
      <c r="F24"/>
      <c r="G24">
        <v>370</v>
      </c>
      <c r="H24"/>
      <c r="I24"/>
      <c r="J24"/>
      <c r="K24"/>
    </row>
    <row r="25" spans="1:12" ht="14.5" x14ac:dyDescent="0.35">
      <c r="A25" t="str">
        <f>IFERROR(VLOOKUP(B25,Pobočky!$A$1:$C$45,3,FALSE)," ")</f>
        <v xml:space="preserve"> </v>
      </c>
      <c r="B25"/>
      <c r="C25" t="str">
        <f>IFERROR(VLOOKUP(B25,Pobočky!$A$1:$C$45,2,FALSE)," ")</f>
        <v xml:space="preserve"> </v>
      </c>
      <c r="D25"/>
      <c r="E25"/>
      <c r="F25"/>
      <c r="G25">
        <v>7600</v>
      </c>
      <c r="H25"/>
      <c r="I25"/>
      <c r="J25"/>
      <c r="K25"/>
    </row>
    <row r="26" spans="1:12" ht="14.5" x14ac:dyDescent="0.35">
      <c r="A26" t="str">
        <f>IFERROR(VLOOKUP(B26,Pobočky!$A$1:$C$45,3,FALSE)," ")</f>
        <v xml:space="preserve"> </v>
      </c>
      <c r="B26"/>
      <c r="C26" t="str">
        <f>IFERROR(VLOOKUP(B26,Pobočky!$A$1:$C$45,2,FALSE)," ")</f>
        <v xml:space="preserve"> </v>
      </c>
      <c r="D26"/>
      <c r="E26"/>
      <c r="F26"/>
      <c r="G26">
        <v>660</v>
      </c>
      <c r="H26"/>
      <c r="I26"/>
      <c r="J26"/>
      <c r="K26"/>
    </row>
    <row r="27" spans="1:12" ht="14.5" x14ac:dyDescent="0.35">
      <c r="A27" t="str">
        <f>IFERROR(VLOOKUP(B27,Pobočky!$A$1:$C$45,3,FALSE)," ")</f>
        <v xml:space="preserve"> </v>
      </c>
      <c r="B27"/>
      <c r="C27" t="str">
        <f>IFERROR(VLOOKUP(B27,Pobočky!$A$1:$C$45,2,FALSE)," ")</f>
        <v xml:space="preserve"> </v>
      </c>
      <c r="D27"/>
      <c r="E27"/>
      <c r="F27"/>
      <c r="G27">
        <v>150</v>
      </c>
      <c r="H27"/>
      <c r="I27"/>
      <c r="J27"/>
      <c r="K27"/>
    </row>
    <row r="28" spans="1:12" ht="14.5" x14ac:dyDescent="0.35">
      <c r="A28" t="str">
        <f>IFERROR(VLOOKUP(B28,Pobočky!$A$1:$C$45,3,FALSE)," ")</f>
        <v xml:space="preserve"> </v>
      </c>
      <c r="B28"/>
      <c r="C28" t="str">
        <f>IFERROR(VLOOKUP(B28,Pobočky!$A$1:$C$45,2,FALSE)," ")</f>
        <v xml:space="preserve"> </v>
      </c>
      <c r="D28"/>
      <c r="E28"/>
      <c r="F28"/>
      <c r="G28">
        <v>1040</v>
      </c>
      <c r="H28"/>
      <c r="I28"/>
      <c r="J28"/>
      <c r="K28"/>
    </row>
    <row r="29" spans="1:12" ht="14.5" x14ac:dyDescent="0.35">
      <c r="A29" t="str">
        <f>IFERROR(VLOOKUP(B29,Pobočky!$A$1:$C$45,3,FALSE)," ")</f>
        <v xml:space="preserve"> </v>
      </c>
      <c r="B29"/>
      <c r="C29" t="str">
        <f>IFERROR(VLOOKUP(B29,Pobočky!$A$1:$C$45,2,FALSE)," ")</f>
        <v xml:space="preserve"> </v>
      </c>
      <c r="D29"/>
      <c r="E29"/>
      <c r="F29"/>
      <c r="G29">
        <v>20</v>
      </c>
      <c r="H29"/>
      <c r="I29"/>
      <c r="J29"/>
      <c r="K29"/>
    </row>
    <row r="30" spans="1:12" ht="14.5" x14ac:dyDescent="0.35">
      <c r="A30" t="str">
        <f>IFERROR(VLOOKUP(B30,Pobočky!$A$1:$C$45,3,FALSE)," ")</f>
        <v xml:space="preserve"> </v>
      </c>
      <c r="B30"/>
      <c r="C30" t="str">
        <f>IFERROR(VLOOKUP(B30,Pobočky!$A$1:$C$45,2,FALSE)," ")</f>
        <v xml:space="preserve"> </v>
      </c>
      <c r="D30"/>
      <c r="E30"/>
      <c r="F30"/>
      <c r="G30">
        <v>40</v>
      </c>
      <c r="H30"/>
      <c r="I30"/>
      <c r="J30"/>
      <c r="K30"/>
    </row>
    <row r="31" spans="1:12" ht="14.5" x14ac:dyDescent="0.35">
      <c r="A31" t="str">
        <f>IFERROR(VLOOKUP(B31,Pobočky!$A$1:$C$45,3,FALSE)," ")</f>
        <v xml:space="preserve"> </v>
      </c>
      <c r="B31"/>
      <c r="C31" t="str">
        <f>IFERROR(VLOOKUP(B31,Pobočky!$A$1:$C$45,2,FALSE)," ")</f>
        <v xml:space="preserve"> </v>
      </c>
      <c r="D31"/>
      <c r="E31"/>
      <c r="F31"/>
      <c r="G31">
        <v>70</v>
      </c>
      <c r="H31"/>
      <c r="I31"/>
      <c r="J31"/>
      <c r="K31"/>
    </row>
    <row r="32" spans="1:12" ht="14.5" x14ac:dyDescent="0.35">
      <c r="A32" t="str">
        <f>IFERROR(VLOOKUP(B32,Pobočky!$A$1:$C$45,3,FALSE)," ")</f>
        <v xml:space="preserve"> </v>
      </c>
      <c r="B32"/>
      <c r="C32" t="str">
        <f>IFERROR(VLOOKUP(B32,Pobočky!$A$1:$C$45,2,FALSE)," ")</f>
        <v xml:space="preserve"> </v>
      </c>
      <c r="D32"/>
      <c r="E32"/>
      <c r="F32"/>
      <c r="G32">
        <v>330</v>
      </c>
      <c r="H32"/>
      <c r="I32"/>
      <c r="J32"/>
      <c r="K32"/>
    </row>
    <row r="33" spans="1:11" ht="14.5" x14ac:dyDescent="0.35">
      <c r="A33" t="str">
        <f>IFERROR(VLOOKUP(B33,Pobočky!$A$1:$C$45,3,FALSE)," ")</f>
        <v xml:space="preserve"> </v>
      </c>
      <c r="B33"/>
      <c r="C33" t="str">
        <f>IFERROR(VLOOKUP(B33,Pobočky!$A$1:$C$45,2,FALSE)," ")</f>
        <v xml:space="preserve"> </v>
      </c>
      <c r="D33"/>
      <c r="E33"/>
      <c r="F33"/>
      <c r="G33">
        <v>40</v>
      </c>
      <c r="H33"/>
      <c r="I33"/>
      <c r="J33"/>
      <c r="K33"/>
    </row>
    <row r="34" spans="1:11" ht="14.5" x14ac:dyDescent="0.35">
      <c r="A34" t="str">
        <f>IFERROR(VLOOKUP(B34,Pobočky!$A$1:$C$45,3,FALSE)," ")</f>
        <v xml:space="preserve"> </v>
      </c>
      <c r="B34"/>
      <c r="C34" t="str">
        <f>IFERROR(VLOOKUP(B34,Pobočky!$A$1:$C$45,2,FALSE)," ")</f>
        <v xml:space="preserve"> </v>
      </c>
      <c r="D34"/>
      <c r="E34"/>
      <c r="F34"/>
      <c r="G34">
        <v>20</v>
      </c>
      <c r="H34"/>
      <c r="I34"/>
      <c r="J34"/>
      <c r="K34"/>
    </row>
    <row r="35" spans="1:11" ht="14.5" x14ac:dyDescent="0.35">
      <c r="A35" t="str">
        <f>IFERROR(VLOOKUP(B35,Pobočky!$A$1:$C$45,3,FALSE)," ")</f>
        <v xml:space="preserve"> </v>
      </c>
      <c r="B35"/>
      <c r="C35" t="str">
        <f>IFERROR(VLOOKUP(B35,Pobočky!$A$1:$C$45,2,FALSE)," ")</f>
        <v xml:space="preserve"> </v>
      </c>
      <c r="D35"/>
      <c r="E35"/>
      <c r="F35"/>
      <c r="G35">
        <v>40</v>
      </c>
      <c r="H35"/>
      <c r="I35"/>
      <c r="J35"/>
      <c r="K35"/>
    </row>
    <row r="36" spans="1:11" ht="14.5" x14ac:dyDescent="0.35">
      <c r="A36" t="str">
        <f>IFERROR(VLOOKUP(B36,Pobočky!$A$1:$C$45,3,FALSE)," ")</f>
        <v xml:space="preserve"> </v>
      </c>
      <c r="B36"/>
      <c r="C36" t="str">
        <f>IFERROR(VLOOKUP(B36,Pobočky!$A$1:$C$45,2,FALSE)," ")</f>
        <v xml:space="preserve"> </v>
      </c>
      <c r="D36"/>
      <c r="E36"/>
      <c r="F36"/>
      <c r="G36">
        <v>10</v>
      </c>
      <c r="H36"/>
      <c r="I36"/>
      <c r="J36"/>
      <c r="K36"/>
    </row>
    <row r="37" spans="1:11" ht="14.5" x14ac:dyDescent="0.35">
      <c r="A37" t="str">
        <f>IFERROR(VLOOKUP(B37,Pobočky!$A$1:$C$45,3,FALSE)," ")</f>
        <v xml:space="preserve"> </v>
      </c>
      <c r="B37"/>
      <c r="C37" t="str">
        <f>IFERROR(VLOOKUP(B37,Pobočky!$A$1:$C$45,2,FALSE)," ")</f>
        <v xml:space="preserve"> </v>
      </c>
      <c r="D37"/>
      <c r="E37"/>
      <c r="F37"/>
      <c r="G37">
        <v>1000</v>
      </c>
      <c r="H37"/>
      <c r="I37"/>
      <c r="J37"/>
      <c r="K37"/>
    </row>
    <row r="38" spans="1:11" ht="14.5" x14ac:dyDescent="0.35">
      <c r="A38" t="str">
        <f>IFERROR(VLOOKUP(B38,Pobočky!$A$1:$C$45,3,FALSE)," ")</f>
        <v xml:space="preserve"> </v>
      </c>
      <c r="B38"/>
      <c r="C38" t="str">
        <f>IFERROR(VLOOKUP(B38,Pobočky!$A$1:$C$45,2,FALSE)," ")</f>
        <v xml:space="preserve"> </v>
      </c>
      <c r="D38"/>
      <c r="E38"/>
      <c r="F38"/>
      <c r="G38">
        <v>100</v>
      </c>
      <c r="H38"/>
      <c r="I38"/>
      <c r="J38"/>
      <c r="K38"/>
    </row>
    <row r="39" spans="1:11" ht="14.5" x14ac:dyDescent="0.35">
      <c r="A39" t="str">
        <f>IFERROR(VLOOKUP(B39,Pobočky!$A$1:$C$45,3,FALSE)," ")</f>
        <v xml:space="preserve"> </v>
      </c>
      <c r="B39"/>
      <c r="C39" t="str">
        <f>IFERROR(VLOOKUP(B39,Pobočky!$A$1:$C$45,2,FALSE)," ")</f>
        <v xml:space="preserve"> </v>
      </c>
      <c r="D39"/>
      <c r="E39"/>
      <c r="F39"/>
      <c r="G39">
        <v>10</v>
      </c>
      <c r="H39"/>
      <c r="I39"/>
      <c r="J39"/>
      <c r="K39"/>
    </row>
    <row r="40" spans="1:11" ht="14.5" x14ac:dyDescent="0.35">
      <c r="A40" t="str">
        <f>IFERROR(VLOOKUP(B40,Pobočky!$A$1:$C$45,3,FALSE)," ")</f>
        <v xml:space="preserve"> </v>
      </c>
      <c r="B40"/>
      <c r="C40" t="str">
        <f>IFERROR(VLOOKUP(B40,Pobočky!$A$1:$C$45,2,FALSE)," ")</f>
        <v xml:space="preserve"> </v>
      </c>
      <c r="D40"/>
      <c r="E40"/>
      <c r="F40"/>
      <c r="G40">
        <v>35</v>
      </c>
      <c r="H40"/>
      <c r="I40"/>
      <c r="J40"/>
      <c r="K40"/>
    </row>
    <row r="41" spans="1:11" ht="14.5" x14ac:dyDescent="0.35">
      <c r="A41" t="str">
        <f>IFERROR(VLOOKUP(B41,Pobočky!$A$1:$C$45,3,FALSE)," ")</f>
        <v xml:space="preserve"> </v>
      </c>
      <c r="B41"/>
      <c r="C41" t="str">
        <f>IFERROR(VLOOKUP(B41,Pobočky!$A$1:$C$45,2,FALSE)," ")</f>
        <v xml:space="preserve"> </v>
      </c>
      <c r="D41"/>
      <c r="E41"/>
      <c r="F41"/>
      <c r="G41">
        <v>5</v>
      </c>
      <c r="H41"/>
      <c r="I41"/>
      <c r="J41"/>
      <c r="K41"/>
    </row>
    <row r="42" spans="1:11" ht="14.5" x14ac:dyDescent="0.35">
      <c r="A42" t="str">
        <f>IFERROR(VLOOKUP(B42,Pobočky!$A$1:$C$45,3,FALSE)," ")</f>
        <v xml:space="preserve"> </v>
      </c>
      <c r="B42"/>
      <c r="C42" t="str">
        <f>IFERROR(VLOOKUP(B42,Pobočky!$A$1:$C$45,2,FALSE)," ")</f>
        <v xml:space="preserve"> </v>
      </c>
      <c r="D42"/>
      <c r="E42"/>
      <c r="F42"/>
      <c r="G42">
        <v>5</v>
      </c>
      <c r="H42"/>
      <c r="I42"/>
      <c r="J42"/>
      <c r="K42"/>
    </row>
    <row r="43" spans="1:11" ht="14.5" x14ac:dyDescent="0.35">
      <c r="A43" t="str">
        <f>IFERROR(VLOOKUP(B43,Pobočky!$A$1:$C$45,3,FALSE)," ")</f>
        <v xml:space="preserve"> </v>
      </c>
      <c r="B43"/>
      <c r="C43" t="str">
        <f>IFERROR(VLOOKUP(B43,Pobočky!$A$1:$C$45,2,FALSE)," ")</f>
        <v xml:space="preserve"> </v>
      </c>
      <c r="D43"/>
      <c r="E43"/>
      <c r="F43"/>
      <c r="G43">
        <v>195</v>
      </c>
      <c r="H43"/>
      <c r="I43"/>
      <c r="J43"/>
      <c r="K43"/>
    </row>
    <row r="44" spans="1:11" ht="14.5" x14ac:dyDescent="0.35">
      <c r="A44" t="str">
        <f>IFERROR(VLOOKUP(B44,Pobočky!$A$1:$C$45,3,FALSE)," ")</f>
        <v xml:space="preserve"> </v>
      </c>
      <c r="B44"/>
      <c r="C44" t="str">
        <f>IFERROR(VLOOKUP(B44,Pobočky!$A$1:$C$45,2,FALSE)," ")</f>
        <v xml:space="preserve"> </v>
      </c>
      <c r="D44"/>
      <c r="E44"/>
      <c r="F44"/>
      <c r="G44">
        <v>450</v>
      </c>
      <c r="H44"/>
      <c r="I44"/>
      <c r="J44"/>
      <c r="K44"/>
    </row>
    <row r="45" spans="1:11" ht="14.5" x14ac:dyDescent="0.35">
      <c r="A45" t="str">
        <f>IFERROR(VLOOKUP(B45,Pobočky!$A$1:$C$45,3,FALSE)," ")</f>
        <v xml:space="preserve"> </v>
      </c>
      <c r="B45"/>
      <c r="C45" t="str">
        <f>IFERROR(VLOOKUP(B45,Pobočky!$A$1:$C$45,2,FALSE)," ")</f>
        <v xml:space="preserve"> </v>
      </c>
      <c r="D45"/>
      <c r="E45"/>
      <c r="F45"/>
      <c r="G45">
        <v>470</v>
      </c>
      <c r="H45"/>
      <c r="I45"/>
      <c r="J45"/>
      <c r="K45"/>
    </row>
    <row r="46" spans="1:11" ht="14.5" x14ac:dyDescent="0.35">
      <c r="A46" t="str">
        <f>IFERROR(VLOOKUP(B46,Pobočky!$A$1:$C$45,3,FALSE)," ")</f>
        <v xml:space="preserve"> </v>
      </c>
      <c r="B46"/>
      <c r="C46" t="str">
        <f>IFERROR(VLOOKUP(B46,Pobočky!$A$1:$C$45,2,FALSE)," ")</f>
        <v xml:space="preserve"> </v>
      </c>
      <c r="D46"/>
      <c r="E46"/>
      <c r="F46"/>
      <c r="G46">
        <v>200</v>
      </c>
      <c r="H46"/>
      <c r="I46"/>
      <c r="J46"/>
      <c r="K46"/>
    </row>
    <row r="47" spans="1:11" ht="14.5" x14ac:dyDescent="0.35">
      <c r="A47" t="str">
        <f>IFERROR(VLOOKUP(B47,Pobočky!$A$1:$C$45,3,FALSE)," ")</f>
        <v xml:space="preserve"> </v>
      </c>
      <c r="B47"/>
      <c r="C47" t="str">
        <f>IFERROR(VLOOKUP(B47,Pobočky!$A$1:$C$45,2,FALSE)," ")</f>
        <v xml:space="preserve"> </v>
      </c>
      <c r="D47"/>
      <c r="E47"/>
      <c r="F47"/>
      <c r="G47">
        <v>150</v>
      </c>
      <c r="H47"/>
      <c r="I47"/>
      <c r="J47"/>
      <c r="K47"/>
    </row>
    <row r="48" spans="1:11" ht="14.5" x14ac:dyDescent="0.35">
      <c r="A48" t="str">
        <f>IFERROR(VLOOKUP(B48,Pobočky!$A$1:$C$45,3,FALSE)," ")</f>
        <v xml:space="preserve"> </v>
      </c>
      <c r="B48"/>
      <c r="C48" t="str">
        <f>IFERROR(VLOOKUP(B48,Pobočky!$A$1:$C$45,2,FALSE)," ")</f>
        <v xml:space="preserve"> </v>
      </c>
      <c r="D48"/>
      <c r="E48"/>
      <c r="F48"/>
      <c r="G48">
        <v>19</v>
      </c>
      <c r="H48"/>
      <c r="I48"/>
      <c r="J48"/>
      <c r="K48"/>
    </row>
    <row r="49" spans="1:11" ht="14.5" x14ac:dyDescent="0.35">
      <c r="A49" t="str">
        <f>IFERROR(VLOOKUP(B49,Pobočky!$A$1:$C$45,3,FALSE)," ")</f>
        <v xml:space="preserve"> </v>
      </c>
      <c r="B49"/>
      <c r="C49" t="str">
        <f>IFERROR(VLOOKUP(B49,Pobočky!$A$1:$C$45,2,FALSE)," ")</f>
        <v xml:space="preserve"> </v>
      </c>
      <c r="D49"/>
      <c r="E49"/>
      <c r="F49"/>
      <c r="G49">
        <v>1</v>
      </c>
      <c r="H49"/>
      <c r="I49"/>
      <c r="J49"/>
      <c r="K49"/>
    </row>
    <row r="50" spans="1:11" ht="14.5" x14ac:dyDescent="0.35">
      <c r="A50" t="str">
        <f>IFERROR(VLOOKUP(B50,Pobočky!$A$1:$C$45,3,FALSE)," ")</f>
        <v xml:space="preserve"> </v>
      </c>
      <c r="B50"/>
      <c r="C50" t="str">
        <f>IFERROR(VLOOKUP(B50,Pobočky!$A$1:$C$45,2,FALSE)," ")</f>
        <v xml:space="preserve"> </v>
      </c>
      <c r="D50"/>
      <c r="E50"/>
      <c r="F50"/>
      <c r="G50">
        <v>130</v>
      </c>
      <c r="H50"/>
      <c r="I50"/>
      <c r="J50"/>
      <c r="K50"/>
    </row>
    <row r="51" spans="1:11" ht="14.5" x14ac:dyDescent="0.35">
      <c r="A51" t="str">
        <f>IFERROR(VLOOKUP(B51,Pobočky!$A$1:$C$45,3,FALSE)," ")</f>
        <v xml:space="preserve"> </v>
      </c>
      <c r="B51"/>
      <c r="C51" t="str">
        <f>IFERROR(VLOOKUP(B51,Pobočky!$A$1:$C$45,2,FALSE)," ")</f>
        <v xml:space="preserve"> </v>
      </c>
      <c r="D51"/>
      <c r="E51"/>
      <c r="F51"/>
      <c r="G51">
        <v>30</v>
      </c>
      <c r="H51"/>
      <c r="I51"/>
      <c r="J51"/>
      <c r="K51"/>
    </row>
    <row r="52" spans="1:11" ht="14.5" x14ac:dyDescent="0.35">
      <c r="A52" t="str">
        <f>IFERROR(VLOOKUP(B52,Pobočky!$A$1:$C$45,3,FALSE)," ")</f>
        <v xml:space="preserve"> </v>
      </c>
      <c r="B52"/>
      <c r="C52" t="str">
        <f>IFERROR(VLOOKUP(B52,Pobočky!$A$1:$C$45,2,FALSE)," ")</f>
        <v xml:space="preserve"> </v>
      </c>
      <c r="D52"/>
      <c r="E52"/>
      <c r="F52"/>
      <c r="G52">
        <v>450</v>
      </c>
      <c r="H52"/>
      <c r="I52"/>
      <c r="J52"/>
      <c r="K52"/>
    </row>
    <row r="53" spans="1:11" ht="14.5" x14ac:dyDescent="0.35">
      <c r="A53" t="str">
        <f>IFERROR(VLOOKUP(B53,Pobočky!$A$1:$C$45,3,FALSE)," ")</f>
        <v xml:space="preserve"> </v>
      </c>
      <c r="B53"/>
      <c r="C53" t="str">
        <f>IFERROR(VLOOKUP(B53,Pobočky!$A$1:$C$45,2,FALSE)," ")</f>
        <v xml:space="preserve"> </v>
      </c>
      <c r="D53"/>
      <c r="E53"/>
      <c r="F53"/>
      <c r="G53">
        <v>20</v>
      </c>
      <c r="H53"/>
      <c r="I53"/>
      <c r="J53"/>
      <c r="K53"/>
    </row>
    <row r="54" spans="1:11" ht="14.5" x14ac:dyDescent="0.35">
      <c r="A54" t="str">
        <f>IFERROR(VLOOKUP(B54,Pobočky!$A$1:$C$45,3,FALSE)," ")</f>
        <v xml:space="preserve"> </v>
      </c>
      <c r="B54"/>
      <c r="C54" t="str">
        <f>IFERROR(VLOOKUP(B54,Pobočky!$A$1:$C$45,2,FALSE)," ")</f>
        <v xml:space="preserve"> </v>
      </c>
      <c r="D54"/>
      <c r="E54"/>
      <c r="F54"/>
      <c r="G54">
        <v>110</v>
      </c>
      <c r="H54"/>
      <c r="I54"/>
      <c r="J54"/>
      <c r="K54"/>
    </row>
    <row r="55" spans="1:11" ht="14.5" x14ac:dyDescent="0.35">
      <c r="A55" t="str">
        <f>IFERROR(VLOOKUP(B55,Pobočky!$A$1:$C$45,3,FALSE)," ")</f>
        <v xml:space="preserve"> </v>
      </c>
      <c r="B55"/>
      <c r="C55" t="str">
        <f>IFERROR(VLOOKUP(B55,Pobočky!$A$1:$C$45,2,FALSE)," ")</f>
        <v xml:space="preserve"> </v>
      </c>
      <c r="D55"/>
      <c r="E55"/>
      <c r="F55"/>
      <c r="G55">
        <v>10</v>
      </c>
      <c r="H55"/>
      <c r="I55"/>
      <c r="J55"/>
      <c r="K55"/>
    </row>
    <row r="56" spans="1:11" ht="14.5" x14ac:dyDescent="0.35">
      <c r="A56" t="str">
        <f>IFERROR(VLOOKUP(B56,Pobočky!$A$1:$C$45,3,FALSE)," ")</f>
        <v xml:space="preserve"> </v>
      </c>
      <c r="B56"/>
      <c r="C56" t="str">
        <f>IFERROR(VLOOKUP(B56,Pobočky!$A$1:$C$45,2,FALSE)," ")</f>
        <v xml:space="preserve"> </v>
      </c>
      <c r="D56"/>
      <c r="E56"/>
      <c r="F56"/>
      <c r="G56">
        <v>820</v>
      </c>
      <c r="H56"/>
      <c r="I56"/>
      <c r="J56"/>
      <c r="K56"/>
    </row>
    <row r="57" spans="1:11" ht="14.5" x14ac:dyDescent="0.35">
      <c r="A57" t="str">
        <f>IFERROR(VLOOKUP(B57,Pobočky!$A$1:$C$45,3,FALSE)," ")</f>
        <v xml:space="preserve"> </v>
      </c>
      <c r="B57"/>
      <c r="C57" t="str">
        <f>IFERROR(VLOOKUP(B57,Pobočky!$A$1:$C$45,2,FALSE)," ")</f>
        <v xml:space="preserve"> </v>
      </c>
      <c r="D57"/>
      <c r="E57"/>
      <c r="F57"/>
      <c r="G57">
        <v>20</v>
      </c>
      <c r="H57"/>
      <c r="I57"/>
      <c r="J57"/>
      <c r="K57"/>
    </row>
    <row r="58" spans="1:11" ht="14.5" x14ac:dyDescent="0.35">
      <c r="A58" t="str">
        <f>IFERROR(VLOOKUP(B58,Pobočky!$A$1:$C$45,3,FALSE)," ")</f>
        <v xml:space="preserve"> </v>
      </c>
      <c r="B58"/>
      <c r="C58" t="str">
        <f>IFERROR(VLOOKUP(B58,Pobočky!$A$1:$C$45,2,FALSE)," ")</f>
        <v xml:space="preserve"> </v>
      </c>
      <c r="D58"/>
      <c r="E58"/>
      <c r="F58"/>
      <c r="G58">
        <v>100</v>
      </c>
      <c r="H58"/>
      <c r="I58"/>
      <c r="J58"/>
      <c r="K58"/>
    </row>
    <row r="59" spans="1:11" ht="14.5" x14ac:dyDescent="0.35">
      <c r="A59" t="str">
        <f>IFERROR(VLOOKUP(B59,Pobočky!$A$1:$C$45,3,FALSE)," ")</f>
        <v xml:space="preserve"> </v>
      </c>
      <c r="B59"/>
      <c r="C59" t="str">
        <f>IFERROR(VLOOKUP(B59,Pobočky!$A$1:$C$45,2,FALSE)," ")</f>
        <v xml:space="preserve"> </v>
      </c>
      <c r="D59"/>
      <c r="E59"/>
      <c r="F59"/>
      <c r="G59">
        <v>15</v>
      </c>
      <c r="H59"/>
      <c r="I59"/>
      <c r="J59"/>
      <c r="K59"/>
    </row>
    <row r="60" spans="1:11" ht="14.5" x14ac:dyDescent="0.35">
      <c r="A60" t="str">
        <f>IFERROR(VLOOKUP(B60,Pobočky!$A$1:$C$45,3,FALSE)," ")</f>
        <v xml:space="preserve"> </v>
      </c>
      <c r="B60"/>
      <c r="C60" t="str">
        <f>IFERROR(VLOOKUP(B60,Pobočky!$A$1:$C$45,2,FALSE)," ")</f>
        <v xml:space="preserve"> </v>
      </c>
      <c r="D60"/>
      <c r="E60"/>
      <c r="F60"/>
      <c r="G60">
        <v>140</v>
      </c>
      <c r="H60"/>
      <c r="I60"/>
      <c r="J60"/>
      <c r="K60"/>
    </row>
    <row r="61" spans="1:11" ht="14.5" x14ac:dyDescent="0.35">
      <c r="A61" t="str">
        <f>IFERROR(VLOOKUP(B61,Pobočky!$A$1:$C$45,3,FALSE)," ")</f>
        <v xml:space="preserve"> </v>
      </c>
      <c r="B61"/>
      <c r="C61" t="str">
        <f>IFERROR(VLOOKUP(B61,Pobočky!$A$1:$C$45,2,FALSE)," ")</f>
        <v xml:space="preserve"> </v>
      </c>
      <c r="D61"/>
      <c r="E61"/>
      <c r="F61"/>
      <c r="G61">
        <v>30</v>
      </c>
      <c r="H61"/>
      <c r="I61"/>
      <c r="J61"/>
      <c r="K61"/>
    </row>
    <row r="62" spans="1:11" ht="14.5" x14ac:dyDescent="0.35">
      <c r="A62" t="str">
        <f>IFERROR(VLOOKUP(B62,Pobočky!$A$1:$C$45,3,FALSE)," ")</f>
        <v xml:space="preserve"> </v>
      </c>
      <c r="B62"/>
      <c r="C62" t="str">
        <f>IFERROR(VLOOKUP(B62,Pobočky!$A$1:$C$45,2,FALSE)," ")</f>
        <v xml:space="preserve"> </v>
      </c>
      <c r="D62"/>
      <c r="E62"/>
      <c r="F62"/>
      <c r="G62">
        <v>100</v>
      </c>
      <c r="H62"/>
      <c r="I62"/>
      <c r="J62"/>
      <c r="K62"/>
    </row>
    <row r="63" spans="1:11" ht="14.5" x14ac:dyDescent="0.35">
      <c r="A63" t="str">
        <f>IFERROR(VLOOKUP(B63,Pobočky!$A$1:$C$45,3,FALSE)," ")</f>
        <v xml:space="preserve"> </v>
      </c>
      <c r="B63"/>
      <c r="C63" t="str">
        <f>IFERROR(VLOOKUP(B63,Pobočky!$A$1:$C$45,2,FALSE)," ")</f>
        <v xml:space="preserve"> </v>
      </c>
      <c r="D63"/>
      <c r="E63"/>
      <c r="F63"/>
      <c r="G63">
        <v>15</v>
      </c>
      <c r="H63"/>
      <c r="I63"/>
      <c r="J63"/>
      <c r="K63"/>
    </row>
    <row r="64" spans="1:11" ht="14.5" x14ac:dyDescent="0.35">
      <c r="A64" t="str">
        <f>IFERROR(VLOOKUP(B64,Pobočky!$A$1:$C$45,3,FALSE)," ")</f>
        <v xml:space="preserve"> </v>
      </c>
      <c r="B64"/>
      <c r="C64" t="str">
        <f>IFERROR(VLOOKUP(B64,Pobočky!$A$1:$C$45,2,FALSE)," ")</f>
        <v xml:space="preserve"> </v>
      </c>
      <c r="D64"/>
      <c r="E64"/>
      <c r="F64"/>
      <c r="G64">
        <v>35</v>
      </c>
      <c r="H64"/>
      <c r="I64"/>
      <c r="J64"/>
      <c r="K64"/>
    </row>
    <row r="65" spans="1:11" ht="14.5" x14ac:dyDescent="0.35">
      <c r="A65" t="str">
        <f>IFERROR(VLOOKUP(B65,Pobočky!$A$1:$C$45,3,FALSE)," ")</f>
        <v xml:space="preserve"> </v>
      </c>
      <c r="B65"/>
      <c r="C65" t="str">
        <f>IFERROR(VLOOKUP(B65,Pobočky!$A$1:$C$45,2,FALSE)," ")</f>
        <v xml:space="preserve"> </v>
      </c>
      <c r="D65"/>
      <c r="E65"/>
      <c r="F65"/>
      <c r="G65">
        <v>5</v>
      </c>
      <c r="H65"/>
      <c r="I65"/>
      <c r="J65"/>
      <c r="K65"/>
    </row>
    <row r="66" spans="1:11" ht="14.5" x14ac:dyDescent="0.35">
      <c r="A66" t="str">
        <f>IFERROR(VLOOKUP(B66,Pobočky!$A$1:$C$45,3,FALSE)," ")</f>
        <v xml:space="preserve"> </v>
      </c>
      <c r="B66"/>
      <c r="C66" t="str">
        <f>IFERROR(VLOOKUP(B66,Pobočky!$A$1:$C$45,2,FALSE)," ")</f>
        <v xml:space="preserve"> </v>
      </c>
      <c r="D66"/>
      <c r="E66"/>
      <c r="F66"/>
      <c r="G66">
        <v>110</v>
      </c>
      <c r="H66"/>
      <c r="I66"/>
      <c r="J66"/>
      <c r="K66"/>
    </row>
    <row r="67" spans="1:11" ht="14.5" x14ac:dyDescent="0.35">
      <c r="A67" t="str">
        <f>IFERROR(VLOOKUP(B67,Pobočky!$A$1:$C$45,3,FALSE)," ")</f>
        <v xml:space="preserve"> </v>
      </c>
      <c r="B67"/>
      <c r="C67" t="str">
        <f>IFERROR(VLOOKUP(B67,Pobočky!$A$1:$C$45,2,FALSE)," ")</f>
        <v xml:space="preserve"> </v>
      </c>
      <c r="D67"/>
      <c r="E67"/>
      <c r="F67"/>
      <c r="G67">
        <v>10</v>
      </c>
      <c r="H67"/>
      <c r="I67"/>
      <c r="J67"/>
      <c r="K67"/>
    </row>
    <row r="68" spans="1:11" ht="14.5" x14ac:dyDescent="0.35">
      <c r="A68" t="str">
        <f>IFERROR(VLOOKUP(B68,Pobočky!$A$1:$C$45,3,FALSE)," ")</f>
        <v xml:space="preserve"> </v>
      </c>
      <c r="B68"/>
      <c r="C68" t="str">
        <f>IFERROR(VLOOKUP(B68,Pobočky!$A$1:$C$45,2,FALSE)," ")</f>
        <v xml:space="preserve"> </v>
      </c>
      <c r="D68"/>
      <c r="E68"/>
      <c r="F68"/>
      <c r="G68">
        <v>150</v>
      </c>
      <c r="H68"/>
      <c r="I68"/>
      <c r="J68"/>
      <c r="K68"/>
    </row>
    <row r="69" spans="1:11" ht="14.5" x14ac:dyDescent="0.35">
      <c r="A69" t="str">
        <f>IFERROR(VLOOKUP(B69,Pobočky!$A$1:$C$45,3,FALSE)," ")</f>
        <v xml:space="preserve"> </v>
      </c>
      <c r="B69"/>
      <c r="C69" t="str">
        <f>IFERROR(VLOOKUP(B69,Pobočky!$A$1:$C$45,2,FALSE)," ")</f>
        <v xml:space="preserve"> </v>
      </c>
      <c r="D69"/>
      <c r="E69"/>
      <c r="F69"/>
      <c r="G69">
        <v>10</v>
      </c>
      <c r="H69"/>
      <c r="I69"/>
      <c r="J69"/>
      <c r="K69"/>
    </row>
    <row r="70" spans="1:11" ht="14.5" x14ac:dyDescent="0.35">
      <c r="A70" t="str">
        <f>IFERROR(VLOOKUP(B70,Pobočky!$A$1:$C$45,3,FALSE)," ")</f>
        <v xml:space="preserve"> </v>
      </c>
      <c r="B70"/>
      <c r="C70" t="str">
        <f>IFERROR(VLOOKUP(B70,Pobočky!$A$1:$C$45,2,FALSE)," ")</f>
        <v xml:space="preserve"> </v>
      </c>
      <c r="D70"/>
      <c r="E70"/>
      <c r="F70"/>
      <c r="G70">
        <v>70</v>
      </c>
      <c r="H70"/>
      <c r="I70"/>
      <c r="J70"/>
      <c r="K70"/>
    </row>
    <row r="71" spans="1:11" ht="14.5" x14ac:dyDescent="0.35">
      <c r="A71" t="str">
        <f>IFERROR(VLOOKUP(B71,Pobočky!$A$1:$C$45,3,FALSE)," ")</f>
        <v xml:space="preserve"> </v>
      </c>
      <c r="B71"/>
      <c r="C71" t="str">
        <f>IFERROR(VLOOKUP(B71,Pobočky!$A$1:$C$45,2,FALSE)," ")</f>
        <v xml:space="preserve"> </v>
      </c>
      <c r="D71"/>
      <c r="E71"/>
      <c r="F71"/>
      <c r="G71">
        <v>5</v>
      </c>
      <c r="H71"/>
      <c r="I71"/>
      <c r="J71"/>
      <c r="K71"/>
    </row>
    <row r="72" spans="1:11" ht="14.5" x14ac:dyDescent="0.35">
      <c r="A72" t="str">
        <f>IFERROR(VLOOKUP(B72,Pobočky!$A$1:$C$45,3,FALSE)," ")</f>
        <v xml:space="preserve"> </v>
      </c>
      <c r="B72"/>
      <c r="C72" t="str">
        <f>IFERROR(VLOOKUP(B72,Pobočky!$A$1:$C$45,2,FALSE)," ")</f>
        <v xml:space="preserve"> </v>
      </c>
      <c r="D72"/>
      <c r="E72"/>
      <c r="F72"/>
      <c r="G72">
        <v>60</v>
      </c>
      <c r="H72"/>
      <c r="I72"/>
      <c r="J72"/>
      <c r="K72"/>
    </row>
    <row r="73" spans="1:11" ht="14.5" x14ac:dyDescent="0.35">
      <c r="A73" t="str">
        <f>IFERROR(VLOOKUP(B73,Pobočky!$A$1:$C$45,3,FALSE)," ")</f>
        <v xml:space="preserve"> </v>
      </c>
      <c r="B73"/>
      <c r="C73" t="str">
        <f>IFERROR(VLOOKUP(B73,Pobočky!$A$1:$C$45,2,FALSE)," ")</f>
        <v xml:space="preserve"> </v>
      </c>
      <c r="D73"/>
      <c r="E73"/>
      <c r="F73"/>
      <c r="G73">
        <v>20</v>
      </c>
      <c r="H73"/>
      <c r="I73"/>
      <c r="J73"/>
      <c r="K73"/>
    </row>
    <row r="74" spans="1:11" ht="14.5" x14ac:dyDescent="0.35">
      <c r="A74" t="str">
        <f>IFERROR(VLOOKUP(B74,Pobočky!$A$1:$C$45,3,FALSE)," ")</f>
        <v xml:space="preserve"> </v>
      </c>
      <c r="B74"/>
      <c r="C74" t="str">
        <f>IFERROR(VLOOKUP(B74,Pobočky!$A$1:$C$45,2,FALSE)," ")</f>
        <v xml:space="preserve"> </v>
      </c>
      <c r="D74"/>
      <c r="E74"/>
      <c r="F74"/>
      <c r="G74">
        <v>90</v>
      </c>
      <c r="H74"/>
      <c r="I74"/>
      <c r="J74"/>
      <c r="K74"/>
    </row>
    <row r="75" spans="1:11" ht="14.5" x14ac:dyDescent="0.35">
      <c r="A75" t="str">
        <f>IFERROR(VLOOKUP(B75,Pobočky!$A$1:$C$45,3,FALSE)," ")</f>
        <v xml:space="preserve"> </v>
      </c>
      <c r="B75"/>
      <c r="C75" t="str">
        <f>IFERROR(VLOOKUP(B75,Pobočky!$A$1:$C$45,2,FALSE)," ")</f>
        <v xml:space="preserve"> </v>
      </c>
      <c r="D75"/>
      <c r="E75"/>
      <c r="F75"/>
      <c r="G75">
        <v>5</v>
      </c>
      <c r="H75"/>
      <c r="I75"/>
      <c r="J75"/>
      <c r="K75"/>
    </row>
    <row r="76" spans="1:11" ht="14.5" x14ac:dyDescent="0.35">
      <c r="A76" t="str">
        <f>IFERROR(VLOOKUP(B76,Pobočky!$A$1:$C$45,3,FALSE)," ")</f>
        <v xml:space="preserve"> </v>
      </c>
      <c r="B76"/>
      <c r="C76" t="str">
        <f>IFERROR(VLOOKUP(B76,Pobočky!$A$1:$C$45,2,FALSE)," ")</f>
        <v xml:space="preserve"> </v>
      </c>
      <c r="D76"/>
      <c r="E76"/>
      <c r="F76"/>
      <c r="G76">
        <v>200</v>
      </c>
      <c r="H76"/>
      <c r="I76"/>
      <c r="J76"/>
      <c r="K76"/>
    </row>
    <row r="77" spans="1:11" ht="14.5" x14ac:dyDescent="0.35">
      <c r="A77" t="str">
        <f>IFERROR(VLOOKUP(B77,Pobočky!$A$1:$C$45,3,FALSE)," ")</f>
        <v xml:space="preserve"> </v>
      </c>
      <c r="B77"/>
      <c r="C77" t="str">
        <f>IFERROR(VLOOKUP(B77,Pobočky!$A$1:$C$45,2,FALSE)," ")</f>
        <v xml:space="preserve"> </v>
      </c>
      <c r="D77"/>
      <c r="E77"/>
      <c r="F77"/>
      <c r="G77">
        <v>25</v>
      </c>
      <c r="H77"/>
      <c r="I77"/>
      <c r="J77"/>
      <c r="K77"/>
    </row>
    <row r="78" spans="1:11" ht="14.5" x14ac:dyDescent="0.35">
      <c r="A78" t="str">
        <f>IFERROR(VLOOKUP(B78,Pobočky!$A$1:$C$45,3,FALSE)," ")</f>
        <v xml:space="preserve"> </v>
      </c>
      <c r="B78"/>
      <c r="C78" t="str">
        <f>IFERROR(VLOOKUP(B78,Pobočky!$A$1:$C$45,2,FALSE)," ")</f>
        <v xml:space="preserve"> </v>
      </c>
      <c r="D78"/>
      <c r="E78"/>
      <c r="F78"/>
      <c r="G78">
        <v>150</v>
      </c>
      <c r="H78"/>
      <c r="I78"/>
      <c r="J78"/>
      <c r="K78"/>
    </row>
    <row r="79" spans="1:11" ht="14.5" x14ac:dyDescent="0.35">
      <c r="A79" t="str">
        <f>IFERROR(VLOOKUP(B79,Pobočky!$A$1:$C$45,3,FALSE)," ")</f>
        <v xml:space="preserve"> </v>
      </c>
      <c r="B79"/>
      <c r="C79" t="str">
        <f>IFERROR(VLOOKUP(B79,Pobočky!$A$1:$C$45,2,FALSE)," ")</f>
        <v xml:space="preserve"> </v>
      </c>
      <c r="D79"/>
      <c r="E79"/>
      <c r="F79"/>
      <c r="G79">
        <v>10</v>
      </c>
      <c r="H79"/>
      <c r="I79"/>
      <c r="J79"/>
      <c r="K79"/>
    </row>
    <row r="80" spans="1:11" ht="14.5" x14ac:dyDescent="0.35">
      <c r="A80" t="str">
        <f>IFERROR(VLOOKUP(B80,Pobočky!$A$1:$C$45,3,FALSE)," ")</f>
        <v xml:space="preserve"> </v>
      </c>
      <c r="B80"/>
      <c r="C80" t="str">
        <f>IFERROR(VLOOKUP(B80,Pobočky!$A$1:$C$45,2,FALSE)," ")</f>
        <v xml:space="preserve"> </v>
      </c>
      <c r="D80"/>
      <c r="E80"/>
      <c r="F80"/>
      <c r="G80">
        <v>680</v>
      </c>
      <c r="H80"/>
      <c r="I80"/>
      <c r="J80"/>
      <c r="K80"/>
    </row>
    <row r="81" spans="1:11" ht="14.5" x14ac:dyDescent="0.35">
      <c r="A81" t="str">
        <f>IFERROR(VLOOKUP(B81,Pobočky!$A$1:$C$45,3,FALSE)," ")</f>
        <v xml:space="preserve"> </v>
      </c>
      <c r="B81"/>
      <c r="C81" t="str">
        <f>IFERROR(VLOOKUP(B81,Pobočky!$A$1:$C$45,2,FALSE)," ")</f>
        <v xml:space="preserve"> </v>
      </c>
      <c r="D81"/>
      <c r="E81"/>
      <c r="F81"/>
      <c r="G81">
        <v>2040</v>
      </c>
      <c r="H81"/>
      <c r="I81"/>
      <c r="J81"/>
      <c r="K81"/>
    </row>
    <row r="82" spans="1:11" ht="14.5" x14ac:dyDescent="0.35">
      <c r="A82" t="str">
        <f>IFERROR(VLOOKUP(B82,Pobočky!$A$1:$C$45,3,FALSE)," ")</f>
        <v xml:space="preserve"> </v>
      </c>
      <c r="B82"/>
      <c r="C82" t="str">
        <f>IFERROR(VLOOKUP(B82,Pobočky!$A$1:$C$45,2,FALSE)," ")</f>
        <v xml:space="preserve"> </v>
      </c>
      <c r="D82"/>
      <c r="E82"/>
      <c r="F82"/>
      <c r="G82">
        <v>1005</v>
      </c>
      <c r="H82"/>
      <c r="I82"/>
      <c r="J82"/>
      <c r="K82"/>
    </row>
    <row r="83" spans="1:11" ht="14.5" x14ac:dyDescent="0.35">
      <c r="A83" t="str">
        <f>IFERROR(VLOOKUP(B83,Pobočky!$A$1:$C$45,3,FALSE)," ")</f>
        <v xml:space="preserve"> </v>
      </c>
      <c r="B83"/>
      <c r="C83" t="str">
        <f>IFERROR(VLOOKUP(B83,Pobočky!$A$1:$C$45,2,FALSE)," ")</f>
        <v xml:space="preserve"> </v>
      </c>
      <c r="D83"/>
      <c r="E83"/>
      <c r="F83"/>
      <c r="G83">
        <v>970</v>
      </c>
      <c r="H83"/>
      <c r="I83"/>
      <c r="J83"/>
      <c r="K83"/>
    </row>
    <row r="84" spans="1:11" ht="14.5" x14ac:dyDescent="0.35">
      <c r="A84" t="str">
        <f>IFERROR(VLOOKUP(B84,Pobočky!$A$1:$C$45,3,FALSE)," ")</f>
        <v xml:space="preserve"> </v>
      </c>
      <c r="B84"/>
      <c r="C84" t="str">
        <f>IFERROR(VLOOKUP(B84,Pobočky!$A$1:$C$45,2,FALSE)," ")</f>
        <v xml:space="preserve"> </v>
      </c>
      <c r="D84"/>
      <c r="E84"/>
      <c r="F84"/>
      <c r="G84">
        <v>750</v>
      </c>
      <c r="H84"/>
      <c r="I84"/>
      <c r="J84"/>
      <c r="K84"/>
    </row>
    <row r="85" spans="1:11" ht="14.5" x14ac:dyDescent="0.35">
      <c r="A85" t="str">
        <f>IFERROR(VLOOKUP(B85,Pobočky!$A$1:$C$45,3,FALSE)," ")</f>
        <v xml:space="preserve"> </v>
      </c>
      <c r="B85"/>
      <c r="C85" t="str">
        <f>IFERROR(VLOOKUP(B85,Pobočky!$A$1:$C$45,2,FALSE)," ")</f>
        <v xml:space="preserve"> </v>
      </c>
      <c r="D85"/>
      <c r="E85"/>
      <c r="F85"/>
      <c r="G85">
        <v>1370</v>
      </c>
      <c r="H85"/>
      <c r="I85"/>
      <c r="J85"/>
      <c r="K85"/>
    </row>
    <row r="86" spans="1:11" ht="14.5" x14ac:dyDescent="0.35">
      <c r="A86" t="str">
        <f>IFERROR(VLOOKUP(B86,Pobočky!$A$1:$C$45,3,FALSE)," ")</f>
        <v xml:space="preserve"> </v>
      </c>
      <c r="B86"/>
      <c r="C86" t="str">
        <f>IFERROR(VLOOKUP(B86,Pobočky!$A$1:$C$45,2,FALSE)," ")</f>
        <v xml:space="preserve"> </v>
      </c>
      <c r="D86"/>
      <c r="E86"/>
      <c r="F86"/>
      <c r="G86">
        <v>430</v>
      </c>
      <c r="H86"/>
      <c r="I86"/>
      <c r="J86"/>
      <c r="K86"/>
    </row>
    <row r="87" spans="1:11" ht="14.5" x14ac:dyDescent="0.35">
      <c r="A87" t="str">
        <f>IFERROR(VLOOKUP(B87,Pobočky!$A$1:$C$45,3,FALSE)," ")</f>
        <v xml:space="preserve"> </v>
      </c>
      <c r="B87"/>
      <c r="C87" t="str">
        <f>IFERROR(VLOOKUP(B87,Pobočky!$A$1:$C$45,2,FALSE)," ")</f>
        <v xml:space="preserve"> </v>
      </c>
      <c r="D87"/>
      <c r="E87"/>
      <c r="F87"/>
      <c r="G87">
        <v>390</v>
      </c>
      <c r="H87"/>
      <c r="I87"/>
      <c r="J87"/>
      <c r="K87"/>
    </row>
    <row r="88" spans="1:11" ht="14.5" x14ac:dyDescent="0.35">
      <c r="A88" t="str">
        <f>IFERROR(VLOOKUP(B88,Pobočky!$A$1:$C$45,3,FALSE)," ")</f>
        <v xml:space="preserve"> </v>
      </c>
      <c r="B88"/>
      <c r="C88" t="str">
        <f>IFERROR(VLOOKUP(B88,Pobočky!$A$1:$C$45,2,FALSE)," ")</f>
        <v xml:space="preserve"> </v>
      </c>
      <c r="D88"/>
      <c r="E88"/>
      <c r="F88"/>
      <c r="G88">
        <v>800</v>
      </c>
      <c r="H88"/>
      <c r="I88"/>
      <c r="J88"/>
      <c r="K88"/>
    </row>
    <row r="89" spans="1:11" ht="14.5" x14ac:dyDescent="0.35">
      <c r="A89" t="str">
        <f>IFERROR(VLOOKUP(B89,Pobočky!$A$1:$C$45,3,FALSE)," ")</f>
        <v xml:space="preserve"> </v>
      </c>
      <c r="B89"/>
      <c r="C89" t="str">
        <f>IFERROR(VLOOKUP(B89,Pobočky!$A$1:$C$45,2,FALSE)," ")</f>
        <v xml:space="preserve"> </v>
      </c>
      <c r="D89"/>
      <c r="E89"/>
      <c r="F89"/>
      <c r="G89">
        <v>550</v>
      </c>
      <c r="H89"/>
      <c r="I89"/>
      <c r="J89"/>
      <c r="K89"/>
    </row>
    <row r="90" spans="1:11" ht="14.5" x14ac:dyDescent="0.35">
      <c r="A90" t="str">
        <f>IFERROR(VLOOKUP(B90,Pobočky!$A$1:$C$45,3,FALSE)," ")</f>
        <v xml:space="preserve"> </v>
      </c>
      <c r="B90"/>
      <c r="C90" t="str">
        <f>IFERROR(VLOOKUP(B90,Pobočky!$A$1:$C$45,2,FALSE)," ")</f>
        <v xml:space="preserve"> </v>
      </c>
      <c r="D90"/>
      <c r="E90"/>
      <c r="F90"/>
      <c r="G90">
        <v>620</v>
      </c>
      <c r="H90"/>
      <c r="I90"/>
      <c r="J90"/>
      <c r="K90"/>
    </row>
    <row r="91" spans="1:11" ht="14.5" x14ac:dyDescent="0.35">
      <c r="A91" t="str">
        <f>IFERROR(VLOOKUP(B91,Pobočky!$A$1:$C$45,3,FALSE)," ")</f>
        <v xml:space="preserve"> </v>
      </c>
      <c r="B91"/>
      <c r="C91" t="str">
        <f>IFERROR(VLOOKUP(B91,Pobočky!$A$1:$C$45,2,FALSE)," ")</f>
        <v xml:space="preserve"> </v>
      </c>
      <c r="D91"/>
      <c r="E91"/>
      <c r="F91"/>
      <c r="G91">
        <v>220</v>
      </c>
      <c r="H91"/>
      <c r="I91"/>
      <c r="J91"/>
      <c r="K91"/>
    </row>
    <row r="92" spans="1:11" ht="14.5" x14ac:dyDescent="0.35">
      <c r="A92" t="str">
        <f>IFERROR(VLOOKUP(B92,Pobočky!$A$1:$C$45,3,FALSE)," ")</f>
        <v xml:space="preserve"> </v>
      </c>
      <c r="B92"/>
      <c r="C92" t="str">
        <f>IFERROR(VLOOKUP(B92,Pobočky!$A$1:$C$45,2,FALSE)," ")</f>
        <v xml:space="preserve"> </v>
      </c>
      <c r="D92"/>
      <c r="E92"/>
      <c r="F92"/>
      <c r="G92">
        <v>10</v>
      </c>
      <c r="H92"/>
      <c r="I92"/>
      <c r="J92"/>
      <c r="K92"/>
    </row>
    <row r="93" spans="1:11" ht="14.5" x14ac:dyDescent="0.35">
      <c r="A93" t="str">
        <f>IFERROR(VLOOKUP(B93,Pobočky!$A$1:$C$45,3,FALSE)," ")</f>
        <v xml:space="preserve"> </v>
      </c>
      <c r="B93"/>
      <c r="C93" t="str">
        <f>IFERROR(VLOOKUP(B93,Pobočky!$A$1:$C$45,2,FALSE)," ")</f>
        <v xml:space="preserve"> </v>
      </c>
      <c r="D93"/>
      <c r="E93"/>
      <c r="F93"/>
      <c r="G93">
        <v>340</v>
      </c>
      <c r="H93"/>
      <c r="I93"/>
      <c r="J93"/>
      <c r="K93"/>
    </row>
    <row r="94" spans="1:11" ht="14.5" x14ac:dyDescent="0.35">
      <c r="A94" t="str">
        <f>IFERROR(VLOOKUP(B94,Pobočky!$A$1:$C$45,3,FALSE)," ")</f>
        <v xml:space="preserve"> </v>
      </c>
      <c r="B94"/>
      <c r="C94" t="str">
        <f>IFERROR(VLOOKUP(B94,Pobočky!$A$1:$C$45,2,FALSE)," ")</f>
        <v xml:space="preserve"> </v>
      </c>
      <c r="D94"/>
      <c r="E94"/>
      <c r="F94"/>
      <c r="G94">
        <v>460</v>
      </c>
      <c r="H94"/>
      <c r="I94"/>
      <c r="J94"/>
      <c r="K94"/>
    </row>
    <row r="95" spans="1:11" ht="14.5" x14ac:dyDescent="0.35">
      <c r="A95" t="str">
        <f>IFERROR(VLOOKUP(B95,Pobočky!$A$1:$C$45,3,FALSE)," ")</f>
        <v xml:space="preserve"> </v>
      </c>
      <c r="B95"/>
      <c r="C95" t="str">
        <f>IFERROR(VLOOKUP(B95,Pobočky!$A$1:$C$45,2,FALSE)," ")</f>
        <v xml:space="preserve"> </v>
      </c>
      <c r="D95"/>
      <c r="E95"/>
      <c r="F95"/>
      <c r="G95">
        <v>710</v>
      </c>
      <c r="H95"/>
      <c r="I95"/>
      <c r="J95"/>
      <c r="K95"/>
    </row>
    <row r="96" spans="1:11" ht="14.5" x14ac:dyDescent="0.35">
      <c r="A96" t="str">
        <f>IFERROR(VLOOKUP(B96,Pobočky!$A$1:$C$45,3,FALSE)," ")</f>
        <v xml:space="preserve"> </v>
      </c>
      <c r="B96"/>
      <c r="C96" t="str">
        <f>IFERROR(VLOOKUP(B96,Pobočky!$A$1:$C$45,2,FALSE)," ")</f>
        <v xml:space="preserve"> </v>
      </c>
      <c r="D96"/>
      <c r="E96"/>
      <c r="F96"/>
      <c r="G96">
        <v>410</v>
      </c>
      <c r="H96"/>
      <c r="I96"/>
      <c r="J96"/>
      <c r="K96"/>
    </row>
    <row r="97" spans="1:11" ht="14.5" x14ac:dyDescent="0.35">
      <c r="A97" t="str">
        <f>IFERROR(VLOOKUP(B97,Pobočky!$A$1:$C$45,3,FALSE)," ")</f>
        <v xml:space="preserve"> </v>
      </c>
      <c r="B97"/>
      <c r="C97" t="str">
        <f>IFERROR(VLOOKUP(B97,Pobočky!$A$1:$C$45,2,FALSE)," ")</f>
        <v xml:space="preserve"> </v>
      </c>
      <c r="D97"/>
      <c r="E97"/>
      <c r="F97"/>
      <c r="G97">
        <v>490</v>
      </c>
      <c r="H97"/>
      <c r="I97"/>
      <c r="J97"/>
      <c r="K97"/>
    </row>
    <row r="98" spans="1:11" ht="14" x14ac:dyDescent="0.3"/>
  </sheetData>
  <dataValidations count="2">
    <dataValidation type="list" allowBlank="1" showInputMessage="1" showErrorMessage="1" sqref="L2:L97">
      <formula1>"0 %,10 %,20 %,30 %,40 %,50 %,60 %,70 %,80 %,90 %,100 %"</formula1>
    </dataValidation>
    <dataValidation type="list" allowBlank="1" showInputMessage="1" showErrorMessage="1" sqref="E2:E97">
      <formula1>"Beletrie - dospělí,Beletrie - děti,Naučná - dospělí,Naučná - děti"</formula1>
    </dataValidation>
  </dataValidations>
  <pageMargins left="0.25" right="0.25" top="0.75" bottom="0.75" header="0.3" footer="0.3"/>
  <pageSetup paperSize="9" fitToWidth="0" fitToHeight="0" orientation="landscape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B23:B97 B2</xm:sqref>
        </x14:dataValidation>
        <x14:dataValidation type="list" allowBlank="1" showInputMessage="1" showErrorMessage="1">
          <x14:formula1>
            <xm:f>Označení!$A$2:$A$40</xm:f>
          </x14:formula1>
          <xm:sqref>F23:F96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17"/>
  <sheetViews>
    <sheetView topLeftCell="C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14.54296875" customWidth="1"/>
    <col min="6" max="6" width="17.453125" bestFit="1" customWidth="1"/>
    <col min="7" max="7" width="17.54296875" customWidth="1"/>
    <col min="8" max="8" width="22.7265625" bestFit="1" customWidth="1"/>
    <col min="9" max="9" width="25.26953125" bestFit="1" customWidth="1"/>
    <col min="10" max="10" width="23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 t="str">
        <f>IFERROR(VLOOKUP(B2,Pobočky!$A$1:$C$45,3,FALSE)," ")</f>
        <v xml:space="preserve"> </v>
      </c>
      <c r="B2" s="93"/>
      <c r="C2" s="93" t="str">
        <f>IFERROR(VLOOKUP(B2,Pobočky!$A$1:$C$45,2,FALSE)," ")</f>
        <v xml:space="preserve"> </v>
      </c>
      <c r="D2" s="93"/>
      <c r="E2" s="93"/>
      <c r="G2" s="93"/>
      <c r="H2" s="93"/>
      <c r="I2" s="93"/>
      <c r="J2" s="93"/>
      <c r="K2" s="93"/>
      <c r="L2" s="102"/>
    </row>
    <row r="3" spans="1:12" x14ac:dyDescent="0.35">
      <c r="A3" s="105" t="str">
        <f>IFERROR(VLOOKUP(B3,Pobočky!$A$1:$C$45,3,FALSE)," ")</f>
        <v xml:space="preserve"> </v>
      </c>
      <c r="B3" s="105"/>
      <c r="C3" s="105" t="str">
        <f>IFERROR(VLOOKUP(B3,Pobočky!$A$1:$C$45,2,FALSE)," ")</f>
        <v xml:space="preserve"> </v>
      </c>
      <c r="D3" s="106"/>
      <c r="E3" s="106"/>
      <c r="F3" s="106"/>
      <c r="G3" s="106"/>
      <c r="H3" s="106"/>
      <c r="I3" s="106"/>
      <c r="J3" s="106"/>
      <c r="K3" s="106"/>
      <c r="L3" s="107"/>
    </row>
    <row r="4" spans="1:12" x14ac:dyDescent="0.35">
      <c r="A4" s="93" t="str">
        <f>IFERROR(VLOOKUP(B4,Pobočky!$A$1:$C$45,3,FALSE)," ")</f>
        <v xml:space="preserve"> </v>
      </c>
      <c r="B4" s="93"/>
      <c r="C4" s="93" t="str">
        <f>IFERROR(VLOOKUP(B4,Pobočky!$A$1:$C$45,2,FALSE)," ")</f>
        <v xml:space="preserve"> </v>
      </c>
    </row>
    <row r="5" spans="1:12" x14ac:dyDescent="0.35">
      <c r="A5" s="93" t="str">
        <f>IFERROR(VLOOKUP(B5,Pobočky!$A$1:$C$45,3,FALSE)," ")</f>
        <v xml:space="preserve"> </v>
      </c>
      <c r="B5" s="93"/>
      <c r="C5" s="93" t="str">
        <f>IFERROR(VLOOKUP(B5,Pobočky!$A$1:$C$45,2,FALSE)," ")</f>
        <v xml:space="preserve"> </v>
      </c>
    </row>
    <row r="6" spans="1:12" x14ac:dyDescent="0.35">
      <c r="A6" s="93" t="str">
        <f>IFERROR(VLOOKUP(B6,Pobočky!$A$1:$C$45,3,FALSE)," ")</f>
        <v xml:space="preserve"> </v>
      </c>
      <c r="B6" s="93"/>
      <c r="C6" s="93" t="str">
        <f>IFERROR(VLOOKUP(B6,Pobočky!$A$1:$C$45,2,FALSE)," ")</f>
        <v xml:space="preserve"> </v>
      </c>
    </row>
    <row r="7" spans="1:12" x14ac:dyDescent="0.35">
      <c r="A7" s="93" t="str">
        <f>IFERROR(VLOOKUP(B7,Pobočky!$A$1:$C$45,3,FALSE)," ")</f>
        <v xml:space="preserve"> </v>
      </c>
      <c r="B7" s="93"/>
      <c r="C7" s="93" t="str">
        <f>IFERROR(VLOOKUP(B7,Pobočky!$A$1:$C$45,2,FALSE)," ")</f>
        <v xml:space="preserve"> </v>
      </c>
    </row>
    <row r="8" spans="1:12" x14ac:dyDescent="0.35">
      <c r="A8" s="93" t="str">
        <f>IFERROR(VLOOKUP(B8,Pobočky!$A$1:$C$45,3,FALSE)," ")</f>
        <v xml:space="preserve"> </v>
      </c>
      <c r="B8" s="93"/>
      <c r="C8" s="93" t="str">
        <f>IFERROR(VLOOKUP(B8,Pobočky!$A$1:$C$45,2,FALSE)," ")</f>
        <v xml:space="preserve"> </v>
      </c>
    </row>
    <row r="9" spans="1:12" x14ac:dyDescent="0.35">
      <c r="A9" s="93" t="str">
        <f>IFERROR(VLOOKUP(B9,Pobočky!$A$1:$C$45,3,FALSE)," ")</f>
        <v xml:space="preserve"> </v>
      </c>
      <c r="B9" s="93"/>
      <c r="C9" s="93" t="str">
        <f>IFERROR(VLOOKUP(B9,Pobočky!$A$1:$C$45,2,FALSE)," ")</f>
        <v xml:space="preserve"> </v>
      </c>
    </row>
    <row r="10" spans="1:12" x14ac:dyDescent="0.35">
      <c r="A10" s="93" t="str">
        <f>IFERROR(VLOOKUP(B10,Pobočky!$A$1:$C$45,3,FALSE)," ")</f>
        <v xml:space="preserve"> </v>
      </c>
      <c r="B10" s="93"/>
      <c r="C10" s="93" t="str">
        <f>IFERROR(VLOOKUP(B10,Pobočky!$A$1:$C$45,2,FALSE)," ")</f>
        <v xml:space="preserve"> </v>
      </c>
    </row>
    <row r="11" spans="1:12" x14ac:dyDescent="0.35">
      <c r="A11" s="93" t="str">
        <f>IFERROR(VLOOKUP(B11,Pobočky!$A$1:$C$45,3,FALSE)," ")</f>
        <v xml:space="preserve"> </v>
      </c>
      <c r="B11" s="93"/>
      <c r="C11" s="93" t="str">
        <f>IFERROR(VLOOKUP(B11,Pobočky!$A$1:$C$45,2,FALSE)," ")</f>
        <v xml:space="preserve"> </v>
      </c>
    </row>
    <row r="12" spans="1:12" x14ac:dyDescent="0.35">
      <c r="A12" s="93" t="str">
        <f>IFERROR(VLOOKUP(B12,Pobočky!$A$1:$C$45,3,FALSE)," ")</f>
        <v xml:space="preserve"> </v>
      </c>
      <c r="B12" s="93"/>
      <c r="C12" s="93" t="str">
        <f>IFERROR(VLOOKUP(B12,Pobočky!$A$1:$C$45,2,FALSE)," ")</f>
        <v xml:space="preserve"> </v>
      </c>
    </row>
    <row r="13" spans="1:12" x14ac:dyDescent="0.35">
      <c r="A13" s="93" t="str">
        <f>IFERROR(VLOOKUP(B13,Pobočky!$A$1:$C$45,3,FALSE)," ")</f>
        <v xml:space="preserve"> </v>
      </c>
      <c r="B13" s="93"/>
      <c r="C13" s="93" t="str">
        <f>IFERROR(VLOOKUP(B13,Pobočky!$A$1:$C$45,2,FALSE)," ")</f>
        <v xml:space="preserve"> </v>
      </c>
    </row>
    <row r="14" spans="1:12" x14ac:dyDescent="0.35">
      <c r="A14" s="93" t="str">
        <f>IFERROR(VLOOKUP(B14,Pobočky!$A$1:$C$45,3,FALSE)," ")</f>
        <v xml:space="preserve"> </v>
      </c>
      <c r="B14" s="93"/>
      <c r="C14" s="93" t="str">
        <f>IFERROR(VLOOKUP(B14,Pobočky!$A$1:$C$45,2,FALSE)," ")</f>
        <v xml:space="preserve"> </v>
      </c>
    </row>
    <row r="15" spans="1:12" x14ac:dyDescent="0.35">
      <c r="A15" s="93" t="str">
        <f>IFERROR(VLOOKUP(B15,Pobočky!$A$1:$C$45,3,FALSE)," ")</f>
        <v xml:space="preserve"> </v>
      </c>
      <c r="B15" s="93"/>
      <c r="C15" s="93" t="str">
        <f>IFERROR(VLOOKUP(B15,Pobočky!$A$1:$C$45,2,FALSE)," ")</f>
        <v xml:space="preserve"> </v>
      </c>
    </row>
    <row r="16" spans="1:12" x14ac:dyDescent="0.35">
      <c r="A16" s="93" t="str">
        <f>IFERROR(VLOOKUP(B16,Pobočky!$A$1:$C$45,3,FALSE)," ")</f>
        <v xml:space="preserve"> </v>
      </c>
      <c r="B16" s="93"/>
      <c r="C16" s="93" t="str">
        <f>IFERROR(VLOOKUP(B16,Pobočky!$A$1:$C$45,2,FALSE)," ")</f>
        <v xml:space="preserve"> </v>
      </c>
    </row>
    <row r="17" spans="1:3" x14ac:dyDescent="0.35">
      <c r="A17" s="93" t="str">
        <f>IFERROR(VLOOKUP(B17,Pobočky!$A$1:$C$45,3,FALSE)," ")</f>
        <v xml:space="preserve"> </v>
      </c>
      <c r="B17" s="93"/>
      <c r="C17" s="93" t="str">
        <f>IFERROR(VLOOKUP(B17,Pobočky!$A$1:$C$45,2,FALSE)," ")</f>
        <v xml:space="preserve"> </v>
      </c>
    </row>
    <row r="18" spans="1:3" x14ac:dyDescent="0.35">
      <c r="A18" s="93" t="str">
        <f>IFERROR(VLOOKUP(B18,Pobočky!$A$1:$C$45,3,FALSE)," ")</f>
        <v xml:space="preserve"> </v>
      </c>
      <c r="B18" s="93"/>
      <c r="C18" s="93" t="str">
        <f>IFERROR(VLOOKUP(B18,Pobočky!$A$1:$C$45,2,FALSE)," ")</f>
        <v xml:space="preserve"> </v>
      </c>
    </row>
    <row r="19" spans="1:3" x14ac:dyDescent="0.35">
      <c r="A19" s="93" t="str">
        <f>IFERROR(VLOOKUP(B19,Pobočky!$A$1:$C$45,3,FALSE)," ")</f>
        <v xml:space="preserve"> </v>
      </c>
      <c r="B19" s="93"/>
      <c r="C19" s="93" t="str">
        <f>IFERROR(VLOOKUP(B19,Pobočky!$A$1:$C$45,2,FALSE)," ")</f>
        <v xml:space="preserve"> </v>
      </c>
    </row>
    <row r="20" spans="1:3" x14ac:dyDescent="0.35">
      <c r="A20" s="93" t="str">
        <f>IFERROR(VLOOKUP(B20,Pobočky!$A$1:$C$45,3,FALSE)," ")</f>
        <v xml:space="preserve"> </v>
      </c>
      <c r="B20" s="93"/>
      <c r="C20" s="93" t="str">
        <f>IFERROR(VLOOKUP(B20,Pobočky!$A$1:$C$45,2,FALSE)," ")</f>
        <v xml:space="preserve"> </v>
      </c>
    </row>
    <row r="21" spans="1:3" x14ac:dyDescent="0.35">
      <c r="A21" s="93" t="str">
        <f>IFERROR(VLOOKUP(B21,Pobočky!$A$1:$C$45,3,FALSE)," ")</f>
        <v xml:space="preserve"> </v>
      </c>
      <c r="B21" s="93"/>
      <c r="C21" s="93" t="str">
        <f>IFERROR(VLOOKUP(B21,Pobočky!$A$1:$C$45,2,FALSE)," ")</f>
        <v xml:space="preserve"> </v>
      </c>
    </row>
    <row r="22" spans="1:3" x14ac:dyDescent="0.35">
      <c r="A22" s="93" t="str">
        <f>IFERROR(VLOOKUP(B22,Pobočky!$A$1:$C$45,3,FALSE)," ")</f>
        <v xml:space="preserve"> </v>
      </c>
      <c r="B22" s="93"/>
      <c r="C22" s="93" t="str">
        <f>IFERROR(VLOOKUP(B22,Pobočky!$A$1:$C$45,2,FALSE)," ")</f>
        <v xml:space="preserve"> </v>
      </c>
    </row>
    <row r="23" spans="1:3" x14ac:dyDescent="0.35">
      <c r="A23" s="105" t="str">
        <f>IFERROR(VLOOKUP(B23,Pobočky!$A$1:$C$45,3,FALSE)," ")</f>
        <v xml:space="preserve"> </v>
      </c>
      <c r="B23" s="105"/>
      <c r="C23" s="105" t="str">
        <f>IFERROR(VLOOKUP(B23,Pobočky!$A$1:$C$45,2,FALSE)," ")</f>
        <v xml:space="preserve"> </v>
      </c>
    </row>
    <row r="24" spans="1:3" x14ac:dyDescent="0.35">
      <c r="A24" s="93" t="str">
        <f>IFERROR(VLOOKUP(B24,Pobočky!$A$1:$C$45,3,FALSE)," ")</f>
        <v xml:space="preserve"> </v>
      </c>
      <c r="B24" s="93"/>
      <c r="C24" s="93" t="str">
        <f>IFERROR(VLOOKUP(B24,Pobočky!$A$1:$C$45,2,FALSE)," ")</f>
        <v xml:space="preserve"> </v>
      </c>
    </row>
    <row r="25" spans="1:3" x14ac:dyDescent="0.35">
      <c r="A25" s="93" t="str">
        <f>IFERROR(VLOOKUP(B25,Pobočky!$A$1:$C$45,3,FALSE)," ")</f>
        <v xml:space="preserve"> </v>
      </c>
      <c r="B25" s="93"/>
      <c r="C25" s="93" t="str">
        <f>IFERROR(VLOOKUP(B25,Pobočky!$A$1:$C$45,2,FALSE)," ")</f>
        <v xml:space="preserve"> </v>
      </c>
    </row>
    <row r="26" spans="1:3" x14ac:dyDescent="0.35">
      <c r="A26" s="93" t="str">
        <f>IFERROR(VLOOKUP(B26,Pobočky!$A$1:$C$45,3,FALSE)," ")</f>
        <v xml:space="preserve"> </v>
      </c>
      <c r="B26" s="93"/>
      <c r="C26" s="93" t="str">
        <f>IFERROR(VLOOKUP(B26,Pobočky!$A$1:$C$45,2,FALSE)," ")</f>
        <v xml:space="preserve"> </v>
      </c>
    </row>
    <row r="27" spans="1:3" x14ac:dyDescent="0.35">
      <c r="A27" s="93" t="str">
        <f>IFERROR(VLOOKUP(B27,Pobočky!$A$1:$C$45,3,FALSE)," ")</f>
        <v xml:space="preserve"> </v>
      </c>
      <c r="B27" s="93"/>
      <c r="C27" s="93" t="str">
        <f>IFERROR(VLOOKUP(B27,Pobočky!$A$1:$C$45,2,FALSE)," ")</f>
        <v xml:space="preserve"> </v>
      </c>
    </row>
    <row r="28" spans="1:3" x14ac:dyDescent="0.35">
      <c r="A28" s="93" t="str">
        <f>IFERROR(VLOOKUP(B28,Pobočky!$A$1:$C$45,3,FALSE)," ")</f>
        <v xml:space="preserve"> </v>
      </c>
      <c r="B28" s="93"/>
      <c r="C28" s="93" t="str">
        <f>IFERROR(VLOOKUP(B28,Pobočky!$A$1:$C$45,2,FALSE)," ")</f>
        <v xml:space="preserve"> </v>
      </c>
    </row>
    <row r="29" spans="1:3" x14ac:dyDescent="0.35">
      <c r="A29" s="93" t="str">
        <f>IFERROR(VLOOKUP(B29,Pobočky!$A$1:$C$45,3,FALSE)," ")</f>
        <v xml:space="preserve"> </v>
      </c>
      <c r="B29" s="93"/>
      <c r="C29" s="93" t="str">
        <f>IFERROR(VLOOKUP(B29,Pobočky!$A$1:$C$45,2,FALSE)," ")</f>
        <v xml:space="preserve"> </v>
      </c>
    </row>
    <row r="30" spans="1:3" x14ac:dyDescent="0.35">
      <c r="A30" s="93" t="str">
        <f>IFERROR(VLOOKUP(B30,Pobočky!$A$1:$C$45,3,FALSE)," ")</f>
        <v xml:space="preserve"> </v>
      </c>
      <c r="B30" s="93"/>
      <c r="C30" s="93" t="str">
        <f>IFERROR(VLOOKUP(B30,Pobočky!$A$1:$C$45,2,FALSE)," ")</f>
        <v xml:space="preserve"> </v>
      </c>
    </row>
    <row r="31" spans="1:3" x14ac:dyDescent="0.35">
      <c r="A31" s="93" t="str">
        <f>IFERROR(VLOOKUP(B31,Pobočky!$A$1:$C$45,3,FALSE)," ")</f>
        <v xml:space="preserve"> </v>
      </c>
      <c r="B31" s="93"/>
      <c r="C31" s="93" t="str">
        <f>IFERROR(VLOOKUP(B31,Pobočky!$A$1:$C$45,2,FALSE)," ")</f>
        <v xml:space="preserve"> </v>
      </c>
    </row>
    <row r="32" spans="1:3" x14ac:dyDescent="0.35">
      <c r="A32" s="93" t="str">
        <f>IFERROR(VLOOKUP(B32,Pobočky!$A$1:$C$45,3,FALSE)," ")</f>
        <v xml:space="preserve"> </v>
      </c>
      <c r="B32" s="93"/>
      <c r="C32" s="93" t="str">
        <f>IFERROR(VLOOKUP(B32,Pobočky!$A$1:$C$45,2,FALSE)," ")</f>
        <v xml:space="preserve"> </v>
      </c>
    </row>
    <row r="33" spans="1:3" x14ac:dyDescent="0.35">
      <c r="A33" s="93" t="str">
        <f>IFERROR(VLOOKUP(B33,Pobočky!$A$1:$C$45,3,FALSE)," ")</f>
        <v xml:space="preserve"> </v>
      </c>
      <c r="B33" s="93"/>
      <c r="C33" s="93" t="str">
        <f>IFERROR(VLOOKUP(B33,Pobočky!$A$1:$C$45,2,FALSE)," ")</f>
        <v xml:space="preserve"> </v>
      </c>
    </row>
    <row r="34" spans="1:3" x14ac:dyDescent="0.35">
      <c r="A34" s="93" t="str">
        <f>IFERROR(VLOOKUP(B34,Pobočky!$A$1:$C$45,3,FALSE)," ")</f>
        <v xml:space="preserve"> </v>
      </c>
      <c r="B34" s="93"/>
      <c r="C34" s="93" t="str">
        <f>IFERROR(VLOOKUP(B34,Pobočky!$A$1:$C$45,2,FALSE)," ")</f>
        <v xml:space="preserve"> </v>
      </c>
    </row>
    <row r="35" spans="1:3" x14ac:dyDescent="0.35">
      <c r="A35" s="93" t="str">
        <f>IFERROR(VLOOKUP(B35,Pobočky!$A$1:$C$45,3,FALSE)," ")</f>
        <v xml:space="preserve"> </v>
      </c>
      <c r="B35" s="93"/>
      <c r="C35" s="93" t="str">
        <f>IFERROR(VLOOKUP(B35,Pobočky!$A$1:$C$45,2,FALSE)," ")</f>
        <v xml:space="preserve"> </v>
      </c>
    </row>
    <row r="36" spans="1:3" x14ac:dyDescent="0.35">
      <c r="A36" s="93" t="str">
        <f>IFERROR(VLOOKUP(B36,Pobočky!$A$1:$C$45,3,FALSE)," ")</f>
        <v xml:space="preserve"> </v>
      </c>
      <c r="B36" s="93"/>
      <c r="C36" s="93" t="str">
        <f>IFERROR(VLOOKUP(B36,Pobočky!$A$1:$C$45,2,FALSE)," ")</f>
        <v xml:space="preserve"> </v>
      </c>
    </row>
    <row r="37" spans="1:3" x14ac:dyDescent="0.35">
      <c r="A37" s="93" t="str">
        <f>IFERROR(VLOOKUP(B37,Pobočky!$A$1:$C$45,3,FALSE)," ")</f>
        <v xml:space="preserve"> </v>
      </c>
      <c r="B37" s="93"/>
      <c r="C37" s="93" t="str">
        <f>IFERROR(VLOOKUP(B37,Pobočky!$A$1:$C$45,2,FALSE)," ")</f>
        <v xml:space="preserve"> </v>
      </c>
    </row>
    <row r="38" spans="1:3" x14ac:dyDescent="0.35">
      <c r="A38" s="93" t="str">
        <f>IFERROR(VLOOKUP(B38,Pobočky!$A$1:$C$45,3,FALSE)," ")</f>
        <v xml:space="preserve"> </v>
      </c>
      <c r="B38" s="93"/>
      <c r="C38" s="93" t="str">
        <f>IFERROR(VLOOKUP(B38,Pobočky!$A$1:$C$45,2,FALSE)," ")</f>
        <v xml:space="preserve"> </v>
      </c>
    </row>
    <row r="39" spans="1:3" x14ac:dyDescent="0.35">
      <c r="A39" s="93" t="str">
        <f>IFERROR(VLOOKUP(B39,Pobočky!$A$1:$C$45,3,FALSE)," ")</f>
        <v xml:space="preserve"> </v>
      </c>
      <c r="B39" s="93"/>
      <c r="C39" s="93" t="str">
        <f>IFERROR(VLOOKUP(B39,Pobočky!$A$1:$C$45,2,FALSE)," ")</f>
        <v xml:space="preserve"> </v>
      </c>
    </row>
    <row r="40" spans="1:3" x14ac:dyDescent="0.35">
      <c r="A40" s="93" t="str">
        <f>IFERROR(VLOOKUP(B40,Pobočky!$A$1:$C$45,3,FALSE)," ")</f>
        <v xml:space="preserve"> </v>
      </c>
      <c r="B40" s="93"/>
      <c r="C40" s="93" t="str">
        <f>IFERROR(VLOOKUP(B40,Pobočky!$A$1:$C$45,2,FALSE)," ")</f>
        <v xml:space="preserve"> </v>
      </c>
    </row>
    <row r="41" spans="1:3" x14ac:dyDescent="0.35">
      <c r="A41" s="93" t="str">
        <f>IFERROR(VLOOKUP(B41,Pobočky!$A$1:$C$45,3,FALSE)," ")</f>
        <v xml:space="preserve"> </v>
      </c>
      <c r="B41" s="93"/>
      <c r="C41" s="93" t="str">
        <f>IFERROR(VLOOKUP(B41,Pobočky!$A$1:$C$45,2,FALSE)," ")</f>
        <v xml:space="preserve"> </v>
      </c>
    </row>
    <row r="42" spans="1:3" x14ac:dyDescent="0.35">
      <c r="A42" s="93" t="str">
        <f>IFERROR(VLOOKUP(B42,Pobočky!$A$1:$C$45,3,FALSE)," ")</f>
        <v xml:space="preserve"> </v>
      </c>
      <c r="B42" s="93"/>
      <c r="C42" s="93" t="str">
        <f>IFERROR(VLOOKUP(B42,Pobočky!$A$1:$C$45,2,FALSE)," ")</f>
        <v xml:space="preserve"> </v>
      </c>
    </row>
    <row r="43" spans="1:3" x14ac:dyDescent="0.35">
      <c r="A43" s="93" t="str">
        <f>IFERROR(VLOOKUP(B43,Pobočky!$A$1:$C$45,3,FALSE)," ")</f>
        <v xml:space="preserve"> </v>
      </c>
      <c r="B43" s="93"/>
      <c r="C43" s="93" t="str">
        <f>IFERROR(VLOOKUP(B43,Pobočky!$A$1:$C$45,2,FALSE)," ")</f>
        <v xml:space="preserve"> </v>
      </c>
    </row>
    <row r="44" spans="1:3" x14ac:dyDescent="0.35">
      <c r="A44" s="93" t="str">
        <f>IFERROR(VLOOKUP(B44,Pobočky!$A$1:$C$45,3,FALSE)," ")</f>
        <v xml:space="preserve"> </v>
      </c>
      <c r="B44" s="93"/>
      <c r="C44" s="93" t="str">
        <f>IFERROR(VLOOKUP(B44,Pobočky!$A$1:$C$45,2,FALSE)," ")</f>
        <v xml:space="preserve"> </v>
      </c>
    </row>
    <row r="45" spans="1:3" x14ac:dyDescent="0.35">
      <c r="A45" s="93" t="str">
        <f>IFERROR(VLOOKUP(B45,Pobočky!$A$1:$C$45,3,FALSE)," ")</f>
        <v xml:space="preserve"> </v>
      </c>
      <c r="B45" s="93"/>
      <c r="C45" s="93" t="str">
        <f>IFERROR(VLOOKUP(B45,Pobočky!$A$1:$C$45,2,FALSE)," ")</f>
        <v xml:space="preserve"> </v>
      </c>
    </row>
    <row r="46" spans="1:3" x14ac:dyDescent="0.35">
      <c r="A46" s="93" t="str">
        <f>IFERROR(VLOOKUP(B46,Pobočky!$A$1:$C$45,3,FALSE)," ")</f>
        <v xml:space="preserve"> </v>
      </c>
      <c r="B46" s="93"/>
      <c r="C46" s="93" t="str">
        <f>IFERROR(VLOOKUP(B46,Pobočky!$A$1:$C$45,2,FALSE)," ")</f>
        <v xml:space="preserve"> </v>
      </c>
    </row>
    <row r="47" spans="1:3" x14ac:dyDescent="0.35">
      <c r="A47" s="93" t="str">
        <f>IFERROR(VLOOKUP(B47,Pobočky!$A$1:$C$45,3,FALSE)," ")</f>
        <v xml:space="preserve"> </v>
      </c>
      <c r="B47" s="93"/>
      <c r="C47" s="93" t="str">
        <f>IFERROR(VLOOKUP(B47,Pobočky!$A$1:$C$45,2,FALSE)," ")</f>
        <v xml:space="preserve"> </v>
      </c>
    </row>
    <row r="48" spans="1:3" x14ac:dyDescent="0.35">
      <c r="A48" s="93" t="str">
        <f>IFERROR(VLOOKUP(B48,Pobočky!$A$1:$C$45,3,FALSE)," ")</f>
        <v xml:space="preserve"> </v>
      </c>
      <c r="B48" s="93"/>
      <c r="C48" s="93" t="str">
        <f>IFERROR(VLOOKUP(B48,Pobočky!$A$1:$C$45,2,FALSE)," ")</f>
        <v xml:space="preserve"> </v>
      </c>
    </row>
    <row r="49" spans="1:3" x14ac:dyDescent="0.35">
      <c r="A49" s="93" t="str">
        <f>IFERROR(VLOOKUP(B49,Pobočky!$A$1:$C$45,3,FALSE)," ")</f>
        <v xml:space="preserve"> </v>
      </c>
      <c r="B49" s="93"/>
      <c r="C49" s="93" t="str">
        <f>IFERROR(VLOOKUP(B49,Pobočky!$A$1:$C$45,2,FALSE)," ")</f>
        <v xml:space="preserve"> </v>
      </c>
    </row>
    <row r="50" spans="1:3" x14ac:dyDescent="0.35">
      <c r="A50" s="93" t="str">
        <f>IFERROR(VLOOKUP(B50,Pobočky!$A$1:$C$45,3,FALSE)," ")</f>
        <v xml:space="preserve"> </v>
      </c>
      <c r="B50" s="93"/>
      <c r="C50" s="93" t="str">
        <f>IFERROR(VLOOKUP(B50,Pobočky!$A$1:$C$45,2,FALSE)," ")</f>
        <v xml:space="preserve"> </v>
      </c>
    </row>
    <row r="51" spans="1:3" x14ac:dyDescent="0.35">
      <c r="A51" s="93" t="str">
        <f>IFERROR(VLOOKUP(B51,Pobočky!$A$1:$C$45,3,FALSE)," ")</f>
        <v xml:space="preserve"> </v>
      </c>
      <c r="B51" s="93"/>
      <c r="C51" s="93" t="str">
        <f>IFERROR(VLOOKUP(B51,Pobočky!$A$1:$C$45,2,FALSE)," ")</f>
        <v xml:space="preserve"> </v>
      </c>
    </row>
    <row r="52" spans="1:3" x14ac:dyDescent="0.35">
      <c r="A52" s="93" t="str">
        <f>IFERROR(VLOOKUP(B52,Pobočky!$A$1:$C$45,3,FALSE)," ")</f>
        <v xml:space="preserve"> </v>
      </c>
      <c r="B52" s="93"/>
      <c r="C52" s="93" t="str">
        <f>IFERROR(VLOOKUP(B52,Pobočky!$A$1:$C$45,2,FALSE)," ")</f>
        <v xml:space="preserve"> </v>
      </c>
    </row>
    <row r="53" spans="1:3" x14ac:dyDescent="0.35">
      <c r="A53" s="93" t="str">
        <f>IFERROR(VLOOKUP(B53,Pobočky!$A$1:$C$45,3,FALSE)," ")</f>
        <v xml:space="preserve"> </v>
      </c>
      <c r="B53" s="93"/>
      <c r="C53" s="93" t="str">
        <f>IFERROR(VLOOKUP(B53,Pobočky!$A$1:$C$45,2,FALSE)," ")</f>
        <v xml:space="preserve"> </v>
      </c>
    </row>
    <row r="54" spans="1:3" x14ac:dyDescent="0.35">
      <c r="A54" s="93" t="str">
        <f>IFERROR(VLOOKUP(B54,Pobočky!$A$1:$C$45,3,FALSE)," ")</f>
        <v xml:space="preserve"> </v>
      </c>
      <c r="B54" s="93"/>
      <c r="C54" s="93" t="str">
        <f>IFERROR(VLOOKUP(B54,Pobočky!$A$1:$C$45,2,FALSE)," ")</f>
        <v xml:space="preserve"> </v>
      </c>
    </row>
    <row r="55" spans="1:3" x14ac:dyDescent="0.35">
      <c r="A55" s="93" t="str">
        <f>IFERROR(VLOOKUP(B55,Pobočky!$A$1:$C$45,3,FALSE)," ")</f>
        <v xml:space="preserve"> </v>
      </c>
      <c r="B55" s="93"/>
      <c r="C55" s="93" t="str">
        <f>IFERROR(VLOOKUP(B55,Pobočky!$A$1:$C$45,2,FALSE)," ")</f>
        <v xml:space="preserve"> </v>
      </c>
    </row>
    <row r="56" spans="1:3" x14ac:dyDescent="0.35">
      <c r="A56" s="93" t="str">
        <f>IFERROR(VLOOKUP(B56,Pobočky!$A$1:$C$45,3,FALSE)," ")</f>
        <v xml:space="preserve"> </v>
      </c>
      <c r="B56" s="93"/>
      <c r="C56" s="93" t="str">
        <f>IFERROR(VLOOKUP(B56,Pobočky!$A$1:$C$45,2,FALSE)," ")</f>
        <v xml:space="preserve"> </v>
      </c>
    </row>
    <row r="57" spans="1:3" x14ac:dyDescent="0.35">
      <c r="A57" s="93" t="str">
        <f>IFERROR(VLOOKUP(B57,Pobočky!$A$1:$C$45,3,FALSE)," ")</f>
        <v xml:space="preserve"> </v>
      </c>
      <c r="B57" s="93"/>
      <c r="C57" s="93" t="str">
        <f>IFERROR(VLOOKUP(B57,Pobočky!$A$1:$C$45,2,FALSE)," ")</f>
        <v xml:space="preserve"> </v>
      </c>
    </row>
    <row r="58" spans="1:3" x14ac:dyDescent="0.35">
      <c r="A58" s="93" t="str">
        <f>IFERROR(VLOOKUP(B58,Pobočky!$A$1:$C$45,3,FALSE)," ")</f>
        <v xml:space="preserve"> </v>
      </c>
      <c r="B58" s="93"/>
      <c r="C58" s="93" t="str">
        <f>IFERROR(VLOOKUP(B58,Pobočky!$A$1:$C$45,2,FALSE)," ")</f>
        <v xml:space="preserve"> </v>
      </c>
    </row>
    <row r="59" spans="1:3" x14ac:dyDescent="0.35">
      <c r="A59" s="93" t="str">
        <f>IFERROR(VLOOKUP(B59,Pobočky!$A$1:$C$45,3,FALSE)," ")</f>
        <v xml:space="preserve"> </v>
      </c>
      <c r="B59" s="93"/>
      <c r="C59" s="93" t="str">
        <f>IFERROR(VLOOKUP(B59,Pobočky!$A$1:$C$45,2,FALSE)," ")</f>
        <v xml:space="preserve"> </v>
      </c>
    </row>
    <row r="60" spans="1:3" x14ac:dyDescent="0.35">
      <c r="A60" s="93" t="str">
        <f>IFERROR(VLOOKUP(B60,Pobočky!$A$1:$C$45,3,FALSE)," ")</f>
        <v xml:space="preserve"> </v>
      </c>
      <c r="B60" s="93"/>
      <c r="C60" s="93" t="str">
        <f>IFERROR(VLOOKUP(B60,Pobočky!$A$1:$C$45,2,FALSE)," ")</f>
        <v xml:space="preserve"> </v>
      </c>
    </row>
    <row r="61" spans="1:3" x14ac:dyDescent="0.35">
      <c r="A61" s="93" t="str">
        <f>IFERROR(VLOOKUP(B61,Pobočky!$A$1:$C$45,3,FALSE)," ")</f>
        <v xml:space="preserve"> </v>
      </c>
      <c r="B61" s="93"/>
      <c r="C61" s="93" t="str">
        <f>IFERROR(VLOOKUP(B61,Pobočky!$A$1:$C$45,2,FALSE)," ")</f>
        <v xml:space="preserve"> </v>
      </c>
    </row>
    <row r="62" spans="1:3" x14ac:dyDescent="0.35">
      <c r="A62" s="93" t="str">
        <f>IFERROR(VLOOKUP(B62,Pobočky!$A$1:$C$45,3,FALSE)," ")</f>
        <v xml:space="preserve"> </v>
      </c>
      <c r="B62" s="93"/>
      <c r="C62" s="93" t="str">
        <f>IFERROR(VLOOKUP(B62,Pobočky!$A$1:$C$45,2,FALSE)," ")</f>
        <v xml:space="preserve"> </v>
      </c>
    </row>
    <row r="63" spans="1:3" x14ac:dyDescent="0.35">
      <c r="A63" s="93" t="str">
        <f>IFERROR(VLOOKUP(B63,Pobočky!$A$1:$C$45,3,FALSE)," ")</f>
        <v xml:space="preserve"> </v>
      </c>
      <c r="B63" s="93"/>
      <c r="C63" s="93" t="str">
        <f>IFERROR(VLOOKUP(B63,Pobočky!$A$1:$C$45,2,FALSE)," ")</f>
        <v xml:space="preserve"> </v>
      </c>
    </row>
    <row r="64" spans="1:3" x14ac:dyDescent="0.35">
      <c r="A64" s="93" t="str">
        <f>IFERROR(VLOOKUP(B64,Pobočky!$A$1:$C$45,3,FALSE)," ")</f>
        <v xml:space="preserve"> </v>
      </c>
      <c r="B64" s="93"/>
      <c r="C64" s="93" t="str">
        <f>IFERROR(VLOOKUP(B64,Pobočky!$A$1:$C$45,2,FALSE)," ")</f>
        <v xml:space="preserve"> </v>
      </c>
    </row>
    <row r="65" spans="1:3" x14ac:dyDescent="0.35">
      <c r="A65" s="93" t="str">
        <f>IFERROR(VLOOKUP(B65,Pobočky!$A$1:$C$45,3,FALSE)," ")</f>
        <v xml:space="preserve"> </v>
      </c>
      <c r="B65" s="93"/>
      <c r="C65" s="93" t="str">
        <f>IFERROR(VLOOKUP(B65,Pobočky!$A$1:$C$45,2,FALSE)," ")</f>
        <v xml:space="preserve"> </v>
      </c>
    </row>
    <row r="66" spans="1:3" x14ac:dyDescent="0.35">
      <c r="A66" s="93" t="str">
        <f>IFERROR(VLOOKUP(B66,Pobočky!$A$1:$C$45,3,FALSE)," ")</f>
        <v xml:space="preserve"> </v>
      </c>
      <c r="B66" s="93"/>
      <c r="C66" s="93" t="str">
        <f>IFERROR(VLOOKUP(B66,Pobočky!$A$1:$C$45,2,FALSE)," ")</f>
        <v xml:space="preserve"> </v>
      </c>
    </row>
    <row r="67" spans="1:3" x14ac:dyDescent="0.35">
      <c r="A67" s="93" t="str">
        <f>IFERROR(VLOOKUP(B67,Pobočky!$A$1:$C$45,3,FALSE)," ")</f>
        <v xml:space="preserve"> </v>
      </c>
      <c r="B67" s="93"/>
      <c r="C67" s="93" t="str">
        <f>IFERROR(VLOOKUP(B67,Pobočky!$A$1:$C$45,2,FALSE)," ")</f>
        <v xml:space="preserve"> </v>
      </c>
    </row>
    <row r="68" spans="1:3" x14ac:dyDescent="0.35">
      <c r="A68" s="93" t="str">
        <f>IFERROR(VLOOKUP(B68,Pobočky!$A$1:$C$45,3,FALSE)," ")</f>
        <v xml:space="preserve"> </v>
      </c>
      <c r="B68" s="93"/>
      <c r="C68" s="93" t="str">
        <f>IFERROR(VLOOKUP(B68,Pobočky!$A$1:$C$45,2,FALSE)," ")</f>
        <v xml:space="preserve"> </v>
      </c>
    </row>
    <row r="69" spans="1:3" x14ac:dyDescent="0.35">
      <c r="A69" s="93" t="str">
        <f>IFERROR(VLOOKUP(B69,Pobočky!$A$1:$C$45,3,FALSE)," ")</f>
        <v xml:space="preserve"> </v>
      </c>
      <c r="B69" s="93"/>
      <c r="C69" s="93" t="str">
        <f>IFERROR(VLOOKUP(B69,Pobočky!$A$1:$C$45,2,FALSE)," ")</f>
        <v xml:space="preserve"> </v>
      </c>
    </row>
    <row r="70" spans="1:3" x14ac:dyDescent="0.35">
      <c r="A70" s="93" t="str">
        <f>IFERROR(VLOOKUP(B70,Pobočky!$A$1:$C$45,3,FALSE)," ")</f>
        <v xml:space="preserve"> </v>
      </c>
      <c r="B70" s="93"/>
      <c r="C70" s="93" t="str">
        <f>IFERROR(VLOOKUP(B70,Pobočky!$A$1:$C$45,2,FALSE)," ")</f>
        <v xml:space="preserve"> </v>
      </c>
    </row>
    <row r="71" spans="1:3" x14ac:dyDescent="0.35">
      <c r="A71" s="93" t="str">
        <f>IFERROR(VLOOKUP(B71,Pobočky!$A$1:$C$45,3,FALSE)," ")</f>
        <v xml:space="preserve"> </v>
      </c>
      <c r="B71" s="93"/>
      <c r="C71" s="93" t="str">
        <f>IFERROR(VLOOKUP(B71,Pobočky!$A$1:$C$45,2,FALSE)," ")</f>
        <v xml:space="preserve"> </v>
      </c>
    </row>
    <row r="72" spans="1:3" x14ac:dyDescent="0.35">
      <c r="A72" s="93" t="str">
        <f>IFERROR(VLOOKUP(B72,Pobočky!$A$1:$C$45,3,FALSE)," ")</f>
        <v xml:space="preserve"> </v>
      </c>
      <c r="B72" s="93"/>
      <c r="C72" s="93" t="str">
        <f>IFERROR(VLOOKUP(B72,Pobočky!$A$1:$C$45,2,FALSE)," ")</f>
        <v xml:space="preserve"> </v>
      </c>
    </row>
    <row r="73" spans="1:3" x14ac:dyDescent="0.35">
      <c r="A73" s="93" t="str">
        <f>IFERROR(VLOOKUP(B73,Pobočky!$A$1:$C$45,3,FALSE)," ")</f>
        <v xml:space="preserve"> </v>
      </c>
      <c r="B73" s="93"/>
      <c r="C73" s="93" t="str">
        <f>IFERROR(VLOOKUP(B73,Pobočky!$A$1:$C$45,2,FALSE)," ")</f>
        <v xml:space="preserve"> </v>
      </c>
    </row>
    <row r="74" spans="1:3" x14ac:dyDescent="0.35">
      <c r="A74" s="93" t="str">
        <f>IFERROR(VLOOKUP(B74,Pobočky!$A$1:$C$45,3,FALSE)," ")</f>
        <v xml:space="preserve"> </v>
      </c>
      <c r="B74" s="93"/>
      <c r="C74" s="93" t="str">
        <f>IFERROR(VLOOKUP(B74,Pobočky!$A$1:$C$45,2,FALSE)," ")</f>
        <v xml:space="preserve"> </v>
      </c>
    </row>
    <row r="75" spans="1:3" x14ac:dyDescent="0.35">
      <c r="A75" s="93" t="str">
        <f>IFERROR(VLOOKUP(B75,Pobočky!$A$1:$C$45,3,FALSE)," ")</f>
        <v xml:space="preserve"> </v>
      </c>
      <c r="B75" s="93"/>
      <c r="C75" s="93" t="str">
        <f>IFERROR(VLOOKUP(B75,Pobočky!$A$1:$C$45,2,FALSE)," ")</f>
        <v xml:space="preserve"> </v>
      </c>
    </row>
    <row r="76" spans="1:3" x14ac:dyDescent="0.35">
      <c r="A76" s="93" t="str">
        <f>IFERROR(VLOOKUP(B76,Pobočky!$A$1:$C$45,3,FALSE)," ")</f>
        <v xml:space="preserve"> </v>
      </c>
      <c r="B76" s="93"/>
      <c r="C76" s="93" t="str">
        <f>IFERROR(VLOOKUP(B76,Pobočky!$A$1:$C$45,2,FALSE)," ")</f>
        <v xml:space="preserve"> </v>
      </c>
    </row>
    <row r="77" spans="1:3" x14ac:dyDescent="0.35">
      <c r="A77" s="93" t="str">
        <f>IFERROR(VLOOKUP(B77,Pobočky!$A$1:$C$45,3,FALSE)," ")</f>
        <v xml:space="preserve"> </v>
      </c>
      <c r="B77" s="93"/>
      <c r="C77" s="93" t="str">
        <f>IFERROR(VLOOKUP(B77,Pobočky!$A$1:$C$45,2,FALSE)," ")</f>
        <v xml:space="preserve"> </v>
      </c>
    </row>
    <row r="78" spans="1:3" x14ac:dyDescent="0.35">
      <c r="A78" s="93" t="str">
        <f>IFERROR(VLOOKUP(B78,Pobočky!$A$1:$C$45,3,FALSE)," ")</f>
        <v xml:space="preserve"> </v>
      </c>
      <c r="B78" s="93"/>
      <c r="C78" s="93" t="str">
        <f>IFERROR(VLOOKUP(B78,Pobočky!$A$1:$C$45,2,FALSE)," ")</f>
        <v xml:space="preserve"> </v>
      </c>
    </row>
    <row r="79" spans="1:3" x14ac:dyDescent="0.35">
      <c r="A79" s="93" t="str">
        <f>IFERROR(VLOOKUP(B79,Pobočky!$A$1:$C$45,3,FALSE)," ")</f>
        <v xml:space="preserve"> </v>
      </c>
      <c r="B79" s="93"/>
      <c r="C79" s="93" t="str">
        <f>IFERROR(VLOOKUP(B79,Pobočky!$A$1:$C$45,2,FALSE)," ")</f>
        <v xml:space="preserve"> </v>
      </c>
    </row>
    <row r="80" spans="1:3" x14ac:dyDescent="0.35">
      <c r="A80" s="93" t="str">
        <f>IFERROR(VLOOKUP(B80,Pobočky!$A$1:$C$45,3,FALSE)," ")</f>
        <v xml:space="preserve"> </v>
      </c>
      <c r="B80" s="93"/>
      <c r="C80" s="93" t="str">
        <f>IFERROR(VLOOKUP(B80,Pobočky!$A$1:$C$45,2,FALSE)," ")</f>
        <v xml:space="preserve"> </v>
      </c>
    </row>
    <row r="81" spans="1:3" x14ac:dyDescent="0.35">
      <c r="A81" s="93" t="str">
        <f>IFERROR(VLOOKUP(B81,Pobočky!$A$1:$C$45,3,FALSE)," ")</f>
        <v xml:space="preserve"> </v>
      </c>
      <c r="B81" s="93"/>
      <c r="C81" s="93" t="str">
        <f>IFERROR(VLOOKUP(B81,Pobočky!$A$1:$C$45,2,FALSE)," ")</f>
        <v xml:space="preserve"> </v>
      </c>
    </row>
    <row r="82" spans="1:3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</row>
    <row r="83" spans="1:3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</row>
    <row r="84" spans="1:3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</row>
    <row r="85" spans="1:3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</row>
    <row r="86" spans="1:3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</row>
    <row r="87" spans="1:3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</row>
    <row r="88" spans="1:3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</row>
    <row r="89" spans="1:3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</row>
    <row r="90" spans="1:3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</row>
    <row r="91" spans="1:3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</row>
    <row r="92" spans="1:3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</row>
    <row r="93" spans="1:3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</row>
    <row r="94" spans="1:3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</row>
    <row r="95" spans="1:3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</row>
    <row r="96" spans="1:3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</row>
    <row r="97" spans="1:3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</row>
    <row r="98" spans="1:3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</row>
    <row r="99" spans="1:3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</row>
    <row r="100" spans="1:3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</row>
    <row r="101" spans="1:3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</row>
    <row r="102" spans="1:3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</row>
    <row r="103" spans="1:3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</row>
    <row r="104" spans="1:3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</row>
    <row r="105" spans="1:3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</row>
    <row r="106" spans="1:3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</row>
    <row r="107" spans="1:3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</row>
    <row r="108" spans="1:3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</row>
    <row r="109" spans="1:3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</row>
    <row r="110" spans="1:3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</row>
    <row r="111" spans="1:3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</row>
    <row r="112" spans="1:3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</row>
    <row r="113" spans="1:3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</row>
    <row r="114" spans="1:3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</row>
    <row r="115" spans="1:3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</row>
    <row r="116" spans="1:3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</row>
    <row r="117" spans="1:3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</row>
    <row r="118" spans="1:3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</row>
    <row r="119" spans="1:3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</row>
    <row r="120" spans="1:3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</row>
    <row r="121" spans="1:3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</row>
    <row r="122" spans="1:3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</row>
    <row r="123" spans="1:3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</row>
    <row r="124" spans="1:3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</row>
    <row r="125" spans="1:3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</row>
    <row r="126" spans="1:3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</row>
    <row r="127" spans="1:3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</row>
    <row r="128" spans="1:3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</row>
    <row r="129" spans="1:3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</row>
    <row r="130" spans="1:3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</row>
    <row r="131" spans="1:3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</row>
    <row r="132" spans="1:3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</row>
    <row r="133" spans="1:3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</row>
    <row r="134" spans="1:3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</row>
    <row r="135" spans="1:3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</row>
    <row r="136" spans="1:3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</row>
    <row r="137" spans="1:3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</row>
    <row r="138" spans="1:3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</row>
    <row r="139" spans="1:3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</row>
    <row r="140" spans="1:3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</row>
    <row r="141" spans="1:3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</row>
    <row r="142" spans="1:3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</row>
    <row r="143" spans="1:3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</row>
    <row r="144" spans="1:3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</row>
    <row r="145" spans="1:3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</row>
    <row r="146" spans="1:3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</row>
    <row r="147" spans="1:3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</row>
    <row r="148" spans="1:3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</row>
    <row r="149" spans="1:3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</row>
    <row r="150" spans="1:3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</row>
    <row r="151" spans="1:3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</row>
    <row r="152" spans="1:3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</row>
    <row r="153" spans="1:3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</row>
    <row r="154" spans="1:3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</row>
    <row r="155" spans="1:3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</row>
    <row r="156" spans="1:3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</row>
    <row r="157" spans="1:3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</row>
    <row r="158" spans="1:3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</row>
    <row r="159" spans="1:3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</row>
    <row r="160" spans="1:3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</row>
    <row r="161" spans="1:3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</row>
    <row r="162" spans="1:3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</row>
    <row r="163" spans="1:3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</row>
    <row r="164" spans="1:3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</row>
    <row r="165" spans="1:3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</row>
    <row r="166" spans="1:3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</row>
    <row r="167" spans="1:3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</row>
    <row r="168" spans="1:3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</row>
    <row r="169" spans="1:3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</row>
    <row r="170" spans="1:3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</row>
    <row r="171" spans="1:3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</row>
    <row r="172" spans="1:3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</row>
    <row r="173" spans="1:3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</row>
    <row r="174" spans="1:3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</row>
    <row r="175" spans="1:3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</row>
    <row r="176" spans="1:3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</row>
    <row r="177" spans="1:3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</row>
    <row r="178" spans="1:3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</row>
    <row r="179" spans="1:3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</row>
    <row r="180" spans="1:3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</row>
    <row r="181" spans="1:3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</row>
    <row r="182" spans="1:3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</row>
    <row r="183" spans="1:3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</row>
    <row r="184" spans="1:3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</row>
    <row r="185" spans="1:3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</row>
    <row r="186" spans="1:3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</row>
    <row r="187" spans="1:3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</row>
    <row r="188" spans="1:3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</row>
    <row r="189" spans="1:3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</row>
    <row r="190" spans="1:3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</row>
    <row r="191" spans="1:3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</row>
    <row r="192" spans="1:3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</row>
    <row r="193" spans="1:3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</row>
    <row r="194" spans="1:3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</row>
    <row r="195" spans="1:3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</row>
    <row r="196" spans="1:3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</row>
    <row r="197" spans="1:3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</row>
    <row r="198" spans="1:3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</row>
    <row r="199" spans="1:3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</row>
    <row r="200" spans="1:3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</row>
    <row r="201" spans="1:3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</row>
    <row r="202" spans="1:3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</row>
    <row r="203" spans="1:3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</row>
    <row r="204" spans="1:3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</row>
    <row r="205" spans="1:3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</row>
    <row r="206" spans="1:3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</row>
    <row r="207" spans="1:3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</row>
    <row r="208" spans="1:3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</row>
    <row r="209" spans="1:3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</row>
    <row r="210" spans="1:3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</row>
    <row r="211" spans="1:3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</row>
    <row r="212" spans="1:3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</row>
    <row r="213" spans="1:3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</row>
    <row r="214" spans="1:3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</row>
    <row r="215" spans="1:3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</row>
    <row r="216" spans="1:3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</row>
    <row r="217" spans="1:3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</row>
    <row r="218" spans="1:3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</row>
    <row r="219" spans="1:3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</row>
    <row r="220" spans="1:3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</row>
    <row r="221" spans="1:3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</row>
    <row r="222" spans="1:3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</row>
    <row r="223" spans="1:3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</row>
    <row r="224" spans="1:3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</row>
    <row r="225" spans="1:3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</row>
    <row r="226" spans="1:3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</row>
    <row r="227" spans="1:3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</row>
    <row r="228" spans="1:3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</row>
    <row r="229" spans="1:3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</row>
    <row r="230" spans="1:3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</row>
    <row r="231" spans="1:3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</row>
    <row r="232" spans="1:3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</row>
    <row r="233" spans="1:3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</row>
    <row r="234" spans="1:3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</row>
    <row r="235" spans="1:3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</row>
    <row r="236" spans="1:3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</row>
    <row r="237" spans="1:3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</row>
    <row r="238" spans="1:3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</row>
    <row r="239" spans="1:3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</row>
    <row r="240" spans="1:3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</row>
    <row r="241" spans="1:3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</row>
    <row r="242" spans="1:3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</row>
    <row r="243" spans="1:3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</row>
    <row r="244" spans="1:3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</row>
    <row r="245" spans="1:3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</row>
    <row r="246" spans="1:3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</row>
    <row r="247" spans="1:3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</row>
    <row r="248" spans="1:3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</row>
    <row r="249" spans="1:3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</row>
    <row r="250" spans="1:3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</row>
    <row r="251" spans="1:3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</row>
    <row r="252" spans="1:3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</row>
    <row r="253" spans="1:3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</row>
    <row r="254" spans="1:3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</row>
    <row r="255" spans="1:3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</row>
    <row r="256" spans="1:3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</row>
    <row r="257" spans="1:3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</row>
    <row r="258" spans="1:3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</row>
    <row r="259" spans="1:3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</row>
    <row r="260" spans="1:3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</row>
    <row r="261" spans="1:3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</row>
    <row r="262" spans="1:3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</row>
    <row r="263" spans="1:3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</row>
    <row r="264" spans="1:3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</row>
    <row r="265" spans="1:3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</row>
    <row r="266" spans="1:3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</row>
    <row r="267" spans="1:3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</row>
    <row r="268" spans="1:3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</row>
    <row r="269" spans="1:3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</row>
    <row r="270" spans="1:3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</row>
    <row r="271" spans="1:3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</row>
    <row r="272" spans="1:3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</row>
    <row r="273" spans="1:3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</row>
    <row r="274" spans="1:3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</row>
    <row r="275" spans="1:3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</row>
    <row r="276" spans="1:3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</row>
    <row r="277" spans="1:3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</row>
    <row r="278" spans="1:3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</row>
    <row r="279" spans="1:3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</row>
    <row r="280" spans="1:3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</row>
    <row r="281" spans="1:3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</row>
    <row r="282" spans="1:3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</row>
    <row r="283" spans="1:3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</row>
    <row r="284" spans="1:3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</row>
    <row r="285" spans="1:3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</row>
    <row r="286" spans="1:3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</row>
    <row r="287" spans="1:3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</row>
    <row r="288" spans="1:3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</row>
    <row r="289" spans="1:3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</row>
    <row r="290" spans="1:3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</row>
    <row r="291" spans="1:3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</row>
    <row r="292" spans="1:3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</row>
    <row r="293" spans="1:3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</row>
    <row r="294" spans="1:3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</row>
    <row r="295" spans="1:3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</row>
    <row r="296" spans="1:3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</row>
    <row r="297" spans="1:3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</row>
    <row r="298" spans="1:3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</row>
    <row r="299" spans="1:3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</row>
    <row r="300" spans="1:3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</row>
    <row r="301" spans="1:3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</row>
    <row r="302" spans="1:3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</row>
    <row r="303" spans="1:3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</row>
    <row r="304" spans="1:3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</row>
    <row r="305" spans="1:3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</row>
    <row r="306" spans="1:3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</row>
    <row r="307" spans="1:3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</row>
    <row r="308" spans="1:3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</row>
    <row r="309" spans="1:3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</row>
    <row r="310" spans="1:3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</row>
    <row r="311" spans="1:3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</row>
    <row r="312" spans="1:3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</row>
    <row r="313" spans="1:3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</row>
    <row r="314" spans="1:3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</row>
    <row r="315" spans="1:3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</row>
    <row r="316" spans="1:3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</row>
    <row r="317" spans="1:3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</row>
    <row r="318" spans="1:3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</row>
    <row r="319" spans="1:3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</row>
    <row r="320" spans="1:3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</row>
    <row r="321" spans="1:3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</row>
    <row r="322" spans="1:3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</row>
    <row r="323" spans="1:3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</row>
    <row r="324" spans="1:3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</row>
    <row r="325" spans="1:3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</row>
    <row r="326" spans="1:3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</row>
    <row r="327" spans="1:3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</row>
    <row r="328" spans="1:3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</row>
    <row r="329" spans="1:3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</row>
    <row r="330" spans="1:3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</row>
    <row r="331" spans="1:3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</row>
    <row r="332" spans="1:3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</row>
    <row r="333" spans="1:3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</row>
    <row r="334" spans="1:3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</row>
    <row r="335" spans="1:3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</row>
    <row r="336" spans="1:3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</row>
    <row r="337" spans="1:3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</row>
    <row r="338" spans="1:3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</row>
    <row r="339" spans="1:3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</row>
    <row r="340" spans="1:3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</row>
    <row r="341" spans="1:3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</row>
    <row r="342" spans="1:3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</row>
    <row r="343" spans="1:3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</row>
    <row r="344" spans="1:3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</row>
    <row r="345" spans="1:3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</row>
    <row r="346" spans="1:3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</row>
    <row r="347" spans="1:3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</row>
    <row r="348" spans="1:3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</row>
    <row r="349" spans="1:3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</row>
    <row r="350" spans="1:3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</row>
    <row r="351" spans="1:3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</row>
    <row r="352" spans="1:3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</row>
    <row r="353" spans="1:3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</row>
    <row r="354" spans="1:3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</row>
    <row r="355" spans="1:3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</row>
    <row r="356" spans="1:3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</row>
    <row r="357" spans="1:3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</row>
    <row r="358" spans="1:3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</row>
    <row r="359" spans="1:3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</row>
    <row r="360" spans="1:3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</row>
    <row r="361" spans="1:3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</row>
    <row r="362" spans="1:3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</row>
    <row r="363" spans="1:3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</row>
    <row r="364" spans="1:3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</row>
    <row r="365" spans="1:3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</row>
    <row r="366" spans="1:3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</row>
    <row r="367" spans="1:3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</row>
    <row r="368" spans="1:3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</row>
    <row r="369" spans="1:3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</row>
    <row r="370" spans="1:3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</row>
    <row r="371" spans="1:3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</row>
    <row r="372" spans="1:3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</row>
    <row r="373" spans="1:3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</row>
    <row r="374" spans="1:3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</row>
    <row r="375" spans="1:3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</row>
    <row r="376" spans="1:3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</row>
    <row r="377" spans="1:3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</row>
    <row r="378" spans="1:3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</row>
    <row r="379" spans="1:3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</row>
    <row r="380" spans="1:3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</row>
    <row r="381" spans="1:3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</row>
    <row r="382" spans="1:3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</row>
    <row r="383" spans="1:3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</row>
    <row r="384" spans="1:3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</row>
    <row r="385" spans="1:3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</row>
    <row r="386" spans="1:3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</row>
    <row r="387" spans="1:3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</row>
    <row r="388" spans="1:3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</row>
    <row r="389" spans="1:3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</row>
    <row r="390" spans="1:3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</row>
    <row r="391" spans="1:3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</row>
    <row r="392" spans="1:3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</row>
    <row r="393" spans="1:3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</row>
    <row r="394" spans="1:3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</row>
    <row r="395" spans="1:3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</row>
    <row r="396" spans="1:3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</row>
    <row r="397" spans="1:3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</row>
    <row r="398" spans="1:3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</row>
    <row r="399" spans="1:3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</row>
    <row r="400" spans="1:3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</row>
    <row r="401" spans="1:3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</row>
    <row r="402" spans="1:3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</row>
    <row r="403" spans="1:3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</row>
    <row r="404" spans="1:3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</row>
    <row r="405" spans="1:3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</row>
    <row r="406" spans="1:3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</row>
    <row r="407" spans="1:3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</row>
    <row r="408" spans="1:3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</row>
    <row r="409" spans="1:3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</row>
    <row r="410" spans="1:3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</row>
    <row r="411" spans="1:3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</row>
    <row r="412" spans="1:3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</row>
    <row r="413" spans="1:3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</row>
    <row r="414" spans="1:3" x14ac:dyDescent="0.35">
      <c r="A414" s="93" t="str">
        <f>IFERROR(VLOOKUP(B414,Pobočky!$A$1:$C$45,3,FALSE)," ")</f>
        <v xml:space="preserve"> </v>
      </c>
      <c r="B414" s="93"/>
      <c r="C414" s="93" t="str">
        <f>IFERROR(VLOOKUP(B414,Pobočky!$A$1:$C$45,2,FALSE)," ")</f>
        <v xml:space="preserve"> </v>
      </c>
    </row>
    <row r="415" spans="1:3" x14ac:dyDescent="0.35">
      <c r="A415" s="93" t="str">
        <f>IFERROR(VLOOKUP(B415,Pobočky!$A$1:$C$45,3,FALSE)," ")</f>
        <v xml:space="preserve"> </v>
      </c>
      <c r="B415" s="93"/>
      <c r="C415" s="93" t="str">
        <f>IFERROR(VLOOKUP(B415,Pobočky!$A$1:$C$45,2,FALSE)," ")</f>
        <v xml:space="preserve"> </v>
      </c>
    </row>
    <row r="416" spans="1:3" x14ac:dyDescent="0.35">
      <c r="A416" s="93" t="str">
        <f>IFERROR(VLOOKUP(B416,Pobočky!$A$1:$C$45,3,FALSE)," ")</f>
        <v xml:space="preserve"> </v>
      </c>
      <c r="B416" s="93"/>
      <c r="C416" s="93" t="str">
        <f>IFERROR(VLOOKUP(B416,Pobočky!$A$1:$C$45,2,FALSE)," ")</f>
        <v xml:space="preserve"> </v>
      </c>
    </row>
    <row r="417" spans="1:3" x14ac:dyDescent="0.35">
      <c r="A417" s="105" t="str">
        <f>IFERROR(VLOOKUP(B417,Pobočky!$A$1:$C$45,3,FALSE)," ")</f>
        <v xml:space="preserve"> </v>
      </c>
      <c r="B417" s="105"/>
      <c r="C417" s="105" t="str">
        <f>IFERROR(VLOOKUP(B417,Pobočky!$A$1:$C$45,2,FALSE)," ")</f>
        <v xml:space="preserve"> </v>
      </c>
    </row>
  </sheetData>
  <dataValidations count="2">
    <dataValidation type="list" allowBlank="1" showInputMessage="1" showErrorMessage="1" sqref="E2:E417">
      <formula1>"Beletrie - dospělí,Beletrie - děti,Naučná - dospělí,Naučná - děti"</formula1>
    </dataValidation>
    <dataValidation type="list" allowBlank="1" showInputMessage="1" showErrorMessage="1" sqref="L2:L417">
      <formula1>"0 %,10 %,20 %,30 %,40 %,50 %,60 %,70 %,80 %,90 %,100 %"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B2:B417</xm:sqref>
        </x14:dataValidation>
        <x14:dataValidation type="list" allowBlank="1" showInputMessage="1" showErrorMessage="1">
          <x14:formula1>
            <xm:f>Označení!$F$2:$F$50</xm:f>
          </x14:formula1>
          <xm:sqref>F2:F417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opLeftCell="A12" workbookViewId="0">
      <selection activeCell="A23" sqref="A23"/>
    </sheetView>
  </sheetViews>
  <sheetFormatPr defaultRowHeight="14.5" x14ac:dyDescent="0.35"/>
  <cols>
    <col min="1" max="1" width="18.1796875" customWidth="1"/>
    <col min="2" max="2" width="13.453125" bestFit="1" customWidth="1"/>
  </cols>
  <sheetData>
    <row r="1" spans="1:3" x14ac:dyDescent="0.35">
      <c r="A1" t="s">
        <v>43</v>
      </c>
      <c r="B1" t="s">
        <v>2</v>
      </c>
      <c r="C1" t="s">
        <v>44</v>
      </c>
    </row>
    <row r="2" spans="1:3" x14ac:dyDescent="0.35">
      <c r="A2" t="s">
        <v>45</v>
      </c>
    </row>
    <row r="3" spans="1:3" x14ac:dyDescent="0.35">
      <c r="A3" t="s">
        <v>46</v>
      </c>
      <c r="B3" t="s">
        <v>47</v>
      </c>
      <c r="C3">
        <v>3</v>
      </c>
    </row>
    <row r="4" spans="1:3" x14ac:dyDescent="0.35">
      <c r="A4" t="s">
        <v>48</v>
      </c>
      <c r="B4" t="s">
        <v>47</v>
      </c>
      <c r="C4">
        <v>4</v>
      </c>
    </row>
    <row r="5" spans="1:3" x14ac:dyDescent="0.35">
      <c r="A5" t="s">
        <v>49</v>
      </c>
      <c r="B5" t="s">
        <v>47</v>
      </c>
      <c r="C5">
        <v>8</v>
      </c>
    </row>
    <row r="6" spans="1:3" x14ac:dyDescent="0.35">
      <c r="A6" t="s">
        <v>50</v>
      </c>
      <c r="B6" t="s">
        <v>47</v>
      </c>
      <c r="C6">
        <v>15</v>
      </c>
    </row>
    <row r="7" spans="1:3" x14ac:dyDescent="0.35">
      <c r="A7" t="s">
        <v>51</v>
      </c>
      <c r="B7" t="s">
        <v>47</v>
      </c>
      <c r="C7">
        <v>35</v>
      </c>
    </row>
    <row r="8" spans="1:3" x14ac:dyDescent="0.35">
      <c r="A8" t="s">
        <v>52</v>
      </c>
      <c r="B8" t="s">
        <v>47</v>
      </c>
      <c r="C8">
        <v>37</v>
      </c>
    </row>
    <row r="9" spans="1:3" x14ac:dyDescent="0.35">
      <c r="A9" t="s">
        <v>53</v>
      </c>
      <c r="B9" t="s">
        <v>47</v>
      </c>
      <c r="C9">
        <v>38</v>
      </c>
    </row>
    <row r="10" spans="1:3" x14ac:dyDescent="0.35">
      <c r="A10" t="s">
        <v>54</v>
      </c>
      <c r="B10" t="s">
        <v>47</v>
      </c>
      <c r="C10">
        <v>42</v>
      </c>
    </row>
    <row r="11" spans="1:3" x14ac:dyDescent="0.35">
      <c r="A11" t="s">
        <v>55</v>
      </c>
      <c r="B11" t="s">
        <v>47</v>
      </c>
      <c r="C11">
        <v>51</v>
      </c>
    </row>
    <row r="12" spans="1:3" x14ac:dyDescent="0.35">
      <c r="A12" t="s">
        <v>56</v>
      </c>
      <c r="B12" t="s">
        <v>47</v>
      </c>
      <c r="C12">
        <v>65</v>
      </c>
    </row>
    <row r="13" spans="1:3" x14ac:dyDescent="0.35">
      <c r="A13" t="s">
        <v>57</v>
      </c>
      <c r="B13" t="s">
        <v>47</v>
      </c>
      <c r="C13">
        <v>66</v>
      </c>
    </row>
    <row r="14" spans="1:3" x14ac:dyDescent="0.35">
      <c r="A14" t="s">
        <v>58</v>
      </c>
      <c r="B14" t="s">
        <v>59</v>
      </c>
      <c r="C14">
        <v>5</v>
      </c>
    </row>
    <row r="15" spans="1:3" x14ac:dyDescent="0.35">
      <c r="A15" t="s">
        <v>60</v>
      </c>
      <c r="B15" t="s">
        <v>59</v>
      </c>
      <c r="C15">
        <v>7</v>
      </c>
    </row>
    <row r="16" spans="1:3" x14ac:dyDescent="0.35">
      <c r="A16" t="s">
        <v>61</v>
      </c>
      <c r="B16" t="s">
        <v>59</v>
      </c>
      <c r="C16">
        <v>10</v>
      </c>
    </row>
    <row r="17" spans="1:3" x14ac:dyDescent="0.35">
      <c r="A17" t="s">
        <v>62</v>
      </c>
      <c r="B17" t="s">
        <v>59</v>
      </c>
      <c r="C17">
        <v>11</v>
      </c>
    </row>
    <row r="18" spans="1:3" x14ac:dyDescent="0.35">
      <c r="A18" t="s">
        <v>63</v>
      </c>
      <c r="B18" t="s">
        <v>59</v>
      </c>
      <c r="C18">
        <v>13</v>
      </c>
    </row>
    <row r="19" spans="1:3" x14ac:dyDescent="0.35">
      <c r="A19" t="s">
        <v>64</v>
      </c>
      <c r="B19" t="s">
        <v>59</v>
      </c>
      <c r="C19">
        <v>39</v>
      </c>
    </row>
    <row r="20" spans="1:3" x14ac:dyDescent="0.35">
      <c r="A20" t="s">
        <v>65</v>
      </c>
      <c r="B20" t="s">
        <v>59</v>
      </c>
      <c r="C20">
        <v>52</v>
      </c>
    </row>
    <row r="21" spans="1:3" x14ac:dyDescent="0.35">
      <c r="A21" t="s">
        <v>66</v>
      </c>
      <c r="B21" t="s">
        <v>59</v>
      </c>
      <c r="C21">
        <v>54</v>
      </c>
    </row>
    <row r="22" spans="1:3" x14ac:dyDescent="0.35">
      <c r="A22" t="s">
        <v>67</v>
      </c>
      <c r="B22" t="s">
        <v>59</v>
      </c>
      <c r="C22">
        <v>87</v>
      </c>
    </row>
    <row r="23" spans="1:3" x14ac:dyDescent="0.35">
      <c r="A23" t="s">
        <v>68</v>
      </c>
      <c r="B23" t="s">
        <v>59</v>
      </c>
      <c r="C23">
        <v>88</v>
      </c>
    </row>
    <row r="24" spans="1:3" x14ac:dyDescent="0.35">
      <c r="A24" t="s">
        <v>69</v>
      </c>
      <c r="B24" t="s">
        <v>70</v>
      </c>
      <c r="C24">
        <v>18</v>
      </c>
    </row>
    <row r="25" spans="1:3" x14ac:dyDescent="0.35">
      <c r="A25" t="s">
        <v>71</v>
      </c>
      <c r="B25" t="s">
        <v>70</v>
      </c>
      <c r="C25">
        <v>21</v>
      </c>
    </row>
    <row r="26" spans="1:3" x14ac:dyDescent="0.35">
      <c r="A26" t="s">
        <v>72</v>
      </c>
      <c r="B26" t="s">
        <v>70</v>
      </c>
      <c r="C26">
        <v>47</v>
      </c>
    </row>
    <row r="27" spans="1:3" x14ac:dyDescent="0.35">
      <c r="A27" t="s">
        <v>38</v>
      </c>
      <c r="B27" t="s">
        <v>70</v>
      </c>
      <c r="C27">
        <v>56</v>
      </c>
    </row>
    <row r="28" spans="1:3" x14ac:dyDescent="0.35">
      <c r="A28" t="s">
        <v>73</v>
      </c>
      <c r="B28" t="s">
        <v>70</v>
      </c>
      <c r="C28">
        <v>61</v>
      </c>
    </row>
    <row r="29" spans="1:3" x14ac:dyDescent="0.35">
      <c r="A29" t="s">
        <v>74</v>
      </c>
      <c r="B29" t="s">
        <v>70</v>
      </c>
      <c r="C29">
        <v>70</v>
      </c>
    </row>
    <row r="30" spans="1:3" x14ac:dyDescent="0.35">
      <c r="A30" t="s">
        <v>75</v>
      </c>
      <c r="B30" t="s">
        <v>76</v>
      </c>
      <c r="C30">
        <v>24</v>
      </c>
    </row>
    <row r="31" spans="1:3" x14ac:dyDescent="0.35">
      <c r="A31" t="s">
        <v>77</v>
      </c>
      <c r="B31" t="s">
        <v>76</v>
      </c>
      <c r="C31">
        <v>25</v>
      </c>
    </row>
    <row r="32" spans="1:3" x14ac:dyDescent="0.35">
      <c r="A32" t="s">
        <v>78</v>
      </c>
      <c r="B32" t="s">
        <v>76</v>
      </c>
      <c r="C32">
        <v>27</v>
      </c>
    </row>
    <row r="33" spans="1:3" x14ac:dyDescent="0.35">
      <c r="A33" t="s">
        <v>79</v>
      </c>
      <c r="B33" t="s">
        <v>76</v>
      </c>
      <c r="C33">
        <v>41</v>
      </c>
    </row>
    <row r="34" spans="1:3" x14ac:dyDescent="0.35">
      <c r="A34" t="s">
        <v>80</v>
      </c>
      <c r="B34" t="s">
        <v>76</v>
      </c>
      <c r="C34">
        <v>43</v>
      </c>
    </row>
    <row r="35" spans="1:3" x14ac:dyDescent="0.35">
      <c r="A35" t="s">
        <v>81</v>
      </c>
      <c r="B35" t="s">
        <v>76</v>
      </c>
      <c r="C35">
        <v>45</v>
      </c>
    </row>
    <row r="36" spans="1:3" x14ac:dyDescent="0.35">
      <c r="A36" t="s">
        <v>82</v>
      </c>
      <c r="B36" t="s">
        <v>76</v>
      </c>
      <c r="C36">
        <v>58</v>
      </c>
    </row>
    <row r="37" spans="1:3" x14ac:dyDescent="0.35">
      <c r="A37" t="s">
        <v>83</v>
      </c>
      <c r="B37" t="s">
        <v>76</v>
      </c>
      <c r="C37">
        <v>60</v>
      </c>
    </row>
    <row r="38" spans="1:3" x14ac:dyDescent="0.35">
      <c r="A38" t="s">
        <v>84</v>
      </c>
      <c r="B38" t="s">
        <v>76</v>
      </c>
      <c r="C38">
        <v>89</v>
      </c>
    </row>
    <row r="39" spans="1:3" x14ac:dyDescent="0.35">
      <c r="A39" t="s">
        <v>12</v>
      </c>
      <c r="B39" t="s">
        <v>85</v>
      </c>
      <c r="C39">
        <v>29</v>
      </c>
    </row>
    <row r="40" spans="1:3" x14ac:dyDescent="0.35">
      <c r="A40" t="s">
        <v>86</v>
      </c>
      <c r="B40" t="s">
        <v>85</v>
      </c>
      <c r="C40">
        <v>30</v>
      </c>
    </row>
    <row r="41" spans="1:3" x14ac:dyDescent="0.35">
      <c r="A41" t="s">
        <v>87</v>
      </c>
      <c r="B41" t="s">
        <v>85</v>
      </c>
      <c r="C41">
        <v>31</v>
      </c>
    </row>
    <row r="42" spans="1:3" x14ac:dyDescent="0.35">
      <c r="A42" t="s">
        <v>26</v>
      </c>
      <c r="B42" t="s">
        <v>85</v>
      </c>
      <c r="C42">
        <v>48</v>
      </c>
    </row>
    <row r="43" spans="1:3" x14ac:dyDescent="0.35">
      <c r="A43" t="s">
        <v>88</v>
      </c>
      <c r="B43" t="s">
        <v>85</v>
      </c>
      <c r="C43">
        <v>62</v>
      </c>
    </row>
    <row r="44" spans="1:3" x14ac:dyDescent="0.35">
      <c r="A44" t="s">
        <v>30</v>
      </c>
      <c r="B44" t="s">
        <v>85</v>
      </c>
      <c r="C44">
        <v>81</v>
      </c>
    </row>
    <row r="45" spans="1:3" x14ac:dyDescent="0.35">
      <c r="A45" t="s">
        <v>89</v>
      </c>
      <c r="B45" t="s">
        <v>85</v>
      </c>
      <c r="C45">
        <v>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workbookViewId="0">
      <selection activeCell="F10" sqref="F10"/>
    </sheetView>
  </sheetViews>
  <sheetFormatPr defaultRowHeight="14.5" x14ac:dyDescent="0.35"/>
  <cols>
    <col min="1" max="1" width="22.26953125" bestFit="1" customWidth="1"/>
    <col min="4" max="4" width="13.81640625" hidden="1" customWidth="1"/>
    <col min="5" max="5" width="32" hidden="1" customWidth="1"/>
    <col min="6" max="6" width="71.26953125" customWidth="1"/>
    <col min="7" max="7" width="12.1796875" bestFit="1" customWidth="1"/>
  </cols>
  <sheetData>
    <row r="1" spans="1:11" ht="26.5" x14ac:dyDescent="0.35">
      <c r="A1" t="s">
        <v>5</v>
      </c>
      <c r="D1" s="108" t="s">
        <v>90</v>
      </c>
      <c r="E1" s="108" t="s">
        <v>91</v>
      </c>
      <c r="F1" t="s">
        <v>92</v>
      </c>
      <c r="G1" t="s">
        <v>93</v>
      </c>
    </row>
    <row r="2" spans="1:11" x14ac:dyDescent="0.35">
      <c r="A2" t="s">
        <v>94</v>
      </c>
      <c r="D2" s="109" t="s">
        <v>95</v>
      </c>
      <c r="E2" s="109" t="s">
        <v>96</v>
      </c>
      <c r="F2" t="s">
        <v>97</v>
      </c>
      <c r="G2">
        <v>0.36</v>
      </c>
      <c r="J2" s="154" t="s">
        <v>98</v>
      </c>
      <c r="K2" s="155"/>
    </row>
    <row r="3" spans="1:11" x14ac:dyDescent="0.35">
      <c r="A3" t="s">
        <v>15</v>
      </c>
      <c r="D3" s="109" t="s">
        <v>99</v>
      </c>
      <c r="E3" s="109" t="s">
        <v>100</v>
      </c>
      <c r="F3" t="s">
        <v>101</v>
      </c>
      <c r="G3">
        <v>0.36</v>
      </c>
      <c r="J3" s="28" t="s">
        <v>102</v>
      </c>
      <c r="K3" s="28" t="s">
        <v>103</v>
      </c>
    </row>
    <row r="4" spans="1:11" x14ac:dyDescent="0.35">
      <c r="A4" t="s">
        <v>104</v>
      </c>
      <c r="D4" s="109" t="s">
        <v>105</v>
      </c>
      <c r="E4" s="109" t="s">
        <v>106</v>
      </c>
      <c r="F4" t="s">
        <v>107</v>
      </c>
      <c r="G4">
        <v>0.36</v>
      </c>
      <c r="J4" s="31" t="s">
        <v>21</v>
      </c>
      <c r="K4" s="32">
        <v>0.33</v>
      </c>
    </row>
    <row r="5" spans="1:11" x14ac:dyDescent="0.35">
      <c r="A5" t="s">
        <v>108</v>
      </c>
      <c r="D5" s="109" t="s">
        <v>109</v>
      </c>
      <c r="E5" s="109" t="s">
        <v>110</v>
      </c>
      <c r="F5" t="s">
        <v>111</v>
      </c>
      <c r="G5">
        <v>0.33</v>
      </c>
      <c r="J5" s="36" t="s">
        <v>101</v>
      </c>
      <c r="K5" s="37">
        <v>0.36</v>
      </c>
    </row>
    <row r="6" spans="1:11" x14ac:dyDescent="0.35">
      <c r="A6" t="s">
        <v>112</v>
      </c>
      <c r="D6" s="109" t="s">
        <v>113</v>
      </c>
      <c r="E6" s="109" t="s">
        <v>114</v>
      </c>
      <c r="F6" t="s">
        <v>115</v>
      </c>
      <c r="G6">
        <v>0.83</v>
      </c>
      <c r="J6" s="36" t="s">
        <v>107</v>
      </c>
      <c r="K6" s="37">
        <v>0.36</v>
      </c>
    </row>
    <row r="7" spans="1:11" ht="26" x14ac:dyDescent="0.35">
      <c r="A7" t="s">
        <v>24</v>
      </c>
      <c r="D7" s="109" t="s">
        <v>116</v>
      </c>
      <c r="E7" s="109" t="s">
        <v>117</v>
      </c>
      <c r="F7" t="s">
        <v>118</v>
      </c>
      <c r="G7">
        <v>0.64</v>
      </c>
      <c r="J7" s="36" t="s">
        <v>119</v>
      </c>
      <c r="K7" s="37">
        <v>0.56999999999999995</v>
      </c>
    </row>
    <row r="8" spans="1:11" ht="15" thickBot="1" x14ac:dyDescent="0.4">
      <c r="A8" t="s">
        <v>120</v>
      </c>
      <c r="D8" s="109" t="s">
        <v>121</v>
      </c>
      <c r="E8" s="109" t="s">
        <v>122</v>
      </c>
      <c r="F8" s="152" t="s">
        <v>123</v>
      </c>
      <c r="G8">
        <v>0.43</v>
      </c>
      <c r="J8" s="42" t="s">
        <v>124</v>
      </c>
      <c r="K8" s="43">
        <v>0.42</v>
      </c>
    </row>
    <row r="9" spans="1:11" ht="15" thickBot="1" x14ac:dyDescent="0.4">
      <c r="A9" t="s">
        <v>32</v>
      </c>
      <c r="D9" s="109" t="s">
        <v>125</v>
      </c>
      <c r="E9" s="109" t="s">
        <v>126</v>
      </c>
      <c r="F9" s="152" t="s">
        <v>127</v>
      </c>
      <c r="G9">
        <v>0.42</v>
      </c>
      <c r="J9" s="44"/>
      <c r="K9" s="45"/>
    </row>
    <row r="10" spans="1:11" ht="38.5" x14ac:dyDescent="0.35">
      <c r="A10" t="s">
        <v>35</v>
      </c>
      <c r="D10" s="109" t="s">
        <v>128</v>
      </c>
      <c r="E10" s="109" t="s">
        <v>129</v>
      </c>
      <c r="F10" t="s">
        <v>130</v>
      </c>
      <c r="G10">
        <v>0.56000000000000005</v>
      </c>
      <c r="J10" s="48" t="s">
        <v>109</v>
      </c>
      <c r="K10" s="49">
        <v>0.62</v>
      </c>
    </row>
    <row r="11" spans="1:11" ht="26" x14ac:dyDescent="0.35">
      <c r="A11" t="s">
        <v>36</v>
      </c>
      <c r="D11" s="109" t="s">
        <v>131</v>
      </c>
      <c r="E11" s="109" t="s">
        <v>132</v>
      </c>
      <c r="F11" s="153" t="s">
        <v>127</v>
      </c>
      <c r="G11">
        <v>0.42</v>
      </c>
      <c r="J11" s="36" t="s">
        <v>113</v>
      </c>
      <c r="K11" s="51">
        <v>0.38</v>
      </c>
    </row>
    <row r="12" spans="1:11" x14ac:dyDescent="0.35">
      <c r="A12" t="s">
        <v>133</v>
      </c>
      <c r="D12" s="109" t="s">
        <v>134</v>
      </c>
      <c r="E12" s="109" t="s">
        <v>135</v>
      </c>
      <c r="F12" t="s">
        <v>136</v>
      </c>
      <c r="G12">
        <v>0.56999999999999995</v>
      </c>
      <c r="J12" s="36" t="s">
        <v>116</v>
      </c>
      <c r="K12" s="52">
        <v>0.55000000000000004</v>
      </c>
    </row>
    <row r="13" spans="1:11" x14ac:dyDescent="0.35">
      <c r="A13" t="s">
        <v>137</v>
      </c>
      <c r="D13" s="109" t="s">
        <v>138</v>
      </c>
      <c r="E13" s="109" t="s">
        <v>139</v>
      </c>
      <c r="F13" t="s">
        <v>140</v>
      </c>
      <c r="G13">
        <v>0.62</v>
      </c>
      <c r="J13" s="36" t="s">
        <v>121</v>
      </c>
      <c r="K13" s="54">
        <v>0.42</v>
      </c>
    </row>
    <row r="14" spans="1:11" x14ac:dyDescent="0.35">
      <c r="A14" t="s">
        <v>21</v>
      </c>
      <c r="D14" s="109" t="s">
        <v>141</v>
      </c>
      <c r="E14" s="109" t="s">
        <v>142</v>
      </c>
      <c r="F14" t="s">
        <v>143</v>
      </c>
      <c r="G14">
        <v>0.38</v>
      </c>
      <c r="J14" s="36" t="s">
        <v>125</v>
      </c>
      <c r="K14" s="52">
        <v>0.51</v>
      </c>
    </row>
    <row r="15" spans="1:11" x14ac:dyDescent="0.35">
      <c r="A15" t="s">
        <v>101</v>
      </c>
      <c r="D15" s="109" t="s">
        <v>144</v>
      </c>
      <c r="E15" s="109" t="s">
        <v>145</v>
      </c>
      <c r="F15" t="s">
        <v>146</v>
      </c>
      <c r="G15">
        <v>0.55000000000000004</v>
      </c>
      <c r="J15" s="36" t="s">
        <v>128</v>
      </c>
      <c r="K15" s="54">
        <v>0.47</v>
      </c>
    </row>
    <row r="16" spans="1:11" x14ac:dyDescent="0.35">
      <c r="A16" t="s">
        <v>107</v>
      </c>
      <c r="D16" s="109" t="s">
        <v>147</v>
      </c>
      <c r="E16" s="109" t="s">
        <v>148</v>
      </c>
      <c r="F16" t="s">
        <v>149</v>
      </c>
      <c r="G16">
        <v>0.42</v>
      </c>
      <c r="J16" s="36" t="s">
        <v>131</v>
      </c>
      <c r="K16" s="52">
        <v>0.59</v>
      </c>
    </row>
    <row r="17" spans="1:11" x14ac:dyDescent="0.35">
      <c r="A17" t="s">
        <v>119</v>
      </c>
      <c r="D17" s="109" t="s">
        <v>150</v>
      </c>
      <c r="E17" s="109" t="s">
        <v>151</v>
      </c>
      <c r="F17" t="s">
        <v>152</v>
      </c>
      <c r="G17">
        <v>0.7</v>
      </c>
      <c r="J17" s="36" t="s">
        <v>134</v>
      </c>
      <c r="K17" s="52">
        <v>0.53</v>
      </c>
    </row>
    <row r="18" spans="1:11" x14ac:dyDescent="0.35">
      <c r="A18" t="s">
        <v>124</v>
      </c>
      <c r="D18" s="109" t="s">
        <v>153</v>
      </c>
      <c r="E18" s="109" t="s">
        <v>154</v>
      </c>
      <c r="F18" t="s">
        <v>155</v>
      </c>
      <c r="G18">
        <v>0.51</v>
      </c>
      <c r="J18" s="36" t="s">
        <v>138</v>
      </c>
      <c r="K18" s="54">
        <v>0.55000000000000004</v>
      </c>
    </row>
    <row r="19" spans="1:11" x14ac:dyDescent="0.35">
      <c r="A19" t="s">
        <v>109</v>
      </c>
      <c r="D19" s="109" t="s">
        <v>156</v>
      </c>
      <c r="E19" s="109" t="s">
        <v>157</v>
      </c>
      <c r="F19" t="s">
        <v>158</v>
      </c>
      <c r="G19">
        <v>0.47</v>
      </c>
      <c r="J19" s="36" t="s">
        <v>141</v>
      </c>
      <c r="K19" s="52">
        <v>0.5</v>
      </c>
    </row>
    <row r="20" spans="1:11" x14ac:dyDescent="0.35">
      <c r="A20" t="s">
        <v>113</v>
      </c>
      <c r="D20" s="109" t="s">
        <v>29</v>
      </c>
      <c r="E20" s="109" t="s">
        <v>159</v>
      </c>
      <c r="F20" t="s">
        <v>160</v>
      </c>
      <c r="G20">
        <v>0.59</v>
      </c>
      <c r="J20" s="36" t="s">
        <v>144</v>
      </c>
      <c r="K20" s="52">
        <v>0.46</v>
      </c>
    </row>
    <row r="21" spans="1:11" x14ac:dyDescent="0.35">
      <c r="A21" t="s">
        <v>116</v>
      </c>
      <c r="D21" s="109" t="s">
        <v>161</v>
      </c>
      <c r="E21" s="109" t="s">
        <v>162</v>
      </c>
      <c r="F21" t="s">
        <v>163</v>
      </c>
      <c r="G21">
        <v>0.53</v>
      </c>
      <c r="J21" s="36" t="s">
        <v>147</v>
      </c>
      <c r="K21" s="52">
        <v>0.59</v>
      </c>
    </row>
    <row r="22" spans="1:11" ht="26" x14ac:dyDescent="0.35">
      <c r="A22" t="s">
        <v>121</v>
      </c>
      <c r="D22" s="109" t="s">
        <v>164</v>
      </c>
      <c r="E22" s="109" t="s">
        <v>165</v>
      </c>
      <c r="F22" t="s">
        <v>166</v>
      </c>
      <c r="G22">
        <v>0.55000000000000004</v>
      </c>
      <c r="J22" s="36" t="s">
        <v>150</v>
      </c>
      <c r="K22" s="52">
        <v>0.17</v>
      </c>
    </row>
    <row r="23" spans="1:11" x14ac:dyDescent="0.35">
      <c r="A23" t="s">
        <v>125</v>
      </c>
      <c r="F23" t="s">
        <v>167</v>
      </c>
      <c r="G23">
        <v>0.5</v>
      </c>
      <c r="J23" s="36" t="s">
        <v>168</v>
      </c>
      <c r="K23" s="52">
        <v>0.46</v>
      </c>
    </row>
    <row r="24" spans="1:11" x14ac:dyDescent="0.35">
      <c r="A24" t="s">
        <v>128</v>
      </c>
      <c r="F24" t="s">
        <v>169</v>
      </c>
      <c r="G24">
        <v>0.46</v>
      </c>
      <c r="J24" s="36" t="s">
        <v>156</v>
      </c>
      <c r="K24" s="54">
        <v>0.42</v>
      </c>
    </row>
    <row r="25" spans="1:11" x14ac:dyDescent="0.35">
      <c r="A25" t="s">
        <v>131</v>
      </c>
      <c r="F25" t="s">
        <v>170</v>
      </c>
      <c r="G25">
        <v>0.59</v>
      </c>
      <c r="J25" s="36" t="s">
        <v>29</v>
      </c>
      <c r="K25" s="52">
        <v>0.39</v>
      </c>
    </row>
    <row r="26" spans="1:11" x14ac:dyDescent="0.35">
      <c r="A26" t="s">
        <v>134</v>
      </c>
      <c r="F26" t="s">
        <v>171</v>
      </c>
      <c r="G26">
        <v>0.17</v>
      </c>
      <c r="J26" s="36" t="s">
        <v>161</v>
      </c>
      <c r="K26" s="52">
        <v>0.56000000000000005</v>
      </c>
    </row>
    <row r="27" spans="1:11" ht="15" thickBot="1" x14ac:dyDescent="0.4">
      <c r="A27" t="s">
        <v>138</v>
      </c>
      <c r="F27" t="s">
        <v>172</v>
      </c>
      <c r="G27">
        <v>0.46</v>
      </c>
      <c r="J27" s="42" t="s">
        <v>164</v>
      </c>
      <c r="K27" s="63">
        <v>0.67</v>
      </c>
    </row>
    <row r="28" spans="1:11" x14ac:dyDescent="0.35">
      <c r="A28" t="s">
        <v>141</v>
      </c>
      <c r="F28" t="s">
        <v>173</v>
      </c>
      <c r="G28">
        <v>0.42</v>
      </c>
    </row>
    <row r="29" spans="1:11" x14ac:dyDescent="0.35">
      <c r="A29" t="s">
        <v>144</v>
      </c>
      <c r="F29" t="s">
        <v>174</v>
      </c>
      <c r="G29">
        <v>0.39</v>
      </c>
    </row>
    <row r="30" spans="1:11" x14ac:dyDescent="0.35">
      <c r="A30" t="s">
        <v>147</v>
      </c>
      <c r="F30" t="s">
        <v>175</v>
      </c>
      <c r="G30">
        <v>0.56000000000000005</v>
      </c>
    </row>
    <row r="31" spans="1:11" x14ac:dyDescent="0.35">
      <c r="A31" t="s">
        <v>150</v>
      </c>
      <c r="F31" t="s">
        <v>176</v>
      </c>
      <c r="G31">
        <v>0.67</v>
      </c>
    </row>
    <row r="32" spans="1:11" x14ac:dyDescent="0.35">
      <c r="A32" t="s">
        <v>168</v>
      </c>
      <c r="F32" t="s">
        <v>177</v>
      </c>
    </row>
    <row r="33" spans="1:7" x14ac:dyDescent="0.35">
      <c r="A33" t="s">
        <v>156</v>
      </c>
      <c r="F33" t="s">
        <v>178</v>
      </c>
    </row>
    <row r="34" spans="1:7" x14ac:dyDescent="0.35">
      <c r="A34" t="s">
        <v>29</v>
      </c>
      <c r="F34" t="s">
        <v>179</v>
      </c>
    </row>
    <row r="35" spans="1:7" x14ac:dyDescent="0.35">
      <c r="A35" t="s">
        <v>161</v>
      </c>
      <c r="F35" t="s">
        <v>180</v>
      </c>
      <c r="G35">
        <v>0.3</v>
      </c>
    </row>
    <row r="36" spans="1:7" x14ac:dyDescent="0.35">
      <c r="A36" t="s">
        <v>164</v>
      </c>
      <c r="F36" t="s">
        <v>181</v>
      </c>
      <c r="G36">
        <v>0.3</v>
      </c>
    </row>
    <row r="37" spans="1:7" x14ac:dyDescent="0.35">
      <c r="A37" t="s">
        <v>182</v>
      </c>
      <c r="F37" t="s">
        <v>183</v>
      </c>
      <c r="G37">
        <v>0.32</v>
      </c>
    </row>
    <row r="38" spans="1:7" x14ac:dyDescent="0.35">
      <c r="A38" t="s">
        <v>184</v>
      </c>
      <c r="F38" t="s">
        <v>185</v>
      </c>
      <c r="G38">
        <v>0.39</v>
      </c>
    </row>
    <row r="39" spans="1:7" x14ac:dyDescent="0.35">
      <c r="A39" t="s">
        <v>34</v>
      </c>
      <c r="F39" t="s">
        <v>186</v>
      </c>
    </row>
    <row r="40" spans="1:7" x14ac:dyDescent="0.35">
      <c r="A40" t="s">
        <v>187</v>
      </c>
      <c r="F40" t="s">
        <v>188</v>
      </c>
      <c r="G40">
        <v>0.42</v>
      </c>
    </row>
    <row r="41" spans="1:7" x14ac:dyDescent="0.35">
      <c r="F41" t="s">
        <v>189</v>
      </c>
      <c r="G41">
        <v>0.42</v>
      </c>
    </row>
    <row r="42" spans="1:7" x14ac:dyDescent="0.35">
      <c r="F42" t="s">
        <v>190</v>
      </c>
      <c r="G42">
        <v>0.62</v>
      </c>
    </row>
    <row r="43" spans="1:7" x14ac:dyDescent="0.35">
      <c r="F43" t="s">
        <v>191</v>
      </c>
    </row>
    <row r="44" spans="1:7" x14ac:dyDescent="0.35">
      <c r="F44" t="s">
        <v>192</v>
      </c>
      <c r="G44">
        <v>0.32</v>
      </c>
    </row>
    <row r="45" spans="1:7" x14ac:dyDescent="0.35">
      <c r="F45" t="s">
        <v>193</v>
      </c>
      <c r="G45">
        <v>0.31</v>
      </c>
    </row>
    <row r="46" spans="1:7" x14ac:dyDescent="0.35">
      <c r="F46" t="s">
        <v>194</v>
      </c>
    </row>
    <row r="47" spans="1:7" x14ac:dyDescent="0.35">
      <c r="F47" t="s">
        <v>195</v>
      </c>
    </row>
    <row r="48" spans="1:7" x14ac:dyDescent="0.35">
      <c r="F48" t="s">
        <v>196</v>
      </c>
    </row>
    <row r="49" spans="6:6" x14ac:dyDescent="0.35">
      <c r="F49" t="s">
        <v>197</v>
      </c>
    </row>
    <row r="50" spans="6:6" x14ac:dyDescent="0.35">
      <c r="F50" t="s">
        <v>198</v>
      </c>
    </row>
  </sheetData>
  <mergeCells count="1">
    <mergeCell ref="J2:K2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28"/>
  <sheetViews>
    <sheetView workbookViewId="0">
      <selection activeCell="B9" sqref="B9"/>
    </sheetView>
  </sheetViews>
  <sheetFormatPr defaultRowHeight="14.5" x14ac:dyDescent="0.35"/>
  <cols>
    <col min="2" max="2" width="21.54296875" customWidth="1"/>
    <col min="5" max="5" width="20.26953125" customWidth="1"/>
    <col min="6" max="6" width="9.1796875" customWidth="1"/>
    <col min="7" max="7" width="17.54296875" customWidth="1"/>
    <col min="8" max="8" width="26.7265625" customWidth="1"/>
    <col min="9" max="9" width="23.453125" customWidth="1"/>
  </cols>
  <sheetData>
    <row r="1" spans="1:10" ht="15" thickBot="1" x14ac:dyDescent="0.4">
      <c r="A1" s="159" t="s">
        <v>199</v>
      </c>
      <c r="B1" s="160"/>
      <c r="C1" s="160"/>
      <c r="D1" s="160"/>
      <c r="E1" s="160"/>
      <c r="F1" s="160"/>
      <c r="G1" s="160"/>
      <c r="H1" s="161"/>
    </row>
    <row r="2" spans="1:10" ht="15" thickBot="1" x14ac:dyDescent="0.4"/>
    <row r="3" spans="1:10" ht="15" thickBot="1" x14ac:dyDescent="0.4">
      <c r="A3" s="154" t="s">
        <v>98</v>
      </c>
      <c r="B3" s="155"/>
      <c r="D3" s="162" t="s">
        <v>200</v>
      </c>
      <c r="E3" s="163"/>
      <c r="G3" s="154" t="s">
        <v>201</v>
      </c>
      <c r="H3" s="155"/>
      <c r="I3" s="156"/>
      <c r="J3" s="156"/>
    </row>
    <row r="4" spans="1:10" ht="15" thickBot="1" x14ac:dyDescent="0.4">
      <c r="A4" s="28" t="s">
        <v>102</v>
      </c>
      <c r="B4" s="28" t="s">
        <v>103</v>
      </c>
      <c r="D4" s="28" t="s">
        <v>102</v>
      </c>
      <c r="E4" s="28" t="s">
        <v>103</v>
      </c>
      <c r="G4" s="29" t="s">
        <v>202</v>
      </c>
      <c r="H4" s="30" t="s">
        <v>103</v>
      </c>
      <c r="I4" s="4"/>
    </row>
    <row r="5" spans="1:10" x14ac:dyDescent="0.35">
      <c r="A5" s="31" t="s">
        <v>21</v>
      </c>
      <c r="B5" s="32">
        <v>0.33</v>
      </c>
      <c r="D5" s="31" t="s">
        <v>182</v>
      </c>
      <c r="E5" s="32">
        <v>0.83</v>
      </c>
      <c r="G5" s="33" t="s">
        <v>203</v>
      </c>
      <c r="H5" s="34">
        <v>0.62</v>
      </c>
      <c r="I5" s="25"/>
      <c r="J5" s="35"/>
    </row>
    <row r="6" spans="1:10" x14ac:dyDescent="0.35">
      <c r="A6" s="36" t="s">
        <v>101</v>
      </c>
      <c r="B6" s="37">
        <v>0.36</v>
      </c>
      <c r="D6" s="36" t="s">
        <v>184</v>
      </c>
      <c r="E6" s="37">
        <v>0.64</v>
      </c>
      <c r="G6" s="38" t="s">
        <v>204</v>
      </c>
      <c r="H6" s="39">
        <v>0.42</v>
      </c>
      <c r="I6" s="25"/>
      <c r="J6" s="35"/>
    </row>
    <row r="7" spans="1:10" x14ac:dyDescent="0.35">
      <c r="A7" s="36" t="s">
        <v>107</v>
      </c>
      <c r="B7" s="37">
        <v>0.36</v>
      </c>
      <c r="D7" s="36" t="s">
        <v>34</v>
      </c>
      <c r="E7" s="37">
        <v>0.43</v>
      </c>
      <c r="G7" s="38" t="s">
        <v>205</v>
      </c>
      <c r="H7" s="39">
        <v>0.39</v>
      </c>
      <c r="I7" s="25"/>
      <c r="J7" s="35"/>
    </row>
    <row r="8" spans="1:10" x14ac:dyDescent="0.35">
      <c r="A8" s="36" t="s">
        <v>119</v>
      </c>
      <c r="B8" s="37">
        <v>0.56999999999999995</v>
      </c>
      <c r="D8" s="36" t="s">
        <v>187</v>
      </c>
      <c r="E8" s="37">
        <v>0.72</v>
      </c>
      <c r="G8" s="40" t="s">
        <v>206</v>
      </c>
      <c r="H8" s="41">
        <v>0.42</v>
      </c>
      <c r="I8" s="25"/>
      <c r="J8" s="35"/>
    </row>
    <row r="9" spans="1:10" ht="15" thickBot="1" x14ac:dyDescent="0.4">
      <c r="A9" s="42" t="s">
        <v>124</v>
      </c>
      <c r="B9" s="43">
        <v>0.42</v>
      </c>
      <c r="D9" s="42" t="s">
        <v>119</v>
      </c>
      <c r="E9" s="43">
        <v>0.76</v>
      </c>
      <c r="G9" s="40" t="s">
        <v>207</v>
      </c>
      <c r="H9" s="41">
        <v>0.3</v>
      </c>
      <c r="I9" s="25"/>
      <c r="J9" s="35"/>
    </row>
    <row r="10" spans="1:10" ht="15" thickBot="1" x14ac:dyDescent="0.4">
      <c r="A10" s="44"/>
      <c r="B10" s="45"/>
      <c r="D10" s="46"/>
      <c r="E10" s="47"/>
      <c r="G10" s="38" t="s">
        <v>208</v>
      </c>
      <c r="H10" s="41">
        <v>0.32</v>
      </c>
      <c r="I10" s="25"/>
      <c r="J10" s="35"/>
    </row>
    <row r="11" spans="1:10" x14ac:dyDescent="0.35">
      <c r="A11" s="48" t="s">
        <v>109</v>
      </c>
      <c r="B11" s="49">
        <v>0.62</v>
      </c>
      <c r="C11" s="50"/>
      <c r="D11" s="31" t="s">
        <v>109</v>
      </c>
      <c r="E11" s="32">
        <v>1</v>
      </c>
      <c r="G11" s="40" t="s">
        <v>209</v>
      </c>
      <c r="H11" s="41">
        <v>0.31</v>
      </c>
      <c r="I11" s="25"/>
      <c r="J11" s="35"/>
    </row>
    <row r="12" spans="1:10" x14ac:dyDescent="0.35">
      <c r="A12" s="36" t="s">
        <v>113</v>
      </c>
      <c r="B12" s="51">
        <v>0.38</v>
      </c>
      <c r="C12" s="50"/>
      <c r="D12" s="36" t="s">
        <v>113</v>
      </c>
      <c r="E12" s="37">
        <v>0.72</v>
      </c>
      <c r="G12" s="40" t="s">
        <v>210</v>
      </c>
      <c r="H12" s="41">
        <v>0.32</v>
      </c>
      <c r="I12" s="25"/>
      <c r="J12" s="35"/>
    </row>
    <row r="13" spans="1:10" ht="15" thickBot="1" x14ac:dyDescent="0.4">
      <c r="A13" s="36" t="s">
        <v>116</v>
      </c>
      <c r="B13" s="52">
        <v>0.55000000000000004</v>
      </c>
      <c r="C13" s="50"/>
      <c r="D13" s="36" t="s">
        <v>116</v>
      </c>
      <c r="E13" s="37">
        <v>0.78</v>
      </c>
      <c r="G13" s="42" t="s">
        <v>211</v>
      </c>
      <c r="H13" s="53">
        <v>0.3</v>
      </c>
      <c r="I13" s="4"/>
      <c r="J13" s="4"/>
    </row>
    <row r="14" spans="1:10" ht="15" thickBot="1" x14ac:dyDescent="0.4">
      <c r="A14" s="36" t="s">
        <v>121</v>
      </c>
      <c r="B14" s="54">
        <v>0.42</v>
      </c>
      <c r="C14" s="50"/>
      <c r="D14" s="55" t="s">
        <v>121</v>
      </c>
      <c r="E14" s="37">
        <v>0.88</v>
      </c>
      <c r="G14" s="56" t="s">
        <v>212</v>
      </c>
      <c r="H14" s="57"/>
      <c r="I14" s="4"/>
    </row>
    <row r="15" spans="1:10" ht="15" thickBot="1" x14ac:dyDescent="0.4">
      <c r="A15" s="36" t="s">
        <v>125</v>
      </c>
      <c r="B15" s="52">
        <v>0.51</v>
      </c>
      <c r="C15" s="50"/>
      <c r="D15" s="36" t="s">
        <v>125</v>
      </c>
      <c r="E15" s="37">
        <v>0.77</v>
      </c>
      <c r="G15" s="58" t="s">
        <v>213</v>
      </c>
      <c r="H15" s="59"/>
    </row>
    <row r="16" spans="1:10" x14ac:dyDescent="0.35">
      <c r="A16" s="36" t="s">
        <v>128</v>
      </c>
      <c r="B16" s="54">
        <v>0.47</v>
      </c>
      <c r="C16" s="50"/>
      <c r="D16" s="36" t="s">
        <v>128</v>
      </c>
      <c r="E16" s="37">
        <v>0.73</v>
      </c>
      <c r="G16" s="50"/>
      <c r="H16" s="60"/>
    </row>
    <row r="17" spans="1:8" x14ac:dyDescent="0.35">
      <c r="A17" s="36" t="s">
        <v>131</v>
      </c>
      <c r="B17" s="52">
        <v>0.59</v>
      </c>
      <c r="C17" s="50"/>
      <c r="D17" s="36" t="s">
        <v>131</v>
      </c>
      <c r="E17" s="37">
        <v>0.82</v>
      </c>
      <c r="G17" s="50"/>
      <c r="H17" s="60"/>
    </row>
    <row r="18" spans="1:8" ht="15" thickBot="1" x14ac:dyDescent="0.4">
      <c r="A18" s="36" t="s">
        <v>134</v>
      </c>
      <c r="B18" s="52">
        <v>0.53</v>
      </c>
      <c r="C18" s="50"/>
      <c r="D18" s="61" t="s">
        <v>134</v>
      </c>
      <c r="E18" s="37">
        <v>0.7</v>
      </c>
      <c r="G18" s="50"/>
      <c r="H18" s="60"/>
    </row>
    <row r="19" spans="1:8" ht="15" thickBot="1" x14ac:dyDescent="0.4">
      <c r="A19" s="36" t="s">
        <v>138</v>
      </c>
      <c r="B19" s="54">
        <v>0.55000000000000004</v>
      </c>
      <c r="C19" s="50"/>
      <c r="D19" s="36" t="s">
        <v>138</v>
      </c>
      <c r="E19" s="37">
        <v>0.73</v>
      </c>
      <c r="G19" s="157" t="s">
        <v>214</v>
      </c>
      <c r="H19" s="158"/>
    </row>
    <row r="20" spans="1:8" x14ac:dyDescent="0.35">
      <c r="A20" s="36" t="s">
        <v>141</v>
      </c>
      <c r="B20" s="52">
        <v>0.5</v>
      </c>
      <c r="C20" s="50"/>
      <c r="D20" s="36" t="s">
        <v>141</v>
      </c>
      <c r="E20" s="37">
        <v>0.78</v>
      </c>
      <c r="G20" s="62"/>
      <c r="H20" s="60"/>
    </row>
    <row r="21" spans="1:8" x14ac:dyDescent="0.35">
      <c r="A21" s="36" t="s">
        <v>144</v>
      </c>
      <c r="B21" s="52">
        <v>0.46</v>
      </c>
      <c r="C21" s="50"/>
      <c r="D21" s="36" t="s">
        <v>144</v>
      </c>
      <c r="E21" s="37">
        <v>0.75</v>
      </c>
    </row>
    <row r="22" spans="1:8" x14ac:dyDescent="0.35">
      <c r="A22" s="36" t="s">
        <v>147</v>
      </c>
      <c r="B22" s="52">
        <v>0.59</v>
      </c>
      <c r="C22" s="50"/>
      <c r="D22" s="36" t="s">
        <v>147</v>
      </c>
      <c r="E22" s="37">
        <v>0.75</v>
      </c>
    </row>
    <row r="23" spans="1:8" x14ac:dyDescent="0.35">
      <c r="A23" s="36" t="s">
        <v>150</v>
      </c>
      <c r="B23" s="52">
        <v>0.17</v>
      </c>
      <c r="C23" s="50"/>
      <c r="D23" s="36" t="s">
        <v>150</v>
      </c>
      <c r="E23" s="37">
        <v>0.48</v>
      </c>
    </row>
    <row r="24" spans="1:8" x14ac:dyDescent="0.35">
      <c r="A24" s="36" t="s">
        <v>168</v>
      </c>
      <c r="B24" s="52">
        <v>0.46</v>
      </c>
      <c r="C24" s="50"/>
      <c r="D24" s="36" t="s">
        <v>168</v>
      </c>
      <c r="E24" s="37">
        <v>0.76</v>
      </c>
    </row>
    <row r="25" spans="1:8" x14ac:dyDescent="0.35">
      <c r="A25" s="36" t="s">
        <v>156</v>
      </c>
      <c r="B25" s="54">
        <v>0.42</v>
      </c>
      <c r="C25" s="50"/>
      <c r="D25" s="61" t="s">
        <v>156</v>
      </c>
      <c r="E25" s="37">
        <v>0.7</v>
      </c>
    </row>
    <row r="26" spans="1:8" x14ac:dyDescent="0.35">
      <c r="A26" s="36" t="s">
        <v>29</v>
      </c>
      <c r="B26" s="52">
        <v>0.39</v>
      </c>
      <c r="C26" s="50"/>
      <c r="D26" s="36" t="s">
        <v>29</v>
      </c>
      <c r="E26" s="37">
        <v>0.9</v>
      </c>
    </row>
    <row r="27" spans="1:8" x14ac:dyDescent="0.35">
      <c r="A27" s="36" t="s">
        <v>161</v>
      </c>
      <c r="B27" s="52">
        <v>0.56000000000000005</v>
      </c>
      <c r="C27" s="50"/>
      <c r="D27" s="36" t="s">
        <v>161</v>
      </c>
      <c r="E27" s="37">
        <v>0.72</v>
      </c>
    </row>
    <row r="28" spans="1:8" ht="15" thickBot="1" x14ac:dyDescent="0.4">
      <c r="A28" s="42" t="s">
        <v>164</v>
      </c>
      <c r="B28" s="63">
        <v>0.67</v>
      </c>
      <c r="C28" s="50"/>
      <c r="D28" s="42" t="s">
        <v>164</v>
      </c>
      <c r="E28" s="43">
        <v>0.75</v>
      </c>
    </row>
  </sheetData>
  <mergeCells count="6">
    <mergeCell ref="I3:J3"/>
    <mergeCell ref="G19:H19"/>
    <mergeCell ref="A1:H1"/>
    <mergeCell ref="A3:B3"/>
    <mergeCell ref="D3:E3"/>
    <mergeCell ref="G3:H3"/>
  </mergeCells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100"/>
  <sheetViews>
    <sheetView workbookViewId="0">
      <pane ySplit="1" topLeftCell="A12" activePane="bottomLeft" state="frozen"/>
      <selection activeCell="R25" sqref="R25"/>
      <selection pane="bottomLeft" activeCell="E2" sqref="E2:E97"/>
    </sheetView>
  </sheetViews>
  <sheetFormatPr defaultColWidth="9.1796875" defaultRowHeight="14" x14ac:dyDescent="0.3"/>
  <cols>
    <col min="1" max="1" width="12.1796875" style="4" customWidth="1"/>
    <col min="2" max="2" width="18.26953125" style="4" customWidth="1"/>
    <col min="3" max="4" width="9.1796875" style="4"/>
    <col min="5" max="5" width="23.54296875" style="4" customWidth="1"/>
    <col min="6" max="6" width="11.453125" style="25" customWidth="1"/>
    <col min="7" max="7" width="9.1796875" style="4"/>
    <col min="8" max="8" width="8.453125" style="4" customWidth="1"/>
    <col min="9" max="9" width="5.54296875" style="4" customWidth="1"/>
    <col min="10" max="10" width="5.26953125" style="4" customWidth="1"/>
    <col min="11" max="16384" width="9.1796875" style="4"/>
  </cols>
  <sheetData>
    <row r="1" spans="1:6" ht="14.5" thickBot="1" x14ac:dyDescent="0.35">
      <c r="A1" s="1" t="s">
        <v>215</v>
      </c>
      <c r="B1" s="2" t="s">
        <v>216</v>
      </c>
      <c r="C1" s="2" t="s">
        <v>102</v>
      </c>
      <c r="D1" s="2" t="s">
        <v>217</v>
      </c>
      <c r="E1" s="2" t="s">
        <v>218</v>
      </c>
      <c r="F1" s="3" t="s">
        <v>219</v>
      </c>
    </row>
    <row r="2" spans="1:6" x14ac:dyDescent="0.3">
      <c r="A2" s="5">
        <v>29</v>
      </c>
      <c r="B2" s="6" t="s">
        <v>220</v>
      </c>
      <c r="C2" s="6" t="s">
        <v>21</v>
      </c>
      <c r="D2" s="6" t="s">
        <v>221</v>
      </c>
      <c r="E2" s="6"/>
      <c r="F2" s="7">
        <v>20</v>
      </c>
    </row>
    <row r="3" spans="1:6" x14ac:dyDescent="0.3">
      <c r="A3" s="8">
        <v>29</v>
      </c>
      <c r="B3" s="9" t="s">
        <v>220</v>
      </c>
      <c r="C3" s="9" t="s">
        <v>182</v>
      </c>
      <c r="D3" s="9" t="s">
        <v>221</v>
      </c>
      <c r="E3" s="9"/>
      <c r="F3" s="10">
        <v>505</v>
      </c>
    </row>
    <row r="4" spans="1:6" x14ac:dyDescent="0.3">
      <c r="A4" s="8">
        <v>29</v>
      </c>
      <c r="B4" s="9" t="s">
        <v>220</v>
      </c>
      <c r="C4" s="9" t="s">
        <v>184</v>
      </c>
      <c r="D4" s="9" t="s">
        <v>221</v>
      </c>
      <c r="E4" s="9"/>
      <c r="F4" s="10">
        <v>1170</v>
      </c>
    </row>
    <row r="5" spans="1:6" x14ac:dyDescent="0.3">
      <c r="A5" s="8">
        <v>29</v>
      </c>
      <c r="B5" s="9" t="s">
        <v>220</v>
      </c>
      <c r="C5" s="9" t="s">
        <v>34</v>
      </c>
      <c r="D5" s="9" t="s">
        <v>221</v>
      </c>
      <c r="E5" s="9"/>
      <c r="F5" s="10">
        <v>5</v>
      </c>
    </row>
    <row r="6" spans="1:6" x14ac:dyDescent="0.3">
      <c r="A6" s="8">
        <v>29</v>
      </c>
      <c r="B6" s="9" t="s">
        <v>220</v>
      </c>
      <c r="C6" s="9"/>
      <c r="D6" s="9" t="s">
        <v>221</v>
      </c>
      <c r="E6" s="9" t="s">
        <v>94</v>
      </c>
      <c r="F6" s="10">
        <v>450</v>
      </c>
    </row>
    <row r="7" spans="1:6" x14ac:dyDescent="0.3">
      <c r="A7" s="8">
        <v>29</v>
      </c>
      <c r="B7" s="9" t="s">
        <v>220</v>
      </c>
      <c r="C7" s="9"/>
      <c r="D7" s="9" t="s">
        <v>222</v>
      </c>
      <c r="E7" s="9" t="s">
        <v>15</v>
      </c>
      <c r="F7" s="10">
        <v>280</v>
      </c>
    </row>
    <row r="8" spans="1:6" x14ac:dyDescent="0.3">
      <c r="A8" s="8">
        <v>29</v>
      </c>
      <c r="B8" s="9" t="s">
        <v>220</v>
      </c>
      <c r="C8" s="9"/>
      <c r="D8" s="9" t="s">
        <v>223</v>
      </c>
      <c r="E8" s="9" t="s">
        <v>15</v>
      </c>
      <c r="F8" s="10">
        <v>30</v>
      </c>
    </row>
    <row r="9" spans="1:6" x14ac:dyDescent="0.3">
      <c r="A9" s="8">
        <v>29</v>
      </c>
      <c r="B9" s="9" t="s">
        <v>220</v>
      </c>
      <c r="C9" s="9"/>
      <c r="D9" s="9" t="s">
        <v>222</v>
      </c>
      <c r="E9" s="9" t="s">
        <v>104</v>
      </c>
      <c r="F9" s="10">
        <v>100</v>
      </c>
    </row>
    <row r="10" spans="1:6" x14ac:dyDescent="0.3">
      <c r="A10" s="8">
        <v>29</v>
      </c>
      <c r="B10" s="9" t="s">
        <v>220</v>
      </c>
      <c r="C10" s="9"/>
      <c r="D10" s="9" t="s">
        <v>223</v>
      </c>
      <c r="E10" s="9" t="s">
        <v>104</v>
      </c>
      <c r="F10" s="10">
        <v>5</v>
      </c>
    </row>
    <row r="11" spans="1:6" x14ac:dyDescent="0.3">
      <c r="A11" s="8">
        <v>29</v>
      </c>
      <c r="B11" s="9" t="s">
        <v>220</v>
      </c>
      <c r="C11" s="9"/>
      <c r="D11" s="9" t="s">
        <v>222</v>
      </c>
      <c r="E11" s="9" t="s">
        <v>108</v>
      </c>
      <c r="F11" s="10">
        <v>185</v>
      </c>
    </row>
    <row r="12" spans="1:6" x14ac:dyDescent="0.3">
      <c r="A12" s="8">
        <v>29</v>
      </c>
      <c r="B12" s="9" t="s">
        <v>220</v>
      </c>
      <c r="C12" s="9"/>
      <c r="D12" s="9" t="s">
        <v>223</v>
      </c>
      <c r="E12" s="9" t="s">
        <v>108</v>
      </c>
      <c r="F12" s="10">
        <v>5</v>
      </c>
    </row>
    <row r="13" spans="1:6" x14ac:dyDescent="0.3">
      <c r="A13" s="8">
        <v>29</v>
      </c>
      <c r="B13" s="9" t="s">
        <v>220</v>
      </c>
      <c r="C13" s="9" t="s">
        <v>224</v>
      </c>
      <c r="D13" s="9" t="s">
        <v>222</v>
      </c>
      <c r="E13" s="9"/>
      <c r="F13" s="10">
        <v>5</v>
      </c>
    </row>
    <row r="14" spans="1:6" x14ac:dyDescent="0.3">
      <c r="A14" s="8">
        <v>29</v>
      </c>
      <c r="B14" s="9" t="s">
        <v>220</v>
      </c>
      <c r="C14" s="9" t="s">
        <v>225</v>
      </c>
      <c r="D14" s="9" t="s">
        <v>222</v>
      </c>
      <c r="E14" s="9"/>
      <c r="F14" s="10">
        <v>5</v>
      </c>
    </row>
    <row r="15" spans="1:6" x14ac:dyDescent="0.3">
      <c r="A15" s="8">
        <v>29</v>
      </c>
      <c r="B15" s="9" t="s">
        <v>220</v>
      </c>
      <c r="C15" s="9" t="s">
        <v>226</v>
      </c>
      <c r="D15" s="9" t="s">
        <v>222</v>
      </c>
      <c r="E15" s="9"/>
      <c r="F15" s="10">
        <v>35</v>
      </c>
    </row>
    <row r="16" spans="1:6" x14ac:dyDescent="0.3">
      <c r="A16" s="8">
        <v>29</v>
      </c>
      <c r="B16" s="9" t="s">
        <v>220</v>
      </c>
      <c r="C16" s="9" t="s">
        <v>227</v>
      </c>
      <c r="D16" s="9" t="s">
        <v>222</v>
      </c>
      <c r="E16" s="9"/>
      <c r="F16" s="10">
        <v>110</v>
      </c>
    </row>
    <row r="17" spans="1:6" x14ac:dyDescent="0.3">
      <c r="A17" s="8">
        <v>29</v>
      </c>
      <c r="B17" s="9" t="s">
        <v>220</v>
      </c>
      <c r="C17" s="9" t="s">
        <v>228</v>
      </c>
      <c r="D17" s="9" t="s">
        <v>222</v>
      </c>
      <c r="E17" s="9"/>
      <c r="F17" s="10">
        <v>20</v>
      </c>
    </row>
    <row r="18" spans="1:6" x14ac:dyDescent="0.3">
      <c r="A18" s="8">
        <v>29</v>
      </c>
      <c r="B18" s="9" t="s">
        <v>220</v>
      </c>
      <c r="C18" s="9" t="s">
        <v>224</v>
      </c>
      <c r="D18" s="9" t="s">
        <v>223</v>
      </c>
      <c r="E18" s="9"/>
      <c r="F18" s="10">
        <v>1</v>
      </c>
    </row>
    <row r="19" spans="1:6" x14ac:dyDescent="0.3">
      <c r="A19" s="8">
        <v>29</v>
      </c>
      <c r="B19" s="9" t="s">
        <v>220</v>
      </c>
      <c r="C19" s="9" t="s">
        <v>225</v>
      </c>
      <c r="D19" s="9" t="s">
        <v>223</v>
      </c>
      <c r="E19" s="9"/>
      <c r="F19" s="10">
        <v>1</v>
      </c>
    </row>
    <row r="20" spans="1:6" x14ac:dyDescent="0.3">
      <c r="A20" s="8">
        <v>29</v>
      </c>
      <c r="B20" s="9" t="s">
        <v>220</v>
      </c>
      <c r="C20" s="9" t="s">
        <v>226</v>
      </c>
      <c r="D20" s="9" t="s">
        <v>223</v>
      </c>
      <c r="E20" s="9"/>
      <c r="F20" s="10">
        <v>1</v>
      </c>
    </row>
    <row r="21" spans="1:6" x14ac:dyDescent="0.3">
      <c r="A21" s="8">
        <v>29</v>
      </c>
      <c r="B21" s="9" t="s">
        <v>220</v>
      </c>
      <c r="C21" s="9" t="s">
        <v>227</v>
      </c>
      <c r="D21" s="9" t="s">
        <v>223</v>
      </c>
      <c r="E21" s="9"/>
      <c r="F21" s="10">
        <v>1</v>
      </c>
    </row>
    <row r="22" spans="1:6" x14ac:dyDescent="0.3">
      <c r="A22" s="8">
        <v>29</v>
      </c>
      <c r="B22" s="9" t="s">
        <v>220</v>
      </c>
      <c r="C22" s="9" t="s">
        <v>228</v>
      </c>
      <c r="D22" s="9" t="s">
        <v>223</v>
      </c>
      <c r="E22" s="9"/>
      <c r="F22" s="10">
        <v>1</v>
      </c>
    </row>
    <row r="23" spans="1:6" x14ac:dyDescent="0.3">
      <c r="A23" s="8">
        <v>29</v>
      </c>
      <c r="B23" s="9" t="s">
        <v>220</v>
      </c>
      <c r="C23" s="9" t="s">
        <v>119</v>
      </c>
      <c r="D23" s="9" t="s">
        <v>223</v>
      </c>
      <c r="E23" s="9"/>
      <c r="F23" s="10">
        <v>5</v>
      </c>
    </row>
    <row r="24" spans="1:6" ht="14.5" thickBot="1" x14ac:dyDescent="0.35">
      <c r="A24" s="11">
        <v>29</v>
      </c>
      <c r="B24" s="12" t="s">
        <v>220</v>
      </c>
      <c r="C24" s="12"/>
      <c r="D24" s="12" t="s">
        <v>222</v>
      </c>
      <c r="E24" s="12" t="s">
        <v>112</v>
      </c>
      <c r="F24" s="13">
        <v>370</v>
      </c>
    </row>
    <row r="25" spans="1:6" x14ac:dyDescent="0.3">
      <c r="A25" s="5">
        <v>29</v>
      </c>
      <c r="B25" s="6" t="s">
        <v>229</v>
      </c>
      <c r="C25" s="6" t="s">
        <v>21</v>
      </c>
      <c r="D25" s="6" t="s">
        <v>221</v>
      </c>
      <c r="E25" s="6"/>
      <c r="F25" s="7">
        <v>7600</v>
      </c>
    </row>
    <row r="26" spans="1:6" x14ac:dyDescent="0.3">
      <c r="A26" s="8">
        <v>29</v>
      </c>
      <c r="B26" s="9" t="s">
        <v>229</v>
      </c>
      <c r="C26" s="9" t="s">
        <v>21</v>
      </c>
      <c r="D26" s="9" t="s">
        <v>221</v>
      </c>
      <c r="E26" s="9" t="s">
        <v>24</v>
      </c>
      <c r="F26" s="10">
        <v>660</v>
      </c>
    </row>
    <row r="27" spans="1:6" x14ac:dyDescent="0.3">
      <c r="A27" s="8">
        <v>29</v>
      </c>
      <c r="B27" s="9" t="s">
        <v>229</v>
      </c>
      <c r="C27" s="9" t="s">
        <v>124</v>
      </c>
      <c r="D27" s="9" t="s">
        <v>221</v>
      </c>
      <c r="E27" s="9"/>
      <c r="F27" s="10">
        <v>150</v>
      </c>
    </row>
    <row r="28" spans="1:6" x14ac:dyDescent="0.3">
      <c r="A28" s="8">
        <v>29</v>
      </c>
      <c r="B28" s="9" t="s">
        <v>229</v>
      </c>
      <c r="C28" s="9" t="s">
        <v>119</v>
      </c>
      <c r="D28" s="9" t="s">
        <v>221</v>
      </c>
      <c r="E28" s="9"/>
      <c r="F28" s="10">
        <v>1040</v>
      </c>
    </row>
    <row r="29" spans="1:6" x14ac:dyDescent="0.3">
      <c r="A29" s="8">
        <v>29</v>
      </c>
      <c r="B29" s="9" t="s">
        <v>229</v>
      </c>
      <c r="C29" s="9" t="s">
        <v>224</v>
      </c>
      <c r="D29" s="9" t="s">
        <v>221</v>
      </c>
      <c r="E29" s="9"/>
      <c r="F29" s="10">
        <v>20</v>
      </c>
    </row>
    <row r="30" spans="1:6" x14ac:dyDescent="0.3">
      <c r="A30" s="8">
        <v>29</v>
      </c>
      <c r="B30" s="9" t="s">
        <v>229</v>
      </c>
      <c r="C30" s="9" t="s">
        <v>225</v>
      </c>
      <c r="D30" s="9" t="s">
        <v>221</v>
      </c>
      <c r="E30" s="9"/>
      <c r="F30" s="10">
        <v>40</v>
      </c>
    </row>
    <row r="31" spans="1:6" x14ac:dyDescent="0.3">
      <c r="A31" s="8">
        <v>29</v>
      </c>
      <c r="B31" s="9" t="s">
        <v>229</v>
      </c>
      <c r="C31" s="9" t="s">
        <v>226</v>
      </c>
      <c r="D31" s="9" t="s">
        <v>221</v>
      </c>
      <c r="E31" s="9"/>
      <c r="F31" s="10">
        <v>70</v>
      </c>
    </row>
    <row r="32" spans="1:6" x14ac:dyDescent="0.3">
      <c r="A32" s="8">
        <v>29</v>
      </c>
      <c r="B32" s="9" t="s">
        <v>229</v>
      </c>
      <c r="C32" s="9" t="s">
        <v>227</v>
      </c>
      <c r="D32" s="9" t="s">
        <v>221</v>
      </c>
      <c r="E32" s="9"/>
      <c r="F32" s="10">
        <v>330</v>
      </c>
    </row>
    <row r="33" spans="1:6" x14ac:dyDescent="0.3">
      <c r="A33" s="8">
        <v>29</v>
      </c>
      <c r="B33" s="9" t="s">
        <v>229</v>
      </c>
      <c r="C33" s="9" t="s">
        <v>228</v>
      </c>
      <c r="D33" s="9" t="s">
        <v>221</v>
      </c>
      <c r="E33" s="9"/>
      <c r="F33" s="10">
        <v>40</v>
      </c>
    </row>
    <row r="34" spans="1:6" ht="14.5" thickBot="1" x14ac:dyDescent="0.35">
      <c r="A34" s="11">
        <v>29</v>
      </c>
      <c r="B34" s="12" t="s">
        <v>229</v>
      </c>
      <c r="C34" s="12"/>
      <c r="D34" s="12" t="s">
        <v>221</v>
      </c>
      <c r="E34" s="12" t="s">
        <v>120</v>
      </c>
      <c r="F34" s="13">
        <v>20</v>
      </c>
    </row>
    <row r="35" spans="1:6" x14ac:dyDescent="0.3">
      <c r="A35" s="5">
        <v>29</v>
      </c>
      <c r="B35" s="6" t="s">
        <v>230</v>
      </c>
      <c r="C35" s="6" t="s">
        <v>21</v>
      </c>
      <c r="D35" s="6" t="s">
        <v>222</v>
      </c>
      <c r="E35" s="6"/>
      <c r="F35" s="7">
        <v>40</v>
      </c>
    </row>
    <row r="36" spans="1:6" x14ac:dyDescent="0.3">
      <c r="A36" s="8">
        <v>29</v>
      </c>
      <c r="B36" s="9" t="s">
        <v>230</v>
      </c>
      <c r="C36" s="9" t="s">
        <v>21</v>
      </c>
      <c r="D36" s="9" t="s">
        <v>223</v>
      </c>
      <c r="E36" s="9"/>
      <c r="F36" s="10">
        <v>10</v>
      </c>
    </row>
    <row r="37" spans="1:6" x14ac:dyDescent="0.3">
      <c r="A37" s="8">
        <v>29</v>
      </c>
      <c r="B37" s="9" t="s">
        <v>230</v>
      </c>
      <c r="C37" s="9" t="s">
        <v>34</v>
      </c>
      <c r="D37" s="9" t="s">
        <v>221</v>
      </c>
      <c r="E37" s="9"/>
      <c r="F37" s="10">
        <v>1000</v>
      </c>
    </row>
    <row r="38" spans="1:6" x14ac:dyDescent="0.3">
      <c r="A38" s="8">
        <v>29</v>
      </c>
      <c r="B38" s="9" t="s">
        <v>230</v>
      </c>
      <c r="C38" s="9"/>
      <c r="D38" s="9" t="s">
        <v>222</v>
      </c>
      <c r="E38" s="9" t="s">
        <v>32</v>
      </c>
      <c r="F38" s="10">
        <v>100</v>
      </c>
    </row>
    <row r="39" spans="1:6" x14ac:dyDescent="0.3">
      <c r="A39" s="8">
        <v>29</v>
      </c>
      <c r="B39" s="9" t="s">
        <v>230</v>
      </c>
      <c r="C39" s="9"/>
      <c r="D39" s="9" t="s">
        <v>223</v>
      </c>
      <c r="E39" s="9" t="s">
        <v>32</v>
      </c>
      <c r="F39" s="10">
        <v>10</v>
      </c>
    </row>
    <row r="40" spans="1:6" x14ac:dyDescent="0.3">
      <c r="A40" s="8">
        <v>29</v>
      </c>
      <c r="B40" s="9" t="s">
        <v>230</v>
      </c>
      <c r="C40" s="9"/>
      <c r="D40" s="9" t="s">
        <v>222</v>
      </c>
      <c r="E40" s="9" t="s">
        <v>35</v>
      </c>
      <c r="F40" s="10">
        <v>35</v>
      </c>
    </row>
    <row r="41" spans="1:6" x14ac:dyDescent="0.3">
      <c r="A41" s="8">
        <v>29</v>
      </c>
      <c r="B41" s="9" t="s">
        <v>230</v>
      </c>
      <c r="C41" s="9"/>
      <c r="D41" s="9" t="s">
        <v>223</v>
      </c>
      <c r="E41" s="9" t="s">
        <v>35</v>
      </c>
      <c r="F41" s="10">
        <v>5</v>
      </c>
    </row>
    <row r="42" spans="1:6" x14ac:dyDescent="0.3">
      <c r="A42" s="8">
        <v>29</v>
      </c>
      <c r="B42" s="9" t="s">
        <v>230</v>
      </c>
      <c r="C42" s="9"/>
      <c r="D42" s="9" t="s">
        <v>223</v>
      </c>
      <c r="E42" s="9" t="s">
        <v>36</v>
      </c>
      <c r="F42" s="10">
        <v>5</v>
      </c>
    </row>
    <row r="43" spans="1:6" ht="14.5" thickBot="1" x14ac:dyDescent="0.35">
      <c r="A43" s="11">
        <v>29</v>
      </c>
      <c r="B43" s="12" t="s">
        <v>230</v>
      </c>
      <c r="C43" s="12"/>
      <c r="D43" s="12" t="s">
        <v>222</v>
      </c>
      <c r="E43" s="12" t="s">
        <v>36</v>
      </c>
      <c r="F43" s="13">
        <v>195</v>
      </c>
    </row>
    <row r="44" spans="1:6" x14ac:dyDescent="0.3">
      <c r="A44" s="5">
        <v>29</v>
      </c>
      <c r="B44" s="6" t="s">
        <v>231</v>
      </c>
      <c r="C44" s="6" t="s">
        <v>21</v>
      </c>
      <c r="D44" s="6" t="s">
        <v>221</v>
      </c>
      <c r="E44" s="6" t="s">
        <v>32</v>
      </c>
      <c r="F44" s="7">
        <v>450</v>
      </c>
    </row>
    <row r="45" spans="1:6" x14ac:dyDescent="0.3">
      <c r="A45" s="8">
        <v>29</v>
      </c>
      <c r="B45" s="9" t="s">
        <v>231</v>
      </c>
      <c r="C45" s="9" t="s">
        <v>21</v>
      </c>
      <c r="D45" s="9" t="s">
        <v>221</v>
      </c>
      <c r="E45" s="9" t="s">
        <v>35</v>
      </c>
      <c r="F45" s="10">
        <v>470</v>
      </c>
    </row>
    <row r="46" spans="1:6" ht="14.5" thickBot="1" x14ac:dyDescent="0.35">
      <c r="A46" s="11">
        <v>29</v>
      </c>
      <c r="B46" s="12" t="s">
        <v>231</v>
      </c>
      <c r="C46" s="12"/>
      <c r="D46" s="12" t="s">
        <v>221</v>
      </c>
      <c r="E46" s="12" t="s">
        <v>36</v>
      </c>
      <c r="F46" s="13">
        <v>200</v>
      </c>
    </row>
    <row r="47" spans="1:6" ht="14.5" thickBot="1" x14ac:dyDescent="0.35">
      <c r="A47" s="14">
        <v>29</v>
      </c>
      <c r="B47" s="15" t="s">
        <v>232</v>
      </c>
      <c r="C47" s="15"/>
      <c r="D47" s="15" t="s">
        <v>221</v>
      </c>
      <c r="E47" s="15" t="s">
        <v>133</v>
      </c>
      <c r="F47" s="16">
        <v>150</v>
      </c>
    </row>
    <row r="48" spans="1:6" x14ac:dyDescent="0.3">
      <c r="A48" s="5">
        <v>29</v>
      </c>
      <c r="B48" s="6" t="s">
        <v>233</v>
      </c>
      <c r="C48" s="6" t="s">
        <v>234</v>
      </c>
      <c r="D48" s="6" t="s">
        <v>222</v>
      </c>
      <c r="E48" s="6" t="s">
        <v>137</v>
      </c>
      <c r="F48" s="17">
        <v>19</v>
      </c>
    </row>
    <row r="49" spans="1:6" x14ac:dyDescent="0.3">
      <c r="A49" s="8">
        <v>29</v>
      </c>
      <c r="B49" s="9" t="s">
        <v>233</v>
      </c>
      <c r="C49" s="9"/>
      <c r="D49" s="9" t="s">
        <v>223</v>
      </c>
      <c r="E49" s="9" t="s">
        <v>137</v>
      </c>
      <c r="F49" s="18">
        <v>1</v>
      </c>
    </row>
    <row r="50" spans="1:6" x14ac:dyDescent="0.3">
      <c r="A50" s="8">
        <v>29</v>
      </c>
      <c r="B50" s="9" t="s">
        <v>233</v>
      </c>
      <c r="C50" s="9" t="s">
        <v>109</v>
      </c>
      <c r="D50" s="9" t="s">
        <v>222</v>
      </c>
      <c r="E50" s="9"/>
      <c r="F50" s="10">
        <v>130</v>
      </c>
    </row>
    <row r="51" spans="1:6" x14ac:dyDescent="0.3">
      <c r="A51" s="8">
        <v>29</v>
      </c>
      <c r="B51" s="9" t="s">
        <v>233</v>
      </c>
      <c r="C51" s="9" t="s">
        <v>109</v>
      </c>
      <c r="D51" s="9" t="s">
        <v>223</v>
      </c>
      <c r="E51" s="9"/>
      <c r="F51" s="10">
        <v>30</v>
      </c>
    </row>
    <row r="52" spans="1:6" x14ac:dyDescent="0.3">
      <c r="A52" s="8">
        <v>29</v>
      </c>
      <c r="B52" s="9" t="s">
        <v>233</v>
      </c>
      <c r="C52" s="9" t="s">
        <v>113</v>
      </c>
      <c r="D52" s="9" t="s">
        <v>222</v>
      </c>
      <c r="E52" s="9"/>
      <c r="F52" s="10">
        <v>450</v>
      </c>
    </row>
    <row r="53" spans="1:6" x14ac:dyDescent="0.3">
      <c r="A53" s="8">
        <v>29</v>
      </c>
      <c r="B53" s="9" t="s">
        <v>233</v>
      </c>
      <c r="C53" s="9" t="s">
        <v>113</v>
      </c>
      <c r="D53" s="9" t="s">
        <v>223</v>
      </c>
      <c r="E53" s="9"/>
      <c r="F53" s="10">
        <v>20</v>
      </c>
    </row>
    <row r="54" spans="1:6" x14ac:dyDescent="0.3">
      <c r="A54" s="8">
        <v>29</v>
      </c>
      <c r="B54" s="9" t="s">
        <v>233</v>
      </c>
      <c r="C54" s="9" t="s">
        <v>116</v>
      </c>
      <c r="D54" s="9" t="s">
        <v>222</v>
      </c>
      <c r="E54" s="9"/>
      <c r="F54" s="10">
        <v>110</v>
      </c>
    </row>
    <row r="55" spans="1:6" x14ac:dyDescent="0.3">
      <c r="A55" s="8">
        <v>29</v>
      </c>
      <c r="B55" s="9" t="s">
        <v>233</v>
      </c>
      <c r="C55" s="9" t="s">
        <v>116</v>
      </c>
      <c r="D55" s="9" t="s">
        <v>223</v>
      </c>
      <c r="E55" s="9"/>
      <c r="F55" s="10">
        <v>10</v>
      </c>
    </row>
    <row r="56" spans="1:6" x14ac:dyDescent="0.3">
      <c r="A56" s="8">
        <v>29</v>
      </c>
      <c r="B56" s="9" t="s">
        <v>233</v>
      </c>
      <c r="C56" s="9" t="s">
        <v>125</v>
      </c>
      <c r="D56" s="9" t="s">
        <v>222</v>
      </c>
      <c r="E56" s="9"/>
      <c r="F56" s="10">
        <v>820</v>
      </c>
    </row>
    <row r="57" spans="1:6" x14ac:dyDescent="0.3">
      <c r="A57" s="8">
        <v>29</v>
      </c>
      <c r="B57" s="9" t="s">
        <v>233</v>
      </c>
      <c r="C57" s="9" t="s">
        <v>125</v>
      </c>
      <c r="D57" s="9" t="s">
        <v>223</v>
      </c>
      <c r="E57" s="9"/>
      <c r="F57" s="10">
        <v>20</v>
      </c>
    </row>
    <row r="58" spans="1:6" x14ac:dyDescent="0.3">
      <c r="A58" s="8">
        <v>29</v>
      </c>
      <c r="B58" s="9" t="s">
        <v>233</v>
      </c>
      <c r="C58" s="9" t="s">
        <v>128</v>
      </c>
      <c r="D58" s="9" t="s">
        <v>222</v>
      </c>
      <c r="E58" s="9"/>
      <c r="F58" s="10">
        <v>100</v>
      </c>
    </row>
    <row r="59" spans="1:6" x14ac:dyDescent="0.3">
      <c r="A59" s="8">
        <v>29</v>
      </c>
      <c r="B59" s="9" t="s">
        <v>233</v>
      </c>
      <c r="C59" s="9" t="s">
        <v>128</v>
      </c>
      <c r="D59" s="9" t="s">
        <v>223</v>
      </c>
      <c r="E59" s="9"/>
      <c r="F59" s="10">
        <v>15</v>
      </c>
    </row>
    <row r="60" spans="1:6" x14ac:dyDescent="0.3">
      <c r="A60" s="8">
        <v>29</v>
      </c>
      <c r="B60" s="9" t="s">
        <v>233</v>
      </c>
      <c r="C60" s="9" t="s">
        <v>131</v>
      </c>
      <c r="D60" s="9" t="s">
        <v>222</v>
      </c>
      <c r="E60" s="9"/>
      <c r="F60" s="10">
        <v>140</v>
      </c>
    </row>
    <row r="61" spans="1:6" x14ac:dyDescent="0.3">
      <c r="A61" s="8">
        <v>29</v>
      </c>
      <c r="B61" s="9" t="s">
        <v>233</v>
      </c>
      <c r="C61" s="9" t="s">
        <v>131</v>
      </c>
      <c r="D61" s="9" t="s">
        <v>223</v>
      </c>
      <c r="E61" s="9"/>
      <c r="F61" s="10">
        <v>30</v>
      </c>
    </row>
    <row r="62" spans="1:6" x14ac:dyDescent="0.3">
      <c r="A62" s="8">
        <v>29</v>
      </c>
      <c r="B62" s="9" t="s">
        <v>233</v>
      </c>
      <c r="C62" s="9" t="s">
        <v>138</v>
      </c>
      <c r="D62" s="9" t="s">
        <v>222</v>
      </c>
      <c r="E62" s="9"/>
      <c r="F62" s="10">
        <v>100</v>
      </c>
    </row>
    <row r="63" spans="1:6" x14ac:dyDescent="0.3">
      <c r="A63" s="8">
        <v>29</v>
      </c>
      <c r="B63" s="9" t="s">
        <v>233</v>
      </c>
      <c r="C63" s="9" t="s">
        <v>138</v>
      </c>
      <c r="D63" s="9" t="s">
        <v>223</v>
      </c>
      <c r="E63" s="9"/>
      <c r="F63" s="10">
        <v>15</v>
      </c>
    </row>
    <row r="64" spans="1:6" x14ac:dyDescent="0.3">
      <c r="A64" s="8">
        <v>29</v>
      </c>
      <c r="B64" s="9" t="s">
        <v>233</v>
      </c>
      <c r="C64" s="9" t="s">
        <v>141</v>
      </c>
      <c r="D64" s="9" t="s">
        <v>222</v>
      </c>
      <c r="E64" s="9"/>
      <c r="F64" s="10">
        <v>35</v>
      </c>
    </row>
    <row r="65" spans="1:6" x14ac:dyDescent="0.3">
      <c r="A65" s="8">
        <v>29</v>
      </c>
      <c r="B65" s="9" t="s">
        <v>233</v>
      </c>
      <c r="C65" s="9" t="s">
        <v>141</v>
      </c>
      <c r="D65" s="9" t="s">
        <v>223</v>
      </c>
      <c r="E65" s="9"/>
      <c r="F65" s="10">
        <v>5</v>
      </c>
    </row>
    <row r="66" spans="1:6" x14ac:dyDescent="0.3">
      <c r="A66" s="8">
        <v>29</v>
      </c>
      <c r="B66" s="9" t="s">
        <v>233</v>
      </c>
      <c r="C66" s="9" t="s">
        <v>144</v>
      </c>
      <c r="D66" s="9" t="s">
        <v>222</v>
      </c>
      <c r="E66" s="9"/>
      <c r="F66" s="10">
        <v>110</v>
      </c>
    </row>
    <row r="67" spans="1:6" x14ac:dyDescent="0.3">
      <c r="A67" s="8">
        <v>29</v>
      </c>
      <c r="B67" s="9" t="s">
        <v>233</v>
      </c>
      <c r="C67" s="9" t="s">
        <v>144</v>
      </c>
      <c r="D67" s="9" t="s">
        <v>223</v>
      </c>
      <c r="E67" s="9"/>
      <c r="F67" s="10">
        <v>10</v>
      </c>
    </row>
    <row r="68" spans="1:6" x14ac:dyDescent="0.3">
      <c r="A68" s="8">
        <v>29</v>
      </c>
      <c r="B68" s="9" t="s">
        <v>233</v>
      </c>
      <c r="C68" s="9" t="s">
        <v>147</v>
      </c>
      <c r="D68" s="9" t="s">
        <v>222</v>
      </c>
      <c r="E68" s="9"/>
      <c r="F68" s="10">
        <v>150</v>
      </c>
    </row>
    <row r="69" spans="1:6" x14ac:dyDescent="0.3">
      <c r="A69" s="8">
        <v>29</v>
      </c>
      <c r="B69" s="9" t="s">
        <v>233</v>
      </c>
      <c r="C69" s="9" t="s">
        <v>147</v>
      </c>
      <c r="D69" s="9" t="s">
        <v>223</v>
      </c>
      <c r="E69" s="9"/>
      <c r="F69" s="10">
        <v>10</v>
      </c>
    </row>
    <row r="70" spans="1:6" x14ac:dyDescent="0.3">
      <c r="A70" s="8">
        <v>29</v>
      </c>
      <c r="B70" s="9" t="s">
        <v>233</v>
      </c>
      <c r="C70" s="9" t="s">
        <v>150</v>
      </c>
      <c r="D70" s="9" t="s">
        <v>222</v>
      </c>
      <c r="E70" s="9"/>
      <c r="F70" s="10">
        <v>70</v>
      </c>
    </row>
    <row r="71" spans="1:6" x14ac:dyDescent="0.3">
      <c r="A71" s="8">
        <v>29</v>
      </c>
      <c r="B71" s="9" t="s">
        <v>233</v>
      </c>
      <c r="C71" s="9" t="s">
        <v>150</v>
      </c>
      <c r="D71" s="9" t="s">
        <v>223</v>
      </c>
      <c r="E71" s="9"/>
      <c r="F71" s="10">
        <v>5</v>
      </c>
    </row>
    <row r="72" spans="1:6" x14ac:dyDescent="0.3">
      <c r="A72" s="8">
        <v>29</v>
      </c>
      <c r="B72" s="9" t="s">
        <v>233</v>
      </c>
      <c r="C72" s="9" t="s">
        <v>153</v>
      </c>
      <c r="D72" s="9" t="s">
        <v>222</v>
      </c>
      <c r="E72" s="9"/>
      <c r="F72" s="10">
        <v>60</v>
      </c>
    </row>
    <row r="73" spans="1:6" x14ac:dyDescent="0.3">
      <c r="A73" s="8">
        <v>29</v>
      </c>
      <c r="B73" s="9" t="s">
        <v>233</v>
      </c>
      <c r="C73" s="9" t="s">
        <v>153</v>
      </c>
      <c r="D73" s="9" t="s">
        <v>223</v>
      </c>
      <c r="E73" s="9"/>
      <c r="F73" s="10">
        <v>20</v>
      </c>
    </row>
    <row r="74" spans="1:6" x14ac:dyDescent="0.3">
      <c r="A74" s="8">
        <v>29</v>
      </c>
      <c r="B74" s="9" t="s">
        <v>233</v>
      </c>
      <c r="C74" s="9" t="s">
        <v>29</v>
      </c>
      <c r="D74" s="9" t="s">
        <v>222</v>
      </c>
      <c r="E74" s="9"/>
      <c r="F74" s="10">
        <v>90</v>
      </c>
    </row>
    <row r="75" spans="1:6" x14ac:dyDescent="0.3">
      <c r="A75" s="8">
        <v>29</v>
      </c>
      <c r="B75" s="9" t="s">
        <v>233</v>
      </c>
      <c r="C75" s="9" t="s">
        <v>29</v>
      </c>
      <c r="D75" s="9" t="s">
        <v>223</v>
      </c>
      <c r="E75" s="9"/>
      <c r="F75" s="10">
        <v>5</v>
      </c>
    </row>
    <row r="76" spans="1:6" x14ac:dyDescent="0.3">
      <c r="A76" s="8">
        <v>29</v>
      </c>
      <c r="B76" s="9" t="s">
        <v>233</v>
      </c>
      <c r="C76" s="9" t="s">
        <v>161</v>
      </c>
      <c r="D76" s="9" t="s">
        <v>222</v>
      </c>
      <c r="E76" s="9"/>
      <c r="F76" s="10">
        <v>200</v>
      </c>
    </row>
    <row r="77" spans="1:6" x14ac:dyDescent="0.3">
      <c r="A77" s="8">
        <v>29</v>
      </c>
      <c r="B77" s="9" t="s">
        <v>233</v>
      </c>
      <c r="C77" s="9" t="s">
        <v>161</v>
      </c>
      <c r="D77" s="9" t="s">
        <v>223</v>
      </c>
      <c r="E77" s="9"/>
      <c r="F77" s="10">
        <v>25</v>
      </c>
    </row>
    <row r="78" spans="1:6" x14ac:dyDescent="0.3">
      <c r="A78" s="8">
        <v>29</v>
      </c>
      <c r="B78" s="9" t="s">
        <v>233</v>
      </c>
      <c r="C78" s="9" t="s">
        <v>164</v>
      </c>
      <c r="D78" s="9" t="s">
        <v>222</v>
      </c>
      <c r="E78" s="9"/>
      <c r="F78" s="10">
        <v>150</v>
      </c>
    </row>
    <row r="79" spans="1:6" ht="14.5" thickBot="1" x14ac:dyDescent="0.35">
      <c r="A79" s="11">
        <v>29</v>
      </c>
      <c r="B79" s="12" t="s">
        <v>233</v>
      </c>
      <c r="C79" s="12" t="s">
        <v>164</v>
      </c>
      <c r="D79" s="12" t="s">
        <v>223</v>
      </c>
      <c r="E79" s="12"/>
      <c r="F79" s="13">
        <v>10</v>
      </c>
    </row>
    <row r="80" spans="1:6" x14ac:dyDescent="0.3">
      <c r="A80" s="5">
        <v>29</v>
      </c>
      <c r="B80" s="6" t="s">
        <v>235</v>
      </c>
      <c r="C80" s="6" t="s">
        <v>109</v>
      </c>
      <c r="D80" s="6" t="s">
        <v>221</v>
      </c>
      <c r="E80" s="6"/>
      <c r="F80" s="7">
        <v>680</v>
      </c>
    </row>
    <row r="81" spans="1:6" x14ac:dyDescent="0.3">
      <c r="A81" s="8">
        <v>29</v>
      </c>
      <c r="B81" s="9" t="s">
        <v>235</v>
      </c>
      <c r="C81" s="9" t="s">
        <v>113</v>
      </c>
      <c r="D81" s="9" t="s">
        <v>221</v>
      </c>
      <c r="E81" s="9"/>
      <c r="F81" s="10">
        <v>2040</v>
      </c>
    </row>
    <row r="82" spans="1:6" x14ac:dyDescent="0.3">
      <c r="A82" s="8">
        <v>29</v>
      </c>
      <c r="B82" s="9" t="s">
        <v>235</v>
      </c>
      <c r="C82" s="9" t="s">
        <v>116</v>
      </c>
      <c r="D82" s="9" t="s">
        <v>221</v>
      </c>
      <c r="E82" s="9"/>
      <c r="F82" s="10">
        <v>1005</v>
      </c>
    </row>
    <row r="83" spans="1:6" x14ac:dyDescent="0.3">
      <c r="A83" s="8">
        <v>29</v>
      </c>
      <c r="B83" s="9" t="s">
        <v>235</v>
      </c>
      <c r="C83" s="9" t="s">
        <v>121</v>
      </c>
      <c r="D83" s="9" t="s">
        <v>221</v>
      </c>
      <c r="E83" s="9"/>
      <c r="F83" s="10">
        <v>970</v>
      </c>
    </row>
    <row r="84" spans="1:6" x14ac:dyDescent="0.3">
      <c r="A84" s="8">
        <v>29</v>
      </c>
      <c r="B84" s="9" t="s">
        <v>235</v>
      </c>
      <c r="C84" s="9" t="s">
        <v>125</v>
      </c>
      <c r="D84" s="9" t="s">
        <v>221</v>
      </c>
      <c r="E84" s="9"/>
      <c r="F84" s="10">
        <v>750</v>
      </c>
    </row>
    <row r="85" spans="1:6" x14ac:dyDescent="0.3">
      <c r="A85" s="8">
        <v>29</v>
      </c>
      <c r="B85" s="9" t="s">
        <v>235</v>
      </c>
      <c r="C85" s="9" t="s">
        <v>128</v>
      </c>
      <c r="D85" s="9" t="s">
        <v>221</v>
      </c>
      <c r="E85" s="9"/>
      <c r="F85" s="10">
        <v>1370</v>
      </c>
    </row>
    <row r="86" spans="1:6" x14ac:dyDescent="0.3">
      <c r="A86" s="8">
        <v>29</v>
      </c>
      <c r="B86" s="9" t="s">
        <v>235</v>
      </c>
      <c r="C86" s="9" t="s">
        <v>131</v>
      </c>
      <c r="D86" s="9" t="s">
        <v>221</v>
      </c>
      <c r="E86" s="9"/>
      <c r="F86" s="10">
        <v>430</v>
      </c>
    </row>
    <row r="87" spans="1:6" x14ac:dyDescent="0.3">
      <c r="A87" s="8">
        <v>29</v>
      </c>
      <c r="B87" s="9" t="s">
        <v>235</v>
      </c>
      <c r="C87" s="9" t="s">
        <v>134</v>
      </c>
      <c r="D87" s="9" t="s">
        <v>221</v>
      </c>
      <c r="E87" s="9"/>
      <c r="F87" s="10">
        <v>390</v>
      </c>
    </row>
    <row r="88" spans="1:6" x14ac:dyDescent="0.3">
      <c r="A88" s="8">
        <v>29</v>
      </c>
      <c r="B88" s="9" t="s">
        <v>235</v>
      </c>
      <c r="C88" s="9" t="s">
        <v>138</v>
      </c>
      <c r="D88" s="9" t="s">
        <v>221</v>
      </c>
      <c r="E88" s="9"/>
      <c r="F88" s="10">
        <v>800</v>
      </c>
    </row>
    <row r="89" spans="1:6" x14ac:dyDescent="0.3">
      <c r="A89" s="8">
        <v>29</v>
      </c>
      <c r="B89" s="9" t="s">
        <v>235</v>
      </c>
      <c r="C89" s="9" t="s">
        <v>141</v>
      </c>
      <c r="D89" s="9" t="s">
        <v>221</v>
      </c>
      <c r="E89" s="9"/>
      <c r="F89" s="10">
        <v>550</v>
      </c>
    </row>
    <row r="90" spans="1:6" x14ac:dyDescent="0.3">
      <c r="A90" s="8">
        <v>29</v>
      </c>
      <c r="B90" s="9" t="s">
        <v>235</v>
      </c>
      <c r="C90" s="9" t="s">
        <v>144</v>
      </c>
      <c r="D90" s="9" t="s">
        <v>221</v>
      </c>
      <c r="E90" s="9"/>
      <c r="F90" s="10">
        <v>620</v>
      </c>
    </row>
    <row r="91" spans="1:6" x14ac:dyDescent="0.3">
      <c r="A91" s="8">
        <v>29</v>
      </c>
      <c r="B91" s="9" t="s">
        <v>235</v>
      </c>
      <c r="C91" s="9" t="s">
        <v>147</v>
      </c>
      <c r="D91" s="9" t="s">
        <v>221</v>
      </c>
      <c r="E91" s="9"/>
      <c r="F91" s="10">
        <v>220</v>
      </c>
    </row>
    <row r="92" spans="1:6" x14ac:dyDescent="0.3">
      <c r="A92" s="8">
        <v>29</v>
      </c>
      <c r="B92" s="9" t="s">
        <v>235</v>
      </c>
      <c r="C92" s="9" t="s">
        <v>150</v>
      </c>
      <c r="D92" s="9" t="s">
        <v>221</v>
      </c>
      <c r="E92" s="9"/>
      <c r="F92" s="10">
        <v>10</v>
      </c>
    </row>
    <row r="93" spans="1:6" x14ac:dyDescent="0.3">
      <c r="A93" s="8">
        <v>29</v>
      </c>
      <c r="B93" s="9" t="s">
        <v>235</v>
      </c>
      <c r="C93" s="9" t="s">
        <v>153</v>
      </c>
      <c r="D93" s="9" t="s">
        <v>221</v>
      </c>
      <c r="E93" s="9"/>
      <c r="F93" s="10">
        <v>340</v>
      </c>
    </row>
    <row r="94" spans="1:6" x14ac:dyDescent="0.3">
      <c r="A94" s="8">
        <v>29</v>
      </c>
      <c r="B94" s="9" t="s">
        <v>235</v>
      </c>
      <c r="C94" s="9" t="s">
        <v>156</v>
      </c>
      <c r="D94" s="9" t="s">
        <v>221</v>
      </c>
      <c r="E94" s="9"/>
      <c r="F94" s="10">
        <v>460</v>
      </c>
    </row>
    <row r="95" spans="1:6" x14ac:dyDescent="0.3">
      <c r="A95" s="8">
        <v>29</v>
      </c>
      <c r="B95" s="9" t="s">
        <v>235</v>
      </c>
      <c r="C95" s="9" t="s">
        <v>29</v>
      </c>
      <c r="D95" s="9" t="s">
        <v>221</v>
      </c>
      <c r="E95" s="9"/>
      <c r="F95" s="10">
        <v>710</v>
      </c>
    </row>
    <row r="96" spans="1:6" x14ac:dyDescent="0.3">
      <c r="A96" s="8">
        <v>29</v>
      </c>
      <c r="B96" s="9" t="s">
        <v>235</v>
      </c>
      <c r="C96" s="9" t="s">
        <v>161</v>
      </c>
      <c r="D96" s="9" t="s">
        <v>221</v>
      </c>
      <c r="E96" s="9"/>
      <c r="F96" s="10">
        <v>410</v>
      </c>
    </row>
    <row r="97" spans="1:6" ht="14.5" thickBot="1" x14ac:dyDescent="0.35">
      <c r="A97" s="11">
        <v>29</v>
      </c>
      <c r="B97" s="12" t="s">
        <v>235</v>
      </c>
      <c r="C97" s="12" t="s">
        <v>164</v>
      </c>
      <c r="D97" s="12" t="s">
        <v>221</v>
      </c>
      <c r="E97" s="12"/>
      <c r="F97" s="13">
        <v>490</v>
      </c>
    </row>
    <row r="98" spans="1:6" x14ac:dyDescent="0.3">
      <c r="A98" s="19"/>
      <c r="B98" s="20" t="s">
        <v>236</v>
      </c>
      <c r="C98" s="19"/>
      <c r="D98" s="19"/>
      <c r="E98" s="19"/>
      <c r="F98" s="21">
        <f>SUM(F2:F97)</f>
        <v>31160</v>
      </c>
    </row>
    <row r="100" spans="1:6" x14ac:dyDescent="0.3">
      <c r="A100" s="22">
        <v>29</v>
      </c>
      <c r="B100" s="9" t="s">
        <v>237</v>
      </c>
      <c r="C100" s="9" t="s">
        <v>221</v>
      </c>
      <c r="D100" s="9"/>
      <c r="E100" s="23" t="s">
        <v>238</v>
      </c>
      <c r="F100" s="24">
        <v>10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5"/>
  <sheetViews>
    <sheetView zoomScaleNormal="100" workbookViewId="0">
      <pane ySplit="1" topLeftCell="A2" activePane="bottomLeft" state="frozen"/>
      <selection pane="bottomLeft" activeCell="A3" sqref="A3"/>
    </sheetView>
  </sheetViews>
  <sheetFormatPr defaultColWidth="9.1796875" defaultRowHeight="14.5" x14ac:dyDescent="0.35"/>
  <cols>
    <col min="1" max="1" width="13.453125" style="64" customWidth="1"/>
    <col min="2" max="2" width="12.26953125" style="64" customWidth="1"/>
    <col min="3" max="3" width="9.1796875" style="64"/>
    <col min="4" max="4" width="15.54296875" style="64" customWidth="1"/>
    <col min="5" max="5" width="11.1796875" style="64" customWidth="1"/>
    <col min="6" max="6" width="10.81640625" style="64" customWidth="1"/>
    <col min="7" max="7" width="7.7265625" style="64" customWidth="1"/>
    <col min="8" max="8" width="10.54296875" style="64" customWidth="1"/>
    <col min="9" max="9" width="9.1796875" style="64"/>
    <col min="10" max="10" width="7.7265625" style="64" customWidth="1"/>
    <col min="11" max="13" width="9.7265625" style="64" customWidth="1"/>
    <col min="14" max="14" width="9.1796875" style="64"/>
    <col min="15" max="15" width="11.81640625" style="64" customWidth="1"/>
    <col min="16" max="16384" width="9.1796875" style="64"/>
  </cols>
  <sheetData>
    <row r="1" spans="1:15" x14ac:dyDescent="0.35">
      <c r="E1" s="91" t="s">
        <v>239</v>
      </c>
      <c r="F1" s="90" t="s">
        <v>240</v>
      </c>
      <c r="G1" s="87" t="s">
        <v>241</v>
      </c>
      <c r="H1" s="89" t="s">
        <v>242</v>
      </c>
      <c r="I1" s="88" t="s">
        <v>243</v>
      </c>
      <c r="J1" s="87" t="s">
        <v>244</v>
      </c>
      <c r="K1" s="86" t="s">
        <v>245</v>
      </c>
      <c r="L1" s="85"/>
      <c r="M1" s="85"/>
      <c r="N1" s="84" t="s">
        <v>246</v>
      </c>
      <c r="O1" s="83" t="s">
        <v>247</v>
      </c>
    </row>
    <row r="2" spans="1:15" ht="15" thickBot="1" x14ac:dyDescent="0.4">
      <c r="A2" s="82" t="s">
        <v>248</v>
      </c>
      <c r="B2" s="82" t="s">
        <v>249</v>
      </c>
      <c r="C2" s="82" t="s">
        <v>102</v>
      </c>
      <c r="D2" s="81" t="s">
        <v>250</v>
      </c>
      <c r="E2" s="80" t="s">
        <v>251</v>
      </c>
      <c r="F2" s="79" t="s">
        <v>252</v>
      </c>
      <c r="G2" s="76" t="s">
        <v>253</v>
      </c>
      <c r="H2" s="78" t="s">
        <v>254</v>
      </c>
      <c r="I2" s="77" t="s">
        <v>255</v>
      </c>
      <c r="J2" s="76" t="s">
        <v>253</v>
      </c>
      <c r="K2" s="75">
        <v>1</v>
      </c>
      <c r="L2" s="74">
        <v>0.7</v>
      </c>
      <c r="M2" s="74">
        <v>0.6</v>
      </c>
      <c r="N2" s="73" t="s">
        <v>255</v>
      </c>
      <c r="O2" s="72" t="s">
        <v>256</v>
      </c>
    </row>
    <row r="3" spans="1:15" ht="15" thickTop="1" x14ac:dyDescent="0.35">
      <c r="A3" s="69"/>
      <c r="B3" s="69"/>
      <c r="C3" s="69"/>
      <c r="D3" s="69"/>
      <c r="E3" s="69"/>
      <c r="F3" s="69"/>
      <c r="G3" s="67"/>
      <c r="H3" s="71">
        <f t="shared" ref="H3:H34" si="0">ROUND(E3*F3*G3,0)</f>
        <v>0</v>
      </c>
      <c r="I3" s="68"/>
      <c r="J3" s="67"/>
      <c r="K3" s="71">
        <f t="shared" ref="K3:K34" si="1">ROUND(E3*F3*J3,0)</f>
        <v>0</v>
      </c>
      <c r="L3" s="71">
        <f t="shared" ref="L3:L34" si="2">ROUND(K3*0.7,0)</f>
        <v>0</v>
      </c>
      <c r="M3" s="71">
        <f t="shared" ref="M3:M34" si="3">ROUND(K3*0.6,0)</f>
        <v>0</v>
      </c>
      <c r="N3" s="68"/>
      <c r="O3" s="68"/>
    </row>
    <row r="4" spans="1:15" x14ac:dyDescent="0.35">
      <c r="A4" s="70"/>
      <c r="B4" s="70"/>
      <c r="C4" s="70"/>
      <c r="D4" s="70"/>
      <c r="E4" s="69"/>
      <c r="F4" s="69"/>
      <c r="G4" s="67"/>
      <c r="H4" s="66">
        <f t="shared" si="0"/>
        <v>0</v>
      </c>
      <c r="I4" s="68"/>
      <c r="J4" s="67"/>
      <c r="K4" s="66">
        <f t="shared" si="1"/>
        <v>0</v>
      </c>
      <c r="L4" s="66">
        <f t="shared" si="2"/>
        <v>0</v>
      </c>
      <c r="M4" s="66">
        <f t="shared" si="3"/>
        <v>0</v>
      </c>
      <c r="N4" s="65"/>
      <c r="O4" s="65"/>
    </row>
    <row r="5" spans="1:15" x14ac:dyDescent="0.35">
      <c r="A5" s="70"/>
      <c r="B5" s="70"/>
      <c r="C5" s="70"/>
      <c r="D5" s="70"/>
      <c r="E5" s="69"/>
      <c r="F5" s="69"/>
      <c r="G5" s="67"/>
      <c r="H5" s="66">
        <f t="shared" si="0"/>
        <v>0</v>
      </c>
      <c r="I5" s="68"/>
      <c r="J5" s="67"/>
      <c r="K5" s="66">
        <f t="shared" si="1"/>
        <v>0</v>
      </c>
      <c r="L5" s="66">
        <f t="shared" si="2"/>
        <v>0</v>
      </c>
      <c r="M5" s="66">
        <f t="shared" si="3"/>
        <v>0</v>
      </c>
      <c r="N5" s="65"/>
      <c r="O5" s="65"/>
    </row>
    <row r="6" spans="1:15" x14ac:dyDescent="0.35">
      <c r="A6" s="70"/>
      <c r="B6" s="70"/>
      <c r="C6" s="70"/>
      <c r="D6" s="70"/>
      <c r="E6" s="69"/>
      <c r="F6" s="69"/>
      <c r="G6" s="67"/>
      <c r="H6" s="66">
        <f t="shared" si="0"/>
        <v>0</v>
      </c>
      <c r="I6" s="68"/>
      <c r="J6" s="67"/>
      <c r="K6" s="66">
        <f t="shared" si="1"/>
        <v>0</v>
      </c>
      <c r="L6" s="66">
        <f t="shared" si="2"/>
        <v>0</v>
      </c>
      <c r="M6" s="66">
        <f t="shared" si="3"/>
        <v>0</v>
      </c>
      <c r="N6" s="65"/>
      <c r="O6" s="65"/>
    </row>
    <row r="7" spans="1:15" x14ac:dyDescent="0.35">
      <c r="A7" s="70"/>
      <c r="B7" s="70"/>
      <c r="C7" s="70"/>
      <c r="D7" s="70"/>
      <c r="E7" s="69"/>
      <c r="F7" s="69"/>
      <c r="G7" s="67"/>
      <c r="H7" s="66">
        <f t="shared" si="0"/>
        <v>0</v>
      </c>
      <c r="I7" s="68"/>
      <c r="J7" s="67"/>
      <c r="K7" s="66">
        <f t="shared" si="1"/>
        <v>0</v>
      </c>
      <c r="L7" s="66">
        <f t="shared" si="2"/>
        <v>0</v>
      </c>
      <c r="M7" s="66">
        <f t="shared" si="3"/>
        <v>0</v>
      </c>
      <c r="N7" s="65"/>
      <c r="O7" s="65"/>
    </row>
    <row r="8" spans="1:15" x14ac:dyDescent="0.35">
      <c r="A8" s="70"/>
      <c r="B8" s="70"/>
      <c r="C8" s="70"/>
      <c r="D8" s="70"/>
      <c r="E8" s="69"/>
      <c r="F8" s="69"/>
      <c r="G8" s="67"/>
      <c r="H8" s="66">
        <f t="shared" si="0"/>
        <v>0</v>
      </c>
      <c r="I8" s="68"/>
      <c r="J8" s="67"/>
      <c r="K8" s="66">
        <f t="shared" si="1"/>
        <v>0</v>
      </c>
      <c r="L8" s="66">
        <f t="shared" si="2"/>
        <v>0</v>
      </c>
      <c r="M8" s="66">
        <f t="shared" si="3"/>
        <v>0</v>
      </c>
      <c r="N8" s="65"/>
      <c r="O8" s="65"/>
    </row>
    <row r="9" spans="1:15" x14ac:dyDescent="0.35">
      <c r="A9" s="70"/>
      <c r="B9" s="70"/>
      <c r="C9" s="70"/>
      <c r="D9" s="70"/>
      <c r="E9" s="69"/>
      <c r="F9" s="69"/>
      <c r="G9" s="67"/>
      <c r="H9" s="66">
        <f t="shared" si="0"/>
        <v>0</v>
      </c>
      <c r="I9" s="68"/>
      <c r="J9" s="67"/>
      <c r="K9" s="66">
        <f t="shared" si="1"/>
        <v>0</v>
      </c>
      <c r="L9" s="66">
        <f t="shared" si="2"/>
        <v>0</v>
      </c>
      <c r="M9" s="66">
        <f t="shared" si="3"/>
        <v>0</v>
      </c>
      <c r="N9" s="65"/>
      <c r="O9" s="65"/>
    </row>
    <row r="10" spans="1:15" x14ac:dyDescent="0.35">
      <c r="A10" s="70"/>
      <c r="B10" s="70"/>
      <c r="C10" s="70"/>
      <c r="D10" s="70"/>
      <c r="E10" s="69"/>
      <c r="F10" s="69"/>
      <c r="G10" s="67"/>
      <c r="H10" s="66">
        <f t="shared" si="0"/>
        <v>0</v>
      </c>
      <c r="I10" s="68"/>
      <c r="J10" s="67"/>
      <c r="K10" s="66">
        <f t="shared" si="1"/>
        <v>0</v>
      </c>
      <c r="L10" s="66">
        <f t="shared" si="2"/>
        <v>0</v>
      </c>
      <c r="M10" s="66">
        <f t="shared" si="3"/>
        <v>0</v>
      </c>
      <c r="N10" s="65"/>
      <c r="O10" s="65"/>
    </row>
    <row r="11" spans="1:15" x14ac:dyDescent="0.35">
      <c r="A11" s="70"/>
      <c r="B11" s="70"/>
      <c r="C11" s="70"/>
      <c r="D11" s="70"/>
      <c r="E11" s="69"/>
      <c r="F11" s="69"/>
      <c r="G11" s="67"/>
      <c r="H11" s="66">
        <f t="shared" si="0"/>
        <v>0</v>
      </c>
      <c r="I11" s="68"/>
      <c r="J11" s="67"/>
      <c r="K11" s="66">
        <f t="shared" si="1"/>
        <v>0</v>
      </c>
      <c r="L11" s="66">
        <f t="shared" si="2"/>
        <v>0</v>
      </c>
      <c r="M11" s="66">
        <f t="shared" si="3"/>
        <v>0</v>
      </c>
      <c r="N11" s="65"/>
      <c r="O11" s="65"/>
    </row>
    <row r="12" spans="1:15" x14ac:dyDescent="0.35">
      <c r="A12" s="70"/>
      <c r="B12" s="70"/>
      <c r="C12" s="70"/>
      <c r="D12" s="70"/>
      <c r="E12" s="69"/>
      <c r="F12" s="69"/>
      <c r="G12" s="67"/>
      <c r="H12" s="66">
        <f t="shared" si="0"/>
        <v>0</v>
      </c>
      <c r="I12" s="68"/>
      <c r="J12" s="67"/>
      <c r="K12" s="66">
        <f t="shared" si="1"/>
        <v>0</v>
      </c>
      <c r="L12" s="66">
        <f t="shared" si="2"/>
        <v>0</v>
      </c>
      <c r="M12" s="66">
        <f t="shared" si="3"/>
        <v>0</v>
      </c>
      <c r="N12" s="65"/>
      <c r="O12" s="65"/>
    </row>
    <row r="13" spans="1:15" x14ac:dyDescent="0.35">
      <c r="A13" s="70"/>
      <c r="B13" s="70"/>
      <c r="C13" s="70"/>
      <c r="D13" s="70"/>
      <c r="E13" s="69"/>
      <c r="F13" s="69"/>
      <c r="G13" s="67"/>
      <c r="H13" s="66">
        <f t="shared" si="0"/>
        <v>0</v>
      </c>
      <c r="I13" s="68"/>
      <c r="J13" s="67"/>
      <c r="K13" s="66">
        <f t="shared" si="1"/>
        <v>0</v>
      </c>
      <c r="L13" s="66">
        <f t="shared" si="2"/>
        <v>0</v>
      </c>
      <c r="M13" s="66">
        <f t="shared" si="3"/>
        <v>0</v>
      </c>
      <c r="N13" s="65"/>
      <c r="O13" s="65"/>
    </row>
    <row r="14" spans="1:15" x14ac:dyDescent="0.35">
      <c r="A14" s="70"/>
      <c r="B14" s="70"/>
      <c r="C14" s="70"/>
      <c r="D14" s="70"/>
      <c r="E14" s="69"/>
      <c r="F14" s="69"/>
      <c r="G14" s="67"/>
      <c r="H14" s="66">
        <f t="shared" si="0"/>
        <v>0</v>
      </c>
      <c r="I14" s="68"/>
      <c r="J14" s="67"/>
      <c r="K14" s="66">
        <f t="shared" si="1"/>
        <v>0</v>
      </c>
      <c r="L14" s="66">
        <f t="shared" si="2"/>
        <v>0</v>
      </c>
      <c r="M14" s="66">
        <f t="shared" si="3"/>
        <v>0</v>
      </c>
      <c r="N14" s="65"/>
      <c r="O14" s="65"/>
    </row>
    <row r="15" spans="1:15" x14ac:dyDescent="0.35">
      <c r="A15" s="70"/>
      <c r="B15" s="70"/>
      <c r="C15" s="70"/>
      <c r="D15" s="70"/>
      <c r="E15" s="69"/>
      <c r="F15" s="69"/>
      <c r="G15" s="67"/>
      <c r="H15" s="66">
        <f t="shared" si="0"/>
        <v>0</v>
      </c>
      <c r="I15" s="68"/>
      <c r="J15" s="67"/>
      <c r="K15" s="66">
        <f t="shared" si="1"/>
        <v>0</v>
      </c>
      <c r="L15" s="66">
        <f t="shared" si="2"/>
        <v>0</v>
      </c>
      <c r="M15" s="66">
        <f t="shared" si="3"/>
        <v>0</v>
      </c>
      <c r="N15" s="65"/>
      <c r="O15" s="65"/>
    </row>
    <row r="16" spans="1:15" x14ac:dyDescent="0.35">
      <c r="A16" s="70"/>
      <c r="B16" s="70"/>
      <c r="C16" s="70"/>
      <c r="D16" s="70"/>
      <c r="E16" s="69"/>
      <c r="F16" s="69"/>
      <c r="G16" s="67"/>
      <c r="H16" s="66">
        <f t="shared" si="0"/>
        <v>0</v>
      </c>
      <c r="I16" s="68"/>
      <c r="J16" s="67"/>
      <c r="K16" s="66">
        <f t="shared" si="1"/>
        <v>0</v>
      </c>
      <c r="L16" s="66">
        <f t="shared" si="2"/>
        <v>0</v>
      </c>
      <c r="M16" s="66">
        <f t="shared" si="3"/>
        <v>0</v>
      </c>
      <c r="N16" s="65"/>
      <c r="O16" s="65"/>
    </row>
    <row r="17" spans="1:15" x14ac:dyDescent="0.35">
      <c r="A17" s="70"/>
      <c r="B17" s="70"/>
      <c r="C17" s="70"/>
      <c r="D17" s="70"/>
      <c r="E17" s="69"/>
      <c r="F17" s="69"/>
      <c r="G17" s="67"/>
      <c r="H17" s="66">
        <f t="shared" si="0"/>
        <v>0</v>
      </c>
      <c r="I17" s="68"/>
      <c r="J17" s="67"/>
      <c r="K17" s="66">
        <f t="shared" si="1"/>
        <v>0</v>
      </c>
      <c r="L17" s="66">
        <f t="shared" si="2"/>
        <v>0</v>
      </c>
      <c r="M17" s="66">
        <f t="shared" si="3"/>
        <v>0</v>
      </c>
      <c r="N17" s="65"/>
      <c r="O17" s="65"/>
    </row>
    <row r="18" spans="1:15" x14ac:dyDescent="0.35">
      <c r="A18" s="70"/>
      <c r="B18" s="70"/>
      <c r="C18" s="70"/>
      <c r="D18" s="70"/>
      <c r="E18" s="69"/>
      <c r="F18" s="69"/>
      <c r="G18" s="67"/>
      <c r="H18" s="66">
        <f t="shared" si="0"/>
        <v>0</v>
      </c>
      <c r="I18" s="68"/>
      <c r="J18" s="67"/>
      <c r="K18" s="66">
        <f t="shared" si="1"/>
        <v>0</v>
      </c>
      <c r="L18" s="66">
        <f t="shared" si="2"/>
        <v>0</v>
      </c>
      <c r="M18" s="66">
        <f t="shared" si="3"/>
        <v>0</v>
      </c>
      <c r="N18" s="65"/>
      <c r="O18" s="65"/>
    </row>
    <row r="19" spans="1:15" x14ac:dyDescent="0.35">
      <c r="A19" s="70"/>
      <c r="B19" s="70"/>
      <c r="C19" s="70"/>
      <c r="D19" s="70"/>
      <c r="E19" s="69"/>
      <c r="F19" s="69"/>
      <c r="G19" s="67"/>
      <c r="H19" s="66">
        <f t="shared" si="0"/>
        <v>0</v>
      </c>
      <c r="I19" s="68"/>
      <c r="J19" s="67"/>
      <c r="K19" s="66">
        <f t="shared" si="1"/>
        <v>0</v>
      </c>
      <c r="L19" s="66">
        <f t="shared" si="2"/>
        <v>0</v>
      </c>
      <c r="M19" s="66">
        <f t="shared" si="3"/>
        <v>0</v>
      </c>
      <c r="N19" s="65"/>
      <c r="O19" s="65"/>
    </row>
    <row r="20" spans="1:15" x14ac:dyDescent="0.35">
      <c r="A20" s="70"/>
      <c r="B20" s="70"/>
      <c r="C20" s="70"/>
      <c r="D20" s="70"/>
      <c r="E20" s="69"/>
      <c r="F20" s="69"/>
      <c r="G20" s="67"/>
      <c r="H20" s="66">
        <f t="shared" si="0"/>
        <v>0</v>
      </c>
      <c r="I20" s="68"/>
      <c r="J20" s="67"/>
      <c r="K20" s="66">
        <f t="shared" si="1"/>
        <v>0</v>
      </c>
      <c r="L20" s="66">
        <f t="shared" si="2"/>
        <v>0</v>
      </c>
      <c r="M20" s="66">
        <f t="shared" si="3"/>
        <v>0</v>
      </c>
      <c r="N20" s="65"/>
      <c r="O20" s="65"/>
    </row>
    <row r="21" spans="1:15" x14ac:dyDescent="0.35">
      <c r="A21" s="70"/>
      <c r="B21" s="70"/>
      <c r="C21" s="70"/>
      <c r="D21" s="70"/>
      <c r="E21" s="69"/>
      <c r="F21" s="69"/>
      <c r="G21" s="67"/>
      <c r="H21" s="66">
        <f t="shared" si="0"/>
        <v>0</v>
      </c>
      <c r="I21" s="68"/>
      <c r="J21" s="67"/>
      <c r="K21" s="66">
        <f t="shared" si="1"/>
        <v>0</v>
      </c>
      <c r="L21" s="66">
        <f t="shared" si="2"/>
        <v>0</v>
      </c>
      <c r="M21" s="66">
        <f t="shared" si="3"/>
        <v>0</v>
      </c>
      <c r="N21" s="65"/>
      <c r="O21" s="65"/>
    </row>
    <row r="22" spans="1:15" x14ac:dyDescent="0.35">
      <c r="A22" s="70"/>
      <c r="B22" s="70"/>
      <c r="C22" s="70"/>
      <c r="D22" s="70"/>
      <c r="E22" s="69"/>
      <c r="F22" s="69"/>
      <c r="G22" s="67"/>
      <c r="H22" s="66">
        <f t="shared" si="0"/>
        <v>0</v>
      </c>
      <c r="I22" s="68"/>
      <c r="J22" s="67"/>
      <c r="K22" s="66">
        <f t="shared" si="1"/>
        <v>0</v>
      </c>
      <c r="L22" s="66">
        <f t="shared" si="2"/>
        <v>0</v>
      </c>
      <c r="M22" s="66">
        <f t="shared" si="3"/>
        <v>0</v>
      </c>
      <c r="N22" s="65"/>
      <c r="O22" s="65"/>
    </row>
    <row r="23" spans="1:15" x14ac:dyDescent="0.35">
      <c r="A23" s="70"/>
      <c r="B23" s="70"/>
      <c r="C23" s="70"/>
      <c r="D23" s="70"/>
      <c r="E23" s="69"/>
      <c r="F23" s="69"/>
      <c r="G23" s="67"/>
      <c r="H23" s="66">
        <f t="shared" si="0"/>
        <v>0</v>
      </c>
      <c r="I23" s="68"/>
      <c r="J23" s="67"/>
      <c r="K23" s="66">
        <f t="shared" si="1"/>
        <v>0</v>
      </c>
      <c r="L23" s="66">
        <f t="shared" si="2"/>
        <v>0</v>
      </c>
      <c r="M23" s="66">
        <f t="shared" si="3"/>
        <v>0</v>
      </c>
      <c r="N23" s="65"/>
      <c r="O23" s="65"/>
    </row>
    <row r="24" spans="1:15" x14ac:dyDescent="0.35">
      <c r="A24" s="70"/>
      <c r="B24" s="70"/>
      <c r="C24" s="70"/>
      <c r="D24" s="70"/>
      <c r="E24" s="69"/>
      <c r="F24" s="69"/>
      <c r="G24" s="67"/>
      <c r="H24" s="66">
        <f t="shared" si="0"/>
        <v>0</v>
      </c>
      <c r="I24" s="68"/>
      <c r="J24" s="67"/>
      <c r="K24" s="66">
        <f t="shared" si="1"/>
        <v>0</v>
      </c>
      <c r="L24" s="66">
        <f t="shared" si="2"/>
        <v>0</v>
      </c>
      <c r="M24" s="66">
        <f t="shared" si="3"/>
        <v>0</v>
      </c>
      <c r="N24" s="65"/>
      <c r="O24" s="65"/>
    </row>
    <row r="25" spans="1:15" x14ac:dyDescent="0.35">
      <c r="A25" s="70"/>
      <c r="B25" s="70"/>
      <c r="C25" s="70"/>
      <c r="D25" s="70"/>
      <c r="E25" s="69"/>
      <c r="F25" s="69"/>
      <c r="G25" s="67"/>
      <c r="H25" s="66">
        <f t="shared" si="0"/>
        <v>0</v>
      </c>
      <c r="I25" s="68"/>
      <c r="J25" s="67"/>
      <c r="K25" s="66">
        <f t="shared" si="1"/>
        <v>0</v>
      </c>
      <c r="L25" s="66">
        <f t="shared" si="2"/>
        <v>0</v>
      </c>
      <c r="M25" s="66">
        <f t="shared" si="3"/>
        <v>0</v>
      </c>
      <c r="N25" s="65"/>
      <c r="O25" s="65"/>
    </row>
    <row r="26" spans="1:15" x14ac:dyDescent="0.35">
      <c r="A26" s="70"/>
      <c r="B26" s="70"/>
      <c r="C26" s="70"/>
      <c r="D26" s="70"/>
      <c r="E26" s="69"/>
      <c r="F26" s="69"/>
      <c r="G26" s="67"/>
      <c r="H26" s="66">
        <f t="shared" si="0"/>
        <v>0</v>
      </c>
      <c r="I26" s="68"/>
      <c r="J26" s="67"/>
      <c r="K26" s="66">
        <f t="shared" si="1"/>
        <v>0</v>
      </c>
      <c r="L26" s="66">
        <f t="shared" si="2"/>
        <v>0</v>
      </c>
      <c r="M26" s="66">
        <f t="shared" si="3"/>
        <v>0</v>
      </c>
      <c r="N26" s="65"/>
      <c r="O26" s="65"/>
    </row>
    <row r="27" spans="1:15" x14ac:dyDescent="0.35">
      <c r="A27" s="70"/>
      <c r="B27" s="70"/>
      <c r="C27" s="70"/>
      <c r="D27" s="70"/>
      <c r="E27" s="69"/>
      <c r="F27" s="69"/>
      <c r="G27" s="67"/>
      <c r="H27" s="66">
        <f t="shared" si="0"/>
        <v>0</v>
      </c>
      <c r="I27" s="68"/>
      <c r="J27" s="67"/>
      <c r="K27" s="66">
        <f t="shared" si="1"/>
        <v>0</v>
      </c>
      <c r="L27" s="66">
        <f t="shared" si="2"/>
        <v>0</v>
      </c>
      <c r="M27" s="66">
        <f t="shared" si="3"/>
        <v>0</v>
      </c>
      <c r="N27" s="65"/>
      <c r="O27" s="65"/>
    </row>
    <row r="28" spans="1:15" x14ac:dyDescent="0.35">
      <c r="A28" s="70"/>
      <c r="B28" s="70"/>
      <c r="C28" s="70"/>
      <c r="D28" s="70"/>
      <c r="E28" s="69"/>
      <c r="F28" s="69"/>
      <c r="G28" s="67"/>
      <c r="H28" s="66">
        <f t="shared" si="0"/>
        <v>0</v>
      </c>
      <c r="I28" s="68"/>
      <c r="J28" s="67"/>
      <c r="K28" s="66">
        <f t="shared" si="1"/>
        <v>0</v>
      </c>
      <c r="L28" s="66">
        <f t="shared" si="2"/>
        <v>0</v>
      </c>
      <c r="M28" s="66">
        <f t="shared" si="3"/>
        <v>0</v>
      </c>
      <c r="N28" s="65"/>
      <c r="O28" s="65"/>
    </row>
    <row r="29" spans="1:15" x14ac:dyDescent="0.35">
      <c r="A29" s="70"/>
      <c r="B29" s="70"/>
      <c r="C29" s="70"/>
      <c r="D29" s="70"/>
      <c r="E29" s="69"/>
      <c r="F29" s="69"/>
      <c r="G29" s="67"/>
      <c r="H29" s="66">
        <f t="shared" si="0"/>
        <v>0</v>
      </c>
      <c r="I29" s="68"/>
      <c r="J29" s="67"/>
      <c r="K29" s="66">
        <f t="shared" si="1"/>
        <v>0</v>
      </c>
      <c r="L29" s="66">
        <f t="shared" si="2"/>
        <v>0</v>
      </c>
      <c r="M29" s="66">
        <f t="shared" si="3"/>
        <v>0</v>
      </c>
      <c r="N29" s="65"/>
      <c r="O29" s="65"/>
    </row>
    <row r="30" spans="1:15" x14ac:dyDescent="0.35">
      <c r="A30" s="70"/>
      <c r="B30" s="70"/>
      <c r="C30" s="70"/>
      <c r="D30" s="70"/>
      <c r="E30" s="69"/>
      <c r="F30" s="69"/>
      <c r="G30" s="67"/>
      <c r="H30" s="66">
        <f t="shared" si="0"/>
        <v>0</v>
      </c>
      <c r="I30" s="68"/>
      <c r="J30" s="67"/>
      <c r="K30" s="66">
        <f t="shared" si="1"/>
        <v>0</v>
      </c>
      <c r="L30" s="66">
        <f t="shared" si="2"/>
        <v>0</v>
      </c>
      <c r="M30" s="66">
        <f t="shared" si="3"/>
        <v>0</v>
      </c>
      <c r="N30" s="65"/>
      <c r="O30" s="65"/>
    </row>
    <row r="31" spans="1:15" x14ac:dyDescent="0.35">
      <c r="A31" s="70"/>
      <c r="B31" s="70"/>
      <c r="C31" s="70"/>
      <c r="D31" s="70"/>
      <c r="E31" s="69"/>
      <c r="F31" s="69"/>
      <c r="G31" s="67"/>
      <c r="H31" s="66">
        <f t="shared" si="0"/>
        <v>0</v>
      </c>
      <c r="I31" s="68"/>
      <c r="J31" s="67"/>
      <c r="K31" s="66">
        <f t="shared" si="1"/>
        <v>0</v>
      </c>
      <c r="L31" s="66">
        <f t="shared" si="2"/>
        <v>0</v>
      </c>
      <c r="M31" s="66">
        <f t="shared" si="3"/>
        <v>0</v>
      </c>
      <c r="N31" s="65"/>
      <c r="O31" s="65"/>
    </row>
    <row r="32" spans="1:15" x14ac:dyDescent="0.35">
      <c r="A32" s="70"/>
      <c r="B32" s="70"/>
      <c r="C32" s="70"/>
      <c r="D32" s="70"/>
      <c r="E32" s="69"/>
      <c r="F32" s="69"/>
      <c r="G32" s="67"/>
      <c r="H32" s="66">
        <f t="shared" si="0"/>
        <v>0</v>
      </c>
      <c r="I32" s="68"/>
      <c r="J32" s="67"/>
      <c r="K32" s="66">
        <f t="shared" si="1"/>
        <v>0</v>
      </c>
      <c r="L32" s="66">
        <f t="shared" si="2"/>
        <v>0</v>
      </c>
      <c r="M32" s="66">
        <f t="shared" si="3"/>
        <v>0</v>
      </c>
      <c r="N32" s="65"/>
      <c r="O32" s="65"/>
    </row>
    <row r="33" spans="1:15" x14ac:dyDescent="0.35">
      <c r="A33" s="70"/>
      <c r="B33" s="70"/>
      <c r="C33" s="70"/>
      <c r="D33" s="70"/>
      <c r="E33" s="69"/>
      <c r="F33" s="69"/>
      <c r="G33" s="67"/>
      <c r="H33" s="66">
        <f t="shared" si="0"/>
        <v>0</v>
      </c>
      <c r="I33" s="68"/>
      <c r="J33" s="67"/>
      <c r="K33" s="66">
        <f t="shared" si="1"/>
        <v>0</v>
      </c>
      <c r="L33" s="66">
        <f t="shared" si="2"/>
        <v>0</v>
      </c>
      <c r="M33" s="66">
        <f t="shared" si="3"/>
        <v>0</v>
      </c>
      <c r="N33" s="65"/>
      <c r="O33" s="65"/>
    </row>
    <row r="34" spans="1:15" x14ac:dyDescent="0.35">
      <c r="A34" s="70"/>
      <c r="B34" s="70"/>
      <c r="C34" s="70"/>
      <c r="D34" s="70"/>
      <c r="E34" s="69"/>
      <c r="F34" s="69"/>
      <c r="G34" s="67"/>
      <c r="H34" s="66">
        <f t="shared" si="0"/>
        <v>0</v>
      </c>
      <c r="I34" s="68"/>
      <c r="J34" s="67"/>
      <c r="K34" s="66">
        <f t="shared" si="1"/>
        <v>0</v>
      </c>
      <c r="L34" s="66">
        <f t="shared" si="2"/>
        <v>0</v>
      </c>
      <c r="M34" s="66">
        <f t="shared" si="3"/>
        <v>0</v>
      </c>
      <c r="N34" s="65"/>
      <c r="O34" s="65"/>
    </row>
    <row r="35" spans="1:15" x14ac:dyDescent="0.35">
      <c r="A35" s="70"/>
      <c r="B35" s="70"/>
      <c r="C35" s="70"/>
      <c r="D35" s="70"/>
      <c r="E35" s="69"/>
      <c r="F35" s="69"/>
      <c r="G35" s="67"/>
      <c r="H35" s="66">
        <f t="shared" ref="H35:H66" si="4">ROUND(E35*F35*G35,0)</f>
        <v>0</v>
      </c>
      <c r="I35" s="68"/>
      <c r="J35" s="67"/>
      <c r="K35" s="66">
        <f t="shared" ref="K35:K66" si="5">ROUND(E35*F35*J35,0)</f>
        <v>0</v>
      </c>
      <c r="L35" s="66">
        <f t="shared" ref="L35:L66" si="6">ROUND(K35*0.7,0)</f>
        <v>0</v>
      </c>
      <c r="M35" s="66">
        <f t="shared" ref="M35:M66" si="7">ROUND(K35*0.6,0)</f>
        <v>0</v>
      </c>
      <c r="N35" s="65"/>
      <c r="O35" s="65"/>
    </row>
    <row r="36" spans="1:15" x14ac:dyDescent="0.35">
      <c r="A36" s="70"/>
      <c r="B36" s="70"/>
      <c r="C36" s="70"/>
      <c r="D36" s="70"/>
      <c r="E36" s="69"/>
      <c r="F36" s="69"/>
      <c r="G36" s="67"/>
      <c r="H36" s="66">
        <f t="shared" si="4"/>
        <v>0</v>
      </c>
      <c r="I36" s="68"/>
      <c r="J36" s="67"/>
      <c r="K36" s="66">
        <f t="shared" si="5"/>
        <v>0</v>
      </c>
      <c r="L36" s="66">
        <f t="shared" si="6"/>
        <v>0</v>
      </c>
      <c r="M36" s="66">
        <f t="shared" si="7"/>
        <v>0</v>
      </c>
      <c r="N36" s="65"/>
      <c r="O36" s="65"/>
    </row>
    <row r="37" spans="1:15" x14ac:dyDescent="0.35">
      <c r="A37" s="70"/>
      <c r="B37" s="70"/>
      <c r="C37" s="70"/>
      <c r="D37" s="70"/>
      <c r="E37" s="69"/>
      <c r="F37" s="69"/>
      <c r="G37" s="67"/>
      <c r="H37" s="66">
        <f t="shared" si="4"/>
        <v>0</v>
      </c>
      <c r="I37" s="68"/>
      <c r="J37" s="67"/>
      <c r="K37" s="66">
        <f t="shared" si="5"/>
        <v>0</v>
      </c>
      <c r="L37" s="66">
        <f t="shared" si="6"/>
        <v>0</v>
      </c>
      <c r="M37" s="66">
        <f t="shared" si="7"/>
        <v>0</v>
      </c>
      <c r="N37" s="65"/>
      <c r="O37" s="65"/>
    </row>
    <row r="38" spans="1:15" x14ac:dyDescent="0.35">
      <c r="A38" s="70"/>
      <c r="B38" s="70"/>
      <c r="C38" s="70"/>
      <c r="D38" s="70"/>
      <c r="E38" s="69"/>
      <c r="F38" s="69"/>
      <c r="G38" s="67"/>
      <c r="H38" s="66">
        <f t="shared" si="4"/>
        <v>0</v>
      </c>
      <c r="I38" s="68"/>
      <c r="J38" s="67"/>
      <c r="K38" s="66">
        <f t="shared" si="5"/>
        <v>0</v>
      </c>
      <c r="L38" s="66">
        <f t="shared" si="6"/>
        <v>0</v>
      </c>
      <c r="M38" s="66">
        <f t="shared" si="7"/>
        <v>0</v>
      </c>
      <c r="N38" s="65"/>
      <c r="O38" s="65"/>
    </row>
    <row r="39" spans="1:15" x14ac:dyDescent="0.35">
      <c r="A39" s="70"/>
      <c r="B39" s="70"/>
      <c r="C39" s="70"/>
      <c r="D39" s="70"/>
      <c r="E39" s="69"/>
      <c r="F39" s="69"/>
      <c r="G39" s="67"/>
      <c r="H39" s="66">
        <f t="shared" si="4"/>
        <v>0</v>
      </c>
      <c r="I39" s="68"/>
      <c r="J39" s="67"/>
      <c r="K39" s="66">
        <f t="shared" si="5"/>
        <v>0</v>
      </c>
      <c r="L39" s="66">
        <f t="shared" si="6"/>
        <v>0</v>
      </c>
      <c r="M39" s="66">
        <f t="shared" si="7"/>
        <v>0</v>
      </c>
      <c r="N39" s="65"/>
      <c r="O39" s="65"/>
    </row>
    <row r="40" spans="1:15" x14ac:dyDescent="0.35">
      <c r="A40" s="70"/>
      <c r="B40" s="70"/>
      <c r="C40" s="70"/>
      <c r="D40" s="70"/>
      <c r="E40" s="69"/>
      <c r="F40" s="69"/>
      <c r="G40" s="67"/>
      <c r="H40" s="66">
        <f t="shared" si="4"/>
        <v>0</v>
      </c>
      <c r="I40" s="68"/>
      <c r="J40" s="67"/>
      <c r="K40" s="66">
        <f t="shared" si="5"/>
        <v>0</v>
      </c>
      <c r="L40" s="66">
        <f t="shared" si="6"/>
        <v>0</v>
      </c>
      <c r="M40" s="66">
        <f t="shared" si="7"/>
        <v>0</v>
      </c>
      <c r="N40" s="65"/>
      <c r="O40" s="65"/>
    </row>
    <row r="41" spans="1:15" x14ac:dyDescent="0.35">
      <c r="A41" s="70"/>
      <c r="B41" s="70"/>
      <c r="C41" s="70"/>
      <c r="D41" s="70"/>
      <c r="E41" s="69"/>
      <c r="F41" s="69"/>
      <c r="G41" s="67"/>
      <c r="H41" s="66">
        <f t="shared" si="4"/>
        <v>0</v>
      </c>
      <c r="I41" s="68"/>
      <c r="J41" s="67"/>
      <c r="K41" s="66">
        <f t="shared" si="5"/>
        <v>0</v>
      </c>
      <c r="L41" s="66">
        <f t="shared" si="6"/>
        <v>0</v>
      </c>
      <c r="M41" s="66">
        <f t="shared" si="7"/>
        <v>0</v>
      </c>
      <c r="N41" s="65"/>
      <c r="O41" s="65"/>
    </row>
    <row r="42" spans="1:15" x14ac:dyDescent="0.35">
      <c r="A42" s="70"/>
      <c r="B42" s="70"/>
      <c r="C42" s="70"/>
      <c r="D42" s="70"/>
      <c r="E42" s="69"/>
      <c r="F42" s="69"/>
      <c r="G42" s="67"/>
      <c r="H42" s="66">
        <f t="shared" si="4"/>
        <v>0</v>
      </c>
      <c r="I42" s="68"/>
      <c r="J42" s="67"/>
      <c r="K42" s="66">
        <f t="shared" si="5"/>
        <v>0</v>
      </c>
      <c r="L42" s="66">
        <f t="shared" si="6"/>
        <v>0</v>
      </c>
      <c r="M42" s="66">
        <f t="shared" si="7"/>
        <v>0</v>
      </c>
      <c r="N42" s="65"/>
      <c r="O42" s="65"/>
    </row>
    <row r="43" spans="1:15" x14ac:dyDescent="0.35">
      <c r="A43" s="70"/>
      <c r="B43" s="70"/>
      <c r="C43" s="70"/>
      <c r="D43" s="70"/>
      <c r="E43" s="69"/>
      <c r="F43" s="69"/>
      <c r="G43" s="67"/>
      <c r="H43" s="66">
        <f t="shared" si="4"/>
        <v>0</v>
      </c>
      <c r="I43" s="68"/>
      <c r="J43" s="67"/>
      <c r="K43" s="66">
        <f t="shared" si="5"/>
        <v>0</v>
      </c>
      <c r="L43" s="66">
        <f t="shared" si="6"/>
        <v>0</v>
      </c>
      <c r="M43" s="66">
        <f t="shared" si="7"/>
        <v>0</v>
      </c>
      <c r="N43" s="65"/>
      <c r="O43" s="65"/>
    </row>
    <row r="44" spans="1:15" x14ac:dyDescent="0.35">
      <c r="A44" s="70"/>
      <c r="B44" s="70"/>
      <c r="C44" s="70"/>
      <c r="D44" s="70"/>
      <c r="E44" s="69"/>
      <c r="F44" s="69"/>
      <c r="G44" s="67"/>
      <c r="H44" s="66">
        <f t="shared" si="4"/>
        <v>0</v>
      </c>
      <c r="I44" s="68"/>
      <c r="J44" s="67"/>
      <c r="K44" s="66">
        <f t="shared" si="5"/>
        <v>0</v>
      </c>
      <c r="L44" s="66">
        <f t="shared" si="6"/>
        <v>0</v>
      </c>
      <c r="M44" s="66">
        <f t="shared" si="7"/>
        <v>0</v>
      </c>
      <c r="N44" s="65"/>
      <c r="O44" s="65"/>
    </row>
    <row r="45" spans="1:15" x14ac:dyDescent="0.35">
      <c r="A45" s="70"/>
      <c r="B45" s="70"/>
      <c r="C45" s="70"/>
      <c r="D45" s="70"/>
      <c r="E45" s="69"/>
      <c r="F45" s="69"/>
      <c r="G45" s="67"/>
      <c r="H45" s="66">
        <f t="shared" si="4"/>
        <v>0</v>
      </c>
      <c r="I45" s="68"/>
      <c r="J45" s="67"/>
      <c r="K45" s="66">
        <f t="shared" si="5"/>
        <v>0</v>
      </c>
      <c r="L45" s="66">
        <f t="shared" si="6"/>
        <v>0</v>
      </c>
      <c r="M45" s="66">
        <f t="shared" si="7"/>
        <v>0</v>
      </c>
      <c r="N45" s="65"/>
      <c r="O45" s="65"/>
    </row>
    <row r="46" spans="1:15" x14ac:dyDescent="0.35">
      <c r="A46" s="70"/>
      <c r="B46" s="70"/>
      <c r="C46" s="70"/>
      <c r="D46" s="70"/>
      <c r="E46" s="69"/>
      <c r="F46" s="69"/>
      <c r="G46" s="67"/>
      <c r="H46" s="66">
        <f t="shared" si="4"/>
        <v>0</v>
      </c>
      <c r="I46" s="68"/>
      <c r="J46" s="67"/>
      <c r="K46" s="66">
        <f t="shared" si="5"/>
        <v>0</v>
      </c>
      <c r="L46" s="66">
        <f t="shared" si="6"/>
        <v>0</v>
      </c>
      <c r="M46" s="66">
        <f t="shared" si="7"/>
        <v>0</v>
      </c>
      <c r="N46" s="65"/>
      <c r="O46" s="65"/>
    </row>
    <row r="47" spans="1:15" x14ac:dyDescent="0.35">
      <c r="A47" s="70"/>
      <c r="B47" s="70"/>
      <c r="C47" s="70"/>
      <c r="D47" s="70"/>
      <c r="E47" s="69"/>
      <c r="F47" s="69"/>
      <c r="G47" s="67"/>
      <c r="H47" s="66">
        <f t="shared" si="4"/>
        <v>0</v>
      </c>
      <c r="I47" s="68"/>
      <c r="J47" s="67"/>
      <c r="K47" s="66">
        <f t="shared" si="5"/>
        <v>0</v>
      </c>
      <c r="L47" s="66">
        <f t="shared" si="6"/>
        <v>0</v>
      </c>
      <c r="M47" s="66">
        <f t="shared" si="7"/>
        <v>0</v>
      </c>
      <c r="N47" s="65"/>
      <c r="O47" s="65"/>
    </row>
    <row r="48" spans="1:15" x14ac:dyDescent="0.35">
      <c r="A48" s="70"/>
      <c r="B48" s="70"/>
      <c r="C48" s="70"/>
      <c r="D48" s="70"/>
      <c r="E48" s="69"/>
      <c r="F48" s="69"/>
      <c r="G48" s="67"/>
      <c r="H48" s="66">
        <f t="shared" si="4"/>
        <v>0</v>
      </c>
      <c r="I48" s="68"/>
      <c r="J48" s="67"/>
      <c r="K48" s="66">
        <f t="shared" si="5"/>
        <v>0</v>
      </c>
      <c r="L48" s="66">
        <f t="shared" si="6"/>
        <v>0</v>
      </c>
      <c r="M48" s="66">
        <f t="shared" si="7"/>
        <v>0</v>
      </c>
      <c r="N48" s="65"/>
      <c r="O48" s="65"/>
    </row>
    <row r="49" spans="1:15" x14ac:dyDescent="0.35">
      <c r="A49" s="70"/>
      <c r="B49" s="70"/>
      <c r="C49" s="70"/>
      <c r="D49" s="70"/>
      <c r="E49" s="69"/>
      <c r="F49" s="69"/>
      <c r="G49" s="67"/>
      <c r="H49" s="66">
        <f t="shared" si="4"/>
        <v>0</v>
      </c>
      <c r="I49" s="68"/>
      <c r="J49" s="67"/>
      <c r="K49" s="66">
        <f t="shared" si="5"/>
        <v>0</v>
      </c>
      <c r="L49" s="66">
        <f t="shared" si="6"/>
        <v>0</v>
      </c>
      <c r="M49" s="66">
        <f t="shared" si="7"/>
        <v>0</v>
      </c>
      <c r="N49" s="65"/>
      <c r="O49" s="65"/>
    </row>
    <row r="50" spans="1:15" x14ac:dyDescent="0.35">
      <c r="A50" s="70"/>
      <c r="B50" s="70"/>
      <c r="C50" s="70"/>
      <c r="D50" s="70"/>
      <c r="E50" s="69"/>
      <c r="F50" s="69"/>
      <c r="G50" s="67"/>
      <c r="H50" s="66">
        <f t="shared" si="4"/>
        <v>0</v>
      </c>
      <c r="I50" s="68"/>
      <c r="J50" s="67"/>
      <c r="K50" s="66">
        <f t="shared" si="5"/>
        <v>0</v>
      </c>
      <c r="L50" s="66">
        <f t="shared" si="6"/>
        <v>0</v>
      </c>
      <c r="M50" s="66">
        <f t="shared" si="7"/>
        <v>0</v>
      </c>
      <c r="N50" s="65"/>
      <c r="O50" s="65"/>
    </row>
    <row r="51" spans="1:15" x14ac:dyDescent="0.35">
      <c r="A51" s="70"/>
      <c r="B51" s="70"/>
      <c r="C51" s="70"/>
      <c r="D51" s="70"/>
      <c r="E51" s="69"/>
      <c r="F51" s="69"/>
      <c r="G51" s="67"/>
      <c r="H51" s="66">
        <f t="shared" si="4"/>
        <v>0</v>
      </c>
      <c r="I51" s="68"/>
      <c r="J51" s="67"/>
      <c r="K51" s="66">
        <f t="shared" si="5"/>
        <v>0</v>
      </c>
      <c r="L51" s="66">
        <f t="shared" si="6"/>
        <v>0</v>
      </c>
      <c r="M51" s="66">
        <f t="shared" si="7"/>
        <v>0</v>
      </c>
      <c r="N51" s="65"/>
      <c r="O51" s="65"/>
    </row>
    <row r="52" spans="1:15" x14ac:dyDescent="0.35">
      <c r="A52" s="70"/>
      <c r="B52" s="70"/>
      <c r="C52" s="70"/>
      <c r="D52" s="70"/>
      <c r="E52" s="69"/>
      <c r="F52" s="69"/>
      <c r="G52" s="67"/>
      <c r="H52" s="66">
        <f t="shared" si="4"/>
        <v>0</v>
      </c>
      <c r="I52" s="68"/>
      <c r="J52" s="67"/>
      <c r="K52" s="66">
        <f t="shared" si="5"/>
        <v>0</v>
      </c>
      <c r="L52" s="66">
        <f t="shared" si="6"/>
        <v>0</v>
      </c>
      <c r="M52" s="66">
        <f t="shared" si="7"/>
        <v>0</v>
      </c>
      <c r="N52" s="65"/>
      <c r="O52" s="65"/>
    </row>
    <row r="53" spans="1:15" x14ac:dyDescent="0.35">
      <c r="A53" s="70"/>
      <c r="B53" s="70"/>
      <c r="C53" s="70"/>
      <c r="D53" s="70"/>
      <c r="E53" s="69"/>
      <c r="F53" s="69"/>
      <c r="G53" s="67"/>
      <c r="H53" s="66">
        <f t="shared" si="4"/>
        <v>0</v>
      </c>
      <c r="I53" s="68"/>
      <c r="J53" s="67"/>
      <c r="K53" s="66">
        <f t="shared" si="5"/>
        <v>0</v>
      </c>
      <c r="L53" s="66">
        <f t="shared" si="6"/>
        <v>0</v>
      </c>
      <c r="M53" s="66">
        <f t="shared" si="7"/>
        <v>0</v>
      </c>
      <c r="N53" s="65"/>
      <c r="O53" s="65"/>
    </row>
    <row r="54" spans="1:15" x14ac:dyDescent="0.35">
      <c r="A54" s="70"/>
      <c r="B54" s="70"/>
      <c r="C54" s="70"/>
      <c r="D54" s="70"/>
      <c r="E54" s="69"/>
      <c r="F54" s="69"/>
      <c r="G54" s="67"/>
      <c r="H54" s="66">
        <f t="shared" si="4"/>
        <v>0</v>
      </c>
      <c r="I54" s="68"/>
      <c r="J54" s="67"/>
      <c r="K54" s="66">
        <f t="shared" si="5"/>
        <v>0</v>
      </c>
      <c r="L54" s="66">
        <f t="shared" si="6"/>
        <v>0</v>
      </c>
      <c r="M54" s="66">
        <f t="shared" si="7"/>
        <v>0</v>
      </c>
      <c r="N54" s="65"/>
      <c r="O54" s="65"/>
    </row>
    <row r="55" spans="1:15" x14ac:dyDescent="0.35">
      <c r="A55" s="70"/>
      <c r="B55" s="70"/>
      <c r="C55" s="70"/>
      <c r="D55" s="70"/>
      <c r="E55" s="69"/>
      <c r="F55" s="69"/>
      <c r="G55" s="67"/>
      <c r="H55" s="66">
        <f t="shared" si="4"/>
        <v>0</v>
      </c>
      <c r="I55" s="68"/>
      <c r="J55" s="67"/>
      <c r="K55" s="66">
        <f t="shared" si="5"/>
        <v>0</v>
      </c>
      <c r="L55" s="66">
        <f t="shared" si="6"/>
        <v>0</v>
      </c>
      <c r="M55" s="66">
        <f t="shared" si="7"/>
        <v>0</v>
      </c>
      <c r="N55" s="65"/>
      <c r="O55" s="65"/>
    </row>
    <row r="56" spans="1:15" x14ac:dyDescent="0.35">
      <c r="A56" s="70"/>
      <c r="B56" s="70"/>
      <c r="C56" s="70"/>
      <c r="D56" s="70"/>
      <c r="E56" s="69"/>
      <c r="F56" s="69"/>
      <c r="G56" s="67"/>
      <c r="H56" s="66">
        <f t="shared" si="4"/>
        <v>0</v>
      </c>
      <c r="I56" s="68"/>
      <c r="J56" s="67"/>
      <c r="K56" s="66">
        <f t="shared" si="5"/>
        <v>0</v>
      </c>
      <c r="L56" s="66">
        <f t="shared" si="6"/>
        <v>0</v>
      </c>
      <c r="M56" s="66">
        <f t="shared" si="7"/>
        <v>0</v>
      </c>
      <c r="N56" s="65"/>
      <c r="O56" s="65"/>
    </row>
    <row r="57" spans="1:15" x14ac:dyDescent="0.35">
      <c r="A57" s="70"/>
      <c r="B57" s="70"/>
      <c r="C57" s="70"/>
      <c r="D57" s="70"/>
      <c r="E57" s="69"/>
      <c r="F57" s="69"/>
      <c r="G57" s="67"/>
      <c r="H57" s="66">
        <f t="shared" si="4"/>
        <v>0</v>
      </c>
      <c r="I57" s="68"/>
      <c r="J57" s="67"/>
      <c r="K57" s="66">
        <f t="shared" si="5"/>
        <v>0</v>
      </c>
      <c r="L57" s="66">
        <f t="shared" si="6"/>
        <v>0</v>
      </c>
      <c r="M57" s="66">
        <f t="shared" si="7"/>
        <v>0</v>
      </c>
      <c r="N57" s="65"/>
      <c r="O57" s="65"/>
    </row>
    <row r="58" spans="1:15" x14ac:dyDescent="0.35">
      <c r="A58" s="70"/>
      <c r="B58" s="70"/>
      <c r="C58" s="70"/>
      <c r="D58" s="70"/>
      <c r="E58" s="69"/>
      <c r="F58" s="69"/>
      <c r="G58" s="67"/>
      <c r="H58" s="66">
        <f t="shared" si="4"/>
        <v>0</v>
      </c>
      <c r="I58" s="68"/>
      <c r="J58" s="67"/>
      <c r="K58" s="66">
        <f t="shared" si="5"/>
        <v>0</v>
      </c>
      <c r="L58" s="66">
        <f t="shared" si="6"/>
        <v>0</v>
      </c>
      <c r="M58" s="66">
        <f t="shared" si="7"/>
        <v>0</v>
      </c>
      <c r="N58" s="65"/>
      <c r="O58" s="65"/>
    </row>
    <row r="59" spans="1:15" x14ac:dyDescent="0.35">
      <c r="A59" s="70"/>
      <c r="B59" s="70"/>
      <c r="C59" s="70"/>
      <c r="D59" s="70"/>
      <c r="E59" s="69"/>
      <c r="F59" s="69"/>
      <c r="G59" s="67"/>
      <c r="H59" s="66">
        <f t="shared" si="4"/>
        <v>0</v>
      </c>
      <c r="I59" s="68"/>
      <c r="J59" s="67"/>
      <c r="K59" s="66">
        <f t="shared" si="5"/>
        <v>0</v>
      </c>
      <c r="L59" s="66">
        <f t="shared" si="6"/>
        <v>0</v>
      </c>
      <c r="M59" s="66">
        <f t="shared" si="7"/>
        <v>0</v>
      </c>
      <c r="N59" s="65"/>
      <c r="O59" s="65"/>
    </row>
    <row r="60" spans="1:15" x14ac:dyDescent="0.35">
      <c r="A60" s="70"/>
      <c r="B60" s="70"/>
      <c r="C60" s="70"/>
      <c r="D60" s="70"/>
      <c r="E60" s="69"/>
      <c r="F60" s="69"/>
      <c r="G60" s="67"/>
      <c r="H60" s="66">
        <f t="shared" si="4"/>
        <v>0</v>
      </c>
      <c r="I60" s="68"/>
      <c r="J60" s="67"/>
      <c r="K60" s="66">
        <f t="shared" si="5"/>
        <v>0</v>
      </c>
      <c r="L60" s="66">
        <f t="shared" si="6"/>
        <v>0</v>
      </c>
      <c r="M60" s="66">
        <f t="shared" si="7"/>
        <v>0</v>
      </c>
      <c r="N60" s="65"/>
      <c r="O60" s="65"/>
    </row>
    <row r="61" spans="1:15" x14ac:dyDescent="0.35">
      <c r="A61" s="70"/>
      <c r="B61" s="70"/>
      <c r="C61" s="70"/>
      <c r="D61" s="70"/>
      <c r="E61" s="69"/>
      <c r="F61" s="69"/>
      <c r="G61" s="67"/>
      <c r="H61" s="66">
        <f t="shared" si="4"/>
        <v>0</v>
      </c>
      <c r="I61" s="68"/>
      <c r="J61" s="67"/>
      <c r="K61" s="66">
        <f t="shared" si="5"/>
        <v>0</v>
      </c>
      <c r="L61" s="66">
        <f t="shared" si="6"/>
        <v>0</v>
      </c>
      <c r="M61" s="66">
        <f t="shared" si="7"/>
        <v>0</v>
      </c>
      <c r="N61" s="65"/>
      <c r="O61" s="65"/>
    </row>
    <row r="62" spans="1:15" x14ac:dyDescent="0.35">
      <c r="A62" s="70"/>
      <c r="B62" s="70"/>
      <c r="C62" s="70"/>
      <c r="D62" s="70"/>
      <c r="E62" s="69"/>
      <c r="F62" s="69"/>
      <c r="G62" s="67"/>
      <c r="H62" s="66">
        <f t="shared" si="4"/>
        <v>0</v>
      </c>
      <c r="I62" s="68"/>
      <c r="J62" s="67"/>
      <c r="K62" s="66">
        <f t="shared" si="5"/>
        <v>0</v>
      </c>
      <c r="L62" s="66">
        <f t="shared" si="6"/>
        <v>0</v>
      </c>
      <c r="M62" s="66">
        <f t="shared" si="7"/>
        <v>0</v>
      </c>
      <c r="N62" s="65"/>
      <c r="O62" s="65"/>
    </row>
    <row r="63" spans="1:15" x14ac:dyDescent="0.35">
      <c r="A63" s="70"/>
      <c r="B63" s="70"/>
      <c r="C63" s="70"/>
      <c r="D63" s="70"/>
      <c r="E63" s="69"/>
      <c r="F63" s="69"/>
      <c r="G63" s="67"/>
      <c r="H63" s="66">
        <f t="shared" si="4"/>
        <v>0</v>
      </c>
      <c r="I63" s="68"/>
      <c r="J63" s="67"/>
      <c r="K63" s="66">
        <f t="shared" si="5"/>
        <v>0</v>
      </c>
      <c r="L63" s="66">
        <f t="shared" si="6"/>
        <v>0</v>
      </c>
      <c r="M63" s="66">
        <f t="shared" si="7"/>
        <v>0</v>
      </c>
      <c r="N63" s="65"/>
      <c r="O63" s="65"/>
    </row>
    <row r="64" spans="1:15" x14ac:dyDescent="0.35">
      <c r="A64" s="70"/>
      <c r="B64" s="70"/>
      <c r="C64" s="70"/>
      <c r="D64" s="70"/>
      <c r="E64" s="69"/>
      <c r="F64" s="69"/>
      <c r="G64" s="67"/>
      <c r="H64" s="66">
        <f t="shared" si="4"/>
        <v>0</v>
      </c>
      <c r="I64" s="68"/>
      <c r="J64" s="67"/>
      <c r="K64" s="66">
        <f t="shared" si="5"/>
        <v>0</v>
      </c>
      <c r="L64" s="66">
        <f t="shared" si="6"/>
        <v>0</v>
      </c>
      <c r="M64" s="66">
        <f t="shared" si="7"/>
        <v>0</v>
      </c>
      <c r="N64" s="65"/>
      <c r="O64" s="65"/>
    </row>
    <row r="65" spans="1:15" x14ac:dyDescent="0.35">
      <c r="A65" s="70"/>
      <c r="B65" s="70"/>
      <c r="C65" s="70"/>
      <c r="D65" s="70"/>
      <c r="E65" s="69"/>
      <c r="F65" s="69"/>
      <c r="G65" s="67"/>
      <c r="H65" s="66">
        <f t="shared" si="4"/>
        <v>0</v>
      </c>
      <c r="I65" s="68"/>
      <c r="J65" s="67"/>
      <c r="K65" s="66">
        <f t="shared" si="5"/>
        <v>0</v>
      </c>
      <c r="L65" s="66">
        <f t="shared" si="6"/>
        <v>0</v>
      </c>
      <c r="M65" s="66">
        <f t="shared" si="7"/>
        <v>0</v>
      </c>
      <c r="N65" s="65"/>
      <c r="O65" s="65"/>
    </row>
    <row r="66" spans="1:15" x14ac:dyDescent="0.35">
      <c r="A66" s="70"/>
      <c r="B66" s="70"/>
      <c r="C66" s="70"/>
      <c r="D66" s="70"/>
      <c r="E66" s="69"/>
      <c r="F66" s="69"/>
      <c r="G66" s="67"/>
      <c r="H66" s="66">
        <f t="shared" si="4"/>
        <v>0</v>
      </c>
      <c r="I66" s="68"/>
      <c r="J66" s="67"/>
      <c r="K66" s="66">
        <f t="shared" si="5"/>
        <v>0</v>
      </c>
      <c r="L66" s="66">
        <f t="shared" si="6"/>
        <v>0</v>
      </c>
      <c r="M66" s="66">
        <f t="shared" si="7"/>
        <v>0</v>
      </c>
      <c r="N66" s="65"/>
      <c r="O66" s="65"/>
    </row>
    <row r="67" spans="1:15" x14ac:dyDescent="0.35">
      <c r="A67" s="70"/>
      <c r="B67" s="70"/>
      <c r="C67" s="70"/>
      <c r="D67" s="70"/>
      <c r="E67" s="69"/>
      <c r="F67" s="69"/>
      <c r="G67" s="67"/>
      <c r="H67" s="66">
        <f t="shared" ref="H67:H98" si="8">ROUND(E67*F67*G67,0)</f>
        <v>0</v>
      </c>
      <c r="I67" s="68"/>
      <c r="J67" s="67"/>
      <c r="K67" s="66">
        <f t="shared" ref="K67:K98" si="9">ROUND(E67*F67*J67,0)</f>
        <v>0</v>
      </c>
      <c r="L67" s="66">
        <f t="shared" ref="L67:L98" si="10">ROUND(K67*0.7,0)</f>
        <v>0</v>
      </c>
      <c r="M67" s="66">
        <f t="shared" ref="M67:M75" si="11">ROUND(K67*0.6,0)</f>
        <v>0</v>
      </c>
      <c r="N67" s="65"/>
      <c r="O67" s="65"/>
    </row>
    <row r="68" spans="1:15" x14ac:dyDescent="0.35">
      <c r="A68" s="70"/>
      <c r="B68" s="70"/>
      <c r="C68" s="70"/>
      <c r="D68" s="70"/>
      <c r="E68" s="69"/>
      <c r="F68" s="69"/>
      <c r="G68" s="67"/>
      <c r="H68" s="66">
        <f t="shared" si="8"/>
        <v>0</v>
      </c>
      <c r="I68" s="68"/>
      <c r="J68" s="67"/>
      <c r="K68" s="66">
        <f t="shared" si="9"/>
        <v>0</v>
      </c>
      <c r="L68" s="66">
        <f t="shared" si="10"/>
        <v>0</v>
      </c>
      <c r="M68" s="66">
        <f t="shared" si="11"/>
        <v>0</v>
      </c>
      <c r="N68" s="65"/>
      <c r="O68" s="65"/>
    </row>
    <row r="69" spans="1:15" x14ac:dyDescent="0.35">
      <c r="A69" s="70"/>
      <c r="B69" s="70"/>
      <c r="C69" s="70"/>
      <c r="D69" s="70"/>
      <c r="E69" s="69"/>
      <c r="F69" s="69"/>
      <c r="G69" s="67"/>
      <c r="H69" s="66">
        <f t="shared" si="8"/>
        <v>0</v>
      </c>
      <c r="I69" s="68"/>
      <c r="J69" s="67"/>
      <c r="K69" s="66">
        <f t="shared" si="9"/>
        <v>0</v>
      </c>
      <c r="L69" s="66">
        <f t="shared" si="10"/>
        <v>0</v>
      </c>
      <c r="M69" s="66">
        <f t="shared" si="11"/>
        <v>0</v>
      </c>
      <c r="N69" s="65"/>
      <c r="O69" s="65"/>
    </row>
    <row r="70" spans="1:15" x14ac:dyDescent="0.35">
      <c r="A70" s="70"/>
      <c r="B70" s="70"/>
      <c r="C70" s="70"/>
      <c r="D70" s="70"/>
      <c r="E70" s="69"/>
      <c r="F70" s="69"/>
      <c r="G70" s="67"/>
      <c r="H70" s="66">
        <f t="shared" si="8"/>
        <v>0</v>
      </c>
      <c r="I70" s="68"/>
      <c r="J70" s="67"/>
      <c r="K70" s="66">
        <f t="shared" si="9"/>
        <v>0</v>
      </c>
      <c r="L70" s="66">
        <f t="shared" si="10"/>
        <v>0</v>
      </c>
      <c r="M70" s="66">
        <f t="shared" si="11"/>
        <v>0</v>
      </c>
      <c r="N70" s="65"/>
      <c r="O70" s="65"/>
    </row>
    <row r="71" spans="1:15" x14ac:dyDescent="0.35">
      <c r="A71" s="70"/>
      <c r="B71" s="70"/>
      <c r="C71" s="70"/>
      <c r="D71" s="70"/>
      <c r="E71" s="69"/>
      <c r="F71" s="69"/>
      <c r="G71" s="67"/>
      <c r="H71" s="66">
        <f t="shared" si="8"/>
        <v>0</v>
      </c>
      <c r="I71" s="68"/>
      <c r="J71" s="67"/>
      <c r="K71" s="66">
        <f t="shared" si="9"/>
        <v>0</v>
      </c>
      <c r="L71" s="66">
        <f t="shared" si="10"/>
        <v>0</v>
      </c>
      <c r="M71" s="66">
        <f t="shared" si="11"/>
        <v>0</v>
      </c>
      <c r="N71" s="65"/>
      <c r="O71" s="65"/>
    </row>
    <row r="72" spans="1:15" x14ac:dyDescent="0.35">
      <c r="A72" s="70"/>
      <c r="B72" s="70"/>
      <c r="C72" s="70"/>
      <c r="D72" s="70"/>
      <c r="E72" s="69"/>
      <c r="F72" s="69"/>
      <c r="G72" s="67"/>
      <c r="H72" s="66">
        <f t="shared" si="8"/>
        <v>0</v>
      </c>
      <c r="I72" s="68"/>
      <c r="J72" s="67"/>
      <c r="K72" s="66">
        <f t="shared" si="9"/>
        <v>0</v>
      </c>
      <c r="L72" s="66">
        <f t="shared" si="10"/>
        <v>0</v>
      </c>
      <c r="M72" s="66">
        <f t="shared" si="11"/>
        <v>0</v>
      </c>
      <c r="N72" s="65"/>
      <c r="O72" s="65"/>
    </row>
    <row r="73" spans="1:15" x14ac:dyDescent="0.35">
      <c r="A73" s="70"/>
      <c r="B73" s="70"/>
      <c r="C73" s="70"/>
      <c r="D73" s="70"/>
      <c r="E73" s="69"/>
      <c r="F73" s="69"/>
      <c r="G73" s="67"/>
      <c r="H73" s="66">
        <f t="shared" si="8"/>
        <v>0</v>
      </c>
      <c r="I73" s="68"/>
      <c r="J73" s="67"/>
      <c r="K73" s="66">
        <f t="shared" si="9"/>
        <v>0</v>
      </c>
      <c r="L73" s="66">
        <f t="shared" si="10"/>
        <v>0</v>
      </c>
      <c r="M73" s="66">
        <f t="shared" si="11"/>
        <v>0</v>
      </c>
      <c r="N73" s="65"/>
      <c r="O73" s="65"/>
    </row>
    <row r="74" spans="1:15" x14ac:dyDescent="0.35">
      <c r="A74" s="70"/>
      <c r="B74" s="70"/>
      <c r="C74" s="70"/>
      <c r="D74" s="70"/>
      <c r="E74" s="69"/>
      <c r="F74" s="69"/>
      <c r="G74" s="67"/>
      <c r="H74" s="66">
        <f t="shared" si="8"/>
        <v>0</v>
      </c>
      <c r="I74" s="68"/>
      <c r="J74" s="67"/>
      <c r="K74" s="66">
        <f t="shared" si="9"/>
        <v>0</v>
      </c>
      <c r="L74" s="66">
        <f t="shared" si="10"/>
        <v>0</v>
      </c>
      <c r="M74" s="66">
        <f t="shared" si="11"/>
        <v>0</v>
      </c>
      <c r="N74" s="65"/>
      <c r="O74" s="65"/>
    </row>
    <row r="75" spans="1:15" x14ac:dyDescent="0.35">
      <c r="A75" s="70"/>
      <c r="B75" s="70"/>
      <c r="C75" s="70"/>
      <c r="D75" s="70"/>
      <c r="E75" s="69"/>
      <c r="F75" s="69"/>
      <c r="G75" s="67"/>
      <c r="H75" s="66">
        <f t="shared" si="8"/>
        <v>0</v>
      </c>
      <c r="I75" s="68"/>
      <c r="J75" s="67"/>
      <c r="K75" s="66">
        <f t="shared" si="9"/>
        <v>0</v>
      </c>
      <c r="L75" s="66">
        <f t="shared" si="10"/>
        <v>0</v>
      </c>
      <c r="M75" s="66">
        <f t="shared" si="11"/>
        <v>0</v>
      </c>
      <c r="N75" s="65"/>
      <c r="O75" s="65"/>
    </row>
  </sheetData>
  <pageMargins left="0.7" right="0.7" top="0.78740157499999996" bottom="0.78740157499999996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  <pageSetUpPr fitToPage="1"/>
  </sheetPr>
  <dimension ref="A1:L417"/>
  <sheetViews>
    <sheetView topLeftCell="F1" workbookViewId="0">
      <selection activeCell="G2" sqref="G2"/>
    </sheetView>
  </sheetViews>
  <sheetFormatPr defaultColWidth="9.1796875"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17.54296875" customWidth="1"/>
    <col min="6" max="6" width="34.7265625" customWidth="1"/>
    <col min="7" max="7" width="19.54296875" customWidth="1"/>
    <col min="8" max="8" width="22.726562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11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f>IFERROR(VLOOKUP(B2,Pobočky!$A$1:$C$45,3,FALSE)," ")</f>
        <v>62</v>
      </c>
      <c r="B2" s="93" t="s">
        <v>88</v>
      </c>
      <c r="C2" s="93" t="str">
        <f>IFERROR(VLOOKUP(B2,Pobočky!$A$1:$C$45,2,FALSE)," ")</f>
        <v>Jihozápad</v>
      </c>
      <c r="D2" s="110" t="s">
        <v>257</v>
      </c>
      <c r="E2" s="93" t="s">
        <v>14</v>
      </c>
      <c r="F2" t="s">
        <v>130</v>
      </c>
      <c r="G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1156</v>
      </c>
      <c r="H2" s="93">
        <v>24</v>
      </c>
      <c r="I2" s="93"/>
      <c r="J2" s="93">
        <v>86</v>
      </c>
      <c r="K2" s="93" t="s">
        <v>258</v>
      </c>
      <c r="L2" s="102">
        <v>0.7</v>
      </c>
    </row>
    <row r="3" spans="1:12" x14ac:dyDescent="0.35">
      <c r="A3" s="105">
        <f>IFERROR(VLOOKUP(B3,Pobočky!$A$1:$C$45,3,FALSE)," ")</f>
        <v>62</v>
      </c>
      <c r="B3" s="93" t="s">
        <v>88</v>
      </c>
      <c r="C3" s="105" t="str">
        <f>IFERROR(VLOOKUP(B3,Pobočky!$A$1:$C$45,2,FALSE)," ")</f>
        <v>Jihozápad</v>
      </c>
      <c r="D3" s="110" t="s">
        <v>257</v>
      </c>
      <c r="E3" s="96" t="s">
        <v>14</v>
      </c>
      <c r="F3" s="106" t="s">
        <v>130</v>
      </c>
      <c r="G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771</v>
      </c>
      <c r="H3" s="106">
        <v>16</v>
      </c>
      <c r="I3" s="106"/>
      <c r="J3" s="106">
        <v>86</v>
      </c>
      <c r="K3" s="106" t="s">
        <v>16</v>
      </c>
      <c r="L3" s="113">
        <v>0.7</v>
      </c>
    </row>
    <row r="4" spans="1:12" x14ac:dyDescent="0.35">
      <c r="A4" s="93">
        <f>IFERROR(VLOOKUP(B4,Pobočky!$A$1:$C$45,3,FALSE)," ")</f>
        <v>62</v>
      </c>
      <c r="B4" s="93" t="s">
        <v>88</v>
      </c>
      <c r="C4" s="93" t="str">
        <f>IFERROR(VLOOKUP(B4,Pobočky!$A$1:$C$45,2,FALSE)," ")</f>
        <v>Jihozápad</v>
      </c>
      <c r="D4" s="110" t="s">
        <v>257</v>
      </c>
      <c r="E4" s="93" t="s">
        <v>14</v>
      </c>
      <c r="F4" t="s">
        <v>192</v>
      </c>
      <c r="G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220</v>
      </c>
      <c r="H4">
        <v>8</v>
      </c>
      <c r="J4">
        <v>86</v>
      </c>
      <c r="K4" t="s">
        <v>259</v>
      </c>
      <c r="L4" s="102">
        <v>0.7</v>
      </c>
    </row>
    <row r="5" spans="1:12" x14ac:dyDescent="0.35">
      <c r="A5" s="93">
        <f>IFERROR(VLOOKUP(B5,Pobočky!$A$1:$C$45,3,FALSE)," ")</f>
        <v>62</v>
      </c>
      <c r="B5" s="93" t="s">
        <v>88</v>
      </c>
      <c r="C5" s="93" t="str">
        <f>IFERROR(VLOOKUP(B5,Pobočky!$A$1:$C$45,2,FALSE)," ")</f>
        <v>Jihozápad</v>
      </c>
      <c r="D5" s="110" t="s">
        <v>257</v>
      </c>
      <c r="E5" s="96" t="s">
        <v>14</v>
      </c>
      <c r="F5" t="s">
        <v>97</v>
      </c>
      <c r="G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31</v>
      </c>
      <c r="H5">
        <v>1</v>
      </c>
      <c r="J5">
        <v>86</v>
      </c>
      <c r="K5" t="s">
        <v>260</v>
      </c>
      <c r="L5" s="113">
        <v>0.7</v>
      </c>
    </row>
    <row r="6" spans="1:12" x14ac:dyDescent="0.35">
      <c r="A6" s="93">
        <f>IFERROR(VLOOKUP(B6,Pobočky!$A$1:$C$45,3,FALSE)," ")</f>
        <v>62</v>
      </c>
      <c r="B6" s="93" t="s">
        <v>88</v>
      </c>
      <c r="C6" s="93" t="str">
        <f>IFERROR(VLOOKUP(B6,Pobočky!$A$1:$C$45,2,FALSE)," ")</f>
        <v>Jihozápad</v>
      </c>
      <c r="D6" s="110" t="s">
        <v>257</v>
      </c>
      <c r="E6" s="93" t="s">
        <v>14</v>
      </c>
      <c r="F6" t="s">
        <v>97</v>
      </c>
      <c r="G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62</v>
      </c>
      <c r="H6">
        <v>2</v>
      </c>
      <c r="J6">
        <v>86</v>
      </c>
      <c r="K6" t="s">
        <v>227</v>
      </c>
      <c r="L6" s="102">
        <v>0.7</v>
      </c>
    </row>
    <row r="7" spans="1:12" x14ac:dyDescent="0.35">
      <c r="A7" s="93">
        <f>IFERROR(VLOOKUP(B7,Pobočky!$A$1:$C$45,3,FALSE)," ")</f>
        <v>62</v>
      </c>
      <c r="B7" s="93" t="s">
        <v>88</v>
      </c>
      <c r="C7" s="93" t="str">
        <f>IFERROR(VLOOKUP(B7,Pobočky!$A$1:$C$45,2,FALSE)," ")</f>
        <v>Jihozápad</v>
      </c>
      <c r="D7" s="110" t="s">
        <v>257</v>
      </c>
      <c r="E7" s="96" t="s">
        <v>14</v>
      </c>
      <c r="F7" t="s">
        <v>261</v>
      </c>
      <c r="G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155</v>
      </c>
      <c r="H7">
        <v>3</v>
      </c>
      <c r="J7">
        <v>86</v>
      </c>
      <c r="L7" s="113">
        <v>0.7</v>
      </c>
    </row>
    <row r="8" spans="1:12" x14ac:dyDescent="0.35">
      <c r="A8" s="93">
        <f>IFERROR(VLOOKUP(B8,Pobočky!$A$1:$C$45,3,FALSE)," ")</f>
        <v>62</v>
      </c>
      <c r="B8" s="93" t="s">
        <v>88</v>
      </c>
      <c r="C8" s="93" t="str">
        <f>IFERROR(VLOOKUP(B8,Pobočky!$A$1:$C$45,2,FALSE)," ")</f>
        <v>Jihozápad</v>
      </c>
      <c r="D8" s="110" t="s">
        <v>257</v>
      </c>
      <c r="E8" s="93" t="s">
        <v>14</v>
      </c>
      <c r="F8" t="s">
        <v>188</v>
      </c>
      <c r="G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144</v>
      </c>
      <c r="H8">
        <v>4</v>
      </c>
      <c r="J8">
        <v>86</v>
      </c>
      <c r="L8" s="102">
        <v>0.7</v>
      </c>
    </row>
    <row r="9" spans="1:12" x14ac:dyDescent="0.35">
      <c r="A9" s="93">
        <f>IFERROR(VLOOKUP(B9,Pobočky!$A$1:$C$45,3,FALSE)," ")</f>
        <v>62</v>
      </c>
      <c r="B9" s="93" t="s">
        <v>88</v>
      </c>
      <c r="C9" s="93" t="str">
        <f>IFERROR(VLOOKUP(B9,Pobočky!$A$1:$C$45,2,FALSE)," ")</f>
        <v>Jihozápad</v>
      </c>
      <c r="D9" s="110" t="s">
        <v>257</v>
      </c>
      <c r="E9" s="96" t="s">
        <v>14</v>
      </c>
      <c r="F9" t="s">
        <v>190</v>
      </c>
      <c r="G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213</v>
      </c>
      <c r="H9">
        <v>4</v>
      </c>
      <c r="J9">
        <v>86</v>
      </c>
      <c r="L9" s="113">
        <v>0.7</v>
      </c>
    </row>
    <row r="10" spans="1:12" x14ac:dyDescent="0.35">
      <c r="A10" s="93">
        <f>IFERROR(VLOOKUP(B10,Pobočky!$A$1:$C$45,3,FALSE)," ")</f>
        <v>62</v>
      </c>
      <c r="B10" s="93" t="s">
        <v>88</v>
      </c>
      <c r="C10" s="93" t="str">
        <f>IFERROR(VLOOKUP(B10,Pobočky!$A$1:$C$45,2,FALSE)," ")</f>
        <v>Jihozápad</v>
      </c>
      <c r="D10" s="110" t="s">
        <v>262</v>
      </c>
      <c r="E10" s="93" t="s">
        <v>14</v>
      </c>
      <c r="F10" t="s">
        <v>130</v>
      </c>
      <c r="G1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  <c r="K10" t="s">
        <v>263</v>
      </c>
      <c r="L10" s="102">
        <v>0.5</v>
      </c>
    </row>
    <row r="11" spans="1:12" x14ac:dyDescent="0.35">
      <c r="A11" s="93">
        <f>IFERROR(VLOOKUP(B11,Pobočky!$A$1:$C$45,3,FALSE)," ")</f>
        <v>62</v>
      </c>
      <c r="B11" s="93" t="s">
        <v>88</v>
      </c>
      <c r="C11" s="93" t="str">
        <f>IFERROR(VLOOKUP(B11,Pobočky!$A$1:$C$45,2,FALSE)," ")</f>
        <v>Jihozápad</v>
      </c>
      <c r="D11" s="110" t="s">
        <v>264</v>
      </c>
      <c r="E11" s="96" t="s">
        <v>20</v>
      </c>
      <c r="F11" t="s">
        <v>130</v>
      </c>
      <c r="G1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4623</v>
      </c>
      <c r="H11">
        <v>96</v>
      </c>
      <c r="J11">
        <v>86</v>
      </c>
      <c r="L11" s="113">
        <v>0.7</v>
      </c>
    </row>
    <row r="12" spans="1:12" x14ac:dyDescent="0.35">
      <c r="A12" s="93">
        <f>IFERROR(VLOOKUP(B12,Pobočky!$A$1:$C$45,3,FALSE)," ")</f>
        <v>62</v>
      </c>
      <c r="B12" s="93" t="s">
        <v>88</v>
      </c>
      <c r="C12" s="93" t="str">
        <f>IFERROR(VLOOKUP(B12,Pobočky!$A$1:$C$45,2,FALSE)," ")</f>
        <v>Jihozápad</v>
      </c>
      <c r="D12" s="110" t="s">
        <v>264</v>
      </c>
      <c r="E12" s="93" t="s">
        <v>20</v>
      </c>
      <c r="F12" t="s">
        <v>130</v>
      </c>
      <c r="G1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363</v>
      </c>
      <c r="H12">
        <v>18</v>
      </c>
      <c r="J12">
        <v>36</v>
      </c>
      <c r="L12" s="102">
        <v>0.7</v>
      </c>
    </row>
    <row r="13" spans="1:12" x14ac:dyDescent="0.35">
      <c r="A13" s="93">
        <f>IFERROR(VLOOKUP(B13,Pobočky!$A$1:$C$45,3,FALSE)," ")</f>
        <v>62</v>
      </c>
      <c r="B13" s="93" t="s">
        <v>88</v>
      </c>
      <c r="C13" s="93" t="str">
        <f>IFERROR(VLOOKUP(B13,Pobočky!$A$1:$C$45,2,FALSE)," ")</f>
        <v>Jihozápad</v>
      </c>
      <c r="D13" s="110" t="s">
        <v>264</v>
      </c>
      <c r="E13" s="96" t="s">
        <v>20</v>
      </c>
      <c r="F13" t="s">
        <v>181</v>
      </c>
      <c r="G1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929</v>
      </c>
      <c r="H13">
        <v>36</v>
      </c>
      <c r="J13">
        <v>86</v>
      </c>
      <c r="L13" s="113">
        <v>0.7</v>
      </c>
    </row>
    <row r="14" spans="1:12" x14ac:dyDescent="0.35">
      <c r="A14" s="93">
        <f>IFERROR(VLOOKUP(B14,Pobočky!$A$1:$C$45,3,FALSE)," ")</f>
        <v>62</v>
      </c>
      <c r="B14" s="93" t="s">
        <v>88</v>
      </c>
      <c r="C14" s="93" t="str">
        <f>IFERROR(VLOOKUP(B14,Pobočky!$A$1:$C$45,2,FALSE)," ")</f>
        <v>Jihozápad</v>
      </c>
      <c r="D14" s="110" t="s">
        <v>264</v>
      </c>
      <c r="E14" s="93" t="s">
        <v>20</v>
      </c>
      <c r="F14" t="s">
        <v>192</v>
      </c>
      <c r="G1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138</v>
      </c>
      <c r="H14">
        <v>12</v>
      </c>
      <c r="J14">
        <v>36</v>
      </c>
      <c r="L14" s="102">
        <v>0.7</v>
      </c>
    </row>
    <row r="15" spans="1:12" x14ac:dyDescent="0.35">
      <c r="A15" s="93">
        <f>IFERROR(VLOOKUP(B15,Pobočky!$A$1:$C$45,3,FALSE)," ")</f>
        <v>62</v>
      </c>
      <c r="B15" s="93" t="s">
        <v>88</v>
      </c>
      <c r="C15" s="93" t="str">
        <f>IFERROR(VLOOKUP(B15,Pobočky!$A$1:$C$45,2,FALSE)," ")</f>
        <v>Jihozápad</v>
      </c>
      <c r="D15" s="110" t="s">
        <v>264</v>
      </c>
      <c r="E15" s="96" t="s">
        <v>20</v>
      </c>
      <c r="F15" t="s">
        <v>193</v>
      </c>
      <c r="G1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160</v>
      </c>
      <c r="H15">
        <v>6</v>
      </c>
      <c r="J15">
        <v>86</v>
      </c>
      <c r="L15" s="113">
        <v>0.7</v>
      </c>
    </row>
    <row r="16" spans="1:12" x14ac:dyDescent="0.35">
      <c r="A16" s="93">
        <f>IFERROR(VLOOKUP(B16,Pobočky!$A$1:$C$45,3,FALSE)," ")</f>
        <v>62</v>
      </c>
      <c r="B16" s="93" t="s">
        <v>88</v>
      </c>
      <c r="C16" s="93" t="str">
        <f>IFERROR(VLOOKUP(B16,Pobočky!$A$1:$C$45,2,FALSE)," ")</f>
        <v>Jihozápad</v>
      </c>
      <c r="D16" s="110" t="s">
        <v>264</v>
      </c>
      <c r="E16" s="93" t="s">
        <v>20</v>
      </c>
      <c r="F16" t="s">
        <v>97</v>
      </c>
      <c r="G1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124</v>
      </c>
      <c r="H16">
        <v>4</v>
      </c>
      <c r="J16">
        <v>86</v>
      </c>
      <c r="K16" t="s">
        <v>227</v>
      </c>
      <c r="L16" s="102">
        <v>0.7</v>
      </c>
    </row>
    <row r="17" spans="1:12" x14ac:dyDescent="0.35">
      <c r="A17" s="93">
        <f>IFERROR(VLOOKUP(B17,Pobočky!$A$1:$C$45,3,FALSE)," ")</f>
        <v>62</v>
      </c>
      <c r="B17" s="93" t="s">
        <v>88</v>
      </c>
      <c r="C17" s="93" t="str">
        <f>IFERROR(VLOOKUP(B17,Pobočky!$A$1:$C$45,2,FALSE)," ")</f>
        <v>Jihozápad</v>
      </c>
      <c r="D17" s="110" t="s">
        <v>264</v>
      </c>
      <c r="E17" s="96" t="s">
        <v>20</v>
      </c>
      <c r="F17" t="s">
        <v>97</v>
      </c>
      <c r="G1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62</v>
      </c>
      <c r="H17">
        <v>2</v>
      </c>
      <c r="J17">
        <v>86</v>
      </c>
      <c r="K17" t="s">
        <v>265</v>
      </c>
      <c r="L17" s="113">
        <v>0.7</v>
      </c>
    </row>
    <row r="18" spans="1:12" x14ac:dyDescent="0.35">
      <c r="A18" s="93">
        <f>IFERROR(VLOOKUP(B18,Pobočky!$A$1:$C$45,3,FALSE)," ")</f>
        <v>62</v>
      </c>
      <c r="B18" s="93" t="s">
        <v>88</v>
      </c>
      <c r="C18" s="93" t="str">
        <f>IFERROR(VLOOKUP(B18,Pobočky!$A$1:$C$45,2,FALSE)," ")</f>
        <v>Jihozápad</v>
      </c>
      <c r="D18" s="110" t="s">
        <v>264</v>
      </c>
      <c r="E18" s="93" t="s">
        <v>20</v>
      </c>
      <c r="F18" t="s">
        <v>261</v>
      </c>
      <c r="G1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52</v>
      </c>
      <c r="H18">
        <v>1</v>
      </c>
      <c r="J18">
        <v>86</v>
      </c>
      <c r="K18" t="s">
        <v>266</v>
      </c>
      <c r="L18" s="102">
        <v>0.7</v>
      </c>
    </row>
    <row r="19" spans="1:12" x14ac:dyDescent="0.35">
      <c r="A19" s="93">
        <f>IFERROR(VLOOKUP(B19,Pobočky!$A$1:$C$45,3,FALSE)," ")</f>
        <v>62</v>
      </c>
      <c r="B19" s="93" t="s">
        <v>88</v>
      </c>
      <c r="C19" s="93" t="str">
        <f>IFERROR(VLOOKUP(B19,Pobočky!$A$1:$C$45,2,FALSE)," ")</f>
        <v>Jihozápad</v>
      </c>
      <c r="D19" s="110" t="s">
        <v>264</v>
      </c>
      <c r="E19" s="96" t="s">
        <v>20</v>
      </c>
      <c r="F19" t="s">
        <v>261</v>
      </c>
      <c r="G1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361</v>
      </c>
      <c r="H19">
        <v>7</v>
      </c>
      <c r="J19">
        <v>86</v>
      </c>
      <c r="L19" s="113">
        <v>0.7</v>
      </c>
    </row>
    <row r="20" spans="1:12" x14ac:dyDescent="0.35">
      <c r="A20" s="93">
        <f>IFERROR(VLOOKUP(B20,Pobočky!$A$1:$C$45,3,FALSE)," ")</f>
        <v>62</v>
      </c>
      <c r="B20" s="93" t="s">
        <v>88</v>
      </c>
      <c r="C20" s="93" t="str">
        <f>IFERROR(VLOOKUP(B20,Pobočky!$A$1:$C$45,2,FALSE)," ")</f>
        <v>Jihozápad</v>
      </c>
      <c r="D20" s="110" t="s">
        <v>267</v>
      </c>
      <c r="E20" t="s">
        <v>14</v>
      </c>
      <c r="F20" t="s">
        <v>130</v>
      </c>
      <c r="G2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144</v>
      </c>
      <c r="H20">
        <v>3</v>
      </c>
      <c r="J20">
        <v>86</v>
      </c>
      <c r="K20" t="s">
        <v>268</v>
      </c>
      <c r="L20" s="112">
        <v>0.4</v>
      </c>
    </row>
    <row r="21" spans="1:12" x14ac:dyDescent="0.35">
      <c r="A21" s="93">
        <f>IFERROR(VLOOKUP(B21,Pobočky!$A$1:$C$45,3,FALSE)," ")</f>
        <v>62</v>
      </c>
      <c r="B21" s="93" t="s">
        <v>88</v>
      </c>
      <c r="C21" s="93" t="str">
        <f>IFERROR(VLOOKUP(B21,Pobočky!$A$1:$C$45,2,FALSE)," ")</f>
        <v>Jihozápad</v>
      </c>
      <c r="D21" s="110" t="s">
        <v>269</v>
      </c>
      <c r="E21" t="s">
        <v>20</v>
      </c>
      <c r="F21" t="s">
        <v>130</v>
      </c>
      <c r="G2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144</v>
      </c>
      <c r="H21">
        <v>3</v>
      </c>
      <c r="J21">
        <v>86</v>
      </c>
      <c r="K21" t="s">
        <v>270</v>
      </c>
      <c r="L21" s="112">
        <v>0.4</v>
      </c>
    </row>
    <row r="22" spans="1:12" x14ac:dyDescent="0.35">
      <c r="A22" s="93">
        <f>IFERROR(VLOOKUP(B22,Pobočky!$A$1:$C$45,3,FALSE)," ")</f>
        <v>62</v>
      </c>
      <c r="B22" s="93" t="s">
        <v>88</v>
      </c>
      <c r="C22" s="93" t="str">
        <f>IFERROR(VLOOKUP(B22,Pobočky!$A$1:$C$45,2,FALSE)," ")</f>
        <v>Jihozápad</v>
      </c>
      <c r="D22" s="110" t="s">
        <v>271</v>
      </c>
      <c r="E22" t="s">
        <v>28</v>
      </c>
      <c r="F22" t="s">
        <v>140</v>
      </c>
      <c r="G2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53</v>
      </c>
      <c r="H22">
        <v>1</v>
      </c>
      <c r="J22">
        <v>86</v>
      </c>
      <c r="L22" s="112">
        <v>0.6</v>
      </c>
    </row>
    <row r="23" spans="1:12" x14ac:dyDescent="0.35">
      <c r="A23" s="105">
        <f>IFERROR(VLOOKUP(B23,Pobočky!$A$1:$C$45,3,FALSE)," ")</f>
        <v>62</v>
      </c>
      <c r="B23" s="93" t="s">
        <v>88</v>
      </c>
      <c r="C23" s="105" t="str">
        <f>IFERROR(VLOOKUP(B23,Pobočky!$A$1:$C$45,2,FALSE)," ")</f>
        <v>Jihozápad</v>
      </c>
      <c r="D23" s="110" t="s">
        <v>271</v>
      </c>
      <c r="E23" t="s">
        <v>28</v>
      </c>
      <c r="F23" t="s">
        <v>143</v>
      </c>
      <c r="G2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82</v>
      </c>
      <c r="H23">
        <v>2.5</v>
      </c>
      <c r="J23">
        <v>86</v>
      </c>
      <c r="L23" s="112">
        <v>0.6</v>
      </c>
    </row>
    <row r="24" spans="1:12" x14ac:dyDescent="0.35">
      <c r="A24" s="93">
        <f>IFERROR(VLOOKUP(B24,Pobočky!$A$1:$C$45,3,FALSE)," ")</f>
        <v>62</v>
      </c>
      <c r="B24" s="93" t="s">
        <v>88</v>
      </c>
      <c r="C24" s="93" t="str">
        <f>IFERROR(VLOOKUP(B24,Pobočky!$A$1:$C$45,2,FALSE)," ")</f>
        <v>Jihozápad</v>
      </c>
      <c r="D24" s="110" t="s">
        <v>271</v>
      </c>
      <c r="E24" t="s">
        <v>28</v>
      </c>
      <c r="F24" t="s">
        <v>146</v>
      </c>
      <c r="G2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47</v>
      </c>
      <c r="H24">
        <v>1</v>
      </c>
      <c r="J24">
        <v>86</v>
      </c>
      <c r="L24" s="112">
        <v>0.6</v>
      </c>
    </row>
    <row r="25" spans="1:12" x14ac:dyDescent="0.35">
      <c r="A25" s="93">
        <f>IFERROR(VLOOKUP(B25,Pobočky!$A$1:$C$45,3,FALSE)," ")</f>
        <v>62</v>
      </c>
      <c r="B25" s="93" t="s">
        <v>88</v>
      </c>
      <c r="C25" s="93" t="str">
        <f>IFERROR(VLOOKUP(B25,Pobočky!$A$1:$C$45,2,FALSE)," ")</f>
        <v>Jihozápad</v>
      </c>
      <c r="D25" s="110" t="s">
        <v>271</v>
      </c>
      <c r="E25" t="s">
        <v>28</v>
      </c>
      <c r="F25" t="s">
        <v>155</v>
      </c>
      <c r="G2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263</v>
      </c>
      <c r="H25">
        <v>6</v>
      </c>
      <c r="J25">
        <v>86</v>
      </c>
      <c r="L25" s="112">
        <v>0.6</v>
      </c>
    </row>
    <row r="26" spans="1:12" x14ac:dyDescent="0.35">
      <c r="A26" s="93">
        <f>IFERROR(VLOOKUP(B26,Pobočky!$A$1:$C$45,3,FALSE)," ")</f>
        <v>62</v>
      </c>
      <c r="B26" s="93" t="s">
        <v>88</v>
      </c>
      <c r="C26" s="93" t="str">
        <f>IFERROR(VLOOKUP(B26,Pobočky!$A$1:$C$45,2,FALSE)," ")</f>
        <v>Jihozápad</v>
      </c>
      <c r="D26" s="110" t="s">
        <v>271</v>
      </c>
      <c r="E26" t="s">
        <v>28</v>
      </c>
      <c r="F26" t="s">
        <v>158</v>
      </c>
      <c r="G2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40</v>
      </c>
      <c r="H26">
        <v>1</v>
      </c>
      <c r="J26">
        <v>86</v>
      </c>
      <c r="L26" s="112">
        <v>0.6</v>
      </c>
    </row>
    <row r="27" spans="1:12" x14ac:dyDescent="0.35">
      <c r="A27" s="93">
        <f>IFERROR(VLOOKUP(B27,Pobočky!$A$1:$C$45,3,FALSE)," ")</f>
        <v>62</v>
      </c>
      <c r="B27" s="93" t="s">
        <v>88</v>
      </c>
      <c r="C27" s="93" t="str">
        <f>IFERROR(VLOOKUP(B27,Pobočky!$A$1:$C$45,2,FALSE)," ")</f>
        <v>Jihozápad</v>
      </c>
      <c r="D27" s="110" t="s">
        <v>271</v>
      </c>
      <c r="E27" t="s">
        <v>28</v>
      </c>
      <c r="F27" t="s">
        <v>160</v>
      </c>
      <c r="G2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51</v>
      </c>
      <c r="H27">
        <v>1</v>
      </c>
      <c r="I27">
        <v>1.5</v>
      </c>
      <c r="J27">
        <v>86</v>
      </c>
      <c r="L27" s="112">
        <v>0.6</v>
      </c>
    </row>
    <row r="28" spans="1:12" x14ac:dyDescent="0.35">
      <c r="A28" s="93">
        <f>IFERROR(VLOOKUP(B28,Pobočky!$A$1:$C$45,3,FALSE)," ")</f>
        <v>62</v>
      </c>
      <c r="B28" s="93" t="s">
        <v>88</v>
      </c>
      <c r="C28" s="93" t="str">
        <f>IFERROR(VLOOKUP(B28,Pobočky!$A$1:$C$45,2,FALSE)," ")</f>
        <v>Jihozápad</v>
      </c>
      <c r="D28" s="110" t="s">
        <v>271</v>
      </c>
      <c r="E28" t="s">
        <v>28</v>
      </c>
      <c r="F28" t="s">
        <v>166</v>
      </c>
      <c r="G2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47</v>
      </c>
      <c r="H28">
        <v>1</v>
      </c>
      <c r="J28">
        <v>86</v>
      </c>
      <c r="L28" s="112">
        <v>0.6</v>
      </c>
    </row>
    <row r="29" spans="1:12" x14ac:dyDescent="0.35">
      <c r="A29" s="93">
        <f>IFERROR(VLOOKUP(B29,Pobočky!$A$1:$C$45,3,FALSE)," ")</f>
        <v>62</v>
      </c>
      <c r="B29" s="93" t="s">
        <v>88</v>
      </c>
      <c r="C29" s="93" t="str">
        <f>IFERROR(VLOOKUP(B29,Pobočky!$A$1:$C$45,2,FALSE)," ")</f>
        <v>Jihozápad</v>
      </c>
      <c r="D29" s="110" t="s">
        <v>271</v>
      </c>
      <c r="E29" t="s">
        <v>28</v>
      </c>
      <c r="F29" t="s">
        <v>167</v>
      </c>
      <c r="G2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43</v>
      </c>
      <c r="H29">
        <v>1</v>
      </c>
      <c r="I29">
        <v>0.5</v>
      </c>
      <c r="J29">
        <v>86</v>
      </c>
      <c r="L29" s="112">
        <v>0.6</v>
      </c>
    </row>
    <row r="30" spans="1:12" x14ac:dyDescent="0.35">
      <c r="A30" s="93">
        <f>IFERROR(VLOOKUP(B30,Pobočky!$A$1:$C$45,3,FALSE)," ")</f>
        <v>62</v>
      </c>
      <c r="B30" s="93" t="s">
        <v>88</v>
      </c>
      <c r="C30" s="93" t="str">
        <f>IFERROR(VLOOKUP(B30,Pobočky!$A$1:$C$45,2,FALSE)," ")</f>
        <v>Jihozápad</v>
      </c>
      <c r="D30" s="110" t="s">
        <v>271</v>
      </c>
      <c r="E30" t="s">
        <v>28</v>
      </c>
      <c r="F30" t="s">
        <v>169</v>
      </c>
      <c r="G3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20</v>
      </c>
      <c r="H30">
        <v>0.5</v>
      </c>
      <c r="J30">
        <v>86</v>
      </c>
      <c r="L30" s="112">
        <v>0.6</v>
      </c>
    </row>
    <row r="31" spans="1:12" x14ac:dyDescent="0.35">
      <c r="A31" s="93">
        <f>IFERROR(VLOOKUP(B31,Pobočky!$A$1:$C$45,3,FALSE)," ")</f>
        <v>62</v>
      </c>
      <c r="B31" s="93" t="s">
        <v>88</v>
      </c>
      <c r="C31" s="93" t="str">
        <f>IFERROR(VLOOKUP(B31,Pobočky!$A$1:$C$45,2,FALSE)," ")</f>
        <v>Jihozápad</v>
      </c>
      <c r="D31" s="110" t="s">
        <v>271</v>
      </c>
      <c r="E31" t="s">
        <v>28</v>
      </c>
      <c r="F31" t="s">
        <v>170</v>
      </c>
      <c r="G3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51</v>
      </c>
      <c r="H31">
        <v>1</v>
      </c>
      <c r="J31">
        <v>86</v>
      </c>
      <c r="L31" s="112">
        <v>0.6</v>
      </c>
    </row>
    <row r="32" spans="1:12" x14ac:dyDescent="0.35">
      <c r="A32" s="93">
        <f>IFERROR(VLOOKUP(B32,Pobočky!$A$1:$C$45,3,FALSE)," ")</f>
        <v>62</v>
      </c>
      <c r="B32" s="93" t="s">
        <v>88</v>
      </c>
      <c r="C32" s="93" t="str">
        <f>IFERROR(VLOOKUP(B32,Pobočky!$A$1:$C$45,2,FALSE)," ")</f>
        <v>Jihozápad</v>
      </c>
      <c r="D32" s="110" t="s">
        <v>271</v>
      </c>
      <c r="E32" t="s">
        <v>28</v>
      </c>
      <c r="F32" t="s">
        <v>171</v>
      </c>
      <c r="G3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15</v>
      </c>
      <c r="H32">
        <v>1</v>
      </c>
      <c r="J32">
        <v>86</v>
      </c>
      <c r="L32" s="112">
        <v>0.6</v>
      </c>
    </row>
    <row r="33" spans="1:12" x14ac:dyDescent="0.35">
      <c r="A33" s="93">
        <f>IFERROR(VLOOKUP(B33,Pobočky!$A$1:$C$45,3,FALSE)," ")</f>
        <v>62</v>
      </c>
      <c r="B33" s="93" t="s">
        <v>88</v>
      </c>
      <c r="C33" s="93" t="str">
        <f>IFERROR(VLOOKUP(B33,Pobočky!$A$1:$C$45,2,FALSE)," ")</f>
        <v>Jihozápad</v>
      </c>
      <c r="D33" s="110" t="s">
        <v>271</v>
      </c>
      <c r="E33" t="s">
        <v>28</v>
      </c>
      <c r="F33" t="s">
        <v>172</v>
      </c>
      <c r="G3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40</v>
      </c>
      <c r="H33">
        <v>1</v>
      </c>
      <c r="J33">
        <v>86</v>
      </c>
      <c r="L33" s="112">
        <v>0.6</v>
      </c>
    </row>
    <row r="34" spans="1:12" x14ac:dyDescent="0.35">
      <c r="A34" s="93">
        <f>IFERROR(VLOOKUP(B34,Pobočky!$A$1:$C$45,3,FALSE)," ")</f>
        <v>62</v>
      </c>
      <c r="B34" s="93" t="s">
        <v>88</v>
      </c>
      <c r="C34" s="93" t="str">
        <f>IFERROR(VLOOKUP(B34,Pobočky!$A$1:$C$45,2,FALSE)," ")</f>
        <v>Jihozápad</v>
      </c>
      <c r="D34" s="110" t="s">
        <v>271</v>
      </c>
      <c r="E34" t="s">
        <v>28</v>
      </c>
      <c r="F34" t="s">
        <v>174</v>
      </c>
      <c r="G3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17</v>
      </c>
      <c r="H34">
        <v>0.5</v>
      </c>
      <c r="J34">
        <v>86</v>
      </c>
      <c r="L34" s="112">
        <v>0.6</v>
      </c>
    </row>
    <row r="35" spans="1:12" x14ac:dyDescent="0.35">
      <c r="A35" s="93">
        <f>IFERROR(VLOOKUP(B35,Pobočky!$A$1:$C$45,3,FALSE)," ")</f>
        <v>62</v>
      </c>
      <c r="B35" s="93" t="s">
        <v>88</v>
      </c>
      <c r="C35" s="93" t="str">
        <f>IFERROR(VLOOKUP(B35,Pobočky!$A$1:$C$45,2,FALSE)," ")</f>
        <v>Jihozápad</v>
      </c>
      <c r="D35" s="110" t="s">
        <v>271</v>
      </c>
      <c r="E35" t="s">
        <v>28</v>
      </c>
      <c r="F35" t="s">
        <v>175</v>
      </c>
      <c r="G3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48</v>
      </c>
      <c r="H35">
        <v>1</v>
      </c>
      <c r="J35">
        <v>86</v>
      </c>
      <c r="L35" s="112">
        <v>0.6</v>
      </c>
    </row>
    <row r="36" spans="1:12" x14ac:dyDescent="0.35">
      <c r="A36" s="93">
        <f>IFERROR(VLOOKUP(B36,Pobočky!$A$1:$C$45,3,FALSE)," ")</f>
        <v>62</v>
      </c>
      <c r="B36" s="93" t="s">
        <v>88</v>
      </c>
      <c r="C36" s="93" t="str">
        <f>IFERROR(VLOOKUP(B36,Pobočky!$A$1:$C$45,2,FALSE)," ")</f>
        <v>Jihozápad</v>
      </c>
      <c r="D36" s="110" t="s">
        <v>271</v>
      </c>
      <c r="E36" t="s">
        <v>28</v>
      </c>
      <c r="F36" t="s">
        <v>176</v>
      </c>
      <c r="G3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58</v>
      </c>
      <c r="H36">
        <v>1</v>
      </c>
      <c r="J36">
        <v>86</v>
      </c>
      <c r="L36" s="112">
        <v>0.6</v>
      </c>
    </row>
    <row r="37" spans="1:12" x14ac:dyDescent="0.35">
      <c r="A37" s="93">
        <f>IFERROR(VLOOKUP(B37,Pobočky!$A$1:$C$45,3,FALSE)," ")</f>
        <v>62</v>
      </c>
      <c r="B37" s="93" t="s">
        <v>88</v>
      </c>
      <c r="C37" s="93" t="str">
        <f>IFERROR(VLOOKUP(B37,Pobočky!$A$1:$C$45,2,FALSE)," ")</f>
        <v>Jihozápad</v>
      </c>
      <c r="D37" s="110" t="s">
        <v>271</v>
      </c>
      <c r="E37" t="s">
        <v>28</v>
      </c>
      <c r="F37" t="s">
        <v>149</v>
      </c>
      <c r="G3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18</v>
      </c>
      <c r="H37">
        <v>0.5</v>
      </c>
      <c r="J37">
        <v>86</v>
      </c>
      <c r="K37" t="s">
        <v>272</v>
      </c>
      <c r="L37" s="112">
        <v>0.6</v>
      </c>
    </row>
    <row r="38" spans="1:12" x14ac:dyDescent="0.35">
      <c r="A38" s="93">
        <f>IFERROR(VLOOKUP(B38,Pobočky!$A$1:$C$45,3,FALSE)," ")</f>
        <v>62</v>
      </c>
      <c r="B38" s="93" t="s">
        <v>88</v>
      </c>
      <c r="C38" s="93" t="str">
        <f>IFERROR(VLOOKUP(B38,Pobočky!$A$1:$C$45,2,FALSE)," ")</f>
        <v>Jihozápad</v>
      </c>
      <c r="D38" s="110" t="s">
        <v>273</v>
      </c>
      <c r="E38" t="s">
        <v>22</v>
      </c>
      <c r="F38" t="s">
        <v>140</v>
      </c>
      <c r="G3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362</v>
      </c>
      <c r="H38">
        <v>8</v>
      </c>
      <c r="J38">
        <v>73</v>
      </c>
      <c r="L38" s="112">
        <v>0.7</v>
      </c>
    </row>
    <row r="39" spans="1:12" x14ac:dyDescent="0.35">
      <c r="A39" s="93">
        <f>IFERROR(VLOOKUP(B39,Pobočky!$A$1:$C$45,3,FALSE)," ")</f>
        <v>62</v>
      </c>
      <c r="B39" s="93" t="s">
        <v>88</v>
      </c>
      <c r="C39" s="93" t="str">
        <f>IFERROR(VLOOKUP(B39,Pobočky!$A$1:$C$45,2,FALSE)," ")</f>
        <v>Jihozápad</v>
      </c>
      <c r="D39" s="110" t="s">
        <v>273</v>
      </c>
      <c r="E39" t="s">
        <v>22</v>
      </c>
      <c r="F39" t="s">
        <v>143</v>
      </c>
      <c r="G3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499</v>
      </c>
      <c r="H39">
        <v>18</v>
      </c>
      <c r="J39">
        <v>73</v>
      </c>
      <c r="L39" s="112">
        <v>0.7</v>
      </c>
    </row>
    <row r="40" spans="1:12" x14ac:dyDescent="0.35">
      <c r="A40" s="93">
        <f>IFERROR(VLOOKUP(B40,Pobočky!$A$1:$C$45,3,FALSE)," ")</f>
        <v>62</v>
      </c>
      <c r="B40" s="93" t="s">
        <v>88</v>
      </c>
      <c r="C40" s="93" t="str">
        <f>IFERROR(VLOOKUP(B40,Pobočky!$A$1:$C$45,2,FALSE)," ")</f>
        <v>Jihozápad</v>
      </c>
      <c r="D40" s="110" t="s">
        <v>273</v>
      </c>
      <c r="E40" t="s">
        <v>22</v>
      </c>
      <c r="F40" t="s">
        <v>146</v>
      </c>
      <c r="G4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241</v>
      </c>
      <c r="H40">
        <v>6</v>
      </c>
      <c r="J40">
        <v>73</v>
      </c>
      <c r="L40" s="112">
        <v>0.7</v>
      </c>
    </row>
    <row r="41" spans="1:12" x14ac:dyDescent="0.35">
      <c r="A41" s="93">
        <f>IFERROR(VLOOKUP(B41,Pobočky!$A$1:$C$45,3,FALSE)," ")</f>
        <v>62</v>
      </c>
      <c r="B41" s="93" t="s">
        <v>88</v>
      </c>
      <c r="C41" s="93" t="str">
        <f>IFERROR(VLOOKUP(B41,Pobočky!$A$1:$C$45,2,FALSE)," ")</f>
        <v>Jihozápad</v>
      </c>
      <c r="D41" s="110" t="s">
        <v>273</v>
      </c>
      <c r="E41" t="s">
        <v>22</v>
      </c>
      <c r="F41" t="s">
        <v>149</v>
      </c>
      <c r="G4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368</v>
      </c>
      <c r="H41">
        <v>12</v>
      </c>
      <c r="J41">
        <v>73</v>
      </c>
      <c r="L41" s="112">
        <v>0.7</v>
      </c>
    </row>
    <row r="42" spans="1:12" x14ac:dyDescent="0.35">
      <c r="A42" s="93">
        <f>IFERROR(VLOOKUP(B42,Pobočky!$A$1:$C$45,3,FALSE)," ")</f>
        <v>62</v>
      </c>
      <c r="B42" s="93" t="s">
        <v>88</v>
      </c>
      <c r="C42" s="93" t="str">
        <f>IFERROR(VLOOKUP(B42,Pobočky!$A$1:$C$45,2,FALSE)," ")</f>
        <v>Jihozápad</v>
      </c>
      <c r="D42" s="110" t="s">
        <v>273</v>
      </c>
      <c r="E42" t="s">
        <v>22</v>
      </c>
      <c r="F42" t="s">
        <v>149</v>
      </c>
      <c r="G4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108</v>
      </c>
      <c r="H42">
        <v>3</v>
      </c>
      <c r="J42">
        <v>86</v>
      </c>
      <c r="L42" s="112">
        <v>0.7</v>
      </c>
    </row>
    <row r="43" spans="1:12" x14ac:dyDescent="0.35">
      <c r="A43" s="93">
        <f>IFERROR(VLOOKUP(B43,Pobočky!$A$1:$C$45,3,FALSE)," ")</f>
        <v>62</v>
      </c>
      <c r="B43" s="93" t="s">
        <v>88</v>
      </c>
      <c r="C43" s="93" t="str">
        <f>IFERROR(VLOOKUP(B43,Pobočky!$A$1:$C$45,2,FALSE)," ")</f>
        <v>Jihozápad</v>
      </c>
      <c r="D43" s="110" t="s">
        <v>273</v>
      </c>
      <c r="E43" t="s">
        <v>22</v>
      </c>
      <c r="F43" t="s">
        <v>155</v>
      </c>
      <c r="G4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261</v>
      </c>
      <c r="H43">
        <v>7</v>
      </c>
      <c r="J43">
        <v>73</v>
      </c>
      <c r="L43" s="112">
        <v>0.7</v>
      </c>
    </row>
    <row r="44" spans="1:12" x14ac:dyDescent="0.35">
      <c r="A44" s="93">
        <f>IFERROR(VLOOKUP(B44,Pobočky!$A$1:$C$45,3,FALSE)," ")</f>
        <v>62</v>
      </c>
      <c r="B44" s="93" t="s">
        <v>88</v>
      </c>
      <c r="C44" s="93" t="str">
        <f>IFERROR(VLOOKUP(B44,Pobočky!$A$1:$C$45,2,FALSE)," ")</f>
        <v>Jihozápad</v>
      </c>
      <c r="D44" s="110" t="s">
        <v>273</v>
      </c>
      <c r="E44" t="s">
        <v>22</v>
      </c>
      <c r="F44" t="s">
        <v>158</v>
      </c>
      <c r="G4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485</v>
      </c>
      <c r="H44">
        <v>12</v>
      </c>
      <c r="I44">
        <v>13</v>
      </c>
      <c r="J44">
        <v>86</v>
      </c>
      <c r="L44" s="112">
        <v>0.7</v>
      </c>
    </row>
    <row r="45" spans="1:12" x14ac:dyDescent="0.35">
      <c r="A45" s="93">
        <f>IFERROR(VLOOKUP(B45,Pobočky!$A$1:$C$45,3,FALSE)," ")</f>
        <v>62</v>
      </c>
      <c r="B45" s="93" t="s">
        <v>88</v>
      </c>
      <c r="C45" s="93" t="str">
        <f>IFERROR(VLOOKUP(B45,Pobočky!$A$1:$C$45,2,FALSE)," ")</f>
        <v>Jihozápad</v>
      </c>
      <c r="D45" s="110" t="s">
        <v>273</v>
      </c>
      <c r="E45" t="s">
        <v>22</v>
      </c>
      <c r="F45" t="s">
        <v>160</v>
      </c>
      <c r="G4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304</v>
      </c>
      <c r="H45">
        <v>6</v>
      </c>
      <c r="I45">
        <v>5</v>
      </c>
      <c r="J45">
        <v>86</v>
      </c>
      <c r="L45" s="112">
        <v>0.7</v>
      </c>
    </row>
    <row r="46" spans="1:12" x14ac:dyDescent="0.35">
      <c r="A46" s="93">
        <f>IFERROR(VLOOKUP(B46,Pobočky!$A$1:$C$45,3,FALSE)," ")</f>
        <v>62</v>
      </c>
      <c r="B46" s="93" t="s">
        <v>88</v>
      </c>
      <c r="C46" s="93" t="str">
        <f>IFERROR(VLOOKUP(B46,Pobočky!$A$1:$C$45,2,FALSE)," ")</f>
        <v>Jihozápad</v>
      </c>
      <c r="D46" s="110" t="s">
        <v>273</v>
      </c>
      <c r="E46" t="s">
        <v>22</v>
      </c>
      <c r="F46" t="s">
        <v>163</v>
      </c>
      <c r="G4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46</v>
      </c>
      <c r="H46">
        <v>1</v>
      </c>
      <c r="J46">
        <v>86</v>
      </c>
      <c r="L46" s="112">
        <v>0.7</v>
      </c>
    </row>
    <row r="47" spans="1:12" x14ac:dyDescent="0.35">
      <c r="A47" s="93">
        <f>IFERROR(VLOOKUP(B47,Pobočky!$A$1:$C$45,3,FALSE)," ")</f>
        <v>62</v>
      </c>
      <c r="B47" s="93" t="s">
        <v>88</v>
      </c>
      <c r="C47" s="93" t="str">
        <f>IFERROR(VLOOKUP(B47,Pobočky!$A$1:$C$45,2,FALSE)," ")</f>
        <v>Jihozápad</v>
      </c>
      <c r="D47" s="110" t="s">
        <v>273</v>
      </c>
      <c r="E47" t="s">
        <v>22</v>
      </c>
      <c r="F47" t="s">
        <v>166</v>
      </c>
      <c r="G4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241</v>
      </c>
      <c r="H47">
        <v>6</v>
      </c>
      <c r="J47">
        <v>73</v>
      </c>
      <c r="L47" s="112">
        <v>0.7</v>
      </c>
    </row>
    <row r="48" spans="1:12" x14ac:dyDescent="0.35">
      <c r="A48" s="93">
        <f>IFERROR(VLOOKUP(B48,Pobočky!$A$1:$C$45,3,FALSE)," ")</f>
        <v>62</v>
      </c>
      <c r="B48" s="93" t="s">
        <v>88</v>
      </c>
      <c r="C48" s="93" t="str">
        <f>IFERROR(VLOOKUP(B48,Pobočky!$A$1:$C$45,2,FALSE)," ")</f>
        <v>Jihozápad</v>
      </c>
      <c r="D48" s="110" t="s">
        <v>273</v>
      </c>
      <c r="E48" t="s">
        <v>22</v>
      </c>
      <c r="F48" t="s">
        <v>167</v>
      </c>
      <c r="G4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86</v>
      </c>
      <c r="H48">
        <v>2</v>
      </c>
      <c r="J48">
        <v>86</v>
      </c>
      <c r="L48" s="112">
        <v>0.7</v>
      </c>
    </row>
    <row r="49" spans="1:12" x14ac:dyDescent="0.35">
      <c r="A49" s="93">
        <f>IFERROR(VLOOKUP(B49,Pobočky!$A$1:$C$45,3,FALSE)," ")</f>
        <v>62</v>
      </c>
      <c r="B49" s="93" t="s">
        <v>88</v>
      </c>
      <c r="C49" s="93" t="str">
        <f>IFERROR(VLOOKUP(B49,Pobočky!$A$1:$C$45,2,FALSE)," ")</f>
        <v>Jihozápad</v>
      </c>
      <c r="D49" s="110" t="s">
        <v>273</v>
      </c>
      <c r="E49" t="s">
        <v>22</v>
      </c>
      <c r="F49" t="s">
        <v>169</v>
      </c>
      <c r="G4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198</v>
      </c>
      <c r="H49">
        <v>5</v>
      </c>
      <c r="J49">
        <v>86</v>
      </c>
      <c r="L49" s="112">
        <v>0.7</v>
      </c>
    </row>
    <row r="50" spans="1:12" x14ac:dyDescent="0.35">
      <c r="A50" s="93">
        <f>IFERROR(VLOOKUP(B50,Pobočky!$A$1:$C$45,3,FALSE)," ")</f>
        <v>62</v>
      </c>
      <c r="B50" s="93" t="s">
        <v>88</v>
      </c>
      <c r="C50" s="93" t="str">
        <f>IFERROR(VLOOKUP(B50,Pobočky!$A$1:$C$45,2,FALSE)," ")</f>
        <v>Jihozápad</v>
      </c>
      <c r="D50" s="110" t="s">
        <v>273</v>
      </c>
      <c r="E50" t="s">
        <v>22</v>
      </c>
      <c r="F50" t="s">
        <v>170</v>
      </c>
      <c r="G5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86</v>
      </c>
      <c r="H50">
        <v>2</v>
      </c>
      <c r="J50">
        <v>73</v>
      </c>
      <c r="L50" s="112">
        <v>0.7</v>
      </c>
    </row>
    <row r="51" spans="1:12" x14ac:dyDescent="0.35">
      <c r="A51" s="93">
        <f>IFERROR(VLOOKUP(B51,Pobočky!$A$1:$C$45,3,FALSE)," ")</f>
        <v>62</v>
      </c>
      <c r="B51" s="93" t="s">
        <v>88</v>
      </c>
      <c r="C51" s="93" t="str">
        <f>IFERROR(VLOOKUP(B51,Pobočky!$A$1:$C$45,2,FALSE)," ")</f>
        <v>Jihozápad</v>
      </c>
      <c r="D51" s="110" t="s">
        <v>273</v>
      </c>
      <c r="E51" t="s">
        <v>22</v>
      </c>
      <c r="F51" t="s">
        <v>172</v>
      </c>
      <c r="G5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40</v>
      </c>
      <c r="H51">
        <v>1</v>
      </c>
      <c r="J51">
        <v>86</v>
      </c>
      <c r="L51" s="112">
        <v>0.7</v>
      </c>
    </row>
    <row r="52" spans="1:12" x14ac:dyDescent="0.35">
      <c r="A52" s="93">
        <f>IFERROR(VLOOKUP(B52,Pobočky!$A$1:$C$45,3,FALSE)," ")</f>
        <v>62</v>
      </c>
      <c r="B52" s="93" t="s">
        <v>88</v>
      </c>
      <c r="C52" s="93" t="str">
        <f>IFERROR(VLOOKUP(B52,Pobočky!$A$1:$C$45,2,FALSE)," ")</f>
        <v>Jihozápad</v>
      </c>
      <c r="D52" s="110" t="s">
        <v>273</v>
      </c>
      <c r="E52" t="s">
        <v>22</v>
      </c>
      <c r="F52" t="s">
        <v>173</v>
      </c>
      <c r="G5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144</v>
      </c>
      <c r="H52">
        <v>4</v>
      </c>
      <c r="J52">
        <v>86</v>
      </c>
      <c r="L52" s="112">
        <v>0.7</v>
      </c>
    </row>
    <row r="53" spans="1:12" x14ac:dyDescent="0.35">
      <c r="A53" s="93">
        <f>IFERROR(VLOOKUP(B53,Pobočky!$A$1:$C$45,3,FALSE)," ")</f>
        <v>62</v>
      </c>
      <c r="B53" s="93" t="s">
        <v>88</v>
      </c>
      <c r="C53" s="93" t="str">
        <f>IFERROR(VLOOKUP(B53,Pobočky!$A$1:$C$45,2,FALSE)," ")</f>
        <v>Jihozápad</v>
      </c>
      <c r="D53" s="110" t="s">
        <v>273</v>
      </c>
      <c r="E53" t="s">
        <v>22</v>
      </c>
      <c r="F53" t="s">
        <v>174</v>
      </c>
      <c r="G5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101</v>
      </c>
      <c r="H53">
        <v>3</v>
      </c>
      <c r="J53">
        <v>86</v>
      </c>
      <c r="L53" s="112">
        <v>0.7</v>
      </c>
    </row>
    <row r="54" spans="1:12" x14ac:dyDescent="0.35">
      <c r="A54" s="93">
        <f>IFERROR(VLOOKUP(B54,Pobočky!$A$1:$C$45,3,FALSE)," ")</f>
        <v>62</v>
      </c>
      <c r="B54" s="93" t="s">
        <v>88</v>
      </c>
      <c r="C54" s="93" t="str">
        <f>IFERROR(VLOOKUP(B54,Pobočky!$A$1:$C$45,2,FALSE)," ")</f>
        <v>Jihozápad</v>
      </c>
      <c r="D54" s="110" t="s">
        <v>273</v>
      </c>
      <c r="E54" t="s">
        <v>22</v>
      </c>
      <c r="F54" t="s">
        <v>175</v>
      </c>
      <c r="G5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82</v>
      </c>
      <c r="H54">
        <v>2</v>
      </c>
      <c r="J54">
        <v>73</v>
      </c>
      <c r="L54" s="112">
        <v>0.7</v>
      </c>
    </row>
    <row r="55" spans="1:12" x14ac:dyDescent="0.35">
      <c r="A55" s="93">
        <f>IFERROR(VLOOKUP(B55,Pobočky!$A$1:$C$45,3,FALSE)," ")</f>
        <v>62</v>
      </c>
      <c r="B55" s="93" t="s">
        <v>88</v>
      </c>
      <c r="C55" s="93" t="str">
        <f>IFERROR(VLOOKUP(B55,Pobočky!$A$1:$C$45,2,FALSE)," ")</f>
        <v>Jihozápad</v>
      </c>
      <c r="D55" s="110" t="s">
        <v>273</v>
      </c>
      <c r="E55" t="s">
        <v>22</v>
      </c>
      <c r="F55" t="s">
        <v>176</v>
      </c>
      <c r="G5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245</v>
      </c>
      <c r="H55">
        <v>5</v>
      </c>
      <c r="J55">
        <v>73</v>
      </c>
      <c r="L55" s="112">
        <v>0.7</v>
      </c>
    </row>
    <row r="56" spans="1:12" x14ac:dyDescent="0.35">
      <c r="A56" s="93">
        <f>IFERROR(VLOOKUP(B56,Pobočky!$A$1:$C$45,3,FALSE)," ")</f>
        <v>62</v>
      </c>
      <c r="B56" s="93" t="s">
        <v>88</v>
      </c>
      <c r="C56" s="93" t="str">
        <f>IFERROR(VLOOKUP(B56,Pobočky!$A$1:$C$45,2,FALSE)," ")</f>
        <v>Jihozápad</v>
      </c>
      <c r="D56" s="110" t="s">
        <v>274</v>
      </c>
      <c r="G5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619</v>
      </c>
      <c r="H56">
        <v>12</v>
      </c>
      <c r="J56">
        <v>86</v>
      </c>
      <c r="K56" t="s">
        <v>275</v>
      </c>
      <c r="L56" s="112">
        <v>1</v>
      </c>
    </row>
    <row r="57" spans="1:12" x14ac:dyDescent="0.35">
      <c r="A57" s="93">
        <f>IFERROR(VLOOKUP(B57,Pobočky!$A$1:$C$45,3,FALSE)," ")</f>
        <v>62</v>
      </c>
      <c r="B57" s="93" t="s">
        <v>88</v>
      </c>
      <c r="C57" s="93" t="str">
        <f>IFERROR(VLOOKUP(B57,Pobočky!$A$1:$C$45,2,FALSE)," ")</f>
        <v>Jihozápad</v>
      </c>
      <c r="D57" t="s">
        <v>276</v>
      </c>
      <c r="G5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1044</v>
      </c>
      <c r="H57">
        <v>20</v>
      </c>
      <c r="J57">
        <v>87</v>
      </c>
      <c r="K57" t="s">
        <v>277</v>
      </c>
      <c r="L57" s="112">
        <v>0.5</v>
      </c>
    </row>
    <row r="58" spans="1:12" x14ac:dyDescent="0.35">
      <c r="A58" s="93">
        <f>IFERROR(VLOOKUP(B58,Pobočky!$A$1:$C$45,3,FALSE)," ")</f>
        <v>62</v>
      </c>
      <c r="B58" s="93" t="s">
        <v>88</v>
      </c>
      <c r="C58" s="93" t="str">
        <f>IFERROR(VLOOKUP(B58,Pobočky!$A$1:$C$45,2,FALSE)," ")</f>
        <v>Jihozápad</v>
      </c>
      <c r="D58" t="s">
        <v>276</v>
      </c>
      <c r="G5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1148</v>
      </c>
      <c r="H58">
        <v>22</v>
      </c>
      <c r="J58">
        <v>87</v>
      </c>
      <c r="K58" t="s">
        <v>278</v>
      </c>
      <c r="L58" s="112">
        <v>0.4</v>
      </c>
    </row>
    <row r="59" spans="1:12" x14ac:dyDescent="0.35">
      <c r="A59" s="93">
        <f>IFERROR(VLOOKUP(B59,Pobočky!$A$1:$C$45,3,FALSE)," ")</f>
        <v>62</v>
      </c>
      <c r="B59" s="93" t="s">
        <v>88</v>
      </c>
      <c r="C59" s="93" t="str">
        <f>IFERROR(VLOOKUP(B59,Pobočky!$A$1:$C$45,2,FALSE)," ")</f>
        <v>Jihozápad</v>
      </c>
      <c r="D59" t="s">
        <v>276</v>
      </c>
      <c r="G5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120</v>
      </c>
      <c r="H59">
        <v>4</v>
      </c>
      <c r="J59">
        <v>50</v>
      </c>
      <c r="K59" t="s">
        <v>278</v>
      </c>
      <c r="L59" s="112">
        <v>0.4</v>
      </c>
    </row>
    <row r="60" spans="1:12" x14ac:dyDescent="0.35">
      <c r="A60" s="93">
        <f>IFERROR(VLOOKUP(B60,Pobočky!$A$1:$C$45,3,FALSE)," ")</f>
        <v>62</v>
      </c>
      <c r="B60" s="93" t="s">
        <v>88</v>
      </c>
      <c r="C60" s="93" t="str">
        <f>IFERROR(VLOOKUP(B60,Pobočky!$A$1:$C$45,2,FALSE)," ")</f>
        <v>Jihozápad</v>
      </c>
      <c r="D60" t="s">
        <v>279</v>
      </c>
      <c r="G6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835</v>
      </c>
      <c r="H60">
        <v>16</v>
      </c>
      <c r="J60">
        <v>87</v>
      </c>
      <c r="L60" s="112">
        <v>0.5</v>
      </c>
    </row>
    <row r="61" spans="1:12" x14ac:dyDescent="0.35">
      <c r="A61" s="93">
        <f>IFERROR(VLOOKUP(B61,Pobočky!$A$1:$C$45,3,FALSE)," ")</f>
        <v>62</v>
      </c>
      <c r="B61" s="93" t="s">
        <v>88</v>
      </c>
      <c r="C61" s="93" t="str">
        <f>IFERROR(VLOOKUP(B61,Pobočky!$A$1:$C$45,2,FALSE)," ")</f>
        <v>Jihozápad</v>
      </c>
      <c r="D61" t="s">
        <v>280</v>
      </c>
      <c r="G6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619</v>
      </c>
      <c r="H61">
        <v>12</v>
      </c>
      <c r="J61">
        <v>86</v>
      </c>
      <c r="L61" s="112">
        <v>0.7</v>
      </c>
    </row>
    <row r="62" spans="1:12" x14ac:dyDescent="0.35">
      <c r="A62" s="93">
        <f>IFERROR(VLOOKUP(B62,Pobočky!$A$1:$C$45,3,FALSE)," ")</f>
        <v>62</v>
      </c>
      <c r="B62" s="93" t="s">
        <v>88</v>
      </c>
      <c r="C62" s="93" t="str">
        <f>IFERROR(VLOOKUP(B62,Pobočky!$A$1:$C$45,2,FALSE)," ")</f>
        <v>Jihozápad</v>
      </c>
      <c r="D62" t="s">
        <v>281</v>
      </c>
      <c r="G6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516</v>
      </c>
      <c r="H62">
        <v>10</v>
      </c>
      <c r="J62">
        <v>86</v>
      </c>
      <c r="K62" t="s">
        <v>282</v>
      </c>
      <c r="L62" s="112">
        <v>0.5</v>
      </c>
    </row>
    <row r="63" spans="1:12" x14ac:dyDescent="0.35">
      <c r="A63" s="93">
        <f>IFERROR(VLOOKUP(B63,Pobočky!$A$1:$C$45,3,FALSE)," ")</f>
        <v>62</v>
      </c>
      <c r="B63" s="93" t="s">
        <v>88</v>
      </c>
      <c r="C63" s="93" t="str">
        <f>IFERROR(VLOOKUP(B63,Pobočky!$A$1:$C$45,2,FALSE)," ")</f>
        <v>Jihozápad</v>
      </c>
      <c r="D63" t="s">
        <v>283</v>
      </c>
      <c r="G6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52</v>
      </c>
      <c r="H63">
        <v>1</v>
      </c>
      <c r="J63">
        <v>87</v>
      </c>
      <c r="K63" t="s">
        <v>284</v>
      </c>
    </row>
    <row r="64" spans="1:12" x14ac:dyDescent="0.35">
      <c r="A64" s="93">
        <f>IFERROR(VLOOKUP(B64,Pobočky!$A$1:$C$45,3,FALSE)," ")</f>
        <v>62</v>
      </c>
      <c r="B64" s="93" t="s">
        <v>88</v>
      </c>
      <c r="C64" s="93" t="str">
        <f>IFERROR(VLOOKUP(B64,Pobočky!$A$1:$C$45,2,FALSE)," ")</f>
        <v>Jihozápad</v>
      </c>
      <c r="D64" t="s">
        <v>285</v>
      </c>
      <c r="G6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206</v>
      </c>
      <c r="H64">
        <v>4</v>
      </c>
      <c r="J64">
        <v>86</v>
      </c>
      <c r="K64" t="s">
        <v>286</v>
      </c>
    </row>
    <row r="65" spans="1:11" x14ac:dyDescent="0.35">
      <c r="A65" s="93">
        <f>IFERROR(VLOOKUP(B65,Pobočky!$A$1:$C$45,3,FALSE)," ")</f>
        <v>62</v>
      </c>
      <c r="B65" s="93" t="s">
        <v>88</v>
      </c>
      <c r="C65" s="93" t="str">
        <f>IFERROR(VLOOKUP(B65,Pobočky!$A$1:$C$45,2,FALSE)," ")</f>
        <v>Jihozápad</v>
      </c>
      <c r="D65" t="s">
        <v>287</v>
      </c>
      <c r="G6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52</v>
      </c>
      <c r="H65">
        <v>1</v>
      </c>
      <c r="J65">
        <v>86</v>
      </c>
      <c r="K65" t="s">
        <v>288</v>
      </c>
    </row>
    <row r="66" spans="1:11" x14ac:dyDescent="0.35">
      <c r="A66" s="93" t="str">
        <f>IFERROR(VLOOKUP(B66,Pobočky!$A$1:$C$45,3,FALSE)," ")</f>
        <v xml:space="preserve"> </v>
      </c>
      <c r="B66" s="93"/>
      <c r="C66" s="93" t="str">
        <f>IFERROR(VLOOKUP(B66,Pobočky!$A$1:$C$45,2,FALSE)," ")</f>
        <v xml:space="preserve"> </v>
      </c>
      <c r="G6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67" spans="1:11" x14ac:dyDescent="0.35">
      <c r="A67" s="93" t="str">
        <f>IFERROR(VLOOKUP(B67,Pobočky!$A$1:$C$45,3,FALSE)," ")</f>
        <v xml:space="preserve"> </v>
      </c>
      <c r="B67" s="93"/>
      <c r="C67" s="93" t="str">
        <f>IFERROR(VLOOKUP(B67,Pobočky!$A$1:$C$45,2,FALSE)," ")</f>
        <v xml:space="preserve"> </v>
      </c>
      <c r="G6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68" spans="1:11" x14ac:dyDescent="0.35">
      <c r="A68" s="93" t="str">
        <f>IFERROR(VLOOKUP(B68,Pobočky!$A$1:$C$45,3,FALSE)," ")</f>
        <v xml:space="preserve"> </v>
      </c>
      <c r="B68" s="93"/>
      <c r="C68" s="93" t="str">
        <f>IFERROR(VLOOKUP(B68,Pobočky!$A$1:$C$45,2,FALSE)," ")</f>
        <v xml:space="preserve"> </v>
      </c>
      <c r="G6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69" spans="1:11" x14ac:dyDescent="0.35">
      <c r="A69" s="93" t="str">
        <f>IFERROR(VLOOKUP(B69,Pobočky!$A$1:$C$45,3,FALSE)," ")</f>
        <v xml:space="preserve"> </v>
      </c>
      <c r="B69" s="93"/>
      <c r="C69" s="93" t="str">
        <f>IFERROR(VLOOKUP(B69,Pobočky!$A$1:$C$45,2,FALSE)," ")</f>
        <v xml:space="preserve"> </v>
      </c>
      <c r="G6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70" spans="1:11" x14ac:dyDescent="0.35">
      <c r="A70" s="93" t="str">
        <f>IFERROR(VLOOKUP(B70,Pobočky!$A$1:$C$45,3,FALSE)," ")</f>
        <v xml:space="preserve"> </v>
      </c>
      <c r="B70" s="93"/>
      <c r="C70" s="93" t="str">
        <f>IFERROR(VLOOKUP(B70,Pobočky!$A$1:$C$45,2,FALSE)," ")</f>
        <v xml:space="preserve"> </v>
      </c>
      <c r="G7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71" spans="1:11" x14ac:dyDescent="0.35">
      <c r="A71" s="93" t="str">
        <f>IFERROR(VLOOKUP(B71,Pobočky!$A$1:$C$45,3,FALSE)," ")</f>
        <v xml:space="preserve"> </v>
      </c>
      <c r="B71" s="93"/>
      <c r="C71" s="93" t="str">
        <f>IFERROR(VLOOKUP(B71,Pobočky!$A$1:$C$45,2,FALSE)," ")</f>
        <v xml:space="preserve"> </v>
      </c>
      <c r="G7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72" spans="1:11" x14ac:dyDescent="0.35">
      <c r="A72" s="93" t="str">
        <f>IFERROR(VLOOKUP(B72,Pobočky!$A$1:$C$45,3,FALSE)," ")</f>
        <v xml:space="preserve"> </v>
      </c>
      <c r="B72" s="93"/>
      <c r="C72" s="93" t="str">
        <f>IFERROR(VLOOKUP(B72,Pobočky!$A$1:$C$45,2,FALSE)," ")</f>
        <v xml:space="preserve"> </v>
      </c>
      <c r="G7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73" spans="1:11" x14ac:dyDescent="0.35">
      <c r="A73" s="93" t="str">
        <f>IFERROR(VLOOKUP(B73,Pobočky!$A$1:$C$45,3,FALSE)," ")</f>
        <v xml:space="preserve"> </v>
      </c>
      <c r="B73" s="93"/>
      <c r="C73" s="93" t="str">
        <f>IFERROR(VLOOKUP(B73,Pobočky!$A$1:$C$45,2,FALSE)," ")</f>
        <v xml:space="preserve"> </v>
      </c>
      <c r="G7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74" spans="1:11" x14ac:dyDescent="0.35">
      <c r="A74" s="93" t="str">
        <f>IFERROR(VLOOKUP(B74,Pobočky!$A$1:$C$45,3,FALSE)," ")</f>
        <v xml:space="preserve"> </v>
      </c>
      <c r="B74" s="93"/>
      <c r="C74" s="93" t="str">
        <f>IFERROR(VLOOKUP(B74,Pobočky!$A$1:$C$45,2,FALSE)," ")</f>
        <v xml:space="preserve"> </v>
      </c>
      <c r="G7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75" spans="1:11" x14ac:dyDescent="0.35">
      <c r="A75" s="93" t="str">
        <f>IFERROR(VLOOKUP(B75,Pobočky!$A$1:$C$45,3,FALSE)," ")</f>
        <v xml:space="preserve"> </v>
      </c>
      <c r="B75" s="93"/>
      <c r="C75" s="93" t="str">
        <f>IFERROR(VLOOKUP(B75,Pobočky!$A$1:$C$45,2,FALSE)," ")</f>
        <v xml:space="preserve"> </v>
      </c>
      <c r="G7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76" spans="1:11" x14ac:dyDescent="0.35">
      <c r="A76" s="93" t="str">
        <f>IFERROR(VLOOKUP(B76,Pobočky!$A$1:$C$45,3,FALSE)," ")</f>
        <v xml:space="preserve"> </v>
      </c>
      <c r="B76" s="93"/>
      <c r="C76" s="93" t="str">
        <f>IFERROR(VLOOKUP(B76,Pobočky!$A$1:$C$45,2,FALSE)," ")</f>
        <v xml:space="preserve"> </v>
      </c>
      <c r="G7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77" spans="1:11" x14ac:dyDescent="0.35">
      <c r="A77" s="93" t="str">
        <f>IFERROR(VLOOKUP(B77,Pobočky!$A$1:$C$45,3,FALSE)," ")</f>
        <v xml:space="preserve"> </v>
      </c>
      <c r="B77" s="93"/>
      <c r="C77" s="93" t="str">
        <f>IFERROR(VLOOKUP(B77,Pobočky!$A$1:$C$45,2,FALSE)," ")</f>
        <v xml:space="preserve"> </v>
      </c>
      <c r="G7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78" spans="1:11" x14ac:dyDescent="0.35">
      <c r="A78" s="93" t="str">
        <f>IFERROR(VLOOKUP(B78,Pobočky!$A$1:$C$45,3,FALSE)," ")</f>
        <v xml:space="preserve"> </v>
      </c>
      <c r="B78" s="93"/>
      <c r="C78" s="93" t="str">
        <f>IFERROR(VLOOKUP(B78,Pobočky!$A$1:$C$45,2,FALSE)," ")</f>
        <v xml:space="preserve"> </v>
      </c>
      <c r="G7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79" spans="1:11" x14ac:dyDescent="0.35">
      <c r="A79" s="93" t="str">
        <f>IFERROR(VLOOKUP(B79,Pobočky!$A$1:$C$45,3,FALSE)," ")</f>
        <v xml:space="preserve"> </v>
      </c>
      <c r="B79" s="93"/>
      <c r="C79" s="93" t="str">
        <f>IFERROR(VLOOKUP(B79,Pobočky!$A$1:$C$45,2,FALSE)," ")</f>
        <v xml:space="preserve"> </v>
      </c>
      <c r="G7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80" spans="1:11" x14ac:dyDescent="0.35">
      <c r="A80" s="93" t="str">
        <f>IFERROR(VLOOKUP(B80,Pobočky!$A$1:$C$45,3,FALSE)," ")</f>
        <v xml:space="preserve"> </v>
      </c>
      <c r="B80" s="93"/>
      <c r="C80" s="93" t="str">
        <f>IFERROR(VLOOKUP(B80,Pobočky!$A$1:$C$45,2,FALSE)," ")</f>
        <v xml:space="preserve"> </v>
      </c>
      <c r="G8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81" spans="1:7" x14ac:dyDescent="0.35">
      <c r="A81" s="93" t="str">
        <f>IFERROR(VLOOKUP(B81,Pobočky!$A$1:$C$45,3,FALSE)," ")</f>
        <v xml:space="preserve"> </v>
      </c>
      <c r="B81" s="93"/>
      <c r="C81" s="93" t="str">
        <f>IFERROR(VLOOKUP(B81,Pobočky!$A$1:$C$45,2,FALSE)," ")</f>
        <v xml:space="preserve"> </v>
      </c>
      <c r="G8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82" spans="1:7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  <c r="G8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83" spans="1:7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  <c r="G8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84" spans="1:7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G8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85" spans="1:7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86" spans="1:7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87" spans="1:7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88" spans="1:7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89" spans="1:7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90" spans="1:7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91" spans="1:7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92" spans="1:7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93" spans="1:7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94" spans="1:7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95" spans="1:7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96" spans="1:7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411" spans="1:7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  <c r="G411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412" spans="1:7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  <c r="G412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413" spans="1:7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  <c r="G413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414" spans="1:7" x14ac:dyDescent="0.35">
      <c r="A414" s="93" t="str">
        <f>IFERROR(VLOOKUP(B414,Pobočky!$A$1:$C$45,3,FALSE)," ")</f>
        <v xml:space="preserve"> </v>
      </c>
      <c r="B414" s="93"/>
      <c r="C414" s="93" t="str">
        <f>IFERROR(VLOOKUP(B414,Pobočky!$A$1:$C$45,2,FALSE)," ")</f>
        <v xml:space="preserve"> </v>
      </c>
      <c r="G414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415" spans="1:7" x14ac:dyDescent="0.35">
      <c r="A415" s="93" t="str">
        <f>IFERROR(VLOOKUP(B415,Pobočky!$A$1:$C$45,3,FALSE)," ")</f>
        <v xml:space="preserve"> </v>
      </c>
      <c r="B415" s="93"/>
      <c r="C415" s="93" t="str">
        <f>IFERROR(VLOOKUP(B415,Pobočky!$A$1:$C$45,2,FALSE)," ")</f>
        <v xml:space="preserve"> </v>
      </c>
      <c r="G415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416" spans="1:7" x14ac:dyDescent="0.35">
      <c r="A416" s="93" t="str">
        <f>IFERROR(VLOOKUP(B416,Pobočky!$A$1:$C$45,3,FALSE)," ")</f>
        <v xml:space="preserve"> </v>
      </c>
      <c r="B416" s="93"/>
      <c r="C416" s="93" t="str">
        <f>IFERROR(VLOOKUP(B416,Pobočky!$A$1:$C$45,2,FALSE)," ")</f>
        <v xml:space="preserve"> </v>
      </c>
      <c r="G416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  <row r="417" spans="1:7" x14ac:dyDescent="0.35">
      <c r="A417" s="105" t="str">
        <f>IFERROR(VLOOKUP(B417,Pobočky!$A$1:$C$45,3,FALSE)," ")</f>
        <v xml:space="preserve"> </v>
      </c>
      <c r="B417" s="105"/>
      <c r="C417" s="105" t="str">
        <f>IFERROR(VLOOKUP(B417,Pobočky!$A$1:$C$45,2,FALSE)," ")</f>
        <v xml:space="preserve"> </v>
      </c>
      <c r="G417" s="93">
        <f>ROUND(Tabulka5789101112131415161718192021222324252627282930313233343536373839404142434445464748[[#This Row],[Kapacita - počet polic]]*Tabulka5789101112131415161718192021222324252627282930313233343536373839404142434445464748[[#This Row],[Kapacita - rozměr polic]]*IFERROR(VLOOKUP(Tabulka5789101112131415161718192021222324252627282930313233343536373839404142434445464748[[#This Row],[Označení]],OCHy[#All],2,FALSE),0.6),0)</f>
        <v>0</v>
      </c>
    </row>
  </sheetData>
  <dataValidations count="2">
    <dataValidation type="list" allowBlank="1" showInputMessage="1" showErrorMessage="1" sqref="L2:L417">
      <formula1>"0 %,10 %,20 %,30 %,40 %,50 %,60 %,70 %,80 %,90 %,100 %"</formula1>
    </dataValidation>
    <dataValidation type="list" allowBlank="1" showInputMessage="1" showErrorMessage="1" sqref="E2:E417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</dataValidations>
  <pageMargins left="0.25" right="0.25" top="0.75" bottom="0.75" header="0.3" footer="0.3"/>
  <pageSetup paperSize="9" fitToHeight="0" orientation="landscape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B2:B417</xm:sqref>
        </x14:dataValidation>
        <x14:dataValidation type="list" allowBlank="1" showInputMessage="1" showErrorMessage="1">
          <x14:formula1>
            <xm:f>Označení!$F$2:$F$50</xm:f>
          </x14:formula1>
          <xm:sqref>F2:F417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L417"/>
  <sheetViews>
    <sheetView topLeftCell="E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14.54296875" customWidth="1"/>
    <col min="6" max="6" width="60" bestFit="1" customWidth="1"/>
    <col min="7" max="7" width="17.54296875" customWidth="1"/>
    <col min="8" max="8" width="22.726562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11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f>IFERROR(VLOOKUP(B2,Pobočky!$A$1:$C$45,3,FALSE)," ")</f>
        <v>30</v>
      </c>
      <c r="B2" s="93" t="s">
        <v>86</v>
      </c>
      <c r="C2" s="93" t="str">
        <f>IFERROR(VLOOKUP(B2,Pobočky!$A$1:$C$45,2,FALSE)," ")</f>
        <v>Jihozápad</v>
      </c>
      <c r="D2" s="110" t="s">
        <v>289</v>
      </c>
      <c r="E2" s="93" t="s">
        <v>14</v>
      </c>
      <c r="F2" t="s">
        <v>130</v>
      </c>
      <c r="G2" s="9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269</v>
      </c>
      <c r="H2" s="93">
        <v>6</v>
      </c>
      <c r="I2" s="93"/>
      <c r="J2" s="93">
        <v>80</v>
      </c>
      <c r="K2" s="93" t="s">
        <v>290</v>
      </c>
      <c r="L2" s="102">
        <v>0.7</v>
      </c>
    </row>
    <row r="3" spans="1:12" x14ac:dyDescent="0.35">
      <c r="A3" s="105">
        <f>IFERROR(VLOOKUP(B3,Pobočky!$A$1:$C$45,3,FALSE)," ")</f>
        <v>30</v>
      </c>
      <c r="B3" s="93" t="s">
        <v>86</v>
      </c>
      <c r="C3" s="105" t="str">
        <f>IFERROR(VLOOKUP(B3,Pobočky!$A$1:$C$45,2,FALSE)," ")</f>
        <v>Jihozápad</v>
      </c>
      <c r="D3" s="110" t="s">
        <v>289</v>
      </c>
      <c r="E3" s="96" t="s">
        <v>14</v>
      </c>
      <c r="F3" s="106" t="s">
        <v>130</v>
      </c>
      <c r="G3" s="10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112</v>
      </c>
      <c r="H3" s="106">
        <v>4</v>
      </c>
      <c r="I3" s="106"/>
      <c r="J3" s="106">
        <v>50</v>
      </c>
      <c r="K3" s="106" t="s">
        <v>182</v>
      </c>
      <c r="L3" s="107">
        <v>0.7</v>
      </c>
    </row>
    <row r="4" spans="1:12" x14ac:dyDescent="0.35">
      <c r="A4" s="93">
        <f>IFERROR(VLOOKUP(B4,Pobočky!$A$1:$C$45,3,FALSE)," ")</f>
        <v>30</v>
      </c>
      <c r="B4" s="93" t="s">
        <v>86</v>
      </c>
      <c r="C4" s="93" t="str">
        <f>IFERROR(VLOOKUP(B4,Pobočky!$A$1:$C$45,2,FALSE)," ")</f>
        <v>Jihozápad</v>
      </c>
      <c r="D4" s="110" t="s">
        <v>289</v>
      </c>
      <c r="E4" s="93" t="s">
        <v>14</v>
      </c>
      <c r="F4" t="s">
        <v>130</v>
      </c>
      <c r="G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224</v>
      </c>
      <c r="H4">
        <v>5</v>
      </c>
      <c r="J4">
        <v>80</v>
      </c>
      <c r="K4" t="s">
        <v>184</v>
      </c>
      <c r="L4" s="102">
        <v>0.7</v>
      </c>
    </row>
    <row r="5" spans="1:12" x14ac:dyDescent="0.35">
      <c r="A5" s="93">
        <f>IFERROR(VLOOKUP(B5,Pobočky!$A$1:$C$45,3,FALSE)," ")</f>
        <v>30</v>
      </c>
      <c r="B5" s="93" t="s">
        <v>86</v>
      </c>
      <c r="C5" s="93" t="str">
        <f>IFERROR(VLOOKUP(B5,Pobočky!$A$1:$C$45,2,FALSE)," ")</f>
        <v>Jihozápad</v>
      </c>
      <c r="D5" s="110" t="s">
        <v>289</v>
      </c>
      <c r="E5" s="96" t="s">
        <v>14</v>
      </c>
      <c r="F5" t="s">
        <v>130</v>
      </c>
      <c r="G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28</v>
      </c>
      <c r="H5">
        <v>1</v>
      </c>
      <c r="J5">
        <v>50</v>
      </c>
      <c r="K5" t="s">
        <v>184</v>
      </c>
      <c r="L5" s="107">
        <v>0.7</v>
      </c>
    </row>
    <row r="6" spans="1:12" x14ac:dyDescent="0.35">
      <c r="A6" s="93">
        <f>IFERROR(VLOOKUP(B6,Pobočky!$A$1:$C$45,3,FALSE)," ")</f>
        <v>30</v>
      </c>
      <c r="B6" s="93" t="s">
        <v>86</v>
      </c>
      <c r="C6" s="93" t="str">
        <f>IFERROR(VLOOKUP(B6,Pobočky!$A$1:$C$45,2,FALSE)," ")</f>
        <v>Jihozápad</v>
      </c>
      <c r="D6" s="110" t="s">
        <v>289</v>
      </c>
      <c r="E6" s="93" t="s">
        <v>14</v>
      </c>
      <c r="F6" t="s">
        <v>97</v>
      </c>
      <c r="G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12</v>
      </c>
      <c r="H6">
        <v>1</v>
      </c>
      <c r="J6">
        <v>34</v>
      </c>
      <c r="L6" s="112">
        <v>0.7</v>
      </c>
    </row>
    <row r="7" spans="1:12" x14ac:dyDescent="0.35">
      <c r="A7" s="93">
        <f>IFERROR(VLOOKUP(B7,Pobočky!$A$1:$C$45,3,FALSE)," ")</f>
        <v>30</v>
      </c>
      <c r="B7" s="93" t="s">
        <v>86</v>
      </c>
      <c r="C7" s="93" t="str">
        <f>IFERROR(VLOOKUP(B7,Pobočky!$A$1:$C$45,2,FALSE)," ")</f>
        <v>Jihozápad</v>
      </c>
      <c r="D7" s="110" t="s">
        <v>289</v>
      </c>
      <c r="E7" s="96" t="s">
        <v>14</v>
      </c>
      <c r="F7" t="s">
        <v>130</v>
      </c>
      <c r="G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19</v>
      </c>
      <c r="H7">
        <v>1</v>
      </c>
      <c r="J7">
        <v>34</v>
      </c>
      <c r="K7" t="s">
        <v>133</v>
      </c>
      <c r="L7" s="112">
        <v>0.5</v>
      </c>
    </row>
    <row r="8" spans="1:12" x14ac:dyDescent="0.35">
      <c r="A8" s="93">
        <f>IFERROR(VLOOKUP(B8,Pobočky!$A$1:$C$45,3,FALSE)," ")</f>
        <v>30</v>
      </c>
      <c r="B8" s="93" t="s">
        <v>86</v>
      </c>
      <c r="C8" s="93" t="str">
        <f>IFERROR(VLOOKUP(B8,Pobočky!$A$1:$C$45,2,FALSE)," ")</f>
        <v>Jihozápad</v>
      </c>
      <c r="D8" s="110" t="s">
        <v>289</v>
      </c>
      <c r="E8" s="93" t="s">
        <v>14</v>
      </c>
      <c r="F8" t="s">
        <v>130</v>
      </c>
      <c r="G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19</v>
      </c>
      <c r="H8">
        <v>1</v>
      </c>
      <c r="J8">
        <v>34</v>
      </c>
      <c r="K8" t="s">
        <v>36</v>
      </c>
      <c r="L8" s="112">
        <v>0.5</v>
      </c>
    </row>
    <row r="9" spans="1:12" x14ac:dyDescent="0.35">
      <c r="A9" s="93">
        <f>IFERROR(VLOOKUP(B9,Pobočky!$A$1:$C$45,3,FALSE)," ")</f>
        <v>30</v>
      </c>
      <c r="B9" s="93" t="s">
        <v>86</v>
      </c>
      <c r="C9" s="93" t="str">
        <f>IFERROR(VLOOKUP(B9,Pobočky!$A$1:$C$45,2,FALSE)," ")</f>
        <v>Jihozápad</v>
      </c>
      <c r="D9" s="110" t="s">
        <v>289</v>
      </c>
      <c r="E9" s="96" t="s">
        <v>14</v>
      </c>
      <c r="F9" t="s">
        <v>261</v>
      </c>
      <c r="G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20</v>
      </c>
      <c r="H9">
        <v>1</v>
      </c>
      <c r="J9">
        <v>34</v>
      </c>
      <c r="L9" s="112">
        <v>0.7</v>
      </c>
    </row>
    <row r="10" spans="1:12" x14ac:dyDescent="0.35">
      <c r="A10" s="93">
        <f>IFERROR(VLOOKUP(B10,Pobočky!$A$1:$C$45,3,FALSE)," ")</f>
        <v>30</v>
      </c>
      <c r="B10" s="93" t="s">
        <v>86</v>
      </c>
      <c r="C10" s="93" t="str">
        <f>IFERROR(VLOOKUP(B10,Pobočky!$A$1:$C$45,2,FALSE)," ")</f>
        <v>Jihozápad</v>
      </c>
      <c r="D10" s="110" t="s">
        <v>289</v>
      </c>
      <c r="E10" s="93" t="s">
        <v>28</v>
      </c>
      <c r="F10" t="s">
        <v>140</v>
      </c>
      <c r="G1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12</v>
      </c>
      <c r="H10">
        <v>0.25</v>
      </c>
      <c r="J10">
        <v>80</v>
      </c>
      <c r="L10" s="112">
        <v>0.6</v>
      </c>
    </row>
    <row r="11" spans="1:12" x14ac:dyDescent="0.35">
      <c r="A11" s="93">
        <f>IFERROR(VLOOKUP(B11,Pobočky!$A$1:$C$45,3,FALSE)," ")</f>
        <v>30</v>
      </c>
      <c r="B11" s="93" t="s">
        <v>86</v>
      </c>
      <c r="C11" s="93" t="str">
        <f>IFERROR(VLOOKUP(B11,Pobočky!$A$1:$C$45,2,FALSE)," ")</f>
        <v>Jihozápad</v>
      </c>
      <c r="D11" s="110" t="s">
        <v>289</v>
      </c>
      <c r="E11" s="96" t="s">
        <v>28</v>
      </c>
      <c r="F11" t="s">
        <v>143</v>
      </c>
      <c r="G1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23</v>
      </c>
      <c r="H11">
        <v>0.75</v>
      </c>
      <c r="J11">
        <v>80</v>
      </c>
      <c r="L11" s="112">
        <v>0.6</v>
      </c>
    </row>
    <row r="12" spans="1:12" x14ac:dyDescent="0.35">
      <c r="A12" s="93">
        <f>IFERROR(VLOOKUP(B12,Pobočky!$A$1:$C$45,3,FALSE)," ")</f>
        <v>30</v>
      </c>
      <c r="B12" s="93" t="s">
        <v>86</v>
      </c>
      <c r="C12" s="93" t="str">
        <f>IFERROR(VLOOKUP(B12,Pobočky!$A$1:$C$45,2,FALSE)," ")</f>
        <v>Jihozápad</v>
      </c>
      <c r="D12" s="110" t="s">
        <v>289</v>
      </c>
      <c r="E12" s="93" t="s">
        <v>28</v>
      </c>
      <c r="F12" t="s">
        <v>146</v>
      </c>
      <c r="G1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9</v>
      </c>
      <c r="H12">
        <v>0.2</v>
      </c>
      <c r="J12">
        <v>80</v>
      </c>
      <c r="L12" s="112">
        <v>0.6</v>
      </c>
    </row>
    <row r="13" spans="1:12" x14ac:dyDescent="0.35">
      <c r="A13" s="93">
        <f>IFERROR(VLOOKUP(B13,Pobočky!$A$1:$C$45,3,FALSE)," ")</f>
        <v>30</v>
      </c>
      <c r="B13" s="93" t="s">
        <v>86</v>
      </c>
      <c r="C13" s="93" t="str">
        <f>IFERROR(VLOOKUP(B13,Pobočky!$A$1:$C$45,2,FALSE)," ")</f>
        <v>Jihozápad</v>
      </c>
      <c r="D13" s="110" t="s">
        <v>289</v>
      </c>
      <c r="E13" s="96" t="s">
        <v>28</v>
      </c>
      <c r="F13" t="s">
        <v>155</v>
      </c>
      <c r="G1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69</v>
      </c>
      <c r="H13">
        <v>1.7</v>
      </c>
      <c r="J13">
        <v>80</v>
      </c>
      <c r="L13" s="112">
        <v>0.6</v>
      </c>
    </row>
    <row r="14" spans="1:12" x14ac:dyDescent="0.35">
      <c r="A14" s="93">
        <f>IFERROR(VLOOKUP(B14,Pobočky!$A$1:$C$45,3,FALSE)," ")</f>
        <v>30</v>
      </c>
      <c r="B14" s="93" t="s">
        <v>86</v>
      </c>
      <c r="C14" s="93" t="str">
        <f>IFERROR(VLOOKUP(B14,Pobočky!$A$1:$C$45,2,FALSE)," ")</f>
        <v>Jihozápad</v>
      </c>
      <c r="D14" s="110" t="s">
        <v>289</v>
      </c>
      <c r="E14" s="93" t="s">
        <v>28</v>
      </c>
      <c r="F14" t="s">
        <v>158</v>
      </c>
      <c r="G1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9</v>
      </c>
      <c r="H14">
        <v>0.25</v>
      </c>
      <c r="J14">
        <v>80</v>
      </c>
      <c r="L14" s="112">
        <v>0.6</v>
      </c>
    </row>
    <row r="15" spans="1:12" x14ac:dyDescent="0.35">
      <c r="A15" s="93">
        <f>IFERROR(VLOOKUP(B15,Pobočky!$A$1:$C$45,3,FALSE)," ")</f>
        <v>30</v>
      </c>
      <c r="B15" s="93" t="s">
        <v>86</v>
      </c>
      <c r="C15" s="93" t="str">
        <f>IFERROR(VLOOKUP(B15,Pobočky!$A$1:$C$45,2,FALSE)," ")</f>
        <v>Jihozápad</v>
      </c>
      <c r="D15" s="110" t="s">
        <v>289</v>
      </c>
      <c r="E15" s="96" t="s">
        <v>28</v>
      </c>
      <c r="F15" t="s">
        <v>160</v>
      </c>
      <c r="G1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17</v>
      </c>
      <c r="H15">
        <v>0.35</v>
      </c>
      <c r="J15">
        <v>80</v>
      </c>
      <c r="L15" s="112">
        <v>0.6</v>
      </c>
    </row>
    <row r="16" spans="1:12" x14ac:dyDescent="0.35">
      <c r="A16" s="93">
        <f>IFERROR(VLOOKUP(B16,Pobočky!$A$1:$C$45,3,FALSE)," ")</f>
        <v>30</v>
      </c>
      <c r="B16" s="93" t="s">
        <v>86</v>
      </c>
      <c r="C16" s="93" t="str">
        <f>IFERROR(VLOOKUP(B16,Pobočky!$A$1:$C$45,2,FALSE)," ")</f>
        <v>Jihozápad</v>
      </c>
      <c r="D16" s="110" t="s">
        <v>289</v>
      </c>
      <c r="E16" s="93" t="s">
        <v>28</v>
      </c>
      <c r="F16" t="s">
        <v>170</v>
      </c>
      <c r="G1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12</v>
      </c>
      <c r="H16">
        <v>0.25</v>
      </c>
      <c r="J16">
        <v>80</v>
      </c>
      <c r="L16" s="112">
        <v>0.6</v>
      </c>
    </row>
    <row r="17" spans="1:12" x14ac:dyDescent="0.35">
      <c r="A17" s="93">
        <f>IFERROR(VLOOKUP(B17,Pobočky!$A$1:$C$45,3,FALSE)," ")</f>
        <v>30</v>
      </c>
      <c r="B17" s="93" t="s">
        <v>86</v>
      </c>
      <c r="C17" s="93" t="str">
        <f>IFERROR(VLOOKUP(B17,Pobočky!$A$1:$C$45,2,FALSE)," ")</f>
        <v>Jihozápad</v>
      </c>
      <c r="D17" s="110" t="s">
        <v>289</v>
      </c>
      <c r="E17" s="96" t="s">
        <v>28</v>
      </c>
      <c r="F17" t="s">
        <v>172</v>
      </c>
      <c r="G1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9</v>
      </c>
      <c r="H17">
        <v>0.25</v>
      </c>
      <c r="J17">
        <v>80</v>
      </c>
      <c r="L17" s="112">
        <v>0.6</v>
      </c>
    </row>
    <row r="18" spans="1:12" x14ac:dyDescent="0.35">
      <c r="A18" s="93">
        <f>IFERROR(VLOOKUP(B18,Pobočky!$A$1:$C$45,3,FALSE)," ")</f>
        <v>30</v>
      </c>
      <c r="B18" s="93" t="s">
        <v>86</v>
      </c>
      <c r="C18" s="93" t="str">
        <f>IFERROR(VLOOKUP(B18,Pobočky!$A$1:$C$45,2,FALSE)," ")</f>
        <v>Jihozápad</v>
      </c>
      <c r="D18" s="110" t="s">
        <v>289</v>
      </c>
      <c r="E18" s="93" t="s">
        <v>28</v>
      </c>
      <c r="F18" t="s">
        <v>175</v>
      </c>
      <c r="G1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11</v>
      </c>
      <c r="H18">
        <v>0.25</v>
      </c>
      <c r="J18">
        <v>80</v>
      </c>
      <c r="L18" s="112">
        <v>0.6</v>
      </c>
    </row>
    <row r="19" spans="1:12" x14ac:dyDescent="0.35">
      <c r="A19" s="93">
        <f>IFERROR(VLOOKUP(B19,Pobočky!$A$1:$C$45,3,FALSE)," ")</f>
        <v>30</v>
      </c>
      <c r="B19" s="93" t="s">
        <v>86</v>
      </c>
      <c r="C19" s="93" t="str">
        <f>IFERROR(VLOOKUP(B19,Pobočky!$A$1:$C$45,2,FALSE)," ")</f>
        <v>Jihozápad</v>
      </c>
      <c r="D19" s="110" t="s">
        <v>289</v>
      </c>
      <c r="E19" s="96" t="s">
        <v>28</v>
      </c>
      <c r="F19" t="s">
        <v>176</v>
      </c>
      <c r="G1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13</v>
      </c>
      <c r="H19">
        <v>0.25</v>
      </c>
      <c r="J19">
        <v>80</v>
      </c>
      <c r="L19" s="112">
        <v>0.6</v>
      </c>
    </row>
    <row r="20" spans="1:12" x14ac:dyDescent="0.35">
      <c r="A20" s="93">
        <f>IFERROR(VLOOKUP(B20,Pobočky!$A$1:$C$45,3,FALSE)," ")</f>
        <v>30</v>
      </c>
      <c r="B20" s="93" t="s">
        <v>86</v>
      </c>
      <c r="C20" s="93" t="str">
        <f>IFERROR(VLOOKUP(B20,Pobočky!$A$1:$C$45,2,FALSE)," ")</f>
        <v>Jihozápad</v>
      </c>
      <c r="D20" s="110" t="s">
        <v>289</v>
      </c>
      <c r="E20" t="s">
        <v>28</v>
      </c>
      <c r="G2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24</v>
      </c>
      <c r="H20">
        <v>0.5</v>
      </c>
      <c r="J20">
        <v>80</v>
      </c>
      <c r="K20" t="s">
        <v>291</v>
      </c>
      <c r="L20" s="112">
        <v>0.6</v>
      </c>
    </row>
    <row r="21" spans="1:12" x14ac:dyDescent="0.35">
      <c r="A21" s="93">
        <f>IFERROR(VLOOKUP(B21,Pobočky!$A$1:$C$45,3,FALSE)," ")</f>
        <v>30</v>
      </c>
      <c r="B21" s="93" t="s">
        <v>86</v>
      </c>
      <c r="C21" s="93" t="str">
        <f>IFERROR(VLOOKUP(B21,Pobočky!$A$1:$C$45,2,FALSE)," ")</f>
        <v>Jihozápad</v>
      </c>
      <c r="D21" s="110" t="s">
        <v>292</v>
      </c>
      <c r="E21" t="s">
        <v>20</v>
      </c>
      <c r="F21" t="s">
        <v>130</v>
      </c>
      <c r="G2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1075</v>
      </c>
      <c r="H21">
        <v>24</v>
      </c>
      <c r="J21">
        <v>80</v>
      </c>
      <c r="L21" s="112">
        <v>0.7</v>
      </c>
    </row>
    <row r="22" spans="1:12" x14ac:dyDescent="0.35">
      <c r="A22" s="93">
        <f>IFERROR(VLOOKUP(B22,Pobočky!$A$1:$C$45,3,FALSE)," ")</f>
        <v>30</v>
      </c>
      <c r="B22" s="93" t="s">
        <v>86</v>
      </c>
      <c r="C22" s="93" t="str">
        <f>IFERROR(VLOOKUP(B22,Pobočky!$A$1:$C$45,2,FALSE)," ")</f>
        <v>Jihozápad</v>
      </c>
      <c r="D22" s="110" t="s">
        <v>292</v>
      </c>
      <c r="E22" t="s">
        <v>20</v>
      </c>
      <c r="F22" t="s">
        <v>192</v>
      </c>
      <c r="G2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26</v>
      </c>
      <c r="H22">
        <v>1</v>
      </c>
      <c r="J22">
        <v>80</v>
      </c>
      <c r="L22" s="112">
        <v>0.7</v>
      </c>
    </row>
    <row r="23" spans="1:12" x14ac:dyDescent="0.35">
      <c r="A23" s="105">
        <f>IFERROR(VLOOKUP(B23,Pobočky!$A$1:$C$45,3,FALSE)," ")</f>
        <v>30</v>
      </c>
      <c r="B23" s="93" t="s">
        <v>86</v>
      </c>
      <c r="C23" s="105" t="str">
        <f>IFERROR(VLOOKUP(B23,Pobočky!$A$1:$C$45,2,FALSE)," ")</f>
        <v>Jihozápad</v>
      </c>
      <c r="D23" s="110" t="s">
        <v>292</v>
      </c>
      <c r="E23" t="s">
        <v>20</v>
      </c>
      <c r="F23" t="s">
        <v>193</v>
      </c>
      <c r="G2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25</v>
      </c>
      <c r="H23">
        <v>1</v>
      </c>
      <c r="J23">
        <v>80</v>
      </c>
      <c r="L23" s="112">
        <v>0.7</v>
      </c>
    </row>
    <row r="24" spans="1:12" x14ac:dyDescent="0.35">
      <c r="A24" s="93">
        <f>IFERROR(VLOOKUP(B24,Pobočky!$A$1:$C$45,3,FALSE)," ")</f>
        <v>30</v>
      </c>
      <c r="B24" s="93" t="s">
        <v>86</v>
      </c>
      <c r="C24" s="93" t="str">
        <f>IFERROR(VLOOKUP(B24,Pobočky!$A$1:$C$45,2,FALSE)," ")</f>
        <v>Jihozápad</v>
      </c>
      <c r="D24" s="110" t="s">
        <v>292</v>
      </c>
      <c r="E24" t="s">
        <v>20</v>
      </c>
      <c r="G2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48</v>
      </c>
      <c r="H24">
        <v>1</v>
      </c>
      <c r="J24">
        <v>80</v>
      </c>
      <c r="K24" t="s">
        <v>36</v>
      </c>
      <c r="L24" s="112">
        <v>0.5</v>
      </c>
    </row>
    <row r="25" spans="1:12" x14ac:dyDescent="0.35">
      <c r="A25" s="93">
        <f>IFERROR(VLOOKUP(B25,Pobočky!$A$1:$C$45,3,FALSE)," ")</f>
        <v>30</v>
      </c>
      <c r="B25" s="93" t="s">
        <v>86</v>
      </c>
      <c r="C25" s="93" t="str">
        <f>IFERROR(VLOOKUP(B25,Pobočky!$A$1:$C$45,2,FALSE)," ")</f>
        <v>Jihozápad</v>
      </c>
      <c r="D25" s="110" t="s">
        <v>292</v>
      </c>
      <c r="E25" t="s">
        <v>20</v>
      </c>
      <c r="F25" t="s">
        <v>261</v>
      </c>
      <c r="G2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12</v>
      </c>
      <c r="H25">
        <v>0.25</v>
      </c>
      <c r="J25">
        <v>80</v>
      </c>
      <c r="K25" t="s">
        <v>266</v>
      </c>
      <c r="L25" s="112">
        <v>0.7</v>
      </c>
    </row>
    <row r="26" spans="1:12" x14ac:dyDescent="0.35">
      <c r="A26" s="93">
        <f>IFERROR(VLOOKUP(B26,Pobočky!$A$1:$C$45,3,FALSE)," ")</f>
        <v>30</v>
      </c>
      <c r="B26" s="93" t="s">
        <v>86</v>
      </c>
      <c r="C26" s="93" t="str">
        <f>IFERROR(VLOOKUP(B26,Pobočky!$A$1:$C$45,2,FALSE)," ")</f>
        <v>Jihozápad</v>
      </c>
      <c r="D26" s="110" t="s">
        <v>292</v>
      </c>
      <c r="E26" t="s">
        <v>20</v>
      </c>
      <c r="F26" t="s">
        <v>261</v>
      </c>
      <c r="G2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36</v>
      </c>
      <c r="H26">
        <v>0.75</v>
      </c>
      <c r="J26">
        <v>80</v>
      </c>
      <c r="L26" s="112">
        <v>0.7</v>
      </c>
    </row>
    <row r="27" spans="1:12" x14ac:dyDescent="0.35">
      <c r="A27" s="93">
        <f>IFERROR(VLOOKUP(B27,Pobočky!$A$1:$C$45,3,FALSE)," ")</f>
        <v>30</v>
      </c>
      <c r="B27" s="93" t="s">
        <v>86</v>
      </c>
      <c r="C27" s="93" t="str">
        <f>IFERROR(VLOOKUP(B27,Pobočky!$A$1:$C$45,2,FALSE)," ")</f>
        <v>Jihozápad</v>
      </c>
      <c r="D27" s="110" t="s">
        <v>292</v>
      </c>
      <c r="E27" t="s">
        <v>20</v>
      </c>
      <c r="F27" t="s">
        <v>97</v>
      </c>
      <c r="G2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22</v>
      </c>
      <c r="H27">
        <v>0.75</v>
      </c>
      <c r="J27">
        <v>80</v>
      </c>
      <c r="K27" t="s">
        <v>227</v>
      </c>
      <c r="L27" s="112">
        <v>0.7</v>
      </c>
    </row>
    <row r="28" spans="1:12" x14ac:dyDescent="0.35">
      <c r="A28" s="93">
        <f>IFERROR(VLOOKUP(B28,Pobočky!$A$1:$C$45,3,FALSE)," ")</f>
        <v>30</v>
      </c>
      <c r="B28" s="93" t="s">
        <v>86</v>
      </c>
      <c r="C28" s="93" t="str">
        <f>IFERROR(VLOOKUP(B28,Pobočky!$A$1:$C$45,2,FALSE)," ")</f>
        <v>Jihozápad</v>
      </c>
      <c r="D28" s="110" t="s">
        <v>292</v>
      </c>
      <c r="E28" t="s">
        <v>20</v>
      </c>
      <c r="F28" t="s">
        <v>97</v>
      </c>
      <c r="G2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7</v>
      </c>
      <c r="H28">
        <v>0.25</v>
      </c>
      <c r="J28">
        <v>80</v>
      </c>
      <c r="K28" t="s">
        <v>293</v>
      </c>
      <c r="L28" s="112">
        <v>0.7</v>
      </c>
    </row>
    <row r="29" spans="1:12" x14ac:dyDescent="0.35">
      <c r="A29" s="93">
        <f>IFERROR(VLOOKUP(B29,Pobočky!$A$1:$C$45,3,FALSE)," ")</f>
        <v>30</v>
      </c>
      <c r="B29" s="93" t="s">
        <v>86</v>
      </c>
      <c r="C29" s="93" t="str">
        <f>IFERROR(VLOOKUP(B29,Pobočky!$A$1:$C$45,2,FALSE)," ")</f>
        <v>Jihozápad</v>
      </c>
      <c r="D29" s="110" t="s">
        <v>292</v>
      </c>
      <c r="E29" t="s">
        <v>22</v>
      </c>
      <c r="F29" t="s">
        <v>140</v>
      </c>
      <c r="G2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40</v>
      </c>
      <c r="H29">
        <v>0.8</v>
      </c>
      <c r="J29">
        <v>80</v>
      </c>
      <c r="L29" s="112">
        <v>0.7</v>
      </c>
    </row>
    <row r="30" spans="1:12" x14ac:dyDescent="0.35">
      <c r="A30" s="93">
        <f>IFERROR(VLOOKUP(B30,Pobočky!$A$1:$C$45,3,FALSE)," ")</f>
        <v>30</v>
      </c>
      <c r="B30" s="93" t="s">
        <v>86</v>
      </c>
      <c r="C30" s="93" t="str">
        <f>IFERROR(VLOOKUP(B30,Pobočky!$A$1:$C$45,2,FALSE)," ")</f>
        <v>Jihozápad</v>
      </c>
      <c r="D30" s="110" t="s">
        <v>292</v>
      </c>
      <c r="E30" t="s">
        <v>22</v>
      </c>
      <c r="F30" t="s">
        <v>143</v>
      </c>
      <c r="G3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30</v>
      </c>
      <c r="H30">
        <v>1</v>
      </c>
      <c r="J30">
        <v>80</v>
      </c>
      <c r="L30" s="112">
        <v>0.7</v>
      </c>
    </row>
    <row r="31" spans="1:12" x14ac:dyDescent="0.35">
      <c r="A31" s="93">
        <f>IFERROR(VLOOKUP(B31,Pobočky!$A$1:$C$45,3,FALSE)," ")</f>
        <v>30</v>
      </c>
      <c r="B31" s="93" t="s">
        <v>86</v>
      </c>
      <c r="C31" s="93" t="str">
        <f>IFERROR(VLOOKUP(B31,Pobočky!$A$1:$C$45,2,FALSE)," ")</f>
        <v>Jihozápad</v>
      </c>
      <c r="D31" s="110" t="s">
        <v>292</v>
      </c>
      <c r="E31" t="s">
        <v>22</v>
      </c>
      <c r="F31" t="s">
        <v>146</v>
      </c>
      <c r="G3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18</v>
      </c>
      <c r="H31">
        <v>0.4</v>
      </c>
      <c r="J31">
        <v>80</v>
      </c>
      <c r="L31" s="112">
        <v>0.7</v>
      </c>
    </row>
    <row r="32" spans="1:12" x14ac:dyDescent="0.35">
      <c r="A32" s="93">
        <f>IFERROR(VLOOKUP(B32,Pobočky!$A$1:$C$45,3,FALSE)," ")</f>
        <v>30</v>
      </c>
      <c r="B32" s="93" t="s">
        <v>86</v>
      </c>
      <c r="C32" s="93" t="str">
        <f>IFERROR(VLOOKUP(B32,Pobočky!$A$1:$C$45,2,FALSE)," ")</f>
        <v>Jihozápad</v>
      </c>
      <c r="D32" s="110" t="s">
        <v>292</v>
      </c>
      <c r="E32" t="s">
        <v>22</v>
      </c>
      <c r="F32" t="s">
        <v>155</v>
      </c>
      <c r="G3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6</v>
      </c>
      <c r="H32">
        <v>0.15</v>
      </c>
      <c r="J32">
        <v>80</v>
      </c>
      <c r="L32" s="112">
        <v>0.7</v>
      </c>
    </row>
    <row r="33" spans="1:12" x14ac:dyDescent="0.35">
      <c r="A33" s="93">
        <f>IFERROR(VLOOKUP(B33,Pobočky!$A$1:$C$45,3,FALSE)," ")</f>
        <v>30</v>
      </c>
      <c r="B33" s="93" t="s">
        <v>86</v>
      </c>
      <c r="C33" s="93" t="str">
        <f>IFERROR(VLOOKUP(B33,Pobočky!$A$1:$C$45,2,FALSE)," ")</f>
        <v>Jihozápad</v>
      </c>
      <c r="D33" s="110" t="s">
        <v>292</v>
      </c>
      <c r="E33" t="s">
        <v>22</v>
      </c>
      <c r="F33" t="s">
        <v>158</v>
      </c>
      <c r="G3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28</v>
      </c>
      <c r="H33">
        <v>0.75</v>
      </c>
      <c r="J33">
        <v>80</v>
      </c>
      <c r="L33" s="112">
        <v>0.7</v>
      </c>
    </row>
    <row r="34" spans="1:12" x14ac:dyDescent="0.35">
      <c r="A34" s="93">
        <f>IFERROR(VLOOKUP(B34,Pobočky!$A$1:$C$45,3,FALSE)," ")</f>
        <v>30</v>
      </c>
      <c r="B34" s="93" t="s">
        <v>86</v>
      </c>
      <c r="C34" s="93" t="str">
        <f>IFERROR(VLOOKUP(B34,Pobočky!$A$1:$C$45,2,FALSE)," ")</f>
        <v>Jihozápad</v>
      </c>
      <c r="D34" s="110" t="s">
        <v>292</v>
      </c>
      <c r="E34" t="s">
        <v>22</v>
      </c>
      <c r="F34" t="s">
        <v>160</v>
      </c>
      <c r="G3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14</v>
      </c>
      <c r="H34">
        <v>0.3</v>
      </c>
      <c r="J34">
        <v>80</v>
      </c>
      <c r="L34" s="112">
        <v>0.7</v>
      </c>
    </row>
    <row r="35" spans="1:12" x14ac:dyDescent="0.35">
      <c r="A35" s="93">
        <f>IFERROR(VLOOKUP(B35,Pobočky!$A$1:$C$45,3,FALSE)," ")</f>
        <v>30</v>
      </c>
      <c r="B35" s="93" t="s">
        <v>86</v>
      </c>
      <c r="C35" s="93" t="str">
        <f>IFERROR(VLOOKUP(B35,Pobočky!$A$1:$C$45,2,FALSE)," ")</f>
        <v>Jihozápad</v>
      </c>
      <c r="D35" s="110" t="s">
        <v>292</v>
      </c>
      <c r="E35" t="s">
        <v>22</v>
      </c>
      <c r="F35" t="s">
        <v>166</v>
      </c>
      <c r="G3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15</v>
      </c>
      <c r="H35">
        <v>0.35</v>
      </c>
      <c r="J35">
        <v>80</v>
      </c>
      <c r="L35" s="112">
        <v>0.7</v>
      </c>
    </row>
    <row r="36" spans="1:12" x14ac:dyDescent="0.35">
      <c r="A36" s="93">
        <f>IFERROR(VLOOKUP(B36,Pobočky!$A$1:$C$45,3,FALSE)," ")</f>
        <v>30</v>
      </c>
      <c r="B36" s="93" t="s">
        <v>86</v>
      </c>
      <c r="C36" s="93" t="str">
        <f>IFERROR(VLOOKUP(B36,Pobočky!$A$1:$C$45,2,FALSE)," ")</f>
        <v>Jihozápad</v>
      </c>
      <c r="D36" s="110" t="s">
        <v>292</v>
      </c>
      <c r="E36" t="s">
        <v>22</v>
      </c>
      <c r="F36" t="s">
        <v>167</v>
      </c>
      <c r="G3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8</v>
      </c>
      <c r="H36">
        <v>0.2</v>
      </c>
      <c r="J36">
        <v>80</v>
      </c>
      <c r="L36" s="112">
        <v>0.7</v>
      </c>
    </row>
    <row r="37" spans="1:12" x14ac:dyDescent="0.35">
      <c r="A37" s="93">
        <f>IFERROR(VLOOKUP(B37,Pobočky!$A$1:$C$45,3,FALSE)," ")</f>
        <v>30</v>
      </c>
      <c r="B37" s="93" t="s">
        <v>86</v>
      </c>
      <c r="C37" s="93" t="str">
        <f>IFERROR(VLOOKUP(B37,Pobočky!$A$1:$C$45,2,FALSE)," ")</f>
        <v>Jihozápad</v>
      </c>
      <c r="D37" s="110" t="s">
        <v>292</v>
      </c>
      <c r="E37" t="s">
        <v>22</v>
      </c>
      <c r="F37" t="s">
        <v>169</v>
      </c>
      <c r="G3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13</v>
      </c>
      <c r="H37">
        <v>0.35</v>
      </c>
      <c r="J37">
        <v>80</v>
      </c>
      <c r="L37" s="112">
        <v>0.7</v>
      </c>
    </row>
    <row r="38" spans="1:12" x14ac:dyDescent="0.35">
      <c r="A38" s="93">
        <f>IFERROR(VLOOKUP(B38,Pobočky!$A$1:$C$45,3,FALSE)," ")</f>
        <v>30</v>
      </c>
      <c r="B38" s="93" t="s">
        <v>86</v>
      </c>
      <c r="C38" s="93" t="str">
        <f>IFERROR(VLOOKUP(B38,Pobočky!$A$1:$C$45,2,FALSE)," ")</f>
        <v>Jihozápad</v>
      </c>
      <c r="D38" s="110" t="s">
        <v>292</v>
      </c>
      <c r="E38" t="s">
        <v>22</v>
      </c>
      <c r="F38" t="s">
        <v>170</v>
      </c>
      <c r="G3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5</v>
      </c>
      <c r="H38">
        <v>0.1</v>
      </c>
      <c r="J38">
        <v>80</v>
      </c>
      <c r="L38" s="112">
        <v>0.7</v>
      </c>
    </row>
    <row r="39" spans="1:12" x14ac:dyDescent="0.35">
      <c r="A39" s="93">
        <f>IFERROR(VLOOKUP(B39,Pobočky!$A$1:$C$45,3,FALSE)," ")</f>
        <v>30</v>
      </c>
      <c r="B39" s="93" t="s">
        <v>86</v>
      </c>
      <c r="C39" s="93" t="str">
        <f>IFERROR(VLOOKUP(B39,Pobočky!$A$1:$C$45,2,FALSE)," ")</f>
        <v>Jihozápad</v>
      </c>
      <c r="D39" s="110" t="s">
        <v>292</v>
      </c>
      <c r="E39" t="s">
        <v>22</v>
      </c>
      <c r="F39" t="s">
        <v>172</v>
      </c>
      <c r="G3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4</v>
      </c>
      <c r="H39">
        <v>0.1</v>
      </c>
      <c r="J39">
        <v>80</v>
      </c>
      <c r="L39" s="112">
        <v>0.7</v>
      </c>
    </row>
    <row r="40" spans="1:12" x14ac:dyDescent="0.35">
      <c r="A40" s="93">
        <f>IFERROR(VLOOKUP(B40,Pobočky!$A$1:$C$45,3,FALSE)," ")</f>
        <v>30</v>
      </c>
      <c r="B40" s="93" t="s">
        <v>86</v>
      </c>
      <c r="C40" s="93" t="str">
        <f>IFERROR(VLOOKUP(B40,Pobočky!$A$1:$C$45,2,FALSE)," ")</f>
        <v>Jihozápad</v>
      </c>
      <c r="D40" s="110" t="s">
        <v>292</v>
      </c>
      <c r="E40" t="s">
        <v>22</v>
      </c>
      <c r="F40" t="s">
        <v>174</v>
      </c>
      <c r="G4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6</v>
      </c>
      <c r="H40">
        <v>0.2</v>
      </c>
      <c r="J40">
        <v>80</v>
      </c>
      <c r="L40" s="112">
        <v>0.7</v>
      </c>
    </row>
    <row r="41" spans="1:12" x14ac:dyDescent="0.35">
      <c r="A41" s="93">
        <f>IFERROR(VLOOKUP(B41,Pobočky!$A$1:$C$45,3,FALSE)," ")</f>
        <v>30</v>
      </c>
      <c r="B41" s="93" t="s">
        <v>86</v>
      </c>
      <c r="C41" s="93" t="str">
        <f>IFERROR(VLOOKUP(B41,Pobočky!$A$1:$C$45,2,FALSE)," ")</f>
        <v>Jihozápad</v>
      </c>
      <c r="D41" s="110" t="s">
        <v>292</v>
      </c>
      <c r="E41" t="s">
        <v>22</v>
      </c>
      <c r="F41" t="s">
        <v>175</v>
      </c>
      <c r="G4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9</v>
      </c>
      <c r="H41">
        <v>0.2</v>
      </c>
      <c r="J41">
        <v>80</v>
      </c>
      <c r="L41" s="112">
        <v>0.7</v>
      </c>
    </row>
    <row r="42" spans="1:12" x14ac:dyDescent="0.35">
      <c r="A42" s="93">
        <f>IFERROR(VLOOKUP(B42,Pobočky!$A$1:$C$45,3,FALSE)," ")</f>
        <v>30</v>
      </c>
      <c r="B42" s="93" t="s">
        <v>86</v>
      </c>
      <c r="C42" s="93" t="str">
        <f>IFERROR(VLOOKUP(B42,Pobočky!$A$1:$C$45,2,FALSE)," ")</f>
        <v>Jihozápad</v>
      </c>
      <c r="D42" s="110" t="s">
        <v>292</v>
      </c>
      <c r="E42" t="s">
        <v>22</v>
      </c>
      <c r="F42" t="s">
        <v>176</v>
      </c>
      <c r="G4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32</v>
      </c>
      <c r="H42">
        <v>0.6</v>
      </c>
      <c r="J42">
        <v>80</v>
      </c>
      <c r="L42" s="112">
        <v>0.7</v>
      </c>
    </row>
    <row r="43" spans="1:12" x14ac:dyDescent="0.35">
      <c r="A43" s="93">
        <f>IFERROR(VLOOKUP(B43,Pobočky!$A$1:$C$45,3,FALSE)," ")</f>
        <v>30</v>
      </c>
      <c r="B43" s="93" t="s">
        <v>86</v>
      </c>
      <c r="C43" s="93" t="str">
        <f>IFERROR(VLOOKUP(B43,Pobočky!$A$1:$C$45,2,FALSE)," ")</f>
        <v>Jihozápad</v>
      </c>
      <c r="D43" s="110" t="s">
        <v>292</v>
      </c>
      <c r="E43" t="s">
        <v>22</v>
      </c>
      <c r="G4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24</v>
      </c>
      <c r="H43">
        <v>0.5</v>
      </c>
      <c r="J43">
        <v>80</v>
      </c>
      <c r="K43" t="s">
        <v>272</v>
      </c>
      <c r="L43" s="112">
        <v>0.7</v>
      </c>
    </row>
    <row r="44" spans="1:12" x14ac:dyDescent="0.35">
      <c r="A44" s="93">
        <f>IFERROR(VLOOKUP(B44,Pobočky!$A$1:$C$45,3,FALSE)," ")</f>
        <v>30</v>
      </c>
      <c r="B44" s="93" t="s">
        <v>86</v>
      </c>
      <c r="C44" s="93" t="str">
        <f>IFERROR(VLOOKUP(B44,Pobočky!$A$1:$C$45,2,FALSE)," ")</f>
        <v>Jihozápad</v>
      </c>
      <c r="D44" t="s">
        <v>294</v>
      </c>
      <c r="G4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44</v>
      </c>
      <c r="H44">
        <v>1</v>
      </c>
      <c r="J44">
        <v>74</v>
      </c>
      <c r="K44" t="s">
        <v>295</v>
      </c>
      <c r="L44" s="112">
        <v>0.5</v>
      </c>
    </row>
    <row r="45" spans="1:12" x14ac:dyDescent="0.35">
      <c r="A45" s="93">
        <f>IFERROR(VLOOKUP(B45,Pobočky!$A$1:$C$45,3,FALSE)," ")</f>
        <v>30</v>
      </c>
      <c r="B45" s="93" t="s">
        <v>86</v>
      </c>
      <c r="C45" s="93" t="str">
        <f>IFERROR(VLOOKUP(B45,Pobočky!$A$1:$C$45,2,FALSE)," ")</f>
        <v>Jihozápad</v>
      </c>
      <c r="D45" t="s">
        <v>296</v>
      </c>
      <c r="G4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15</v>
      </c>
      <c r="H45">
        <v>0.5</v>
      </c>
      <c r="J45">
        <v>50</v>
      </c>
      <c r="K45" t="s">
        <v>297</v>
      </c>
      <c r="L45" s="112">
        <v>1</v>
      </c>
    </row>
    <row r="46" spans="1:12" x14ac:dyDescent="0.35">
      <c r="A46" s="93">
        <f>IFERROR(VLOOKUP(B46,Pobočky!$A$1:$C$45,3,FALSE)," ")</f>
        <v>30</v>
      </c>
      <c r="B46" s="93" t="s">
        <v>86</v>
      </c>
      <c r="C46" s="93" t="str">
        <f>IFERROR(VLOOKUP(B46,Pobočky!$A$1:$C$45,2,FALSE)," ")</f>
        <v>Jihozápad</v>
      </c>
      <c r="D46" t="s">
        <v>298</v>
      </c>
      <c r="G4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178</v>
      </c>
      <c r="H46">
        <v>4</v>
      </c>
      <c r="J46">
        <v>74</v>
      </c>
      <c r="L46" s="112">
        <v>0.5</v>
      </c>
    </row>
    <row r="47" spans="1:12" x14ac:dyDescent="0.35">
      <c r="A47" s="93">
        <f>IFERROR(VLOOKUP(B47,Pobočky!$A$1:$C$45,3,FALSE)," ")</f>
        <v>30</v>
      </c>
      <c r="B47" s="93" t="s">
        <v>86</v>
      </c>
      <c r="C47" s="93" t="str">
        <f>IFERROR(VLOOKUP(B47,Pobočky!$A$1:$C$45,2,FALSE)," ")</f>
        <v>Jihozápad</v>
      </c>
      <c r="D47" t="s">
        <v>280</v>
      </c>
      <c r="G4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180</v>
      </c>
      <c r="H47">
        <v>6</v>
      </c>
      <c r="J47">
        <v>50</v>
      </c>
      <c r="L47" s="112">
        <v>0.7</v>
      </c>
    </row>
    <row r="48" spans="1:12" x14ac:dyDescent="0.35">
      <c r="A48" s="93">
        <f>IFERROR(VLOOKUP(B48,Pobočky!$A$1:$C$45,3,FALSE)," ")</f>
        <v>30</v>
      </c>
      <c r="B48" s="93" t="s">
        <v>86</v>
      </c>
      <c r="C48" s="93" t="str">
        <f>IFERROR(VLOOKUP(B48,Pobočky!$A$1:$C$45,2,FALSE)," ")</f>
        <v>Jihozápad</v>
      </c>
      <c r="D48" t="s">
        <v>299</v>
      </c>
      <c r="G4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44</v>
      </c>
      <c r="H48">
        <v>1</v>
      </c>
      <c r="J48">
        <v>74</v>
      </c>
      <c r="L48" s="112">
        <v>0.5</v>
      </c>
    </row>
    <row r="49" spans="1:11" x14ac:dyDescent="0.35">
      <c r="A49" s="93">
        <f>IFERROR(VLOOKUP(B49,Pobočky!$A$1:$C$45,3,FALSE)," ")</f>
        <v>30</v>
      </c>
      <c r="B49" s="93" t="s">
        <v>86</v>
      </c>
      <c r="C49" s="93" t="str">
        <f>IFERROR(VLOOKUP(B49,Pobočky!$A$1:$C$45,2,FALSE)," ")</f>
        <v>Jihozápad</v>
      </c>
      <c r="D49" t="s">
        <v>300</v>
      </c>
      <c r="G4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  <c r="K49" t="s">
        <v>301</v>
      </c>
    </row>
    <row r="50" spans="1:11" x14ac:dyDescent="0.35">
      <c r="A50" s="93">
        <f>IFERROR(VLOOKUP(B50,Pobočky!$A$1:$C$45,3,FALSE)," ")</f>
        <v>30</v>
      </c>
      <c r="B50" s="93" t="s">
        <v>86</v>
      </c>
      <c r="C50" s="93" t="str">
        <f>IFERROR(VLOOKUP(B50,Pobočky!$A$1:$C$45,2,FALSE)," ")</f>
        <v>Jihozápad</v>
      </c>
      <c r="D50" t="s">
        <v>302</v>
      </c>
      <c r="G5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20</v>
      </c>
      <c r="H50">
        <v>1</v>
      </c>
      <c r="J50">
        <v>34</v>
      </c>
    </row>
    <row r="51" spans="1:11" x14ac:dyDescent="0.35">
      <c r="A51" s="93" t="str">
        <f>IFERROR(VLOOKUP(B51,Pobočky!$A$1:$C$45,3,FALSE)," ")</f>
        <v xml:space="preserve"> </v>
      </c>
      <c r="B51" s="93"/>
      <c r="C51" s="93" t="str">
        <f>IFERROR(VLOOKUP(B51,Pobočky!$A$1:$C$45,2,FALSE)," ")</f>
        <v xml:space="preserve"> </v>
      </c>
      <c r="G5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52" spans="1:11" x14ac:dyDescent="0.35">
      <c r="A52" s="93" t="str">
        <f>IFERROR(VLOOKUP(B52,Pobočky!$A$1:$C$45,3,FALSE)," ")</f>
        <v xml:space="preserve"> </v>
      </c>
      <c r="B52" s="93"/>
      <c r="C52" s="93" t="str">
        <f>IFERROR(VLOOKUP(B52,Pobočky!$A$1:$C$45,2,FALSE)," ")</f>
        <v xml:space="preserve"> </v>
      </c>
      <c r="G5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53" spans="1:11" x14ac:dyDescent="0.35">
      <c r="A53" s="93" t="str">
        <f>IFERROR(VLOOKUP(B53,Pobočky!$A$1:$C$45,3,FALSE)," ")</f>
        <v xml:space="preserve"> </v>
      </c>
      <c r="B53" s="93"/>
      <c r="C53" s="93" t="str">
        <f>IFERROR(VLOOKUP(B53,Pobočky!$A$1:$C$45,2,FALSE)," ")</f>
        <v xml:space="preserve"> </v>
      </c>
      <c r="G5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54" spans="1:11" x14ac:dyDescent="0.35">
      <c r="A54" s="93" t="str">
        <f>IFERROR(VLOOKUP(B54,Pobočky!$A$1:$C$45,3,FALSE)," ")</f>
        <v xml:space="preserve"> </v>
      </c>
      <c r="B54" s="93"/>
      <c r="C54" s="93" t="str">
        <f>IFERROR(VLOOKUP(B54,Pobočky!$A$1:$C$45,2,FALSE)," ")</f>
        <v xml:space="preserve"> </v>
      </c>
      <c r="G5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55" spans="1:11" x14ac:dyDescent="0.35">
      <c r="A55" s="93" t="str">
        <f>IFERROR(VLOOKUP(B55,Pobočky!$A$1:$C$45,3,FALSE)," ")</f>
        <v xml:space="preserve"> </v>
      </c>
      <c r="B55" s="93"/>
      <c r="C55" s="93" t="str">
        <f>IFERROR(VLOOKUP(B55,Pobočky!$A$1:$C$45,2,FALSE)," ")</f>
        <v xml:space="preserve"> </v>
      </c>
      <c r="G5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56" spans="1:11" x14ac:dyDescent="0.35">
      <c r="A56" s="93" t="str">
        <f>IFERROR(VLOOKUP(B56,Pobočky!$A$1:$C$45,3,FALSE)," ")</f>
        <v xml:space="preserve"> </v>
      </c>
      <c r="B56" s="93"/>
      <c r="C56" s="93" t="str">
        <f>IFERROR(VLOOKUP(B56,Pobočky!$A$1:$C$45,2,FALSE)," ")</f>
        <v xml:space="preserve"> </v>
      </c>
      <c r="G5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57" spans="1:11" x14ac:dyDescent="0.35">
      <c r="A57" s="93" t="str">
        <f>IFERROR(VLOOKUP(B57,Pobočky!$A$1:$C$45,3,FALSE)," ")</f>
        <v xml:space="preserve"> </v>
      </c>
      <c r="B57" s="93"/>
      <c r="C57" s="93" t="str">
        <f>IFERROR(VLOOKUP(B57,Pobočky!$A$1:$C$45,2,FALSE)," ")</f>
        <v xml:space="preserve"> </v>
      </c>
      <c r="G5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58" spans="1:11" x14ac:dyDescent="0.35">
      <c r="A58" s="93" t="str">
        <f>IFERROR(VLOOKUP(B58,Pobočky!$A$1:$C$45,3,FALSE)," ")</f>
        <v xml:space="preserve"> </v>
      </c>
      <c r="B58" s="93"/>
      <c r="C58" s="93" t="str">
        <f>IFERROR(VLOOKUP(B58,Pobočky!$A$1:$C$45,2,FALSE)," ")</f>
        <v xml:space="preserve"> </v>
      </c>
      <c r="G5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59" spans="1:11" x14ac:dyDescent="0.35">
      <c r="A59" s="93" t="str">
        <f>IFERROR(VLOOKUP(B59,Pobočky!$A$1:$C$45,3,FALSE)," ")</f>
        <v xml:space="preserve"> </v>
      </c>
      <c r="B59" s="93"/>
      <c r="C59" s="93" t="str">
        <f>IFERROR(VLOOKUP(B59,Pobočky!$A$1:$C$45,2,FALSE)," ")</f>
        <v xml:space="preserve"> </v>
      </c>
      <c r="G5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60" spans="1:11" x14ac:dyDescent="0.35">
      <c r="A60" s="93" t="str">
        <f>IFERROR(VLOOKUP(B60,Pobočky!$A$1:$C$45,3,FALSE)," ")</f>
        <v xml:space="preserve"> </v>
      </c>
      <c r="B60" s="93"/>
      <c r="C60" s="93" t="str">
        <f>IFERROR(VLOOKUP(B60,Pobočky!$A$1:$C$45,2,FALSE)," ")</f>
        <v xml:space="preserve"> </v>
      </c>
      <c r="G6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61" spans="1:11" x14ac:dyDescent="0.35">
      <c r="A61" s="93" t="str">
        <f>IFERROR(VLOOKUP(B61,Pobočky!$A$1:$C$45,3,FALSE)," ")</f>
        <v xml:space="preserve"> </v>
      </c>
      <c r="B61" s="93"/>
      <c r="C61" s="93" t="str">
        <f>IFERROR(VLOOKUP(B61,Pobočky!$A$1:$C$45,2,FALSE)," ")</f>
        <v xml:space="preserve"> </v>
      </c>
      <c r="G6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62" spans="1:11" x14ac:dyDescent="0.35">
      <c r="A62" s="93" t="str">
        <f>IFERROR(VLOOKUP(B62,Pobočky!$A$1:$C$45,3,FALSE)," ")</f>
        <v xml:space="preserve"> </v>
      </c>
      <c r="B62" s="93"/>
      <c r="C62" s="93" t="str">
        <f>IFERROR(VLOOKUP(B62,Pobočky!$A$1:$C$45,2,FALSE)," ")</f>
        <v xml:space="preserve"> </v>
      </c>
      <c r="G6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63" spans="1:11" x14ac:dyDescent="0.35">
      <c r="A63" s="93" t="str">
        <f>IFERROR(VLOOKUP(B63,Pobočky!$A$1:$C$45,3,FALSE)," ")</f>
        <v xml:space="preserve"> </v>
      </c>
      <c r="B63" s="93"/>
      <c r="C63" s="93" t="str">
        <f>IFERROR(VLOOKUP(B63,Pobočky!$A$1:$C$45,2,FALSE)," ")</f>
        <v xml:space="preserve"> </v>
      </c>
      <c r="G6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64" spans="1:11" x14ac:dyDescent="0.35">
      <c r="A64" s="93" t="str">
        <f>IFERROR(VLOOKUP(B64,Pobočky!$A$1:$C$45,3,FALSE)," ")</f>
        <v xml:space="preserve"> </v>
      </c>
      <c r="B64" s="93"/>
      <c r="C64" s="93" t="str">
        <f>IFERROR(VLOOKUP(B64,Pobočky!$A$1:$C$45,2,FALSE)," ")</f>
        <v xml:space="preserve"> </v>
      </c>
      <c r="G6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65" spans="1:7" x14ac:dyDescent="0.35">
      <c r="A65" s="93" t="str">
        <f>IFERROR(VLOOKUP(B65,Pobočky!$A$1:$C$45,3,FALSE)," ")</f>
        <v xml:space="preserve"> </v>
      </c>
      <c r="B65" s="93"/>
      <c r="C65" s="93" t="str">
        <f>IFERROR(VLOOKUP(B65,Pobočky!$A$1:$C$45,2,FALSE)," ")</f>
        <v xml:space="preserve"> </v>
      </c>
      <c r="G6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66" spans="1:7" x14ac:dyDescent="0.35">
      <c r="A66" s="93" t="str">
        <f>IFERROR(VLOOKUP(B66,Pobočky!$A$1:$C$45,3,FALSE)," ")</f>
        <v xml:space="preserve"> </v>
      </c>
      <c r="B66" s="93"/>
      <c r="C66" s="93" t="str">
        <f>IFERROR(VLOOKUP(B66,Pobočky!$A$1:$C$45,2,FALSE)," ")</f>
        <v xml:space="preserve"> </v>
      </c>
      <c r="G6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67" spans="1:7" x14ac:dyDescent="0.35">
      <c r="A67" s="93" t="str">
        <f>IFERROR(VLOOKUP(B67,Pobočky!$A$1:$C$45,3,FALSE)," ")</f>
        <v xml:space="preserve"> </v>
      </c>
      <c r="B67" s="93"/>
      <c r="C67" s="93" t="str">
        <f>IFERROR(VLOOKUP(B67,Pobočky!$A$1:$C$45,2,FALSE)," ")</f>
        <v xml:space="preserve"> </v>
      </c>
      <c r="G6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68" spans="1:7" x14ac:dyDescent="0.35">
      <c r="A68" s="93" t="str">
        <f>IFERROR(VLOOKUP(B68,Pobočky!$A$1:$C$45,3,FALSE)," ")</f>
        <v xml:space="preserve"> </v>
      </c>
      <c r="B68" s="93"/>
      <c r="C68" s="93" t="str">
        <f>IFERROR(VLOOKUP(B68,Pobočky!$A$1:$C$45,2,FALSE)," ")</f>
        <v xml:space="preserve"> </v>
      </c>
      <c r="G6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69" spans="1:7" x14ac:dyDescent="0.35">
      <c r="A69" s="93" t="str">
        <f>IFERROR(VLOOKUP(B69,Pobočky!$A$1:$C$45,3,FALSE)," ")</f>
        <v xml:space="preserve"> </v>
      </c>
      <c r="B69" s="93"/>
      <c r="C69" s="93" t="str">
        <f>IFERROR(VLOOKUP(B69,Pobočky!$A$1:$C$45,2,FALSE)," ")</f>
        <v xml:space="preserve"> </v>
      </c>
      <c r="G6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70" spans="1:7" x14ac:dyDescent="0.35">
      <c r="A70" s="93" t="str">
        <f>IFERROR(VLOOKUP(B70,Pobočky!$A$1:$C$45,3,FALSE)," ")</f>
        <v xml:space="preserve"> </v>
      </c>
      <c r="B70" s="93"/>
      <c r="C70" s="93" t="str">
        <f>IFERROR(VLOOKUP(B70,Pobočky!$A$1:$C$45,2,FALSE)," ")</f>
        <v xml:space="preserve"> </v>
      </c>
      <c r="G7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71" spans="1:7" x14ac:dyDescent="0.35">
      <c r="A71" s="93" t="str">
        <f>IFERROR(VLOOKUP(B71,Pobočky!$A$1:$C$45,3,FALSE)," ")</f>
        <v xml:space="preserve"> </v>
      </c>
      <c r="B71" s="93"/>
      <c r="C71" s="93" t="str">
        <f>IFERROR(VLOOKUP(B71,Pobočky!$A$1:$C$45,2,FALSE)," ")</f>
        <v xml:space="preserve"> </v>
      </c>
      <c r="G7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72" spans="1:7" x14ac:dyDescent="0.35">
      <c r="A72" s="93" t="str">
        <f>IFERROR(VLOOKUP(B72,Pobočky!$A$1:$C$45,3,FALSE)," ")</f>
        <v xml:space="preserve"> </v>
      </c>
      <c r="B72" s="93"/>
      <c r="C72" s="93" t="str">
        <f>IFERROR(VLOOKUP(B72,Pobočky!$A$1:$C$45,2,FALSE)," ")</f>
        <v xml:space="preserve"> </v>
      </c>
      <c r="G7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73" spans="1:7" x14ac:dyDescent="0.35">
      <c r="A73" s="93" t="str">
        <f>IFERROR(VLOOKUP(B73,Pobočky!$A$1:$C$45,3,FALSE)," ")</f>
        <v xml:space="preserve"> </v>
      </c>
      <c r="B73" s="93"/>
      <c r="C73" s="93" t="str">
        <f>IFERROR(VLOOKUP(B73,Pobočky!$A$1:$C$45,2,FALSE)," ")</f>
        <v xml:space="preserve"> </v>
      </c>
      <c r="G7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74" spans="1:7" x14ac:dyDescent="0.35">
      <c r="A74" s="93" t="str">
        <f>IFERROR(VLOOKUP(B74,Pobočky!$A$1:$C$45,3,FALSE)," ")</f>
        <v xml:space="preserve"> </v>
      </c>
      <c r="B74" s="93"/>
      <c r="C74" s="93" t="str">
        <f>IFERROR(VLOOKUP(B74,Pobočky!$A$1:$C$45,2,FALSE)," ")</f>
        <v xml:space="preserve"> </v>
      </c>
      <c r="G7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75" spans="1:7" x14ac:dyDescent="0.35">
      <c r="A75" s="93" t="str">
        <f>IFERROR(VLOOKUP(B75,Pobočky!$A$1:$C$45,3,FALSE)," ")</f>
        <v xml:space="preserve"> </v>
      </c>
      <c r="B75" s="93"/>
      <c r="C75" s="93" t="str">
        <f>IFERROR(VLOOKUP(B75,Pobočky!$A$1:$C$45,2,FALSE)," ")</f>
        <v xml:space="preserve"> </v>
      </c>
      <c r="G7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76" spans="1:7" x14ac:dyDescent="0.35">
      <c r="A76" s="93" t="str">
        <f>IFERROR(VLOOKUP(B76,Pobočky!$A$1:$C$45,3,FALSE)," ")</f>
        <v xml:space="preserve"> </v>
      </c>
      <c r="B76" s="93"/>
      <c r="C76" s="93" t="str">
        <f>IFERROR(VLOOKUP(B76,Pobočky!$A$1:$C$45,2,FALSE)," ")</f>
        <v xml:space="preserve"> </v>
      </c>
      <c r="G7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77" spans="1:7" x14ac:dyDescent="0.35">
      <c r="A77" s="93" t="str">
        <f>IFERROR(VLOOKUP(B77,Pobočky!$A$1:$C$45,3,FALSE)," ")</f>
        <v xml:space="preserve"> </v>
      </c>
      <c r="B77" s="93"/>
      <c r="C77" s="93" t="str">
        <f>IFERROR(VLOOKUP(B77,Pobočky!$A$1:$C$45,2,FALSE)," ")</f>
        <v xml:space="preserve"> </v>
      </c>
      <c r="G7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78" spans="1:7" x14ac:dyDescent="0.35">
      <c r="A78" s="93" t="str">
        <f>IFERROR(VLOOKUP(B78,Pobočky!$A$1:$C$45,3,FALSE)," ")</f>
        <v xml:space="preserve"> </v>
      </c>
      <c r="B78" s="93"/>
      <c r="C78" s="93" t="str">
        <f>IFERROR(VLOOKUP(B78,Pobočky!$A$1:$C$45,2,FALSE)," ")</f>
        <v xml:space="preserve"> </v>
      </c>
      <c r="G7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79" spans="1:7" x14ac:dyDescent="0.35">
      <c r="A79" s="93" t="str">
        <f>IFERROR(VLOOKUP(B79,Pobočky!$A$1:$C$45,3,FALSE)," ")</f>
        <v xml:space="preserve"> </v>
      </c>
      <c r="B79" s="93"/>
      <c r="C79" s="93" t="str">
        <f>IFERROR(VLOOKUP(B79,Pobočky!$A$1:$C$45,2,FALSE)," ")</f>
        <v xml:space="preserve"> </v>
      </c>
      <c r="G7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80" spans="1:7" x14ac:dyDescent="0.35">
      <c r="A80" s="93" t="str">
        <f>IFERROR(VLOOKUP(B80,Pobočky!$A$1:$C$45,3,FALSE)," ")</f>
        <v xml:space="preserve"> </v>
      </c>
      <c r="B80" s="93"/>
      <c r="C80" s="93" t="str">
        <f>IFERROR(VLOOKUP(B80,Pobočky!$A$1:$C$45,2,FALSE)," ")</f>
        <v xml:space="preserve"> </v>
      </c>
      <c r="G8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81" spans="1:7" x14ac:dyDescent="0.35">
      <c r="A81" s="93" t="str">
        <f>IFERROR(VLOOKUP(B81,Pobočky!$A$1:$C$45,3,FALSE)," ")</f>
        <v xml:space="preserve"> </v>
      </c>
      <c r="B81" s="93"/>
      <c r="C81" s="93" t="str">
        <f>IFERROR(VLOOKUP(B81,Pobočky!$A$1:$C$45,2,FALSE)," ")</f>
        <v xml:space="preserve"> </v>
      </c>
      <c r="G8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82" spans="1:7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  <c r="G8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83" spans="1:7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  <c r="G8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84" spans="1:7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G8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85" spans="1:7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86" spans="1:7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87" spans="1:7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88" spans="1:7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89" spans="1:7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90" spans="1:7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91" spans="1:7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92" spans="1:7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93" spans="1:7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94" spans="1:7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95" spans="1:7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96" spans="1:7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411" spans="1:7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  <c r="G411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412" spans="1:7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  <c r="G412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413" spans="1:7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  <c r="G413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414" spans="1:7" x14ac:dyDescent="0.35">
      <c r="A414" s="93" t="str">
        <f>IFERROR(VLOOKUP(B414,Pobočky!$A$1:$C$45,3,FALSE)," ")</f>
        <v xml:space="preserve"> </v>
      </c>
      <c r="B414" s="93"/>
      <c r="C414" s="93" t="str">
        <f>IFERROR(VLOOKUP(B414,Pobočky!$A$1:$C$45,2,FALSE)," ")</f>
        <v xml:space="preserve"> </v>
      </c>
      <c r="G414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415" spans="1:7" x14ac:dyDescent="0.35">
      <c r="A415" s="93" t="str">
        <f>IFERROR(VLOOKUP(B415,Pobočky!$A$1:$C$45,3,FALSE)," ")</f>
        <v xml:space="preserve"> </v>
      </c>
      <c r="B415" s="93"/>
      <c r="C415" s="93" t="str">
        <f>IFERROR(VLOOKUP(B415,Pobočky!$A$1:$C$45,2,FALSE)," ")</f>
        <v xml:space="preserve"> </v>
      </c>
      <c r="G415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416" spans="1:7" x14ac:dyDescent="0.35">
      <c r="A416" s="93" t="str">
        <f>IFERROR(VLOOKUP(B416,Pobočky!$A$1:$C$45,3,FALSE)," ")</f>
        <v xml:space="preserve"> </v>
      </c>
      <c r="B416" s="93"/>
      <c r="C416" s="93" t="str">
        <f>IFERROR(VLOOKUP(B416,Pobočky!$A$1:$C$45,2,FALSE)," ")</f>
        <v xml:space="preserve"> </v>
      </c>
      <c r="G416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  <row r="417" spans="1:7" x14ac:dyDescent="0.35">
      <c r="A417" s="105" t="str">
        <f>IFERROR(VLOOKUP(B417,Pobočky!$A$1:$C$45,3,FALSE)," ")</f>
        <v xml:space="preserve"> </v>
      </c>
      <c r="B417" s="105"/>
      <c r="C417" s="105" t="str">
        <f>IFERROR(VLOOKUP(B417,Pobočky!$A$1:$C$45,2,FALSE)," ")</f>
        <v xml:space="preserve"> </v>
      </c>
      <c r="G417">
        <f>ROUND(Tabulka5789101112131415161718192021222324252627282930313233343536373839404142434445[[#This Row],[Kapacita - počet polic]]*Tabulka5789101112131415161718192021222324252627282930313233343536373839404142434445[[#This Row],[Kapacita - rozměr polic]]*IFERROR(VLOOKUP(Tabulka5789101112131415161718192021222324252627282930313233343536373839404142434445[[#This Row],[Označení]],OCHy[#All],2,FALSE),0.6),0)</f>
        <v>0</v>
      </c>
    </row>
  </sheetData>
  <dataValidations count="2">
    <dataValidation type="list" allowBlank="1" showInputMessage="1" showErrorMessage="1" sqref="L2:L417">
      <formula1>"0 %,10 %,20 %,30 %,40 %,50 %,60 %,70 %,80 %,90 %,100 %"</formula1>
    </dataValidation>
    <dataValidation type="list" allowBlank="1" showInputMessage="1" showErrorMessage="1" sqref="E2:E417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B2:B417</xm:sqref>
        </x14:dataValidation>
        <x14:dataValidation type="list" allowBlank="1" showInputMessage="1" showErrorMessage="1">
          <x14:formula1>
            <xm:f>Označení!$F$2:$F$50</xm:f>
          </x14:formula1>
          <xm:sqref>F2:F7 F9:F417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L417"/>
  <sheetViews>
    <sheetView topLeftCell="C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14.54296875" customWidth="1"/>
    <col min="6" max="6" width="60" bestFit="1" customWidth="1"/>
    <col min="7" max="7" width="17.54296875" customWidth="1"/>
    <col min="8" max="8" width="22.726562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11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v>81</v>
      </c>
      <c r="B2" s="93" t="s">
        <v>30</v>
      </c>
      <c r="C2" s="93" t="str">
        <f>IFERROR(VLOOKUP(B2,Pobočky!$A$1:$C$45,2,FALSE)," ")</f>
        <v>Jihozápad</v>
      </c>
      <c r="D2" s="110" t="s">
        <v>303</v>
      </c>
      <c r="E2" s="93" t="s">
        <v>20</v>
      </c>
      <c r="F2" t="s">
        <v>130</v>
      </c>
      <c r="G2" s="9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3898</v>
      </c>
      <c r="H2" s="93">
        <v>80</v>
      </c>
      <c r="I2" s="93"/>
      <c r="J2" s="93">
        <v>87</v>
      </c>
      <c r="K2" s="93"/>
      <c r="L2" s="102">
        <v>0.7</v>
      </c>
    </row>
    <row r="3" spans="1:12" x14ac:dyDescent="0.35">
      <c r="A3" s="105">
        <f>IFERROR(VLOOKUP(B3,Pobočky!$A$1:$C$45,3,FALSE)," ")</f>
        <v>81</v>
      </c>
      <c r="B3" s="93" t="s">
        <v>30</v>
      </c>
      <c r="C3" s="105" t="str">
        <f>IFERROR(VLOOKUP(B3,Pobočky!$A$1:$C$45,2,FALSE)," ")</f>
        <v>Jihozápad</v>
      </c>
      <c r="D3" s="110" t="s">
        <v>303</v>
      </c>
      <c r="E3" s="93" t="s">
        <v>20</v>
      </c>
      <c r="F3" t="s">
        <v>130</v>
      </c>
      <c r="G3" s="10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4536</v>
      </c>
      <c r="H3" s="106">
        <v>108</v>
      </c>
      <c r="I3" s="106"/>
      <c r="J3" s="106">
        <v>75</v>
      </c>
      <c r="K3" s="106"/>
      <c r="L3" s="113">
        <v>0.7</v>
      </c>
    </row>
    <row r="4" spans="1:12" x14ac:dyDescent="0.35">
      <c r="A4" s="93">
        <f>IFERROR(VLOOKUP(B4,Pobočky!$A$1:$C$45,3,FALSE)," ")</f>
        <v>81</v>
      </c>
      <c r="B4" s="93" t="s">
        <v>30</v>
      </c>
      <c r="C4" s="93" t="str">
        <f>IFERROR(VLOOKUP(B4,Pobočky!$A$1:$C$45,2,FALSE)," ")</f>
        <v>Jihozápad</v>
      </c>
      <c r="D4" s="110" t="s">
        <v>303</v>
      </c>
      <c r="E4" s="93" t="s">
        <v>20</v>
      </c>
      <c r="F4" t="s">
        <v>181</v>
      </c>
      <c r="G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783</v>
      </c>
      <c r="H4">
        <v>30</v>
      </c>
      <c r="J4">
        <v>87</v>
      </c>
      <c r="L4" s="102">
        <v>0.7</v>
      </c>
    </row>
    <row r="5" spans="1:12" x14ac:dyDescent="0.35">
      <c r="A5" s="93">
        <f>IFERROR(VLOOKUP(B5,Pobočky!$A$1:$C$45,3,FALSE)," ")</f>
        <v>81</v>
      </c>
      <c r="B5" s="93" t="s">
        <v>30</v>
      </c>
      <c r="C5" s="93" t="str">
        <f>IFERROR(VLOOKUP(B5,Pobočky!$A$1:$C$45,2,FALSE)," ")</f>
        <v>Jihozápad</v>
      </c>
      <c r="D5" s="110" t="s">
        <v>303</v>
      </c>
      <c r="E5" s="93" t="s">
        <v>20</v>
      </c>
      <c r="F5" t="s">
        <v>261</v>
      </c>
      <c r="G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104</v>
      </c>
      <c r="H5">
        <v>2</v>
      </c>
      <c r="J5">
        <v>87</v>
      </c>
      <c r="K5" t="s">
        <v>266</v>
      </c>
      <c r="L5" s="113">
        <v>0.7</v>
      </c>
    </row>
    <row r="6" spans="1:12" x14ac:dyDescent="0.35">
      <c r="A6" s="93">
        <f>IFERROR(VLOOKUP(B6,Pobočky!$A$1:$C$45,3,FALSE)," ")</f>
        <v>81</v>
      </c>
      <c r="B6" s="93" t="s">
        <v>30</v>
      </c>
      <c r="C6" s="93" t="str">
        <f>IFERROR(VLOOKUP(B6,Pobočky!$A$1:$C$45,2,FALSE)," ")</f>
        <v>Jihozápad</v>
      </c>
      <c r="D6" s="110" t="s">
        <v>303</v>
      </c>
      <c r="E6" s="93" t="s">
        <v>20</v>
      </c>
      <c r="F6" t="s">
        <v>261</v>
      </c>
      <c r="G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940</v>
      </c>
      <c r="H6">
        <v>18</v>
      </c>
      <c r="J6">
        <v>87</v>
      </c>
      <c r="L6" s="102">
        <v>0.7</v>
      </c>
    </row>
    <row r="7" spans="1:12" x14ac:dyDescent="0.35">
      <c r="A7" s="93">
        <f>IFERROR(VLOOKUP(B7,Pobočky!$A$1:$C$45,3,FALSE)," ")</f>
        <v>81</v>
      </c>
      <c r="B7" s="93" t="s">
        <v>30</v>
      </c>
      <c r="C7" s="93" t="str">
        <f>IFERROR(VLOOKUP(B7,Pobočky!$A$1:$C$45,2,FALSE)," ")</f>
        <v>Jihozápad</v>
      </c>
      <c r="D7" s="110" t="s">
        <v>304</v>
      </c>
      <c r="E7" s="93" t="s">
        <v>20</v>
      </c>
      <c r="F7" t="s">
        <v>192</v>
      </c>
      <c r="G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418</v>
      </c>
      <c r="H7">
        <v>15</v>
      </c>
      <c r="J7">
        <v>87</v>
      </c>
      <c r="L7" s="113">
        <v>0.7</v>
      </c>
    </row>
    <row r="8" spans="1:12" x14ac:dyDescent="0.35">
      <c r="A8" s="93">
        <f>IFERROR(VLOOKUP(B8,Pobočky!$A$1:$C$45,3,FALSE)," ")</f>
        <v>81</v>
      </c>
      <c r="B8" s="93" t="s">
        <v>30</v>
      </c>
      <c r="C8" s="93" t="str">
        <f>IFERROR(VLOOKUP(B8,Pobočky!$A$1:$C$45,2,FALSE)," ")</f>
        <v>Jihozápad</v>
      </c>
      <c r="D8" s="110" t="s">
        <v>304</v>
      </c>
      <c r="E8" s="93" t="s">
        <v>14</v>
      </c>
      <c r="F8" t="s">
        <v>192</v>
      </c>
      <c r="G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42</v>
      </c>
      <c r="H8">
        <v>1.5</v>
      </c>
      <c r="J8">
        <v>87</v>
      </c>
      <c r="K8" t="s">
        <v>34</v>
      </c>
      <c r="L8" s="102">
        <v>0.7</v>
      </c>
    </row>
    <row r="9" spans="1:12" x14ac:dyDescent="0.35">
      <c r="A9" s="93">
        <f>IFERROR(VLOOKUP(B9,Pobočky!$A$1:$C$45,3,FALSE)," ")</f>
        <v>81</v>
      </c>
      <c r="B9" s="93" t="s">
        <v>30</v>
      </c>
      <c r="C9" s="93" t="str">
        <f>IFERROR(VLOOKUP(B9,Pobočky!$A$1:$C$45,2,FALSE)," ")</f>
        <v>Jihozápad</v>
      </c>
      <c r="D9" s="110" t="s">
        <v>304</v>
      </c>
      <c r="E9" s="93" t="s">
        <v>20</v>
      </c>
      <c r="F9" t="s">
        <v>193</v>
      </c>
      <c r="G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593</v>
      </c>
      <c r="H9">
        <v>22</v>
      </c>
      <c r="J9">
        <v>87</v>
      </c>
      <c r="L9" s="113">
        <v>0.7</v>
      </c>
    </row>
    <row r="10" spans="1:12" x14ac:dyDescent="0.35">
      <c r="A10" s="93">
        <f>IFERROR(VLOOKUP(B10,Pobočky!$A$1:$C$45,3,FALSE)," ")</f>
        <v>81</v>
      </c>
      <c r="B10" s="93" t="s">
        <v>30</v>
      </c>
      <c r="C10" s="93" t="str">
        <f>IFERROR(VLOOKUP(B10,Pobočky!$A$1:$C$45,2,FALSE)," ")</f>
        <v>Jihozápad</v>
      </c>
      <c r="D10" s="110" t="s">
        <v>304</v>
      </c>
      <c r="E10" s="93" t="s">
        <v>14</v>
      </c>
      <c r="F10" t="s">
        <v>193</v>
      </c>
      <c r="G1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189</v>
      </c>
      <c r="H10">
        <v>7</v>
      </c>
      <c r="J10">
        <v>87</v>
      </c>
      <c r="K10" t="s">
        <v>34</v>
      </c>
      <c r="L10" s="102">
        <v>0.7</v>
      </c>
    </row>
    <row r="11" spans="1:12" x14ac:dyDescent="0.35">
      <c r="A11" s="93">
        <f>IFERROR(VLOOKUP(B11,Pobočky!$A$1:$C$45,3,FALSE)," ")</f>
        <v>81</v>
      </c>
      <c r="B11" s="93" t="s">
        <v>30</v>
      </c>
      <c r="C11" s="93" t="str">
        <f>IFERROR(VLOOKUP(B11,Pobočky!$A$1:$C$45,2,FALSE)," ")</f>
        <v>Jihozápad</v>
      </c>
      <c r="D11" s="110" t="s">
        <v>304</v>
      </c>
      <c r="E11" t="s">
        <v>20</v>
      </c>
      <c r="F11" t="s">
        <v>97</v>
      </c>
      <c r="G1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470</v>
      </c>
      <c r="H11">
        <v>15</v>
      </c>
      <c r="J11">
        <v>87</v>
      </c>
      <c r="L11" s="113">
        <v>0.7</v>
      </c>
    </row>
    <row r="12" spans="1:12" x14ac:dyDescent="0.35">
      <c r="A12" s="93">
        <f>IFERROR(VLOOKUP(B12,Pobočky!$A$1:$C$45,3,FALSE)," ")</f>
        <v>81</v>
      </c>
      <c r="B12" s="93" t="s">
        <v>30</v>
      </c>
      <c r="C12" s="93" t="str">
        <f>IFERROR(VLOOKUP(B12,Pobočky!$A$1:$C$45,2,FALSE)," ")</f>
        <v>Jihozápad</v>
      </c>
      <c r="D12" s="110" t="s">
        <v>304</v>
      </c>
      <c r="G1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522</v>
      </c>
      <c r="H12">
        <v>10</v>
      </c>
      <c r="J12">
        <v>87</v>
      </c>
      <c r="K12" t="s">
        <v>305</v>
      </c>
      <c r="L12" s="112">
        <v>0.5</v>
      </c>
    </row>
    <row r="13" spans="1:12" x14ac:dyDescent="0.35">
      <c r="A13" s="93">
        <f>IFERROR(VLOOKUP(B13,Pobočky!$A$1:$C$45,3,FALSE)," ")</f>
        <v>81</v>
      </c>
      <c r="B13" s="93" t="s">
        <v>30</v>
      </c>
      <c r="C13" s="93" t="str">
        <f>IFERROR(VLOOKUP(B13,Pobočky!$A$1:$C$45,2,FALSE)," ")</f>
        <v>Jihozápad</v>
      </c>
      <c r="D13" s="110" t="s">
        <v>306</v>
      </c>
      <c r="E13" t="s">
        <v>20</v>
      </c>
      <c r="F13" t="s">
        <v>130</v>
      </c>
      <c r="G1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487</v>
      </c>
      <c r="H13">
        <v>10</v>
      </c>
      <c r="J13">
        <v>87</v>
      </c>
      <c r="K13" t="s">
        <v>270</v>
      </c>
      <c r="L13" s="112">
        <v>0.4</v>
      </c>
    </row>
    <row r="14" spans="1:12" x14ac:dyDescent="0.35">
      <c r="A14" s="93">
        <f>IFERROR(VLOOKUP(B14,Pobočky!$A$1:$C$45,3,FALSE)," ")</f>
        <v>81</v>
      </c>
      <c r="B14" s="93" t="s">
        <v>30</v>
      </c>
      <c r="C14" s="93" t="str">
        <f>IFERROR(VLOOKUP(B14,Pobočky!$A$1:$C$45,2,FALSE)," ")</f>
        <v>Jihozápad</v>
      </c>
      <c r="D14" s="126" t="s">
        <v>307</v>
      </c>
      <c r="E14" t="s">
        <v>14</v>
      </c>
      <c r="F14" t="s">
        <v>130</v>
      </c>
      <c r="G1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341</v>
      </c>
      <c r="H14">
        <v>7</v>
      </c>
      <c r="J14">
        <v>87</v>
      </c>
      <c r="K14" t="s">
        <v>268</v>
      </c>
      <c r="L14" s="112">
        <v>0.4</v>
      </c>
    </row>
    <row r="15" spans="1:12" x14ac:dyDescent="0.35">
      <c r="A15" s="93">
        <f>IFERROR(VLOOKUP(B15,Pobočky!$A$1:$C$45,3,FALSE)," ")</f>
        <v>81</v>
      </c>
      <c r="B15" s="93" t="s">
        <v>30</v>
      </c>
      <c r="C15" s="93" t="str">
        <f>IFERROR(VLOOKUP(B15,Pobočky!$A$1:$C$45,2,FALSE)," ")</f>
        <v>Jihozápad</v>
      </c>
      <c r="D15" s="110" t="s">
        <v>308</v>
      </c>
      <c r="E15" t="s">
        <v>14</v>
      </c>
      <c r="F15" t="s">
        <v>130</v>
      </c>
      <c r="G1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1559</v>
      </c>
      <c r="H15">
        <v>32</v>
      </c>
      <c r="J15">
        <v>87</v>
      </c>
      <c r="K15" t="s">
        <v>309</v>
      </c>
      <c r="L15" s="112">
        <v>0.7</v>
      </c>
    </row>
    <row r="16" spans="1:12" x14ac:dyDescent="0.35">
      <c r="A16" s="93">
        <f>IFERROR(VLOOKUP(B16,Pobočky!$A$1:$C$45,3,FALSE)," ")</f>
        <v>81</v>
      </c>
      <c r="B16" s="93" t="s">
        <v>30</v>
      </c>
      <c r="C16" s="93" t="str">
        <f>IFERROR(VLOOKUP(B16,Pobočky!$A$1:$C$45,2,FALSE)," ")</f>
        <v>Jihozápad</v>
      </c>
      <c r="D16" s="110" t="s">
        <v>308</v>
      </c>
      <c r="E16" t="s">
        <v>14</v>
      </c>
      <c r="F16" t="s">
        <v>130</v>
      </c>
      <c r="G1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390</v>
      </c>
      <c r="H16">
        <v>8</v>
      </c>
      <c r="J16">
        <v>87</v>
      </c>
      <c r="K16" t="s">
        <v>182</v>
      </c>
      <c r="L16" s="112">
        <v>0.7</v>
      </c>
    </row>
    <row r="17" spans="1:12" x14ac:dyDescent="0.35">
      <c r="A17" s="93">
        <f>IFERROR(VLOOKUP(B17,Pobočky!$A$1:$C$45,3,FALSE)," ")</f>
        <v>81</v>
      </c>
      <c r="B17" s="93" t="s">
        <v>30</v>
      </c>
      <c r="C17" s="93" t="str">
        <f>IFERROR(VLOOKUP(B17,Pobočky!$A$1:$C$45,2,FALSE)," ")</f>
        <v>Jihozápad</v>
      </c>
      <c r="D17" s="110" t="s">
        <v>308</v>
      </c>
      <c r="E17" t="s">
        <v>14</v>
      </c>
      <c r="F17" t="s">
        <v>130</v>
      </c>
      <c r="G1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94</v>
      </c>
      <c r="H17">
        <v>4</v>
      </c>
      <c r="J17">
        <v>42</v>
      </c>
      <c r="K17" t="s">
        <v>182</v>
      </c>
      <c r="L17" s="112">
        <v>0.7</v>
      </c>
    </row>
    <row r="18" spans="1:12" x14ac:dyDescent="0.35">
      <c r="A18" s="93">
        <f>IFERROR(VLOOKUP(B18,Pobočky!$A$1:$C$45,3,FALSE)," ")</f>
        <v>81</v>
      </c>
      <c r="B18" s="93" t="s">
        <v>30</v>
      </c>
      <c r="C18" s="93" t="str">
        <f>IFERROR(VLOOKUP(B18,Pobočky!$A$1:$C$45,2,FALSE)," ")</f>
        <v>Jihozápad</v>
      </c>
      <c r="D18" s="110" t="s">
        <v>308</v>
      </c>
      <c r="E18" t="s">
        <v>14</v>
      </c>
      <c r="F18" t="s">
        <v>130</v>
      </c>
      <c r="G1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1559</v>
      </c>
      <c r="H18">
        <v>32</v>
      </c>
      <c r="J18">
        <v>87</v>
      </c>
      <c r="K18" t="s">
        <v>184</v>
      </c>
      <c r="L18" s="112">
        <v>0.7</v>
      </c>
    </row>
    <row r="19" spans="1:12" x14ac:dyDescent="0.35">
      <c r="A19" s="93">
        <f>IFERROR(VLOOKUP(B19,Pobočky!$A$1:$C$45,3,FALSE)," ")</f>
        <v>81</v>
      </c>
      <c r="B19" s="93" t="s">
        <v>30</v>
      </c>
      <c r="C19" s="93" t="str">
        <f>IFERROR(VLOOKUP(B19,Pobočky!$A$1:$C$45,2,FALSE)," ")</f>
        <v>Jihozápad</v>
      </c>
      <c r="D19" s="110" t="s">
        <v>308</v>
      </c>
      <c r="E19" t="s">
        <v>14</v>
      </c>
      <c r="F19" t="s">
        <v>190</v>
      </c>
      <c r="G1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432</v>
      </c>
      <c r="H19">
        <v>8</v>
      </c>
      <c r="J19">
        <v>87</v>
      </c>
      <c r="L19" s="112">
        <v>0.7</v>
      </c>
    </row>
    <row r="20" spans="1:12" x14ac:dyDescent="0.35">
      <c r="A20" s="93">
        <f>IFERROR(VLOOKUP(B20,Pobočky!$A$1:$C$45,3,FALSE)," ")</f>
        <v>81</v>
      </c>
      <c r="B20" s="93" t="s">
        <v>30</v>
      </c>
      <c r="C20" s="93" t="str">
        <f>IFERROR(VLOOKUP(B20,Pobočky!$A$1:$C$45,2,FALSE)," ")</f>
        <v>Jihozápad</v>
      </c>
      <c r="D20" s="110" t="s">
        <v>308</v>
      </c>
      <c r="E20" t="s">
        <v>14</v>
      </c>
      <c r="F20" t="s">
        <v>188</v>
      </c>
      <c r="G2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146</v>
      </c>
      <c r="H20">
        <v>4</v>
      </c>
      <c r="J20">
        <v>87</v>
      </c>
      <c r="L20" s="112">
        <v>0.7</v>
      </c>
    </row>
    <row r="21" spans="1:12" x14ac:dyDescent="0.35">
      <c r="A21" s="93">
        <f>IFERROR(VLOOKUP(B21,Pobočky!$A$1:$C$45,3,FALSE)," ")</f>
        <v>81</v>
      </c>
      <c r="B21" s="93" t="s">
        <v>30</v>
      </c>
      <c r="C21" s="93" t="str">
        <f>IFERROR(VLOOKUP(B21,Pobočky!$A$1:$C$45,2,FALSE)," ")</f>
        <v>Jihozápad</v>
      </c>
      <c r="D21" s="110" t="s">
        <v>308</v>
      </c>
      <c r="E21" t="s">
        <v>14</v>
      </c>
      <c r="F21" t="s">
        <v>261</v>
      </c>
      <c r="G2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418</v>
      </c>
      <c r="H21">
        <v>8</v>
      </c>
      <c r="J21">
        <v>87</v>
      </c>
      <c r="L21" s="112">
        <v>0.7</v>
      </c>
    </row>
    <row r="22" spans="1:12" x14ac:dyDescent="0.35">
      <c r="A22" s="105">
        <f>IFERROR(VLOOKUP(B22,Pobočky!$A$1:$C$45,3,FALSE)," ")</f>
        <v>81</v>
      </c>
      <c r="B22" s="93" t="s">
        <v>30</v>
      </c>
      <c r="C22" s="105" t="str">
        <f>IFERROR(VLOOKUP(B22,Pobočky!$A$1:$C$45,2,FALSE)," ")</f>
        <v>Jihozápad</v>
      </c>
      <c r="D22" s="110" t="s">
        <v>308</v>
      </c>
      <c r="E22" t="s">
        <v>14</v>
      </c>
      <c r="F22" t="s">
        <v>97</v>
      </c>
      <c r="G2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125</v>
      </c>
      <c r="H22">
        <v>4</v>
      </c>
      <c r="J22">
        <v>87</v>
      </c>
      <c r="L22" s="112">
        <v>0.7</v>
      </c>
    </row>
    <row r="23" spans="1:12" x14ac:dyDescent="0.35">
      <c r="A23" s="93">
        <f>IFERROR(VLOOKUP(B23,Pobočky!$A$1:$C$45,3,FALSE)," ")</f>
        <v>81</v>
      </c>
      <c r="B23" s="93" t="s">
        <v>30</v>
      </c>
      <c r="C23" s="93" t="str">
        <f>IFERROR(VLOOKUP(B23,Pobočky!$A$1:$C$45,2,FALSE)," ")</f>
        <v>Jihozápad</v>
      </c>
      <c r="D23" s="126" t="s">
        <v>310</v>
      </c>
      <c r="E23" t="s">
        <v>14</v>
      </c>
      <c r="F23" t="s">
        <v>130</v>
      </c>
      <c r="G2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  <c r="K23" t="s">
        <v>311</v>
      </c>
      <c r="L23" s="112">
        <v>0.5</v>
      </c>
    </row>
    <row r="24" spans="1:12" x14ac:dyDescent="0.35">
      <c r="A24" s="93">
        <f>IFERROR(VLOOKUP(B24,Pobočky!$A$1:$C$45,3,FALSE)," ")</f>
        <v>81</v>
      </c>
      <c r="B24" s="93" t="s">
        <v>30</v>
      </c>
      <c r="C24" s="93" t="str">
        <f>IFERROR(VLOOKUP(B24,Pobočky!$A$1:$C$45,2,FALSE)," ")</f>
        <v>Jihozápad</v>
      </c>
      <c r="D24" s="126" t="s">
        <v>312</v>
      </c>
      <c r="E24" t="s">
        <v>28</v>
      </c>
      <c r="F24" t="s">
        <v>140</v>
      </c>
      <c r="G2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216</v>
      </c>
      <c r="H24">
        <v>4</v>
      </c>
      <c r="J24">
        <v>87</v>
      </c>
      <c r="L24" s="112">
        <v>0.6</v>
      </c>
    </row>
    <row r="25" spans="1:12" x14ac:dyDescent="0.35">
      <c r="A25" s="93">
        <f>IFERROR(VLOOKUP(B25,Pobočky!$A$1:$C$45,3,FALSE)," ")</f>
        <v>81</v>
      </c>
      <c r="B25" s="93" t="s">
        <v>30</v>
      </c>
      <c r="C25" s="93" t="str">
        <f>IFERROR(VLOOKUP(B25,Pobočky!$A$1:$C$45,2,FALSE)," ")</f>
        <v>Jihozápad</v>
      </c>
      <c r="D25" s="110" t="s">
        <v>312</v>
      </c>
      <c r="E25" t="s">
        <v>28</v>
      </c>
      <c r="F25" t="s">
        <v>143</v>
      </c>
      <c r="G2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198</v>
      </c>
      <c r="H25">
        <v>6</v>
      </c>
      <c r="J25">
        <v>87</v>
      </c>
      <c r="L25" s="112">
        <v>0.6</v>
      </c>
    </row>
    <row r="26" spans="1:12" x14ac:dyDescent="0.35">
      <c r="A26" s="93">
        <f>IFERROR(VLOOKUP(B26,Pobočky!$A$1:$C$45,3,FALSE)," ")</f>
        <v>81</v>
      </c>
      <c r="B26" s="93" t="s">
        <v>30</v>
      </c>
      <c r="C26" s="93" t="str">
        <f>IFERROR(VLOOKUP(B26,Pobočky!$A$1:$C$45,2,FALSE)," ")</f>
        <v>Jihozápad</v>
      </c>
      <c r="D26" s="110" t="s">
        <v>312</v>
      </c>
      <c r="E26" t="s">
        <v>28</v>
      </c>
      <c r="F26" t="s">
        <v>146</v>
      </c>
      <c r="G2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96</v>
      </c>
      <c r="H26">
        <v>2</v>
      </c>
      <c r="J26">
        <v>87</v>
      </c>
      <c r="L26" s="112">
        <v>0.6</v>
      </c>
    </row>
    <row r="27" spans="1:12" x14ac:dyDescent="0.35">
      <c r="A27" s="93">
        <f>IFERROR(VLOOKUP(B27,Pobočky!$A$1:$C$45,3,FALSE)," ")</f>
        <v>81</v>
      </c>
      <c r="B27" s="93" t="s">
        <v>30</v>
      </c>
      <c r="C27" s="93" t="str">
        <f>IFERROR(VLOOKUP(B27,Pobočky!$A$1:$C$45,2,FALSE)," ")</f>
        <v>Jihozápad</v>
      </c>
      <c r="D27" s="110" t="s">
        <v>312</v>
      </c>
      <c r="E27" t="s">
        <v>28</v>
      </c>
      <c r="F27" t="s">
        <v>155</v>
      </c>
      <c r="G2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532</v>
      </c>
      <c r="H27">
        <v>12</v>
      </c>
      <c r="J27">
        <v>87</v>
      </c>
      <c r="L27" s="112">
        <v>0.6</v>
      </c>
    </row>
    <row r="28" spans="1:12" x14ac:dyDescent="0.35">
      <c r="A28" s="93">
        <f>IFERROR(VLOOKUP(B28,Pobočky!$A$1:$C$45,3,FALSE)," ")</f>
        <v>81</v>
      </c>
      <c r="B28" s="93" t="s">
        <v>30</v>
      </c>
      <c r="C28" s="93" t="str">
        <f>IFERROR(VLOOKUP(B28,Pobočky!$A$1:$C$45,2,FALSE)," ")</f>
        <v>Jihozápad</v>
      </c>
      <c r="D28" s="110" t="s">
        <v>312</v>
      </c>
      <c r="E28" t="s">
        <v>28</v>
      </c>
      <c r="F28" t="s">
        <v>158</v>
      </c>
      <c r="G2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123</v>
      </c>
      <c r="H28">
        <v>3</v>
      </c>
      <c r="J28">
        <v>87</v>
      </c>
      <c r="L28" s="112">
        <v>0.6</v>
      </c>
    </row>
    <row r="29" spans="1:12" x14ac:dyDescent="0.35">
      <c r="A29" s="93">
        <f>IFERROR(VLOOKUP(B29,Pobočky!$A$1:$C$45,3,FALSE)," ")</f>
        <v>81</v>
      </c>
      <c r="B29" s="93" t="s">
        <v>30</v>
      </c>
      <c r="C29" s="93" t="str">
        <f>IFERROR(VLOOKUP(B29,Pobočky!$A$1:$C$45,2,FALSE)," ")</f>
        <v>Jihozápad</v>
      </c>
      <c r="D29" s="110" t="s">
        <v>312</v>
      </c>
      <c r="E29" t="s">
        <v>28</v>
      </c>
      <c r="F29" t="s">
        <v>160</v>
      </c>
      <c r="G2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154</v>
      </c>
      <c r="H29">
        <v>3</v>
      </c>
      <c r="J29">
        <v>87</v>
      </c>
      <c r="L29" s="112">
        <v>0.6</v>
      </c>
    </row>
    <row r="30" spans="1:12" x14ac:dyDescent="0.35">
      <c r="A30" s="93">
        <f>IFERROR(VLOOKUP(B30,Pobočky!$A$1:$C$45,3,FALSE)," ")</f>
        <v>81</v>
      </c>
      <c r="B30" s="93" t="s">
        <v>30</v>
      </c>
      <c r="C30" s="93" t="str">
        <f>IFERROR(VLOOKUP(B30,Pobočky!$A$1:$C$45,2,FALSE)," ")</f>
        <v>Jihozápad</v>
      </c>
      <c r="D30" s="110" t="s">
        <v>312</v>
      </c>
      <c r="E30" t="s">
        <v>28</v>
      </c>
      <c r="F30" t="s">
        <v>166</v>
      </c>
      <c r="G3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96</v>
      </c>
      <c r="H30">
        <v>2</v>
      </c>
      <c r="J30">
        <v>87</v>
      </c>
      <c r="L30" s="112">
        <v>0.6</v>
      </c>
    </row>
    <row r="31" spans="1:12" x14ac:dyDescent="0.35">
      <c r="A31" s="93">
        <f>IFERROR(VLOOKUP(B31,Pobočky!$A$1:$C$45,3,FALSE)," ")</f>
        <v>81</v>
      </c>
      <c r="B31" s="93" t="s">
        <v>30</v>
      </c>
      <c r="C31" s="93" t="str">
        <f>IFERROR(VLOOKUP(B31,Pobočky!$A$1:$C$45,2,FALSE)," ")</f>
        <v>Jihozápad</v>
      </c>
      <c r="D31" s="110" t="s">
        <v>312</v>
      </c>
      <c r="E31" t="s">
        <v>28</v>
      </c>
      <c r="F31" t="s">
        <v>167</v>
      </c>
      <c r="G3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131</v>
      </c>
      <c r="H31">
        <v>3</v>
      </c>
      <c r="J31">
        <v>87</v>
      </c>
      <c r="L31" s="112">
        <v>0.6</v>
      </c>
    </row>
    <row r="32" spans="1:12" x14ac:dyDescent="0.35">
      <c r="A32" s="93">
        <f>IFERROR(VLOOKUP(B32,Pobočky!$A$1:$C$45,3,FALSE)," ")</f>
        <v>81</v>
      </c>
      <c r="B32" s="93" t="s">
        <v>30</v>
      </c>
      <c r="C32" s="93" t="str">
        <f>IFERROR(VLOOKUP(B32,Pobočky!$A$1:$C$45,2,FALSE)," ")</f>
        <v>Jihozápad</v>
      </c>
      <c r="D32" s="110" t="s">
        <v>312</v>
      </c>
      <c r="E32" t="s">
        <v>28</v>
      </c>
      <c r="F32" t="s">
        <v>169</v>
      </c>
      <c r="G3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80</v>
      </c>
      <c r="H32">
        <v>2</v>
      </c>
      <c r="J32">
        <v>87</v>
      </c>
      <c r="L32" s="112">
        <v>0.6</v>
      </c>
    </row>
    <row r="33" spans="1:12" x14ac:dyDescent="0.35">
      <c r="A33" s="93">
        <f>IFERROR(VLOOKUP(B33,Pobočky!$A$1:$C$45,3,FALSE)," ")</f>
        <v>81</v>
      </c>
      <c r="B33" s="93" t="s">
        <v>30</v>
      </c>
      <c r="C33" s="93" t="str">
        <f>IFERROR(VLOOKUP(B33,Pobočky!$A$1:$C$45,2,FALSE)," ")</f>
        <v>Jihozápad</v>
      </c>
      <c r="D33" s="126" t="s">
        <v>312</v>
      </c>
      <c r="E33" t="s">
        <v>28</v>
      </c>
      <c r="F33" t="s">
        <v>170</v>
      </c>
      <c r="G3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103</v>
      </c>
      <c r="H33">
        <v>2</v>
      </c>
      <c r="J33">
        <v>87</v>
      </c>
      <c r="L33" s="112">
        <v>0.6</v>
      </c>
    </row>
    <row r="34" spans="1:12" x14ac:dyDescent="0.35">
      <c r="A34" s="93">
        <f>IFERROR(VLOOKUP(B34,Pobočky!$A$1:$C$45,3,FALSE)," ")</f>
        <v>81</v>
      </c>
      <c r="B34" s="93" t="s">
        <v>30</v>
      </c>
      <c r="C34" s="93" t="str">
        <f>IFERROR(VLOOKUP(B34,Pobočky!$A$1:$C$45,2,FALSE)," ")</f>
        <v>Jihozápad</v>
      </c>
      <c r="D34" s="126" t="s">
        <v>312</v>
      </c>
      <c r="E34" t="s">
        <v>28</v>
      </c>
      <c r="F34" t="s">
        <v>171</v>
      </c>
      <c r="G3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30</v>
      </c>
      <c r="H34">
        <v>2</v>
      </c>
      <c r="J34">
        <v>87</v>
      </c>
      <c r="L34" s="112">
        <v>0.6</v>
      </c>
    </row>
    <row r="35" spans="1:12" x14ac:dyDescent="0.35">
      <c r="A35" s="93">
        <f>IFERROR(VLOOKUP(B35,Pobočky!$A$1:$C$45,3,FALSE)," ")</f>
        <v>81</v>
      </c>
      <c r="B35" s="93" t="s">
        <v>30</v>
      </c>
      <c r="C35" s="93" t="str">
        <f>IFERROR(VLOOKUP(B35,Pobočky!$A$1:$C$45,2,FALSE)," ")</f>
        <v>Jihozápad</v>
      </c>
      <c r="D35" s="126" t="s">
        <v>312</v>
      </c>
      <c r="E35" t="s">
        <v>28</v>
      </c>
      <c r="F35" t="s">
        <v>172</v>
      </c>
      <c r="G3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80</v>
      </c>
      <c r="H35">
        <v>2</v>
      </c>
      <c r="J35">
        <v>87</v>
      </c>
      <c r="L35" s="112">
        <v>0.6</v>
      </c>
    </row>
    <row r="36" spans="1:12" x14ac:dyDescent="0.35">
      <c r="A36" s="93">
        <f>IFERROR(VLOOKUP(B36,Pobočky!$A$1:$C$45,3,FALSE)," ")</f>
        <v>81</v>
      </c>
      <c r="B36" s="93" t="s">
        <v>30</v>
      </c>
      <c r="C36" s="93" t="str">
        <f>IFERROR(VLOOKUP(B36,Pobočky!$A$1:$C$45,2,FALSE)," ")</f>
        <v>Jihozápad</v>
      </c>
      <c r="D36" s="126" t="s">
        <v>312</v>
      </c>
      <c r="E36" t="s">
        <v>28</v>
      </c>
      <c r="F36" t="s">
        <v>174</v>
      </c>
      <c r="G3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34</v>
      </c>
      <c r="H36">
        <v>1</v>
      </c>
      <c r="J36">
        <v>87</v>
      </c>
      <c r="L36" s="112">
        <v>0.6</v>
      </c>
    </row>
    <row r="37" spans="1:12" x14ac:dyDescent="0.35">
      <c r="A37" s="93">
        <f>IFERROR(VLOOKUP(B37,Pobočky!$A$1:$C$45,3,FALSE)," ")</f>
        <v>81</v>
      </c>
      <c r="B37" s="93" t="s">
        <v>30</v>
      </c>
      <c r="C37" s="93" t="str">
        <f>IFERROR(VLOOKUP(B37,Pobočky!$A$1:$C$45,2,FALSE)," ")</f>
        <v>Jihozápad</v>
      </c>
      <c r="D37" s="126" t="s">
        <v>312</v>
      </c>
      <c r="E37" t="s">
        <v>28</v>
      </c>
      <c r="F37" t="s">
        <v>175</v>
      </c>
      <c r="G3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195</v>
      </c>
      <c r="H37">
        <v>4</v>
      </c>
      <c r="J37">
        <v>87</v>
      </c>
      <c r="L37" s="112">
        <v>0.6</v>
      </c>
    </row>
    <row r="38" spans="1:12" x14ac:dyDescent="0.35">
      <c r="A38" s="93">
        <f>IFERROR(VLOOKUP(B38,Pobočky!$A$1:$C$45,3,FALSE)," ")</f>
        <v>81</v>
      </c>
      <c r="B38" s="93" t="s">
        <v>30</v>
      </c>
      <c r="C38" s="93" t="str">
        <f>IFERROR(VLOOKUP(B38,Pobočky!$A$1:$C$45,2,FALSE)," ")</f>
        <v>Jihozápad</v>
      </c>
      <c r="D38" s="126" t="s">
        <v>312</v>
      </c>
      <c r="E38" t="s">
        <v>28</v>
      </c>
      <c r="F38" t="s">
        <v>176</v>
      </c>
      <c r="G3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117</v>
      </c>
      <c r="H38">
        <v>2</v>
      </c>
      <c r="J38">
        <v>87</v>
      </c>
      <c r="L38" s="112">
        <v>0.6</v>
      </c>
    </row>
    <row r="39" spans="1:12" x14ac:dyDescent="0.35">
      <c r="A39" s="93">
        <f>IFERROR(VLOOKUP(B39,Pobočky!$A$1:$C$45,3,FALSE)," ")</f>
        <v>81</v>
      </c>
      <c r="B39" s="93" t="s">
        <v>30</v>
      </c>
      <c r="C39" s="93" t="str">
        <f>IFERROR(VLOOKUP(B39,Pobočky!$A$1:$C$45,2,FALSE)," ")</f>
        <v>Jihozápad</v>
      </c>
      <c r="D39" s="126" t="s">
        <v>312</v>
      </c>
      <c r="E39" t="s">
        <v>28</v>
      </c>
      <c r="G3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52</v>
      </c>
      <c r="H39">
        <v>1</v>
      </c>
      <c r="J39">
        <v>87</v>
      </c>
      <c r="K39" t="s">
        <v>272</v>
      </c>
      <c r="L39" s="112">
        <v>0.6</v>
      </c>
    </row>
    <row r="40" spans="1:12" x14ac:dyDescent="0.35">
      <c r="A40" s="93">
        <f>IFERROR(VLOOKUP(B40,Pobočky!$A$1:$C$45,3,FALSE)," ")</f>
        <v>81</v>
      </c>
      <c r="B40" s="93" t="s">
        <v>30</v>
      </c>
      <c r="C40" s="93" t="str">
        <f>IFERROR(VLOOKUP(B40,Pobočky!$A$1:$C$45,2,FALSE)," ")</f>
        <v>Jihozápad</v>
      </c>
      <c r="D40" s="126" t="s">
        <v>313</v>
      </c>
      <c r="E40" t="s">
        <v>22</v>
      </c>
      <c r="F40" t="s">
        <v>140</v>
      </c>
      <c r="G4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809</v>
      </c>
      <c r="H40">
        <v>15</v>
      </c>
      <c r="J40">
        <v>87</v>
      </c>
      <c r="L40" s="112">
        <v>0.7</v>
      </c>
    </row>
    <row r="41" spans="1:12" x14ac:dyDescent="0.35">
      <c r="A41" s="93">
        <f>IFERROR(VLOOKUP(B41,Pobočky!$A$1:$C$45,3,FALSE)," ")</f>
        <v>81</v>
      </c>
      <c r="B41" s="93" t="s">
        <v>30</v>
      </c>
      <c r="C41" s="93" t="str">
        <f>IFERROR(VLOOKUP(B41,Pobočky!$A$1:$C$45,2,FALSE)," ")</f>
        <v>Jihozápad</v>
      </c>
      <c r="D41" s="126" t="s">
        <v>313</v>
      </c>
      <c r="E41" t="s">
        <v>22</v>
      </c>
      <c r="F41" t="s">
        <v>143</v>
      </c>
      <c r="G4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1818</v>
      </c>
      <c r="H41">
        <v>55</v>
      </c>
      <c r="J41">
        <v>87</v>
      </c>
      <c r="L41" s="112">
        <v>0.7</v>
      </c>
    </row>
    <row r="42" spans="1:12" x14ac:dyDescent="0.35">
      <c r="A42" s="93">
        <f>IFERROR(VLOOKUP(B42,Pobočky!$A$1:$C$45,3,FALSE)," ")</f>
        <v>81</v>
      </c>
      <c r="B42" s="93" t="s">
        <v>30</v>
      </c>
      <c r="C42" s="93" t="str">
        <f>IFERROR(VLOOKUP(B42,Pobočky!$A$1:$C$45,2,FALSE)," ")</f>
        <v>Jihozápad</v>
      </c>
      <c r="D42" s="126" t="s">
        <v>313</v>
      </c>
      <c r="E42" t="s">
        <v>22</v>
      </c>
      <c r="F42" t="s">
        <v>146</v>
      </c>
      <c r="G4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957</v>
      </c>
      <c r="H42">
        <v>20</v>
      </c>
      <c r="J42">
        <v>87</v>
      </c>
      <c r="L42" s="112">
        <v>0.7</v>
      </c>
    </row>
    <row r="43" spans="1:12" x14ac:dyDescent="0.35">
      <c r="A43" s="93">
        <f>IFERROR(VLOOKUP(B43,Pobočky!$A$1:$C$45,3,FALSE)," ")</f>
        <v>81</v>
      </c>
      <c r="B43" s="93" t="s">
        <v>30</v>
      </c>
      <c r="C43" s="93" t="str">
        <f>IFERROR(VLOOKUP(B43,Pobočky!$A$1:$C$45,2,FALSE)," ")</f>
        <v>Jihozápad</v>
      </c>
      <c r="D43" s="126" t="s">
        <v>313</v>
      </c>
      <c r="E43" t="s">
        <v>22</v>
      </c>
      <c r="F43" t="s">
        <v>149</v>
      </c>
      <c r="G4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1352</v>
      </c>
      <c r="H43">
        <v>37</v>
      </c>
      <c r="J43">
        <v>87</v>
      </c>
      <c r="L43" s="112">
        <v>0.7</v>
      </c>
    </row>
    <row r="44" spans="1:12" x14ac:dyDescent="0.35">
      <c r="A44" s="93">
        <f>IFERROR(VLOOKUP(B44,Pobočky!$A$1:$C$45,3,FALSE)," ")</f>
        <v>81</v>
      </c>
      <c r="B44" s="93" t="s">
        <v>30</v>
      </c>
      <c r="C44" s="93" t="str">
        <f>IFERROR(VLOOKUP(B44,Pobočky!$A$1:$C$45,2,FALSE)," ")</f>
        <v>Jihozápad</v>
      </c>
      <c r="D44" s="126" t="s">
        <v>313</v>
      </c>
      <c r="E44" t="s">
        <v>22</v>
      </c>
      <c r="F44" t="s">
        <v>155</v>
      </c>
      <c r="G4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666</v>
      </c>
      <c r="H44">
        <v>15</v>
      </c>
      <c r="J44">
        <v>87</v>
      </c>
      <c r="L44" s="112">
        <v>0.7</v>
      </c>
    </row>
    <row r="45" spans="1:12" x14ac:dyDescent="0.35">
      <c r="A45" s="93">
        <f>IFERROR(VLOOKUP(B45,Pobočky!$A$1:$C$45,3,FALSE)," ")</f>
        <v>81</v>
      </c>
      <c r="B45" s="93" t="s">
        <v>30</v>
      </c>
      <c r="C45" s="93" t="str">
        <f>IFERROR(VLOOKUP(B45,Pobočky!$A$1:$C$45,2,FALSE)," ")</f>
        <v>Jihozápad</v>
      </c>
      <c r="D45" s="126" t="s">
        <v>313</v>
      </c>
      <c r="E45" t="s">
        <v>22</v>
      </c>
      <c r="F45" t="s">
        <v>158</v>
      </c>
      <c r="G4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1636</v>
      </c>
      <c r="H45">
        <v>40</v>
      </c>
      <c r="J45">
        <v>87</v>
      </c>
      <c r="L45" s="112">
        <v>0.7</v>
      </c>
    </row>
    <row r="46" spans="1:12" x14ac:dyDescent="0.35">
      <c r="A46" s="93">
        <f>IFERROR(VLOOKUP(B46,Pobočky!$A$1:$C$45,3,FALSE)," ")</f>
        <v>81</v>
      </c>
      <c r="B46" s="93" t="s">
        <v>30</v>
      </c>
      <c r="C46" s="93" t="str">
        <f>IFERROR(VLOOKUP(B46,Pobočky!$A$1:$C$45,2,FALSE)," ")</f>
        <v>Jihozápad</v>
      </c>
      <c r="D46" s="126" t="s">
        <v>313</v>
      </c>
      <c r="E46" t="s">
        <v>22</v>
      </c>
      <c r="F46" t="s">
        <v>160</v>
      </c>
      <c r="G4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513</v>
      </c>
      <c r="H46">
        <v>10</v>
      </c>
      <c r="J46">
        <v>87</v>
      </c>
      <c r="L46" s="112">
        <v>0.7</v>
      </c>
    </row>
    <row r="47" spans="1:12" x14ac:dyDescent="0.35">
      <c r="A47" s="93">
        <f>IFERROR(VLOOKUP(B47,Pobočky!$A$1:$C$45,3,FALSE)," ")</f>
        <v>81</v>
      </c>
      <c r="B47" s="93" t="s">
        <v>30</v>
      </c>
      <c r="C47" s="93" t="str">
        <f>IFERROR(VLOOKUP(B47,Pobočky!$A$1:$C$45,2,FALSE)," ")</f>
        <v>Jihozápad</v>
      </c>
      <c r="D47" s="126" t="s">
        <v>313</v>
      </c>
      <c r="E47" t="s">
        <v>22</v>
      </c>
      <c r="F47" t="s">
        <v>163</v>
      </c>
      <c r="G4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231</v>
      </c>
      <c r="H47">
        <v>5</v>
      </c>
      <c r="J47">
        <v>87</v>
      </c>
      <c r="L47" s="112">
        <v>0.7</v>
      </c>
    </row>
    <row r="48" spans="1:12" x14ac:dyDescent="0.35">
      <c r="A48" s="93">
        <f>IFERROR(VLOOKUP(B48,Pobočky!$A$1:$C$45,3,FALSE)," ")</f>
        <v>81</v>
      </c>
      <c r="B48" s="93" t="s">
        <v>30</v>
      </c>
      <c r="C48" s="93" t="str">
        <f>IFERROR(VLOOKUP(B48,Pobočky!$A$1:$C$45,2,FALSE)," ")</f>
        <v>Jihozápad</v>
      </c>
      <c r="D48" s="126" t="s">
        <v>313</v>
      </c>
      <c r="E48" t="s">
        <v>22</v>
      </c>
      <c r="F48" t="s">
        <v>166</v>
      </c>
      <c r="G4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957</v>
      </c>
      <c r="H48">
        <v>20</v>
      </c>
      <c r="J48">
        <v>87</v>
      </c>
      <c r="L48" s="112">
        <v>0.7</v>
      </c>
    </row>
    <row r="49" spans="1:12" x14ac:dyDescent="0.35">
      <c r="A49" s="93">
        <f>IFERROR(VLOOKUP(B49,Pobočky!$A$1:$C$45,3,FALSE)," ")</f>
        <v>81</v>
      </c>
      <c r="B49" s="93" t="s">
        <v>30</v>
      </c>
      <c r="C49" s="93" t="str">
        <f>IFERROR(VLOOKUP(B49,Pobočky!$A$1:$C$45,2,FALSE)," ")</f>
        <v>Jihozápad</v>
      </c>
      <c r="D49" s="126" t="s">
        <v>313</v>
      </c>
      <c r="E49" t="s">
        <v>22</v>
      </c>
      <c r="F49" t="s">
        <v>167</v>
      </c>
      <c r="G4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348</v>
      </c>
      <c r="H49">
        <v>8</v>
      </c>
      <c r="J49">
        <v>87</v>
      </c>
      <c r="L49" s="112">
        <v>0.7</v>
      </c>
    </row>
    <row r="50" spans="1:12" x14ac:dyDescent="0.35">
      <c r="A50" s="93">
        <f>IFERROR(VLOOKUP(B50,Pobočky!$A$1:$C$45,3,FALSE)," ")</f>
        <v>81</v>
      </c>
      <c r="B50" s="93" t="s">
        <v>30</v>
      </c>
      <c r="C50" s="93" t="str">
        <f>IFERROR(VLOOKUP(B50,Pobočky!$A$1:$C$45,2,FALSE)," ")</f>
        <v>Jihozápad</v>
      </c>
      <c r="D50" s="126" t="s">
        <v>313</v>
      </c>
      <c r="E50" t="s">
        <v>22</v>
      </c>
      <c r="F50" t="s">
        <v>169</v>
      </c>
      <c r="G5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800</v>
      </c>
      <c r="H50">
        <v>20</v>
      </c>
      <c r="J50">
        <v>87</v>
      </c>
      <c r="L50" s="112">
        <v>0.7</v>
      </c>
    </row>
    <row r="51" spans="1:12" x14ac:dyDescent="0.35">
      <c r="A51" s="93">
        <f>IFERROR(VLOOKUP(B51,Pobočky!$A$1:$C$45,3,FALSE)," ")</f>
        <v>81</v>
      </c>
      <c r="B51" s="93" t="s">
        <v>30</v>
      </c>
      <c r="C51" s="93" t="str">
        <f>IFERROR(VLOOKUP(B51,Pobočky!$A$1:$C$45,2,FALSE)," ")</f>
        <v>Jihozápad</v>
      </c>
      <c r="D51" s="126" t="s">
        <v>313</v>
      </c>
      <c r="E51" t="s">
        <v>22</v>
      </c>
      <c r="F51" t="s">
        <v>170</v>
      </c>
      <c r="G5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257</v>
      </c>
      <c r="H51">
        <v>5</v>
      </c>
      <c r="J51">
        <v>87</v>
      </c>
      <c r="L51" s="112">
        <v>0.7</v>
      </c>
    </row>
    <row r="52" spans="1:12" x14ac:dyDescent="0.35">
      <c r="A52" s="93">
        <f>IFERROR(VLOOKUP(B52,Pobočky!$A$1:$C$45,3,FALSE)," ")</f>
        <v>81</v>
      </c>
      <c r="B52" s="93" t="s">
        <v>30</v>
      </c>
      <c r="C52" s="93" t="str">
        <f>IFERROR(VLOOKUP(B52,Pobočky!$A$1:$C$45,2,FALSE)," ")</f>
        <v>Jihozápad</v>
      </c>
      <c r="D52" s="126" t="s">
        <v>313</v>
      </c>
      <c r="E52" t="s">
        <v>22</v>
      </c>
      <c r="F52" t="s">
        <v>172</v>
      </c>
      <c r="G5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400</v>
      </c>
      <c r="H52">
        <v>10</v>
      </c>
      <c r="J52">
        <v>87</v>
      </c>
      <c r="L52" s="112">
        <v>0.7</v>
      </c>
    </row>
    <row r="53" spans="1:12" x14ac:dyDescent="0.35">
      <c r="A53" s="93">
        <f>IFERROR(VLOOKUP(B53,Pobočky!$A$1:$C$45,3,FALSE)," ")</f>
        <v>81</v>
      </c>
      <c r="B53" s="93" t="s">
        <v>30</v>
      </c>
      <c r="C53" s="93" t="str">
        <f>IFERROR(VLOOKUP(B53,Pobočky!$A$1:$C$45,2,FALSE)," ")</f>
        <v>Jihozápad</v>
      </c>
      <c r="D53" s="126" t="s">
        <v>313</v>
      </c>
      <c r="E53" t="s">
        <v>22</v>
      </c>
      <c r="F53" t="s">
        <v>173</v>
      </c>
      <c r="G5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365</v>
      </c>
      <c r="H53">
        <v>10</v>
      </c>
      <c r="J53">
        <v>87</v>
      </c>
      <c r="L53" s="112">
        <v>0.7</v>
      </c>
    </row>
    <row r="54" spans="1:12" x14ac:dyDescent="0.35">
      <c r="A54" s="93">
        <f>IFERROR(VLOOKUP(B54,Pobočky!$A$1:$C$45,3,FALSE)," ")</f>
        <v>81</v>
      </c>
      <c r="B54" s="93" t="s">
        <v>30</v>
      </c>
      <c r="C54" s="93" t="str">
        <f>IFERROR(VLOOKUP(B54,Pobočky!$A$1:$C$45,2,FALSE)," ")</f>
        <v>Jihozápad</v>
      </c>
      <c r="D54" s="126" t="s">
        <v>313</v>
      </c>
      <c r="E54" t="s">
        <v>22</v>
      </c>
      <c r="F54" t="s">
        <v>174</v>
      </c>
      <c r="G5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170</v>
      </c>
      <c r="H54">
        <v>5</v>
      </c>
      <c r="J54">
        <v>87</v>
      </c>
      <c r="L54" s="112">
        <v>0.7</v>
      </c>
    </row>
    <row r="55" spans="1:12" x14ac:dyDescent="0.35">
      <c r="A55" s="93">
        <f>IFERROR(VLOOKUP(B55,Pobočky!$A$1:$C$45,3,FALSE)," ")</f>
        <v>81</v>
      </c>
      <c r="B55" s="93" t="s">
        <v>30</v>
      </c>
      <c r="C55" s="93" t="str">
        <f>IFERROR(VLOOKUP(B55,Pobočky!$A$1:$C$45,2,FALSE)," ")</f>
        <v>Jihozápad</v>
      </c>
      <c r="D55" s="126" t="s">
        <v>313</v>
      </c>
      <c r="E55" t="s">
        <v>22</v>
      </c>
      <c r="F55" t="s">
        <v>175</v>
      </c>
      <c r="G5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487</v>
      </c>
      <c r="H55">
        <v>10</v>
      </c>
      <c r="J55">
        <v>87</v>
      </c>
      <c r="L55" s="112">
        <v>0.7</v>
      </c>
    </row>
    <row r="56" spans="1:12" x14ac:dyDescent="0.35">
      <c r="A56" s="93">
        <f>IFERROR(VLOOKUP(B56,Pobočky!$A$1:$C$45,3,FALSE)," ")</f>
        <v>81</v>
      </c>
      <c r="B56" s="93" t="s">
        <v>30</v>
      </c>
      <c r="C56" s="93" t="str">
        <f>IFERROR(VLOOKUP(B56,Pobočky!$A$1:$C$45,2,FALSE)," ")</f>
        <v>Jihozápad</v>
      </c>
      <c r="D56" s="126" t="s">
        <v>313</v>
      </c>
      <c r="E56" t="s">
        <v>22</v>
      </c>
      <c r="F56" t="s">
        <v>176</v>
      </c>
      <c r="G5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583</v>
      </c>
      <c r="H56">
        <v>10</v>
      </c>
      <c r="J56">
        <v>87</v>
      </c>
      <c r="L56" s="112">
        <v>0.7</v>
      </c>
    </row>
    <row r="57" spans="1:12" x14ac:dyDescent="0.35">
      <c r="A57" s="93">
        <f>IFERROR(VLOOKUP(B57,Pobočky!$A$1:$C$45,3,FALSE)," ")</f>
        <v>81</v>
      </c>
      <c r="B57" s="93" t="s">
        <v>30</v>
      </c>
      <c r="C57" s="93" t="str">
        <f>IFERROR(VLOOKUP(B57,Pobočky!$A$1:$C$45,2,FALSE)," ")</f>
        <v>Jihozápad</v>
      </c>
      <c r="D57" t="s">
        <v>314</v>
      </c>
      <c r="G5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1044</v>
      </c>
      <c r="H57">
        <v>20</v>
      </c>
      <c r="J57">
        <v>87</v>
      </c>
      <c r="L57" s="112">
        <v>0.5</v>
      </c>
    </row>
    <row r="58" spans="1:12" x14ac:dyDescent="0.35">
      <c r="A58" s="93">
        <f>IFERROR(VLOOKUP(B58,Pobočky!$A$1:$C$45,3,FALSE)," ")</f>
        <v>81</v>
      </c>
      <c r="B58" s="93" t="s">
        <v>30</v>
      </c>
      <c r="C58" s="93" t="str">
        <f>IFERROR(VLOOKUP(B58,Pobočky!$A$1:$C$45,2,FALSE)," ")</f>
        <v>Jihozápad</v>
      </c>
      <c r="D58" t="s">
        <v>315</v>
      </c>
      <c r="G5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1044</v>
      </c>
      <c r="H58">
        <v>20</v>
      </c>
      <c r="J58">
        <v>87</v>
      </c>
      <c r="L58" s="112">
        <v>0.7</v>
      </c>
    </row>
    <row r="59" spans="1:12" x14ac:dyDescent="0.35">
      <c r="A59" s="93">
        <f>IFERROR(VLOOKUP(B59,Pobočky!$A$1:$C$45,3,FALSE)," ")</f>
        <v>81</v>
      </c>
      <c r="B59" s="93" t="s">
        <v>30</v>
      </c>
      <c r="C59" s="93" t="str">
        <f>IFERROR(VLOOKUP(B59,Pobočky!$A$1:$C$45,2,FALSE)," ")</f>
        <v>Jihozápad</v>
      </c>
      <c r="D59" t="s">
        <v>316</v>
      </c>
      <c r="G5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3132</v>
      </c>
      <c r="H59">
        <v>60</v>
      </c>
      <c r="J59">
        <v>87</v>
      </c>
      <c r="K59" t="s">
        <v>317</v>
      </c>
      <c r="L59" s="112">
        <v>0.5</v>
      </c>
    </row>
    <row r="60" spans="1:12" x14ac:dyDescent="0.35">
      <c r="A60" s="93">
        <f>IFERROR(VLOOKUP(B60,Pobočky!$A$1:$C$45,3,FALSE)," ")</f>
        <v>81</v>
      </c>
      <c r="B60" s="93" t="s">
        <v>30</v>
      </c>
      <c r="C60" s="93" t="str">
        <f>IFERROR(VLOOKUP(B60,Pobočky!$A$1:$C$45,2,FALSE)," ")</f>
        <v>Jihozápad</v>
      </c>
      <c r="D60" t="s">
        <v>318</v>
      </c>
      <c r="G6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1253</v>
      </c>
      <c r="H60">
        <v>24</v>
      </c>
      <c r="J60">
        <v>87</v>
      </c>
      <c r="L60" s="112">
        <v>0.5</v>
      </c>
    </row>
    <row r="61" spans="1:12" x14ac:dyDescent="0.35">
      <c r="A61" s="93">
        <f>IFERROR(VLOOKUP(B61,Pobočky!$A$1:$C$45,3,FALSE)," ")</f>
        <v>81</v>
      </c>
      <c r="B61" s="93" t="s">
        <v>30</v>
      </c>
      <c r="C61" s="93" t="str">
        <f>IFERROR(VLOOKUP(B61,Pobočky!$A$1:$C$45,2,FALSE)," ")</f>
        <v>Jihozápad</v>
      </c>
      <c r="D61" t="s">
        <v>319</v>
      </c>
      <c r="G6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  <c r="K61" t="s">
        <v>320</v>
      </c>
    </row>
    <row r="62" spans="1:12" x14ac:dyDescent="0.35">
      <c r="A62" s="93">
        <f>IFERROR(VLOOKUP(B62,Pobočky!$A$1:$C$45,3,FALSE)," ")</f>
        <v>81</v>
      </c>
      <c r="B62" s="93" t="s">
        <v>30</v>
      </c>
      <c r="C62" s="93" t="str">
        <f>IFERROR(VLOOKUP(B62,Pobočky!$A$1:$C$45,2,FALSE)," ")</f>
        <v>Jihozápad</v>
      </c>
      <c r="D62" t="s">
        <v>321</v>
      </c>
      <c r="G6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  <c r="K62" t="s">
        <v>320</v>
      </c>
    </row>
    <row r="63" spans="1:12" x14ac:dyDescent="0.35">
      <c r="A63" s="93">
        <f>IFERROR(VLOOKUP(B63,Pobočky!$A$1:$C$45,3,FALSE)," ")</f>
        <v>81</v>
      </c>
      <c r="B63" s="93" t="s">
        <v>30</v>
      </c>
      <c r="C63" s="93" t="str">
        <f>IFERROR(VLOOKUP(B63,Pobočky!$A$1:$C$45,2,FALSE)," ")</f>
        <v>Jihozápad</v>
      </c>
      <c r="D63" t="s">
        <v>322</v>
      </c>
      <c r="G6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64" spans="1:12" x14ac:dyDescent="0.35">
      <c r="A64" s="93">
        <f>IFERROR(VLOOKUP(B64,Pobočky!$A$1:$C$45,3,FALSE)," ")</f>
        <v>81</v>
      </c>
      <c r="B64" s="93" t="s">
        <v>30</v>
      </c>
      <c r="C64" s="93" t="str">
        <f>IFERROR(VLOOKUP(B64,Pobočky!$A$1:$C$45,2,FALSE)," ")</f>
        <v>Jihozápad</v>
      </c>
      <c r="D64" t="s">
        <v>323</v>
      </c>
      <c r="G6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104</v>
      </c>
      <c r="H64">
        <v>2</v>
      </c>
      <c r="J64">
        <v>87</v>
      </c>
      <c r="K64" t="s">
        <v>324</v>
      </c>
    </row>
    <row r="65" spans="1:12" x14ac:dyDescent="0.35">
      <c r="A65" s="93">
        <f>IFERROR(VLOOKUP(B65,Pobočky!$A$1:$C$45,3,FALSE)," ")</f>
        <v>81</v>
      </c>
      <c r="B65" s="93" t="s">
        <v>30</v>
      </c>
      <c r="C65" s="93" t="str">
        <f>IFERROR(VLOOKUP(B65,Pobočky!$A$1:$C$45,2,FALSE)," ")</f>
        <v>Jihozápad</v>
      </c>
      <c r="D65" t="s">
        <v>325</v>
      </c>
      <c r="G6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313</v>
      </c>
      <c r="H65">
        <v>6</v>
      </c>
      <c r="J65">
        <v>87</v>
      </c>
      <c r="K65" t="s">
        <v>326</v>
      </c>
    </row>
    <row r="66" spans="1:12" x14ac:dyDescent="0.35">
      <c r="A66" s="93">
        <f>IFERROR(VLOOKUP(B66,Pobočky!$A$1:$C$45,3,FALSE)," ")</f>
        <v>81</v>
      </c>
      <c r="B66" s="93" t="s">
        <v>30</v>
      </c>
      <c r="C66" s="93" t="str">
        <f>IFERROR(VLOOKUP(B66,Pobočky!$A$1:$C$45,2,FALSE)," ")</f>
        <v>Jihozápad</v>
      </c>
      <c r="D66" t="s">
        <v>327</v>
      </c>
      <c r="G6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835</v>
      </c>
      <c r="H66">
        <v>16</v>
      </c>
      <c r="J66">
        <v>87</v>
      </c>
      <c r="K66" t="s">
        <v>328</v>
      </c>
      <c r="L66" s="112">
        <v>0.5</v>
      </c>
    </row>
    <row r="67" spans="1:12" x14ac:dyDescent="0.35">
      <c r="A67" s="93">
        <f>IFERROR(VLOOKUP(B67,Pobočky!$A$1:$C$45,3,FALSE)," ")</f>
        <v>81</v>
      </c>
      <c r="B67" s="93" t="s">
        <v>30</v>
      </c>
      <c r="C67" s="93" t="str">
        <f>IFERROR(VLOOKUP(B67,Pobočky!$A$1:$C$45,2,FALSE)," ")</f>
        <v>Jihozápad</v>
      </c>
      <c r="D67" t="s">
        <v>327</v>
      </c>
      <c r="G6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101</v>
      </c>
      <c r="H67">
        <v>4</v>
      </c>
      <c r="J67">
        <v>42</v>
      </c>
      <c r="K67" t="s">
        <v>328</v>
      </c>
      <c r="L67" s="112">
        <v>0.5</v>
      </c>
    </row>
    <row r="68" spans="1:12" x14ac:dyDescent="0.35">
      <c r="A68" s="93" t="str">
        <f>IFERROR(VLOOKUP(B68,Pobočky!$A$1:$C$45,3,FALSE)," ")</f>
        <v xml:space="preserve"> </v>
      </c>
      <c r="B68" s="93"/>
      <c r="C68" s="93" t="str">
        <f>IFERROR(VLOOKUP(B68,Pobočky!$A$1:$C$45,2,FALSE)," ")</f>
        <v xml:space="preserve"> </v>
      </c>
      <c r="G6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69" spans="1:12" x14ac:dyDescent="0.35">
      <c r="A69" s="93" t="str">
        <f>IFERROR(VLOOKUP(B69,Pobočky!$A$1:$C$45,3,FALSE)," ")</f>
        <v xml:space="preserve"> </v>
      </c>
      <c r="B69" s="93"/>
      <c r="C69" s="93" t="str">
        <f>IFERROR(VLOOKUP(B69,Pobočky!$A$1:$C$45,2,FALSE)," ")</f>
        <v xml:space="preserve"> </v>
      </c>
      <c r="G6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70" spans="1:12" x14ac:dyDescent="0.35">
      <c r="A70" s="93" t="str">
        <f>IFERROR(VLOOKUP(B70,Pobočky!$A$1:$C$45,3,FALSE)," ")</f>
        <v xml:space="preserve"> </v>
      </c>
      <c r="B70" s="93"/>
      <c r="C70" s="93" t="str">
        <f>IFERROR(VLOOKUP(B70,Pobočky!$A$1:$C$45,2,FALSE)," ")</f>
        <v xml:space="preserve"> </v>
      </c>
      <c r="G7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71" spans="1:12" x14ac:dyDescent="0.35">
      <c r="A71" s="93" t="str">
        <f>IFERROR(VLOOKUP(B71,Pobočky!$A$1:$C$45,3,FALSE)," ")</f>
        <v xml:space="preserve"> </v>
      </c>
      <c r="B71" s="93"/>
      <c r="C71" s="93" t="str">
        <f>IFERROR(VLOOKUP(B71,Pobočky!$A$1:$C$45,2,FALSE)," ")</f>
        <v xml:space="preserve"> </v>
      </c>
      <c r="G7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72" spans="1:12" x14ac:dyDescent="0.35">
      <c r="A72" s="93" t="str">
        <f>IFERROR(VLOOKUP(B72,Pobočky!$A$1:$C$45,3,FALSE)," ")</f>
        <v xml:space="preserve"> </v>
      </c>
      <c r="B72" s="93"/>
      <c r="C72" s="93" t="str">
        <f>IFERROR(VLOOKUP(B72,Pobočky!$A$1:$C$45,2,FALSE)," ")</f>
        <v xml:space="preserve"> </v>
      </c>
      <c r="G7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73" spans="1:12" x14ac:dyDescent="0.35">
      <c r="A73" s="93" t="str">
        <f>IFERROR(VLOOKUP(B73,Pobočky!$A$1:$C$45,3,FALSE)," ")</f>
        <v xml:space="preserve"> </v>
      </c>
      <c r="B73" s="93"/>
      <c r="C73" s="93" t="str">
        <f>IFERROR(VLOOKUP(B73,Pobočky!$A$1:$C$45,2,FALSE)," ")</f>
        <v xml:space="preserve"> </v>
      </c>
      <c r="G7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74" spans="1:12" x14ac:dyDescent="0.35">
      <c r="A74" s="93" t="str">
        <f>IFERROR(VLOOKUP(B74,Pobočky!$A$1:$C$45,3,FALSE)," ")</f>
        <v xml:space="preserve"> </v>
      </c>
      <c r="B74" s="93"/>
      <c r="C74" s="93" t="str">
        <f>IFERROR(VLOOKUP(B74,Pobočky!$A$1:$C$45,2,FALSE)," ")</f>
        <v xml:space="preserve"> </v>
      </c>
      <c r="G7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75" spans="1:12" x14ac:dyDescent="0.35">
      <c r="A75" s="93" t="str">
        <f>IFERROR(VLOOKUP(B75,Pobočky!$A$1:$C$45,3,FALSE)," ")</f>
        <v xml:space="preserve"> </v>
      </c>
      <c r="B75" s="93"/>
      <c r="C75" s="93" t="str">
        <f>IFERROR(VLOOKUP(B75,Pobočky!$A$1:$C$45,2,FALSE)," ")</f>
        <v xml:space="preserve"> </v>
      </c>
      <c r="G7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76" spans="1:12" x14ac:dyDescent="0.35">
      <c r="A76" s="93" t="str">
        <f>IFERROR(VLOOKUP(B76,Pobočky!$A$1:$C$45,3,FALSE)," ")</f>
        <v xml:space="preserve"> </v>
      </c>
      <c r="B76" s="93"/>
      <c r="C76" s="93" t="str">
        <f>IFERROR(VLOOKUP(B76,Pobočky!$A$1:$C$45,2,FALSE)," ")</f>
        <v xml:space="preserve"> </v>
      </c>
      <c r="G7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77" spans="1:12" x14ac:dyDescent="0.35">
      <c r="A77" s="93" t="str">
        <f>IFERROR(VLOOKUP(B77,Pobočky!$A$1:$C$45,3,FALSE)," ")</f>
        <v xml:space="preserve"> </v>
      </c>
      <c r="B77" s="93"/>
      <c r="C77" s="93" t="str">
        <f>IFERROR(VLOOKUP(B77,Pobočky!$A$1:$C$45,2,FALSE)," ")</f>
        <v xml:space="preserve"> </v>
      </c>
      <c r="G7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78" spans="1:12" x14ac:dyDescent="0.35">
      <c r="A78" s="93" t="str">
        <f>IFERROR(VLOOKUP(B78,Pobočky!$A$1:$C$45,3,FALSE)," ")</f>
        <v xml:space="preserve"> </v>
      </c>
      <c r="B78" s="93"/>
      <c r="C78" s="93" t="str">
        <f>IFERROR(VLOOKUP(B78,Pobočky!$A$1:$C$45,2,FALSE)," ")</f>
        <v xml:space="preserve"> </v>
      </c>
      <c r="G7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79" spans="1:12" x14ac:dyDescent="0.35">
      <c r="A79" s="93" t="str">
        <f>IFERROR(VLOOKUP(B79,Pobočky!$A$1:$C$45,3,FALSE)," ")</f>
        <v xml:space="preserve"> </v>
      </c>
      <c r="B79" s="93"/>
      <c r="C79" s="93" t="str">
        <f>IFERROR(VLOOKUP(B79,Pobočky!$A$1:$C$45,2,FALSE)," ")</f>
        <v xml:space="preserve"> </v>
      </c>
      <c r="G7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80" spans="1:12" x14ac:dyDescent="0.35">
      <c r="A80" s="93" t="str">
        <f>IFERROR(VLOOKUP(B80,Pobočky!$A$1:$C$45,3,FALSE)," ")</f>
        <v xml:space="preserve"> </v>
      </c>
      <c r="B80" s="93"/>
      <c r="C80" s="93" t="str">
        <f>IFERROR(VLOOKUP(B80,Pobočky!$A$1:$C$45,2,FALSE)," ")</f>
        <v xml:space="preserve"> </v>
      </c>
      <c r="G8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81" spans="1:7" x14ac:dyDescent="0.35">
      <c r="A81" s="93" t="str">
        <f>IFERROR(VLOOKUP(B81,Pobočky!$A$1:$C$45,3,FALSE)," ")</f>
        <v xml:space="preserve"> </v>
      </c>
      <c r="B81" s="93"/>
      <c r="C81" s="93" t="str">
        <f>IFERROR(VLOOKUP(B81,Pobočky!$A$1:$C$45,2,FALSE)," ")</f>
        <v xml:space="preserve"> </v>
      </c>
      <c r="G8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82" spans="1:7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  <c r="G8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83" spans="1:7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  <c r="G8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84" spans="1:7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G8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85" spans="1:7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86" spans="1:7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87" spans="1:7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88" spans="1:7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89" spans="1:7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90" spans="1:7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91" spans="1:7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92" spans="1:7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93" spans="1:7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94" spans="1:7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95" spans="1:7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96" spans="1:7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411" spans="1:7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  <c r="G411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412" spans="1:7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  <c r="G412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413" spans="1:7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  <c r="G413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414" spans="1:7" x14ac:dyDescent="0.35">
      <c r="A414" s="93" t="str">
        <f>IFERROR(VLOOKUP(B414,Pobočky!$A$1:$C$45,3,FALSE)," ")</f>
        <v xml:space="preserve"> </v>
      </c>
      <c r="B414" s="93"/>
      <c r="C414" s="93" t="str">
        <f>IFERROR(VLOOKUP(B414,Pobočky!$A$1:$C$45,2,FALSE)," ")</f>
        <v xml:space="preserve"> </v>
      </c>
      <c r="G414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415" spans="1:7" x14ac:dyDescent="0.35">
      <c r="A415" s="93" t="str">
        <f>IFERROR(VLOOKUP(B415,Pobočky!$A$1:$C$45,3,FALSE)," ")</f>
        <v xml:space="preserve"> </v>
      </c>
      <c r="B415" s="93"/>
      <c r="C415" s="93" t="str">
        <f>IFERROR(VLOOKUP(B415,Pobočky!$A$1:$C$45,2,FALSE)," ")</f>
        <v xml:space="preserve"> </v>
      </c>
      <c r="G415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416" spans="1:7" x14ac:dyDescent="0.35">
      <c r="A416" s="93" t="str">
        <f>IFERROR(VLOOKUP(B416,Pobočky!$A$1:$C$45,3,FALSE)," ")</f>
        <v xml:space="preserve"> </v>
      </c>
      <c r="B416" s="93"/>
      <c r="C416" s="93" t="str">
        <f>IFERROR(VLOOKUP(B416,Pobočky!$A$1:$C$45,2,FALSE)," ")</f>
        <v xml:space="preserve"> </v>
      </c>
      <c r="G416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  <row r="417" spans="1:7" x14ac:dyDescent="0.35">
      <c r="A417" s="105" t="str">
        <f>IFERROR(VLOOKUP(B417,Pobočky!$A$1:$C$45,3,FALSE)," ")</f>
        <v xml:space="preserve"> </v>
      </c>
      <c r="B417" s="105"/>
      <c r="C417" s="105" t="str">
        <f>IFERROR(VLOOKUP(B417,Pobočky!$A$1:$C$45,2,FALSE)," ")</f>
        <v xml:space="preserve"> </v>
      </c>
      <c r="G417">
        <f>ROUND(Tabulka578910111213141516171819202122232425262728293031323334353637383940414243444546474849[[#This Row],[Kapacita - počet polic]]*Tabulka578910111213141516171819202122232425262728293031323334353637383940414243444546474849[[#This Row],[Kapacita - rozměr polic]]*IFERROR(VLOOKUP(Tabulka578910111213141516171819202122232425262728293031323334353637383940414243444546474849[[#This Row],[Označení]],OCHy[#All],2,FALSE),0.6),0)</f>
        <v>0</v>
      </c>
    </row>
  </sheetData>
  <dataValidations count="2">
    <dataValidation type="list" allowBlank="1" showInputMessage="1" showErrorMessage="1" sqref="L2:L417">
      <formula1>"0 %,10 %,20 %,30 %,40 %,50 %,60 %,70 %,80 %,90 %,100 %"</formula1>
    </dataValidation>
    <dataValidation type="list" allowBlank="1" showInputMessage="1" showErrorMessage="1" sqref="E2:E417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B2:B417</xm:sqref>
        </x14:dataValidation>
        <x14:dataValidation type="list" allowBlank="1" showInputMessage="1" showErrorMessage="1">
          <x14:formula1>
            <xm:f>Označení!$F$2:$F$50</xm:f>
          </x14:formula1>
          <xm:sqref>F40:F417 F2:F38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L417"/>
  <sheetViews>
    <sheetView topLeftCell="E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14.54296875" customWidth="1"/>
    <col min="6" max="6" width="60" bestFit="1" customWidth="1"/>
    <col min="7" max="7" width="16.26953125" bestFit="1" customWidth="1"/>
    <col min="8" max="8" width="21.0898437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11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f>IFERROR(VLOOKUP(B2,Pobočky!$A$1:$C$45,3,FALSE)," ")</f>
        <v>48</v>
      </c>
      <c r="B2" s="93" t="s">
        <v>26</v>
      </c>
      <c r="C2" s="93" t="str">
        <f>IFERROR(VLOOKUP(B2,Pobočky!$A$1:$C$45,2,FALSE)," ")</f>
        <v>Jihozápad</v>
      </c>
      <c r="D2" s="110" t="s">
        <v>329</v>
      </c>
      <c r="E2" s="93" t="s">
        <v>14</v>
      </c>
      <c r="F2" t="s">
        <v>130</v>
      </c>
      <c r="G2" s="9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1021</v>
      </c>
      <c r="H2" s="93">
        <v>24</v>
      </c>
      <c r="I2" s="93"/>
      <c r="J2" s="93">
        <v>76</v>
      </c>
      <c r="K2" s="93" t="s">
        <v>330</v>
      </c>
      <c r="L2" s="102">
        <v>0.7</v>
      </c>
    </row>
    <row r="3" spans="1:12" x14ac:dyDescent="0.35">
      <c r="A3" s="105">
        <f>IFERROR(VLOOKUP(B3,Pobočky!$A$1:$C$45,3,FALSE)," ")</f>
        <v>48</v>
      </c>
      <c r="B3" s="93" t="s">
        <v>26</v>
      </c>
      <c r="C3" s="105" t="str">
        <f>IFERROR(VLOOKUP(B3,Pobočky!$A$1:$C$45,2,FALSE)," ")</f>
        <v>Jihozápad</v>
      </c>
      <c r="D3" s="110" t="s">
        <v>329</v>
      </c>
      <c r="E3" s="93" t="s">
        <v>14</v>
      </c>
      <c r="F3" t="s">
        <v>130</v>
      </c>
      <c r="G3" s="10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170</v>
      </c>
      <c r="H3" s="106">
        <v>4</v>
      </c>
      <c r="I3" s="106"/>
      <c r="J3" s="106">
        <v>76</v>
      </c>
      <c r="K3" s="106" t="s">
        <v>182</v>
      </c>
      <c r="L3" s="113">
        <v>0.7</v>
      </c>
    </row>
    <row r="4" spans="1:12" x14ac:dyDescent="0.35">
      <c r="A4" s="93">
        <f>IFERROR(VLOOKUP(B4,Pobočky!$A$1:$C$45,3,FALSE)," ")</f>
        <v>48</v>
      </c>
      <c r="B4" s="93" t="s">
        <v>26</v>
      </c>
      <c r="C4" s="93" t="str">
        <f>IFERROR(VLOOKUP(B4,Pobočky!$A$1:$C$45,2,FALSE)," ")</f>
        <v>Jihozápad</v>
      </c>
      <c r="D4" s="110" t="s">
        <v>329</v>
      </c>
      <c r="E4" s="93" t="s">
        <v>14</v>
      </c>
      <c r="F4" t="s">
        <v>130</v>
      </c>
      <c r="G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553</v>
      </c>
      <c r="H4">
        <v>13</v>
      </c>
      <c r="J4">
        <v>76</v>
      </c>
      <c r="K4" t="s">
        <v>331</v>
      </c>
      <c r="L4" s="102">
        <v>0.7</v>
      </c>
    </row>
    <row r="5" spans="1:12" x14ac:dyDescent="0.35">
      <c r="A5" s="93">
        <f>IFERROR(VLOOKUP(B5,Pobočky!$A$1:$C$45,3,FALSE)," ")</f>
        <v>48</v>
      </c>
      <c r="B5" s="93" t="s">
        <v>26</v>
      </c>
      <c r="C5" s="93" t="str">
        <f>IFERROR(VLOOKUP(B5,Pobočky!$A$1:$C$45,2,FALSE)," ")</f>
        <v>Jihozápad</v>
      </c>
      <c r="D5" s="110" t="s">
        <v>329</v>
      </c>
      <c r="E5" s="93" t="s">
        <v>14</v>
      </c>
      <c r="F5" t="s">
        <v>261</v>
      </c>
      <c r="G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182</v>
      </c>
      <c r="H5">
        <v>4</v>
      </c>
      <c r="J5">
        <v>76</v>
      </c>
      <c r="L5" s="113">
        <v>0.7</v>
      </c>
    </row>
    <row r="6" spans="1:12" x14ac:dyDescent="0.35">
      <c r="A6" s="93">
        <f>IFERROR(VLOOKUP(B6,Pobočky!$A$1:$C$45,3,FALSE)," ")</f>
        <v>48</v>
      </c>
      <c r="B6" s="93" t="s">
        <v>26</v>
      </c>
      <c r="C6" s="93" t="str">
        <f>IFERROR(VLOOKUP(B6,Pobočky!$A$1:$C$45,2,FALSE)," ")</f>
        <v>Jihozápad</v>
      </c>
      <c r="D6" s="110" t="s">
        <v>329</v>
      </c>
      <c r="E6" s="93" t="s">
        <v>14</v>
      </c>
      <c r="F6" t="s">
        <v>97</v>
      </c>
      <c r="G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41</v>
      </c>
      <c r="H6">
        <v>1.5</v>
      </c>
      <c r="J6">
        <v>76</v>
      </c>
      <c r="K6" t="s">
        <v>227</v>
      </c>
      <c r="L6" s="102">
        <v>0.7</v>
      </c>
    </row>
    <row r="7" spans="1:12" x14ac:dyDescent="0.35">
      <c r="A7" s="93">
        <f>IFERROR(VLOOKUP(B7,Pobočky!$A$1:$C$45,3,FALSE)," ")</f>
        <v>48</v>
      </c>
      <c r="B7" s="93" t="s">
        <v>26</v>
      </c>
      <c r="C7" s="93" t="str">
        <f>IFERROR(VLOOKUP(B7,Pobočky!$A$1:$C$45,2,FALSE)," ")</f>
        <v>Jihozápad</v>
      </c>
      <c r="D7" s="110" t="s">
        <v>329</v>
      </c>
      <c r="E7" s="93" t="s">
        <v>14</v>
      </c>
      <c r="F7" t="s">
        <v>97</v>
      </c>
      <c r="G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14</v>
      </c>
      <c r="H7">
        <v>0.5</v>
      </c>
      <c r="J7">
        <v>76</v>
      </c>
      <c r="K7" t="s">
        <v>293</v>
      </c>
      <c r="L7" s="113">
        <v>0.7</v>
      </c>
    </row>
    <row r="8" spans="1:12" x14ac:dyDescent="0.35">
      <c r="A8" s="93">
        <f>IFERROR(VLOOKUP(B8,Pobočky!$A$1:$C$45,3,FALSE)," ")</f>
        <v>48</v>
      </c>
      <c r="B8" s="93" t="s">
        <v>26</v>
      </c>
      <c r="C8" s="93" t="str">
        <f>IFERROR(VLOOKUP(B8,Pobočky!$A$1:$C$45,2,FALSE)," ")</f>
        <v>Jihozápad</v>
      </c>
      <c r="D8" t="s">
        <v>332</v>
      </c>
      <c r="E8" t="s">
        <v>14</v>
      </c>
      <c r="F8" t="s">
        <v>130</v>
      </c>
      <c r="G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  <c r="K8" t="s">
        <v>333</v>
      </c>
      <c r="L8" s="102">
        <v>0.7</v>
      </c>
    </row>
    <row r="9" spans="1:12" x14ac:dyDescent="0.35">
      <c r="A9" s="93">
        <f>IFERROR(VLOOKUP(B9,Pobočky!$A$1:$C$45,3,FALSE)," ")</f>
        <v>48</v>
      </c>
      <c r="B9" s="93" t="s">
        <v>26</v>
      </c>
      <c r="C9" s="93" t="str">
        <f>IFERROR(VLOOKUP(B9,Pobočky!$A$1:$C$45,2,FALSE)," ")</f>
        <v>Jihozápad</v>
      </c>
      <c r="D9" t="s">
        <v>334</v>
      </c>
      <c r="E9" t="s">
        <v>14</v>
      </c>
      <c r="F9" t="s">
        <v>130</v>
      </c>
      <c r="G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144</v>
      </c>
      <c r="H9">
        <v>3</v>
      </c>
      <c r="J9">
        <v>86</v>
      </c>
      <c r="K9" t="s">
        <v>335</v>
      </c>
      <c r="L9" s="112">
        <v>0.4</v>
      </c>
    </row>
    <row r="10" spans="1:12" x14ac:dyDescent="0.35">
      <c r="A10" s="93">
        <f>IFERROR(VLOOKUP(B10,Pobočky!$A$1:$C$45,3,FALSE)," ")</f>
        <v>48</v>
      </c>
      <c r="B10" s="93" t="s">
        <v>26</v>
      </c>
      <c r="C10" s="93" t="str">
        <f>IFERROR(VLOOKUP(B10,Pobočky!$A$1:$C$45,2,FALSE)," ")</f>
        <v>Jihozápad</v>
      </c>
      <c r="D10" t="s">
        <v>336</v>
      </c>
      <c r="E10" t="s">
        <v>20</v>
      </c>
      <c r="F10" t="s">
        <v>130</v>
      </c>
      <c r="G1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131</v>
      </c>
      <c r="H10">
        <v>6</v>
      </c>
      <c r="J10">
        <v>39</v>
      </c>
      <c r="K10" t="s">
        <v>270</v>
      </c>
      <c r="L10" s="112">
        <v>0.4</v>
      </c>
    </row>
    <row r="11" spans="1:12" x14ac:dyDescent="0.35">
      <c r="A11" s="93">
        <f>IFERROR(VLOOKUP(B11,Pobočky!$A$1:$C$45,3,FALSE)," ")</f>
        <v>48</v>
      </c>
      <c r="B11" s="93" t="s">
        <v>26</v>
      </c>
      <c r="C11" s="93" t="str">
        <f>IFERROR(VLOOKUP(B11,Pobočky!$A$1:$C$45,2,FALSE)," ")</f>
        <v>Jihozápad</v>
      </c>
      <c r="D11" t="s">
        <v>336</v>
      </c>
      <c r="E11" t="s">
        <v>20</v>
      </c>
      <c r="F11" t="s">
        <v>130</v>
      </c>
      <c r="G1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  <c r="K11" t="s">
        <v>337</v>
      </c>
      <c r="L11" s="112">
        <v>0.4</v>
      </c>
    </row>
    <row r="12" spans="1:12" x14ac:dyDescent="0.35">
      <c r="A12" s="93">
        <f>IFERROR(VLOOKUP(B12,Pobočky!$A$1:$C$45,3,FALSE)," ")</f>
        <v>48</v>
      </c>
      <c r="B12" s="93" t="s">
        <v>26</v>
      </c>
      <c r="C12" s="93" t="str">
        <f>IFERROR(VLOOKUP(B12,Pobočky!$A$1:$C$45,2,FALSE)," ")</f>
        <v>Jihozápad</v>
      </c>
      <c r="D12" s="110" t="s">
        <v>338</v>
      </c>
      <c r="E12" t="s">
        <v>20</v>
      </c>
      <c r="F12" t="s">
        <v>130</v>
      </c>
      <c r="G1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2043</v>
      </c>
      <c r="H12">
        <v>48</v>
      </c>
      <c r="J12">
        <v>76</v>
      </c>
      <c r="L12" s="112">
        <v>0.7</v>
      </c>
    </row>
    <row r="13" spans="1:12" x14ac:dyDescent="0.35">
      <c r="A13" s="93">
        <f>IFERROR(VLOOKUP(B13,Pobočky!$A$1:$C$45,3,FALSE)," ")</f>
        <v>48</v>
      </c>
      <c r="B13" s="93" t="s">
        <v>26</v>
      </c>
      <c r="C13" s="93" t="str">
        <f>IFERROR(VLOOKUP(B13,Pobočky!$A$1:$C$45,2,FALSE)," ")</f>
        <v>Jihozápad</v>
      </c>
      <c r="D13" s="110" t="s">
        <v>338</v>
      </c>
      <c r="E13" t="s">
        <v>20</v>
      </c>
      <c r="F13" t="s">
        <v>130</v>
      </c>
      <c r="G1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168</v>
      </c>
      <c r="H13">
        <v>6</v>
      </c>
      <c r="J13">
        <v>50</v>
      </c>
      <c r="L13" s="112">
        <v>0.7</v>
      </c>
    </row>
    <row r="14" spans="1:12" x14ac:dyDescent="0.35">
      <c r="A14" s="93">
        <f>IFERROR(VLOOKUP(B14,Pobočky!$A$1:$C$45,3,FALSE)," ")</f>
        <v>48</v>
      </c>
      <c r="B14" s="93" t="s">
        <v>26</v>
      </c>
      <c r="C14" s="93" t="str">
        <f>IFERROR(VLOOKUP(B14,Pobočky!$A$1:$C$45,2,FALSE)," ")</f>
        <v>Jihozápad</v>
      </c>
      <c r="D14" s="110" t="s">
        <v>338</v>
      </c>
      <c r="E14" t="s">
        <v>20</v>
      </c>
      <c r="F14" t="s">
        <v>130</v>
      </c>
      <c r="G1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178</v>
      </c>
      <c r="H14">
        <v>6</v>
      </c>
      <c r="J14">
        <v>53</v>
      </c>
      <c r="L14" s="112">
        <v>0.7</v>
      </c>
    </row>
    <row r="15" spans="1:12" x14ac:dyDescent="0.35">
      <c r="A15" s="93">
        <f>IFERROR(VLOOKUP(B15,Pobočky!$A$1:$C$45,3,FALSE)," ")</f>
        <v>48</v>
      </c>
      <c r="B15" s="93" t="s">
        <v>26</v>
      </c>
      <c r="C15" s="93" t="str">
        <f>IFERROR(VLOOKUP(B15,Pobočky!$A$1:$C$45,2,FALSE)," ")</f>
        <v>Jihozápad</v>
      </c>
      <c r="D15" s="110" t="s">
        <v>338</v>
      </c>
      <c r="E15" t="s">
        <v>20</v>
      </c>
      <c r="F15" t="s">
        <v>181</v>
      </c>
      <c r="G1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274</v>
      </c>
      <c r="H15">
        <v>12</v>
      </c>
      <c r="J15">
        <v>76</v>
      </c>
      <c r="K15" t="s">
        <v>339</v>
      </c>
      <c r="L15" s="112">
        <v>0.7</v>
      </c>
    </row>
    <row r="16" spans="1:12" x14ac:dyDescent="0.35">
      <c r="A16" s="93">
        <f>IFERROR(VLOOKUP(B16,Pobočky!$A$1:$C$45,3,FALSE)," ")</f>
        <v>48</v>
      </c>
      <c r="B16" s="93" t="s">
        <v>26</v>
      </c>
      <c r="C16" s="93" t="str">
        <f>IFERROR(VLOOKUP(B16,Pobočky!$A$1:$C$45,2,FALSE)," ")</f>
        <v>Jihozápad</v>
      </c>
      <c r="D16" s="110" t="s">
        <v>338</v>
      </c>
      <c r="E16" t="s">
        <v>20</v>
      </c>
      <c r="F16" t="s">
        <v>261</v>
      </c>
      <c r="G1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32</v>
      </c>
      <c r="H16">
        <v>1</v>
      </c>
      <c r="J16">
        <v>53</v>
      </c>
      <c r="K16" t="s">
        <v>266</v>
      </c>
      <c r="L16" s="112">
        <v>0.7</v>
      </c>
    </row>
    <row r="17" spans="1:12" x14ac:dyDescent="0.35">
      <c r="A17" s="93">
        <f>IFERROR(VLOOKUP(B17,Pobočky!$A$1:$C$45,3,FALSE)," ")</f>
        <v>48</v>
      </c>
      <c r="B17" s="93" t="s">
        <v>26</v>
      </c>
      <c r="C17" s="93" t="str">
        <f>IFERROR(VLOOKUP(B17,Pobočky!$A$1:$C$45,2,FALSE)," ")</f>
        <v>Jihozápad</v>
      </c>
      <c r="D17" s="110" t="s">
        <v>338</v>
      </c>
      <c r="E17" t="s">
        <v>20</v>
      </c>
      <c r="F17" t="s">
        <v>261</v>
      </c>
      <c r="G1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159</v>
      </c>
      <c r="H17">
        <v>5</v>
      </c>
      <c r="J17">
        <v>53</v>
      </c>
      <c r="L17" s="112">
        <v>0.7</v>
      </c>
    </row>
    <row r="18" spans="1:12" x14ac:dyDescent="0.35">
      <c r="A18" s="93">
        <f>IFERROR(VLOOKUP(B18,Pobočky!$A$1:$C$45,3,FALSE)," ")</f>
        <v>48</v>
      </c>
      <c r="B18" s="93" t="s">
        <v>26</v>
      </c>
      <c r="C18" s="93" t="str">
        <f>IFERROR(VLOOKUP(B18,Pobočky!$A$1:$C$45,2,FALSE)," ")</f>
        <v>Jihozápad</v>
      </c>
      <c r="D18" s="110" t="s">
        <v>338</v>
      </c>
      <c r="E18" t="s">
        <v>20</v>
      </c>
      <c r="F18" t="s">
        <v>192</v>
      </c>
      <c r="G1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55</v>
      </c>
      <c r="H18">
        <v>2</v>
      </c>
      <c r="J18">
        <v>86</v>
      </c>
      <c r="L18" s="112">
        <v>0.7</v>
      </c>
    </row>
    <row r="19" spans="1:12" x14ac:dyDescent="0.35">
      <c r="A19" s="93">
        <f>IFERROR(VLOOKUP(B19,Pobočky!$A$1:$C$45,3,FALSE)," ")</f>
        <v>48</v>
      </c>
      <c r="B19" s="93" t="s">
        <v>26</v>
      </c>
      <c r="C19" s="93" t="str">
        <f>IFERROR(VLOOKUP(B19,Pobočky!$A$1:$C$45,2,FALSE)," ")</f>
        <v>Jihozápad</v>
      </c>
      <c r="D19" s="110" t="s">
        <v>338</v>
      </c>
      <c r="E19" t="s">
        <v>20</v>
      </c>
      <c r="F19" t="s">
        <v>193</v>
      </c>
      <c r="G1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80</v>
      </c>
      <c r="H19">
        <v>3</v>
      </c>
      <c r="J19">
        <v>86</v>
      </c>
      <c r="L19" s="112">
        <v>0.7</v>
      </c>
    </row>
    <row r="20" spans="1:12" x14ac:dyDescent="0.35">
      <c r="A20" s="93">
        <f>IFERROR(VLOOKUP(B20,Pobočky!$A$1:$C$45,3,FALSE)," ")</f>
        <v>48</v>
      </c>
      <c r="B20" s="93" t="s">
        <v>26</v>
      </c>
      <c r="C20" s="93" t="str">
        <f>IFERROR(VLOOKUP(B20,Pobočky!$A$1:$C$45,2,FALSE)," ")</f>
        <v>Jihozápad</v>
      </c>
      <c r="D20" s="110" t="s">
        <v>338</v>
      </c>
      <c r="E20" t="s">
        <v>20</v>
      </c>
      <c r="F20" t="s">
        <v>97</v>
      </c>
      <c r="G2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14</v>
      </c>
      <c r="H20">
        <v>0.5</v>
      </c>
      <c r="J20">
        <v>76</v>
      </c>
      <c r="K20" t="s">
        <v>225</v>
      </c>
      <c r="L20" s="112">
        <v>0.7</v>
      </c>
    </row>
    <row r="21" spans="1:12" x14ac:dyDescent="0.35">
      <c r="A21" s="93">
        <f>IFERROR(VLOOKUP(B21,Pobočky!$A$1:$C$45,3,FALSE)," ")</f>
        <v>48</v>
      </c>
      <c r="B21" s="93" t="s">
        <v>26</v>
      </c>
      <c r="C21" s="93" t="str">
        <f>IFERROR(VLOOKUP(B21,Pobočky!$A$1:$C$45,2,FALSE)," ")</f>
        <v>Jihozápad</v>
      </c>
      <c r="D21" s="110" t="s">
        <v>338</v>
      </c>
      <c r="E21" t="s">
        <v>20</v>
      </c>
      <c r="F21" t="s">
        <v>97</v>
      </c>
      <c r="G2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14</v>
      </c>
      <c r="H21">
        <v>0.5</v>
      </c>
      <c r="J21">
        <v>76</v>
      </c>
      <c r="K21" t="s">
        <v>226</v>
      </c>
      <c r="L21" s="112">
        <v>0.7</v>
      </c>
    </row>
    <row r="22" spans="1:12" x14ac:dyDescent="0.35">
      <c r="A22" s="93">
        <f>IFERROR(VLOOKUP(B22,Pobočky!$A$1:$C$45,3,FALSE)," ")</f>
        <v>48</v>
      </c>
      <c r="B22" s="93" t="s">
        <v>26</v>
      </c>
      <c r="C22" s="93" t="str">
        <f>IFERROR(VLOOKUP(B22,Pobočky!$A$1:$C$45,2,FALSE)," ")</f>
        <v>Jihozápad</v>
      </c>
      <c r="D22" s="110" t="s">
        <v>338</v>
      </c>
      <c r="E22" t="s">
        <v>20</v>
      </c>
      <c r="F22" t="s">
        <v>97</v>
      </c>
      <c r="G2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123</v>
      </c>
      <c r="H22">
        <v>4.5</v>
      </c>
      <c r="J22">
        <v>76</v>
      </c>
      <c r="K22" t="s">
        <v>227</v>
      </c>
      <c r="L22" s="112">
        <v>0.7</v>
      </c>
    </row>
    <row r="23" spans="1:12" x14ac:dyDescent="0.35">
      <c r="A23" s="105">
        <f>IFERROR(VLOOKUP(B23,Pobočky!$A$1:$C$45,3,FALSE)," ")</f>
        <v>48</v>
      </c>
      <c r="B23" s="93" t="s">
        <v>26</v>
      </c>
      <c r="C23" s="105" t="str">
        <f>IFERROR(VLOOKUP(B23,Pobočky!$A$1:$C$45,2,FALSE)," ")</f>
        <v>Jihozápad</v>
      </c>
      <c r="D23" s="110" t="s">
        <v>338</v>
      </c>
      <c r="E23" t="s">
        <v>20</v>
      </c>
      <c r="F23" t="s">
        <v>97</v>
      </c>
      <c r="G2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14</v>
      </c>
      <c r="H23">
        <v>0.5</v>
      </c>
      <c r="J23">
        <v>76</v>
      </c>
      <c r="K23" t="s">
        <v>293</v>
      </c>
      <c r="L23" s="112">
        <v>0.7</v>
      </c>
    </row>
    <row r="24" spans="1:12" x14ac:dyDescent="0.35">
      <c r="A24" s="93">
        <f>IFERROR(VLOOKUP(B24,Pobočky!$A$1:$C$45,3,FALSE)," ")</f>
        <v>48</v>
      </c>
      <c r="B24" s="93" t="s">
        <v>26</v>
      </c>
      <c r="C24" s="93" t="str">
        <f>IFERROR(VLOOKUP(B24,Pobočky!$A$1:$C$45,2,FALSE)," ")</f>
        <v>Jihozápad</v>
      </c>
      <c r="D24" s="110" t="s">
        <v>340</v>
      </c>
      <c r="E24" t="s">
        <v>28</v>
      </c>
      <c r="F24" t="s">
        <v>140</v>
      </c>
      <c r="G2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71</v>
      </c>
      <c r="H24">
        <v>1.5</v>
      </c>
      <c r="J24">
        <v>76</v>
      </c>
      <c r="L24" s="112">
        <v>0.6</v>
      </c>
    </row>
    <row r="25" spans="1:12" x14ac:dyDescent="0.35">
      <c r="A25" s="93">
        <f>IFERROR(VLOOKUP(B25,Pobočky!$A$1:$C$45,3,FALSE)," ")</f>
        <v>48</v>
      </c>
      <c r="B25" s="93" t="s">
        <v>26</v>
      </c>
      <c r="C25" s="93" t="str">
        <f>IFERROR(VLOOKUP(B25,Pobočky!$A$1:$C$45,2,FALSE)," ")</f>
        <v>Jihozápad</v>
      </c>
      <c r="D25" s="110" t="s">
        <v>340</v>
      </c>
      <c r="E25" t="s">
        <v>22</v>
      </c>
      <c r="F25" t="s">
        <v>140</v>
      </c>
      <c r="G2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165</v>
      </c>
      <c r="H25">
        <v>3.5</v>
      </c>
      <c r="J25">
        <v>76</v>
      </c>
      <c r="L25" s="112">
        <v>0.7</v>
      </c>
    </row>
    <row r="26" spans="1:12" x14ac:dyDescent="0.35">
      <c r="A26" s="93">
        <f>IFERROR(VLOOKUP(B26,Pobočky!$A$1:$C$45,3,FALSE)," ")</f>
        <v>48</v>
      </c>
      <c r="B26" s="93" t="s">
        <v>26</v>
      </c>
      <c r="C26" s="93" t="str">
        <f>IFERROR(VLOOKUP(B26,Pobočky!$A$1:$C$45,2,FALSE)," ")</f>
        <v>Jihozápad</v>
      </c>
      <c r="D26" s="110" t="s">
        <v>340</v>
      </c>
      <c r="E26" t="s">
        <v>28</v>
      </c>
      <c r="F26" t="s">
        <v>143</v>
      </c>
      <c r="G2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87</v>
      </c>
      <c r="H26">
        <v>3</v>
      </c>
      <c r="J26">
        <v>76</v>
      </c>
      <c r="L26" s="112">
        <v>0.6</v>
      </c>
    </row>
    <row r="27" spans="1:12" x14ac:dyDescent="0.35">
      <c r="A27" s="93">
        <f>IFERROR(VLOOKUP(B27,Pobočky!$A$1:$C$45,3,FALSE)," ")</f>
        <v>48</v>
      </c>
      <c r="B27" s="93" t="s">
        <v>26</v>
      </c>
      <c r="C27" s="93" t="str">
        <f>IFERROR(VLOOKUP(B27,Pobočky!$A$1:$C$45,2,FALSE)," ")</f>
        <v>Jihozápad</v>
      </c>
      <c r="D27" s="110" t="s">
        <v>340</v>
      </c>
      <c r="E27" t="s">
        <v>22</v>
      </c>
      <c r="F27" t="s">
        <v>143</v>
      </c>
      <c r="G2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347</v>
      </c>
      <c r="H27">
        <v>12</v>
      </c>
      <c r="J27">
        <v>76</v>
      </c>
      <c r="L27" s="112">
        <v>0.7</v>
      </c>
    </row>
    <row r="28" spans="1:12" x14ac:dyDescent="0.35">
      <c r="A28" s="93">
        <f>IFERROR(VLOOKUP(B28,Pobočky!$A$1:$C$45,3,FALSE)," ")</f>
        <v>48</v>
      </c>
      <c r="B28" s="93" t="s">
        <v>26</v>
      </c>
      <c r="C28" s="93" t="str">
        <f>IFERROR(VLOOKUP(B28,Pobočky!$A$1:$C$45,2,FALSE)," ")</f>
        <v>Jihozápad</v>
      </c>
      <c r="D28" s="110" t="s">
        <v>340</v>
      </c>
      <c r="E28" t="s">
        <v>28</v>
      </c>
      <c r="F28" t="s">
        <v>146</v>
      </c>
      <c r="G2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21</v>
      </c>
      <c r="H28">
        <v>0.5</v>
      </c>
      <c r="J28">
        <v>76</v>
      </c>
      <c r="L28" s="112">
        <v>0.6</v>
      </c>
    </row>
    <row r="29" spans="1:12" x14ac:dyDescent="0.35">
      <c r="A29" s="93">
        <f>IFERROR(VLOOKUP(B29,Pobočky!$A$1:$C$45,3,FALSE)," ")</f>
        <v>48</v>
      </c>
      <c r="B29" s="93" t="s">
        <v>26</v>
      </c>
      <c r="C29" s="93" t="str">
        <f>IFERROR(VLOOKUP(B29,Pobočky!$A$1:$C$45,2,FALSE)," ")</f>
        <v>Jihozápad</v>
      </c>
      <c r="D29" s="110" t="s">
        <v>340</v>
      </c>
      <c r="E29" t="s">
        <v>22</v>
      </c>
      <c r="F29" t="s">
        <v>146</v>
      </c>
      <c r="G2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135</v>
      </c>
      <c r="H29">
        <v>6</v>
      </c>
      <c r="J29">
        <v>41</v>
      </c>
      <c r="L29" s="112">
        <v>0.7</v>
      </c>
    </row>
    <row r="30" spans="1:12" x14ac:dyDescent="0.35">
      <c r="A30" s="93">
        <f>IFERROR(VLOOKUP(B30,Pobočky!$A$1:$C$45,3,FALSE)," ")</f>
        <v>48</v>
      </c>
      <c r="B30" s="93" t="s">
        <v>26</v>
      </c>
      <c r="C30" s="93" t="str">
        <f>IFERROR(VLOOKUP(B30,Pobočky!$A$1:$C$45,2,FALSE)," ")</f>
        <v>Jihozápad</v>
      </c>
      <c r="D30" s="110" t="s">
        <v>340</v>
      </c>
      <c r="E30" t="s">
        <v>22</v>
      </c>
      <c r="F30" t="s">
        <v>146</v>
      </c>
      <c r="G3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84</v>
      </c>
      <c r="H30">
        <v>2</v>
      </c>
      <c r="J30">
        <v>76</v>
      </c>
      <c r="L30" s="112">
        <v>0.7</v>
      </c>
    </row>
    <row r="31" spans="1:12" x14ac:dyDescent="0.35">
      <c r="A31" s="93">
        <f>IFERROR(VLOOKUP(B31,Pobočky!$A$1:$C$45,3,FALSE)," ")</f>
        <v>48</v>
      </c>
      <c r="B31" s="93" t="s">
        <v>26</v>
      </c>
      <c r="C31" s="93" t="str">
        <f>IFERROR(VLOOKUP(B31,Pobočky!$A$1:$C$45,2,FALSE)," ")</f>
        <v>Jihozápad</v>
      </c>
      <c r="D31" s="110" t="s">
        <v>340</v>
      </c>
      <c r="E31" t="s">
        <v>22</v>
      </c>
      <c r="F31" t="s">
        <v>149</v>
      </c>
      <c r="G3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192</v>
      </c>
      <c r="H31">
        <v>6</v>
      </c>
      <c r="J31">
        <v>76</v>
      </c>
      <c r="K31" t="s">
        <v>341</v>
      </c>
      <c r="L31" s="112">
        <v>0.7</v>
      </c>
    </row>
    <row r="32" spans="1:12" x14ac:dyDescent="0.35">
      <c r="A32" s="93">
        <f>IFERROR(VLOOKUP(B32,Pobočky!$A$1:$C$45,3,FALSE)," ")</f>
        <v>48</v>
      </c>
      <c r="B32" s="93" t="s">
        <v>26</v>
      </c>
      <c r="C32" s="93" t="str">
        <f>IFERROR(VLOOKUP(B32,Pobočky!$A$1:$C$45,2,FALSE)," ")</f>
        <v>Jihozápad</v>
      </c>
      <c r="D32" s="110" t="s">
        <v>340</v>
      </c>
      <c r="E32" t="s">
        <v>28</v>
      </c>
      <c r="F32" t="s">
        <v>155</v>
      </c>
      <c r="G3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233</v>
      </c>
      <c r="H32">
        <v>6</v>
      </c>
      <c r="J32">
        <v>76</v>
      </c>
      <c r="L32" s="112">
        <v>0.6</v>
      </c>
    </row>
    <row r="33" spans="1:12" x14ac:dyDescent="0.35">
      <c r="A33" s="93">
        <f>IFERROR(VLOOKUP(B33,Pobočky!$A$1:$C$45,3,FALSE)," ")</f>
        <v>48</v>
      </c>
      <c r="B33" s="93" t="s">
        <v>26</v>
      </c>
      <c r="C33" s="93" t="str">
        <f>IFERROR(VLOOKUP(B33,Pobočky!$A$1:$C$45,2,FALSE)," ")</f>
        <v>Jihozápad</v>
      </c>
      <c r="D33" s="110" t="s">
        <v>340</v>
      </c>
      <c r="E33" t="s">
        <v>22</v>
      </c>
      <c r="F33" t="s">
        <v>155</v>
      </c>
      <c r="G3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233</v>
      </c>
      <c r="H33">
        <v>6</v>
      </c>
      <c r="J33">
        <v>76</v>
      </c>
      <c r="L33" s="112">
        <v>0.7</v>
      </c>
    </row>
    <row r="34" spans="1:12" x14ac:dyDescent="0.35">
      <c r="A34" s="93">
        <f>IFERROR(VLOOKUP(B34,Pobočky!$A$1:$C$45,3,FALSE)," ")</f>
        <v>48</v>
      </c>
      <c r="B34" s="93" t="s">
        <v>26</v>
      </c>
      <c r="C34" s="93" t="str">
        <f>IFERROR(VLOOKUP(B34,Pobočky!$A$1:$C$45,2,FALSE)," ")</f>
        <v>Jihozápad</v>
      </c>
      <c r="D34" s="110" t="s">
        <v>340</v>
      </c>
      <c r="E34" t="s">
        <v>28</v>
      </c>
      <c r="F34" t="s">
        <v>158</v>
      </c>
      <c r="G3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36</v>
      </c>
      <c r="H34">
        <v>1</v>
      </c>
      <c r="J34">
        <v>76</v>
      </c>
      <c r="L34" s="112">
        <v>0.6</v>
      </c>
    </row>
    <row r="35" spans="1:12" x14ac:dyDescent="0.35">
      <c r="A35" s="93">
        <f>IFERROR(VLOOKUP(B35,Pobočky!$A$1:$C$45,3,FALSE)," ")</f>
        <v>48</v>
      </c>
      <c r="B35" s="93" t="s">
        <v>26</v>
      </c>
      <c r="C35" s="93" t="str">
        <f>IFERROR(VLOOKUP(B35,Pobočky!$A$1:$C$45,2,FALSE)," ")</f>
        <v>Jihozápad</v>
      </c>
      <c r="D35" s="110" t="s">
        <v>340</v>
      </c>
      <c r="E35" t="s">
        <v>22</v>
      </c>
      <c r="F35" t="s">
        <v>158</v>
      </c>
      <c r="G3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214</v>
      </c>
      <c r="H35">
        <v>6</v>
      </c>
      <c r="J35">
        <v>76</v>
      </c>
      <c r="L35" s="112">
        <v>0.7</v>
      </c>
    </row>
    <row r="36" spans="1:12" x14ac:dyDescent="0.35">
      <c r="A36" s="93">
        <f>IFERROR(VLOOKUP(B36,Pobočky!$A$1:$C$45,3,FALSE)," ")</f>
        <v>48</v>
      </c>
      <c r="B36" s="93" t="s">
        <v>26</v>
      </c>
      <c r="C36" s="93" t="str">
        <f>IFERROR(VLOOKUP(B36,Pobočky!$A$1:$C$45,2,FALSE)," ")</f>
        <v>Jihozápad</v>
      </c>
      <c r="D36" s="110" t="s">
        <v>340</v>
      </c>
      <c r="E36" t="s">
        <v>28</v>
      </c>
      <c r="F36" t="s">
        <v>160</v>
      </c>
      <c r="G3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22</v>
      </c>
      <c r="H36">
        <v>0.5</v>
      </c>
      <c r="J36">
        <v>76</v>
      </c>
      <c r="L36" s="112">
        <v>0.6</v>
      </c>
    </row>
    <row r="37" spans="1:12" x14ac:dyDescent="0.35">
      <c r="A37" s="93">
        <f>IFERROR(VLOOKUP(B37,Pobočky!$A$1:$C$45,3,FALSE)," ")</f>
        <v>48</v>
      </c>
      <c r="B37" s="93" t="s">
        <v>26</v>
      </c>
      <c r="C37" s="93" t="str">
        <f>IFERROR(VLOOKUP(B37,Pobočky!$A$1:$C$45,2,FALSE)," ")</f>
        <v>Jihozápad</v>
      </c>
      <c r="D37" s="110" t="s">
        <v>340</v>
      </c>
      <c r="E37" t="s">
        <v>22</v>
      </c>
      <c r="F37" t="s">
        <v>160</v>
      </c>
      <c r="G3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90</v>
      </c>
      <c r="H37">
        <v>2</v>
      </c>
      <c r="J37">
        <v>76</v>
      </c>
      <c r="L37" s="112">
        <v>0.7</v>
      </c>
    </row>
    <row r="38" spans="1:12" x14ac:dyDescent="0.35">
      <c r="A38" s="93">
        <f>IFERROR(VLOOKUP(B38,Pobočky!$A$1:$C$45,3,FALSE)," ")</f>
        <v>48</v>
      </c>
      <c r="B38" s="93" t="s">
        <v>26</v>
      </c>
      <c r="C38" s="93" t="str">
        <f>IFERROR(VLOOKUP(B38,Pobočky!$A$1:$C$45,2,FALSE)," ")</f>
        <v>Jihozápad</v>
      </c>
      <c r="D38" s="110" t="s">
        <v>340</v>
      </c>
      <c r="E38" t="s">
        <v>22</v>
      </c>
      <c r="F38" t="s">
        <v>163</v>
      </c>
      <c r="G3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20</v>
      </c>
      <c r="H38">
        <v>0.5</v>
      </c>
      <c r="J38">
        <v>76</v>
      </c>
      <c r="K38" t="s">
        <v>341</v>
      </c>
      <c r="L38" s="112">
        <v>0.7</v>
      </c>
    </row>
    <row r="39" spans="1:12" x14ac:dyDescent="0.35">
      <c r="A39" s="93">
        <f>IFERROR(VLOOKUP(B39,Pobočky!$A$1:$C$45,3,FALSE)," ")</f>
        <v>48</v>
      </c>
      <c r="B39" s="93" t="s">
        <v>26</v>
      </c>
      <c r="C39" s="93" t="str">
        <f>IFERROR(VLOOKUP(B39,Pobočky!$A$1:$C$45,2,FALSE)," ")</f>
        <v>Jihozápad</v>
      </c>
      <c r="D39" s="110" t="s">
        <v>340</v>
      </c>
      <c r="E39" t="s">
        <v>28</v>
      </c>
      <c r="F39" t="s">
        <v>166</v>
      </c>
      <c r="G3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42</v>
      </c>
      <c r="H39">
        <v>1</v>
      </c>
      <c r="J39">
        <v>76</v>
      </c>
      <c r="L39" s="112">
        <v>0.6</v>
      </c>
    </row>
    <row r="40" spans="1:12" x14ac:dyDescent="0.35">
      <c r="A40" s="93">
        <f>IFERROR(VLOOKUP(B40,Pobočky!$A$1:$C$45,3,FALSE)," ")</f>
        <v>48</v>
      </c>
      <c r="B40" s="93" t="s">
        <v>26</v>
      </c>
      <c r="C40" s="93" t="str">
        <f>IFERROR(VLOOKUP(B40,Pobočky!$A$1:$C$45,2,FALSE)," ")</f>
        <v>Jihozápad</v>
      </c>
      <c r="D40" s="110" t="s">
        <v>340</v>
      </c>
      <c r="E40" t="s">
        <v>22</v>
      </c>
      <c r="F40" t="s">
        <v>166</v>
      </c>
      <c r="G4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167</v>
      </c>
      <c r="H40">
        <v>4</v>
      </c>
      <c r="J40">
        <v>76</v>
      </c>
      <c r="L40" s="112">
        <v>0.7</v>
      </c>
    </row>
    <row r="41" spans="1:12" x14ac:dyDescent="0.35">
      <c r="A41" s="93">
        <f>IFERROR(VLOOKUP(B41,Pobočky!$A$1:$C$45,3,FALSE)," ")</f>
        <v>48</v>
      </c>
      <c r="B41" s="93" t="s">
        <v>26</v>
      </c>
      <c r="C41" s="93" t="str">
        <f>IFERROR(VLOOKUP(B41,Pobočky!$A$1:$C$45,2,FALSE)," ")</f>
        <v>Jihozápad</v>
      </c>
      <c r="D41" s="110" t="s">
        <v>340</v>
      </c>
      <c r="E41" t="s">
        <v>28</v>
      </c>
      <c r="F41" t="s">
        <v>167</v>
      </c>
      <c r="G4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38</v>
      </c>
      <c r="H41">
        <v>1</v>
      </c>
      <c r="J41">
        <v>76</v>
      </c>
      <c r="L41" s="112">
        <v>0.6</v>
      </c>
    </row>
    <row r="42" spans="1:12" x14ac:dyDescent="0.35">
      <c r="A42" s="93">
        <f>IFERROR(VLOOKUP(B42,Pobočky!$A$1:$C$45,3,FALSE)," ")</f>
        <v>48</v>
      </c>
      <c r="B42" s="93" t="s">
        <v>26</v>
      </c>
      <c r="C42" s="93" t="str">
        <f>IFERROR(VLOOKUP(B42,Pobočky!$A$1:$C$45,2,FALSE)," ")</f>
        <v>Jihozápad</v>
      </c>
      <c r="D42" s="110" t="s">
        <v>340</v>
      </c>
      <c r="E42" t="s">
        <v>22</v>
      </c>
      <c r="F42" t="s">
        <v>167</v>
      </c>
      <c r="G4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38</v>
      </c>
      <c r="H42">
        <v>1</v>
      </c>
      <c r="J42">
        <v>76</v>
      </c>
      <c r="L42" s="112">
        <v>0.7</v>
      </c>
    </row>
    <row r="43" spans="1:12" x14ac:dyDescent="0.35">
      <c r="A43" s="93">
        <f>IFERROR(VLOOKUP(B43,Pobočky!$A$1:$C$45,3,FALSE)," ")</f>
        <v>48</v>
      </c>
      <c r="B43" s="93" t="s">
        <v>26</v>
      </c>
      <c r="C43" s="93" t="str">
        <f>IFERROR(VLOOKUP(B43,Pobočky!$A$1:$C$45,2,FALSE)," ")</f>
        <v>Jihozápad</v>
      </c>
      <c r="D43" s="110" t="s">
        <v>340</v>
      </c>
      <c r="E43" t="s">
        <v>28</v>
      </c>
      <c r="F43" t="s">
        <v>169</v>
      </c>
      <c r="G4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35</v>
      </c>
      <c r="H43">
        <v>1</v>
      </c>
      <c r="J43">
        <v>76</v>
      </c>
      <c r="L43" s="112">
        <v>0.6</v>
      </c>
    </row>
    <row r="44" spans="1:12" x14ac:dyDescent="0.35">
      <c r="A44" s="93">
        <f>IFERROR(VLOOKUP(B44,Pobočky!$A$1:$C$45,3,FALSE)," ")</f>
        <v>48</v>
      </c>
      <c r="B44" s="93" t="s">
        <v>26</v>
      </c>
      <c r="C44" s="93" t="str">
        <f>IFERROR(VLOOKUP(B44,Pobočky!$A$1:$C$45,2,FALSE)," ")</f>
        <v>Jihozápad</v>
      </c>
      <c r="D44" s="110" t="s">
        <v>340</v>
      </c>
      <c r="E44" t="s">
        <v>22</v>
      </c>
      <c r="F44" t="s">
        <v>169</v>
      </c>
      <c r="G4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105</v>
      </c>
      <c r="H44">
        <v>3</v>
      </c>
      <c r="J44">
        <v>76</v>
      </c>
      <c r="L44" s="112">
        <v>0.7</v>
      </c>
    </row>
    <row r="45" spans="1:12" x14ac:dyDescent="0.35">
      <c r="A45" s="93">
        <f>IFERROR(VLOOKUP(B45,Pobočky!$A$1:$C$45,3,FALSE)," ")</f>
        <v>48</v>
      </c>
      <c r="B45" s="93" t="s">
        <v>26</v>
      </c>
      <c r="C45" s="93" t="str">
        <f>IFERROR(VLOOKUP(B45,Pobočky!$A$1:$C$45,2,FALSE)," ")</f>
        <v>Jihozápad</v>
      </c>
      <c r="D45" s="110" t="s">
        <v>340</v>
      </c>
      <c r="E45" t="s">
        <v>28</v>
      </c>
      <c r="F45" t="s">
        <v>170</v>
      </c>
      <c r="G4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45</v>
      </c>
      <c r="H45">
        <v>1</v>
      </c>
      <c r="J45">
        <v>76</v>
      </c>
      <c r="L45" s="112">
        <v>0.6</v>
      </c>
    </row>
    <row r="46" spans="1:12" x14ac:dyDescent="0.35">
      <c r="A46" s="93">
        <f>IFERROR(VLOOKUP(B46,Pobočky!$A$1:$C$45,3,FALSE)," ")</f>
        <v>48</v>
      </c>
      <c r="B46" s="93" t="s">
        <v>26</v>
      </c>
      <c r="C46" s="93" t="str">
        <f>IFERROR(VLOOKUP(B46,Pobočky!$A$1:$C$45,2,FALSE)," ")</f>
        <v>Jihozápad</v>
      </c>
      <c r="D46" s="110" t="s">
        <v>340</v>
      </c>
      <c r="E46" t="s">
        <v>22</v>
      </c>
      <c r="F46" t="s">
        <v>170</v>
      </c>
      <c r="G4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22</v>
      </c>
      <c r="H46">
        <v>0.5</v>
      </c>
      <c r="J46">
        <v>76</v>
      </c>
      <c r="L46" s="112">
        <v>0.7</v>
      </c>
    </row>
    <row r="47" spans="1:12" x14ac:dyDescent="0.35">
      <c r="A47" s="93">
        <f>IFERROR(VLOOKUP(B47,Pobočky!$A$1:$C$45,3,FALSE)," ")</f>
        <v>48</v>
      </c>
      <c r="B47" s="93" t="s">
        <v>26</v>
      </c>
      <c r="C47" s="93" t="str">
        <f>IFERROR(VLOOKUP(B47,Pobočky!$A$1:$C$45,2,FALSE)," ")</f>
        <v>Jihozápad</v>
      </c>
      <c r="D47" s="110" t="s">
        <v>340</v>
      </c>
      <c r="E47" t="s">
        <v>28</v>
      </c>
      <c r="F47" t="s">
        <v>171</v>
      </c>
      <c r="G4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6</v>
      </c>
      <c r="H47">
        <v>0.5</v>
      </c>
      <c r="J47">
        <v>76</v>
      </c>
      <c r="K47" t="s">
        <v>342</v>
      </c>
      <c r="L47" s="112">
        <v>0.6</v>
      </c>
    </row>
    <row r="48" spans="1:12" x14ac:dyDescent="0.35">
      <c r="A48" s="93">
        <f>IFERROR(VLOOKUP(B48,Pobočky!$A$1:$C$45,3,FALSE)," ")</f>
        <v>48</v>
      </c>
      <c r="B48" s="93" t="s">
        <v>26</v>
      </c>
      <c r="C48" s="93" t="str">
        <f>IFERROR(VLOOKUP(B48,Pobočky!$A$1:$C$45,2,FALSE)," ")</f>
        <v>Jihozápad</v>
      </c>
      <c r="D48" s="110" t="s">
        <v>340</v>
      </c>
      <c r="E48" t="s">
        <v>28</v>
      </c>
      <c r="F48" t="s">
        <v>172</v>
      </c>
      <c r="G4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35</v>
      </c>
      <c r="H48">
        <v>1</v>
      </c>
      <c r="J48">
        <v>76</v>
      </c>
      <c r="L48" s="112">
        <v>0.6</v>
      </c>
    </row>
    <row r="49" spans="1:12" x14ac:dyDescent="0.35">
      <c r="A49" s="93">
        <f>IFERROR(VLOOKUP(B49,Pobočky!$A$1:$C$45,3,FALSE)," ")</f>
        <v>48</v>
      </c>
      <c r="B49" s="93" t="s">
        <v>26</v>
      </c>
      <c r="C49" s="93" t="str">
        <f>IFERROR(VLOOKUP(B49,Pobočky!$A$1:$C$45,2,FALSE)," ")</f>
        <v>Jihozápad</v>
      </c>
      <c r="D49" s="110" t="s">
        <v>340</v>
      </c>
      <c r="E49" t="s">
        <v>22</v>
      </c>
      <c r="F49" t="s">
        <v>172</v>
      </c>
      <c r="G4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35</v>
      </c>
      <c r="H49">
        <v>1</v>
      </c>
      <c r="J49">
        <v>76</v>
      </c>
      <c r="L49" s="112">
        <v>0.7</v>
      </c>
    </row>
    <row r="50" spans="1:12" x14ac:dyDescent="0.35">
      <c r="A50" s="93">
        <f>IFERROR(VLOOKUP(B50,Pobočky!$A$1:$C$45,3,FALSE)," ")</f>
        <v>48</v>
      </c>
      <c r="B50" s="93" t="s">
        <v>26</v>
      </c>
      <c r="C50" s="93" t="str">
        <f>IFERROR(VLOOKUP(B50,Pobočky!$A$1:$C$45,2,FALSE)," ")</f>
        <v>Jihozápad</v>
      </c>
      <c r="D50" s="110" t="s">
        <v>340</v>
      </c>
      <c r="E50" t="s">
        <v>22</v>
      </c>
      <c r="F50" t="s">
        <v>173</v>
      </c>
      <c r="G5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64</v>
      </c>
      <c r="H50">
        <v>2</v>
      </c>
      <c r="J50">
        <v>76</v>
      </c>
      <c r="K50" t="s">
        <v>343</v>
      </c>
      <c r="L50" s="112">
        <v>0.7</v>
      </c>
    </row>
    <row r="51" spans="1:12" x14ac:dyDescent="0.35">
      <c r="A51" s="93">
        <f>IFERROR(VLOOKUP(B51,Pobočky!$A$1:$C$45,3,FALSE)," ")</f>
        <v>48</v>
      </c>
      <c r="B51" s="93" t="s">
        <v>26</v>
      </c>
      <c r="C51" s="93" t="str">
        <f>IFERROR(VLOOKUP(B51,Pobočky!$A$1:$C$45,2,FALSE)," ")</f>
        <v>Jihozápad</v>
      </c>
      <c r="D51" s="110" t="s">
        <v>340</v>
      </c>
      <c r="E51" t="s">
        <v>22</v>
      </c>
      <c r="F51" t="s">
        <v>174</v>
      </c>
      <c r="G5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30</v>
      </c>
      <c r="H51">
        <v>1</v>
      </c>
      <c r="J51">
        <v>76</v>
      </c>
      <c r="K51" t="s">
        <v>343</v>
      </c>
      <c r="L51" s="112">
        <v>0.7</v>
      </c>
    </row>
    <row r="52" spans="1:12" x14ac:dyDescent="0.35">
      <c r="A52" s="93">
        <f>IFERROR(VLOOKUP(B52,Pobočky!$A$1:$C$45,3,FALSE)," ")</f>
        <v>48</v>
      </c>
      <c r="B52" s="93" t="s">
        <v>26</v>
      </c>
      <c r="C52" s="93" t="str">
        <f>IFERROR(VLOOKUP(B52,Pobočky!$A$1:$C$45,2,FALSE)," ")</f>
        <v>Jihozápad</v>
      </c>
      <c r="D52" s="110" t="s">
        <v>340</v>
      </c>
      <c r="E52" t="s">
        <v>28</v>
      </c>
      <c r="F52" t="s">
        <v>175</v>
      </c>
      <c r="G5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43</v>
      </c>
      <c r="H52">
        <v>1</v>
      </c>
      <c r="J52">
        <v>76</v>
      </c>
      <c r="L52" s="112">
        <v>0.6</v>
      </c>
    </row>
    <row r="53" spans="1:12" x14ac:dyDescent="0.35">
      <c r="A53" s="93">
        <f>IFERROR(VLOOKUP(B53,Pobočky!$A$1:$C$45,3,FALSE)," ")</f>
        <v>48</v>
      </c>
      <c r="B53" s="93" t="s">
        <v>26</v>
      </c>
      <c r="C53" s="93" t="str">
        <f>IFERROR(VLOOKUP(B53,Pobočky!$A$1:$C$45,2,FALSE)," ")</f>
        <v>Jihozápad</v>
      </c>
      <c r="D53" s="110" t="s">
        <v>340</v>
      </c>
      <c r="E53" t="s">
        <v>22</v>
      </c>
      <c r="F53" t="s">
        <v>175</v>
      </c>
      <c r="G5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85</v>
      </c>
      <c r="H53">
        <v>2</v>
      </c>
      <c r="J53">
        <v>76</v>
      </c>
      <c r="L53" s="112">
        <v>0.7</v>
      </c>
    </row>
    <row r="54" spans="1:12" x14ac:dyDescent="0.35">
      <c r="A54" s="93">
        <f>IFERROR(VLOOKUP(B54,Pobočky!$A$1:$C$45,3,FALSE)," ")</f>
        <v>48</v>
      </c>
      <c r="B54" s="93" t="s">
        <v>26</v>
      </c>
      <c r="C54" s="93" t="str">
        <f>IFERROR(VLOOKUP(B54,Pobočky!$A$1:$C$45,2,FALSE)," ")</f>
        <v>Jihozápad</v>
      </c>
      <c r="D54" s="110" t="s">
        <v>340</v>
      </c>
      <c r="E54" t="s">
        <v>28</v>
      </c>
      <c r="F54" t="s">
        <v>176</v>
      </c>
      <c r="G5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76</v>
      </c>
      <c r="H54">
        <v>1.5</v>
      </c>
      <c r="J54">
        <v>76</v>
      </c>
      <c r="L54" s="112">
        <v>0.6</v>
      </c>
    </row>
    <row r="55" spans="1:12" x14ac:dyDescent="0.35">
      <c r="A55" s="93">
        <f>IFERROR(VLOOKUP(B55,Pobočky!$A$1:$C$45,3,FALSE)," ")</f>
        <v>48</v>
      </c>
      <c r="B55" s="93" t="s">
        <v>26</v>
      </c>
      <c r="C55" s="93" t="str">
        <f>IFERROR(VLOOKUP(B55,Pobočky!$A$1:$C$45,2,FALSE)," ")</f>
        <v>Jihozápad</v>
      </c>
      <c r="D55" s="110" t="s">
        <v>340</v>
      </c>
      <c r="E55" t="s">
        <v>22</v>
      </c>
      <c r="F55" t="s">
        <v>176</v>
      </c>
      <c r="G5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76</v>
      </c>
      <c r="H55">
        <v>1.5</v>
      </c>
      <c r="J55">
        <v>76</v>
      </c>
      <c r="L55" s="112">
        <v>0.7</v>
      </c>
    </row>
    <row r="56" spans="1:12" x14ac:dyDescent="0.35">
      <c r="A56" s="93">
        <f>IFERROR(VLOOKUP(B56,Pobočky!$A$1:$C$45,3,FALSE)," ")</f>
        <v>48</v>
      </c>
      <c r="B56" s="93" t="s">
        <v>26</v>
      </c>
      <c r="C56" s="93" t="str">
        <f>IFERROR(VLOOKUP(B56,Pobočky!$A$1:$C$45,2,FALSE)," ")</f>
        <v>Jihozápad</v>
      </c>
      <c r="D56" t="s">
        <v>344</v>
      </c>
      <c r="G5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274</v>
      </c>
      <c r="H56">
        <v>6</v>
      </c>
      <c r="J56">
        <v>76</v>
      </c>
      <c r="L56" s="112">
        <v>0.5</v>
      </c>
    </row>
    <row r="57" spans="1:12" x14ac:dyDescent="0.35">
      <c r="A57" s="93">
        <f>IFERROR(VLOOKUP(B57,Pobočky!$A$1:$C$45,3,FALSE)," ")</f>
        <v>48</v>
      </c>
      <c r="B57" s="93" t="s">
        <v>26</v>
      </c>
      <c r="C57" s="93" t="str">
        <f>IFERROR(VLOOKUP(B57,Pobočky!$A$1:$C$45,2,FALSE)," ")</f>
        <v>Jihozápad</v>
      </c>
      <c r="D57" t="s">
        <v>315</v>
      </c>
      <c r="G5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274</v>
      </c>
      <c r="H57">
        <v>6</v>
      </c>
      <c r="J57">
        <v>76</v>
      </c>
      <c r="L57" s="112">
        <v>0.7</v>
      </c>
    </row>
    <row r="58" spans="1:12" x14ac:dyDescent="0.35">
      <c r="A58" s="93">
        <f>IFERROR(VLOOKUP(B58,Pobočky!$A$1:$C$45,3,FALSE)," ")</f>
        <v>48</v>
      </c>
      <c r="B58" s="93" t="s">
        <v>26</v>
      </c>
      <c r="C58" s="93" t="str">
        <f>IFERROR(VLOOKUP(B58,Pobočky!$A$1:$C$45,2,FALSE)," ")</f>
        <v>Jihozápad</v>
      </c>
      <c r="D58" t="s">
        <v>345</v>
      </c>
      <c r="G5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52</v>
      </c>
      <c r="H58">
        <v>1</v>
      </c>
      <c r="J58">
        <v>86</v>
      </c>
    </row>
    <row r="59" spans="1:12" x14ac:dyDescent="0.35">
      <c r="A59" s="93">
        <f>IFERROR(VLOOKUP(B59,Pobočky!$A$1:$C$45,3,FALSE)," ")</f>
        <v>48</v>
      </c>
      <c r="B59" s="93" t="s">
        <v>26</v>
      </c>
      <c r="C59" s="93" t="str">
        <f>IFERROR(VLOOKUP(B59,Pobočky!$A$1:$C$45,2,FALSE)," ")</f>
        <v>Jihozápad</v>
      </c>
      <c r="D59" t="s">
        <v>346</v>
      </c>
      <c r="G5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103</v>
      </c>
      <c r="H59">
        <v>2</v>
      </c>
      <c r="J59">
        <v>86</v>
      </c>
      <c r="K59" t="s">
        <v>347</v>
      </c>
    </row>
    <row r="60" spans="1:12" x14ac:dyDescent="0.35">
      <c r="A60" s="93">
        <f>IFERROR(VLOOKUP(B60,Pobočky!$A$1:$C$45,3,FALSE)," ")</f>
        <v>48</v>
      </c>
      <c r="B60" s="93" t="s">
        <v>26</v>
      </c>
      <c r="C60" s="93" t="str">
        <f>IFERROR(VLOOKUP(B60,Pobočky!$A$1:$C$45,2,FALSE)," ")</f>
        <v>Jihozápad</v>
      </c>
      <c r="D60" t="s">
        <v>348</v>
      </c>
      <c r="G6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310</v>
      </c>
      <c r="H60">
        <v>6</v>
      </c>
      <c r="J60">
        <v>86</v>
      </c>
      <c r="K60" t="s">
        <v>349</v>
      </c>
      <c r="L60" s="112">
        <v>0.5</v>
      </c>
    </row>
    <row r="61" spans="1:12" x14ac:dyDescent="0.35">
      <c r="A61" s="93">
        <f>IFERROR(VLOOKUP(B61,Pobočky!$A$1:$C$45,3,FALSE)," ")</f>
        <v>48</v>
      </c>
      <c r="B61" s="93" t="s">
        <v>26</v>
      </c>
      <c r="C61" s="93" t="str">
        <f>IFERROR(VLOOKUP(B61,Pobočky!$A$1:$C$45,2,FALSE)," ")</f>
        <v>Jihozápad</v>
      </c>
      <c r="D61" t="s">
        <v>350</v>
      </c>
      <c r="G6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274</v>
      </c>
      <c r="H61">
        <v>6</v>
      </c>
      <c r="J61">
        <v>76</v>
      </c>
      <c r="K61" t="s">
        <v>351</v>
      </c>
      <c r="L61" s="112">
        <v>0.5</v>
      </c>
    </row>
    <row r="62" spans="1:12" x14ac:dyDescent="0.35">
      <c r="A62" s="93">
        <f>IFERROR(VLOOKUP(B62,Pobočky!$A$1:$C$45,3,FALSE)," ")</f>
        <v>48</v>
      </c>
      <c r="B62" s="93" t="s">
        <v>26</v>
      </c>
      <c r="C62" s="93" t="str">
        <f>IFERROR(VLOOKUP(B62,Pobočky!$A$1:$C$45,2,FALSE)," ")</f>
        <v>Jihozápad</v>
      </c>
      <c r="D62" t="s">
        <v>352</v>
      </c>
      <c r="G6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36</v>
      </c>
      <c r="H62">
        <v>2</v>
      </c>
      <c r="J62">
        <v>30</v>
      </c>
      <c r="K62" t="s">
        <v>353</v>
      </c>
      <c r="L62" s="112">
        <v>0.5</v>
      </c>
    </row>
    <row r="63" spans="1:12" x14ac:dyDescent="0.35">
      <c r="A63" s="93"/>
      <c r="B63" s="93"/>
      <c r="C63" s="93"/>
      <c r="G6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64" spans="1:12" x14ac:dyDescent="0.35">
      <c r="A64" s="93" t="str">
        <f>IFERROR(VLOOKUP(B64,Pobočky!$A$1:$C$45,3,FALSE)," ")</f>
        <v xml:space="preserve"> </v>
      </c>
      <c r="B64" s="93"/>
      <c r="C64" s="93" t="str">
        <f>IFERROR(VLOOKUP(B64,Pobočky!$A$1:$C$45,2,FALSE)," ")</f>
        <v xml:space="preserve"> </v>
      </c>
      <c r="G6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65" spans="1:7" x14ac:dyDescent="0.35">
      <c r="A65" s="93" t="str">
        <f>IFERROR(VLOOKUP(B65,Pobočky!$A$1:$C$45,3,FALSE)," ")</f>
        <v xml:space="preserve"> </v>
      </c>
      <c r="B65" s="93"/>
      <c r="C65" s="93" t="str">
        <f>IFERROR(VLOOKUP(B65,Pobočky!$A$1:$C$45,2,FALSE)," ")</f>
        <v xml:space="preserve"> </v>
      </c>
      <c r="G6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66" spans="1:7" x14ac:dyDescent="0.35">
      <c r="A66" s="93" t="str">
        <f>IFERROR(VLOOKUP(B66,Pobočky!$A$1:$C$45,3,FALSE)," ")</f>
        <v xml:space="preserve"> </v>
      </c>
      <c r="B66" s="93"/>
      <c r="C66" s="93" t="str">
        <f>IFERROR(VLOOKUP(B66,Pobočky!$A$1:$C$45,2,FALSE)," ")</f>
        <v xml:space="preserve"> </v>
      </c>
      <c r="G6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67" spans="1:7" x14ac:dyDescent="0.35">
      <c r="A67" s="93" t="str">
        <f>IFERROR(VLOOKUP(B67,Pobočky!$A$1:$C$45,3,FALSE)," ")</f>
        <v xml:space="preserve"> </v>
      </c>
      <c r="B67" s="93"/>
      <c r="C67" s="93" t="str">
        <f>IFERROR(VLOOKUP(B67,Pobočky!$A$1:$C$45,2,FALSE)," ")</f>
        <v xml:space="preserve"> </v>
      </c>
      <c r="G6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68" spans="1:7" x14ac:dyDescent="0.35">
      <c r="A68" s="93" t="str">
        <f>IFERROR(VLOOKUP(B68,Pobočky!$A$1:$C$45,3,FALSE)," ")</f>
        <v xml:space="preserve"> </v>
      </c>
      <c r="B68" s="93"/>
      <c r="C68" s="93" t="str">
        <f>IFERROR(VLOOKUP(B68,Pobočky!$A$1:$C$45,2,FALSE)," ")</f>
        <v xml:space="preserve"> </v>
      </c>
      <c r="G6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69" spans="1:7" x14ac:dyDescent="0.35">
      <c r="A69" s="93" t="str">
        <f>IFERROR(VLOOKUP(B69,Pobočky!$A$1:$C$45,3,FALSE)," ")</f>
        <v xml:space="preserve"> </v>
      </c>
      <c r="B69" s="93"/>
      <c r="C69" s="93" t="str">
        <f>IFERROR(VLOOKUP(B69,Pobočky!$A$1:$C$45,2,FALSE)," ")</f>
        <v xml:space="preserve"> </v>
      </c>
      <c r="G6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70" spans="1:7" x14ac:dyDescent="0.35">
      <c r="A70" s="93" t="str">
        <f>IFERROR(VLOOKUP(B70,Pobočky!$A$1:$C$45,3,FALSE)," ")</f>
        <v xml:space="preserve"> </v>
      </c>
      <c r="B70" s="93"/>
      <c r="C70" s="93" t="str">
        <f>IFERROR(VLOOKUP(B70,Pobočky!$A$1:$C$45,2,FALSE)," ")</f>
        <v xml:space="preserve"> </v>
      </c>
      <c r="G7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71" spans="1:7" x14ac:dyDescent="0.35">
      <c r="A71" s="93" t="str">
        <f>IFERROR(VLOOKUP(B71,Pobočky!$A$1:$C$45,3,FALSE)," ")</f>
        <v xml:space="preserve"> </v>
      </c>
      <c r="B71" s="93"/>
      <c r="C71" s="93" t="str">
        <f>IFERROR(VLOOKUP(B71,Pobočky!$A$1:$C$45,2,FALSE)," ")</f>
        <v xml:space="preserve"> </v>
      </c>
      <c r="G7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72" spans="1:7" x14ac:dyDescent="0.35">
      <c r="A72" s="93" t="str">
        <f>IFERROR(VLOOKUP(B72,Pobočky!$A$1:$C$45,3,FALSE)," ")</f>
        <v xml:space="preserve"> </v>
      </c>
      <c r="B72" s="93"/>
      <c r="C72" s="93" t="str">
        <f>IFERROR(VLOOKUP(B72,Pobočky!$A$1:$C$45,2,FALSE)," ")</f>
        <v xml:space="preserve"> </v>
      </c>
      <c r="G7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73" spans="1:7" x14ac:dyDescent="0.35">
      <c r="A73" s="93" t="str">
        <f>IFERROR(VLOOKUP(B73,Pobočky!$A$1:$C$45,3,FALSE)," ")</f>
        <v xml:space="preserve"> </v>
      </c>
      <c r="B73" s="93"/>
      <c r="C73" s="93" t="str">
        <f>IFERROR(VLOOKUP(B73,Pobočky!$A$1:$C$45,2,FALSE)," ")</f>
        <v xml:space="preserve"> </v>
      </c>
      <c r="G7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74" spans="1:7" x14ac:dyDescent="0.35">
      <c r="A74" s="93" t="str">
        <f>IFERROR(VLOOKUP(B74,Pobočky!$A$1:$C$45,3,FALSE)," ")</f>
        <v xml:space="preserve"> </v>
      </c>
      <c r="B74" s="93"/>
      <c r="C74" s="93" t="str">
        <f>IFERROR(VLOOKUP(B74,Pobočky!$A$1:$C$45,2,FALSE)," ")</f>
        <v xml:space="preserve"> </v>
      </c>
      <c r="G7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75" spans="1:7" x14ac:dyDescent="0.35">
      <c r="A75" s="93" t="str">
        <f>IFERROR(VLOOKUP(B75,Pobočky!$A$1:$C$45,3,FALSE)," ")</f>
        <v xml:space="preserve"> </v>
      </c>
      <c r="B75" s="93"/>
      <c r="C75" s="93" t="str">
        <f>IFERROR(VLOOKUP(B75,Pobočky!$A$1:$C$45,2,FALSE)," ")</f>
        <v xml:space="preserve"> </v>
      </c>
      <c r="G7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76" spans="1:7" x14ac:dyDescent="0.35">
      <c r="A76" s="93" t="str">
        <f>IFERROR(VLOOKUP(B76,Pobočky!$A$1:$C$45,3,FALSE)," ")</f>
        <v xml:space="preserve"> </v>
      </c>
      <c r="B76" s="93"/>
      <c r="C76" s="93" t="str">
        <f>IFERROR(VLOOKUP(B76,Pobočky!$A$1:$C$45,2,FALSE)," ")</f>
        <v xml:space="preserve"> </v>
      </c>
      <c r="G7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77" spans="1:7" x14ac:dyDescent="0.35">
      <c r="A77" s="93" t="str">
        <f>IFERROR(VLOOKUP(B77,Pobočky!$A$1:$C$45,3,FALSE)," ")</f>
        <v xml:space="preserve"> </v>
      </c>
      <c r="B77" s="93"/>
      <c r="C77" s="93" t="str">
        <f>IFERROR(VLOOKUP(B77,Pobočky!$A$1:$C$45,2,FALSE)," ")</f>
        <v xml:space="preserve"> </v>
      </c>
      <c r="G7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78" spans="1:7" x14ac:dyDescent="0.35">
      <c r="A78" s="93" t="str">
        <f>IFERROR(VLOOKUP(B78,Pobočky!$A$1:$C$45,3,FALSE)," ")</f>
        <v xml:space="preserve"> </v>
      </c>
      <c r="B78" s="93"/>
      <c r="C78" s="93" t="str">
        <f>IFERROR(VLOOKUP(B78,Pobočky!$A$1:$C$45,2,FALSE)," ")</f>
        <v xml:space="preserve"> </v>
      </c>
      <c r="G7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79" spans="1:7" x14ac:dyDescent="0.35">
      <c r="A79" s="93" t="str">
        <f>IFERROR(VLOOKUP(B79,Pobočky!$A$1:$C$45,3,FALSE)," ")</f>
        <v xml:space="preserve"> </v>
      </c>
      <c r="B79" s="93"/>
      <c r="C79" s="93" t="str">
        <f>IFERROR(VLOOKUP(B79,Pobočky!$A$1:$C$45,2,FALSE)," ")</f>
        <v xml:space="preserve"> </v>
      </c>
      <c r="G7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80" spans="1:7" x14ac:dyDescent="0.35">
      <c r="A80" s="93" t="str">
        <f>IFERROR(VLOOKUP(B80,Pobočky!$A$1:$C$45,3,FALSE)," ")</f>
        <v xml:space="preserve"> </v>
      </c>
      <c r="B80" s="93"/>
      <c r="C80" s="93" t="str">
        <f>IFERROR(VLOOKUP(B80,Pobočky!$A$1:$C$45,2,FALSE)," ")</f>
        <v xml:space="preserve"> </v>
      </c>
      <c r="G8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81" spans="1:7" x14ac:dyDescent="0.35">
      <c r="A81" s="93" t="str">
        <f>IFERROR(VLOOKUP(B81,Pobočky!$A$1:$C$45,3,FALSE)," ")</f>
        <v xml:space="preserve"> </v>
      </c>
      <c r="B81" s="93"/>
      <c r="C81" s="93" t="str">
        <f>IFERROR(VLOOKUP(B81,Pobočky!$A$1:$C$45,2,FALSE)," ")</f>
        <v xml:space="preserve"> </v>
      </c>
      <c r="G8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82" spans="1:7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  <c r="G8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83" spans="1:7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  <c r="G8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84" spans="1:7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G8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85" spans="1:7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86" spans="1:7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87" spans="1:7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88" spans="1:7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89" spans="1:7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90" spans="1:7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91" spans="1:7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92" spans="1:7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93" spans="1:7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94" spans="1:7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95" spans="1:7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96" spans="1:7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411" spans="1:7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  <c r="G411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412" spans="1:7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  <c r="G412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413" spans="1:7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  <c r="G413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414" spans="1:7" x14ac:dyDescent="0.35">
      <c r="A414" s="93" t="str">
        <f>IFERROR(VLOOKUP(B414,Pobočky!$A$1:$C$45,3,FALSE)," ")</f>
        <v xml:space="preserve"> </v>
      </c>
      <c r="B414" s="93"/>
      <c r="C414" s="93" t="str">
        <f>IFERROR(VLOOKUP(B414,Pobočky!$A$1:$C$45,2,FALSE)," ")</f>
        <v xml:space="preserve"> </v>
      </c>
      <c r="G414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415" spans="1:7" x14ac:dyDescent="0.35">
      <c r="A415" s="93" t="str">
        <f>IFERROR(VLOOKUP(B415,Pobočky!$A$1:$C$45,3,FALSE)," ")</f>
        <v xml:space="preserve"> </v>
      </c>
      <c r="B415" s="93"/>
      <c r="C415" s="93" t="str">
        <f>IFERROR(VLOOKUP(B415,Pobočky!$A$1:$C$45,2,FALSE)," ")</f>
        <v xml:space="preserve"> </v>
      </c>
      <c r="G415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416" spans="1:7" x14ac:dyDescent="0.35">
      <c r="A416" s="93" t="str">
        <f>IFERROR(VLOOKUP(B416,Pobočky!$A$1:$C$45,3,FALSE)," ")</f>
        <v xml:space="preserve"> </v>
      </c>
      <c r="B416" s="93"/>
      <c r="C416" s="93" t="str">
        <f>IFERROR(VLOOKUP(B416,Pobočky!$A$1:$C$45,2,FALSE)," ")</f>
        <v xml:space="preserve"> </v>
      </c>
      <c r="G416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  <row r="417" spans="1:7" x14ac:dyDescent="0.35">
      <c r="A417" s="105" t="str">
        <f>IFERROR(VLOOKUP(B417,Pobočky!$A$1:$C$45,3,FALSE)," ")</f>
        <v xml:space="preserve"> </v>
      </c>
      <c r="B417" s="105"/>
      <c r="C417" s="105" t="str">
        <f>IFERROR(VLOOKUP(B417,Pobočky!$A$1:$C$45,2,FALSE)," ")</f>
        <v xml:space="preserve"> </v>
      </c>
      <c r="G417">
        <f>ROUND(Tabulka57891011121314151617181920212223242526272829303132333435363738394041424344454647[[#This Row],[Kapacita - počet polic]]*Tabulka57891011121314151617181920212223242526272829303132333435363738394041424344454647[[#This Row],[Kapacita - rozměr polic]]*IFERROR(VLOOKUP(Tabulka57891011121314151617181920212223242526272829303132333435363738394041424344454647[[#This Row],[Označení]],OCHy[#All],2,FALSE),0.6),0)</f>
        <v>0</v>
      </c>
    </row>
  </sheetData>
  <dataValidations count="2">
    <dataValidation type="list" allowBlank="1" showInputMessage="1" showErrorMessage="1" sqref="L2:L417">
      <formula1>"0 %,10 %,20 %,30 %,40 %,50 %,60 %,70 %,80 %,90 %,100 %"</formula1>
    </dataValidation>
    <dataValidation type="list" allowBlank="1" showInputMessage="1" showErrorMessage="1" sqref="E2:E417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B2:B417</xm:sqref>
        </x14:dataValidation>
        <x14:dataValidation type="list" allowBlank="1" showInputMessage="1" showErrorMessage="1">
          <x14:formula1>
            <xm:f>Označení!$F$2:$F$50</xm:f>
          </x14:formula1>
          <xm:sqref>F2:F417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L417"/>
  <sheetViews>
    <sheetView topLeftCell="E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14.54296875" customWidth="1"/>
    <col min="6" max="6" width="60" bestFit="1" customWidth="1"/>
    <col min="7" max="7" width="16.26953125" bestFit="1" customWidth="1"/>
    <col min="8" max="8" width="22.726562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11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f>IFERROR(VLOOKUP(B2,Pobočky!$A$1:$C$45,3,FALSE)," ")</f>
        <v>29</v>
      </c>
      <c r="B2" s="93" t="s">
        <v>12</v>
      </c>
      <c r="C2" s="93" t="str">
        <f>IFERROR(VLOOKUP(B2,Pobočky!$A$1:$C$45,2,FALSE)," ")</f>
        <v>Jihozápad</v>
      </c>
      <c r="D2" s="110" t="s">
        <v>220</v>
      </c>
      <c r="E2" s="93" t="s">
        <v>14</v>
      </c>
      <c r="F2" t="s">
        <v>130</v>
      </c>
      <c r="G2" s="9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487</v>
      </c>
      <c r="H2" s="93">
        <v>10</v>
      </c>
      <c r="I2" s="93"/>
      <c r="J2" s="93">
        <v>87</v>
      </c>
      <c r="K2" s="93" t="s">
        <v>182</v>
      </c>
      <c r="L2" s="102">
        <v>0.7</v>
      </c>
    </row>
    <row r="3" spans="1:12" x14ac:dyDescent="0.35">
      <c r="A3" s="105">
        <f>IFERROR(VLOOKUP(B3,Pobočky!$A$1:$C$45,3,FALSE)," ")</f>
        <v>29</v>
      </c>
      <c r="B3" s="105" t="s">
        <v>12</v>
      </c>
      <c r="C3" s="105" t="str">
        <f>IFERROR(VLOOKUP(B3,Pobočky!$A$1:$C$45,2,FALSE)," ")</f>
        <v>Jihozápad</v>
      </c>
      <c r="D3" s="110" t="s">
        <v>220</v>
      </c>
      <c r="E3" s="106" t="s">
        <v>14</v>
      </c>
      <c r="F3" s="106" t="s">
        <v>130</v>
      </c>
      <c r="G3" s="10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1462</v>
      </c>
      <c r="H3" s="106">
        <v>30</v>
      </c>
      <c r="I3" s="106"/>
      <c r="J3" s="106">
        <v>87</v>
      </c>
      <c r="K3" s="106" t="s">
        <v>184</v>
      </c>
      <c r="L3" s="107">
        <v>0.7</v>
      </c>
    </row>
    <row r="4" spans="1:12" x14ac:dyDescent="0.35">
      <c r="A4" s="93">
        <f>IFERROR(VLOOKUP(B4,Pobočky!$A$1:$C$45,3,FALSE)," ")</f>
        <v>29</v>
      </c>
      <c r="B4" s="93" t="s">
        <v>12</v>
      </c>
      <c r="C4" s="93" t="str">
        <f>IFERROR(VLOOKUP(B4,Pobočky!$A$1:$C$45,2,FALSE)," ")</f>
        <v>Jihozápad</v>
      </c>
      <c r="D4" s="110" t="s">
        <v>220</v>
      </c>
      <c r="E4" s="93" t="s">
        <v>14</v>
      </c>
      <c r="F4" t="s">
        <v>190</v>
      </c>
      <c r="G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647</v>
      </c>
      <c r="H4">
        <v>12</v>
      </c>
      <c r="J4">
        <v>87</v>
      </c>
      <c r="L4" s="112">
        <v>0.7</v>
      </c>
    </row>
    <row r="5" spans="1:12" x14ac:dyDescent="0.35">
      <c r="A5" s="93">
        <f>IFERROR(VLOOKUP(B5,Pobočky!$A$1:$C$45,3,FALSE)," ")</f>
        <v>29</v>
      </c>
      <c r="B5" s="93" t="s">
        <v>12</v>
      </c>
      <c r="C5" s="93" t="str">
        <f>IFERROR(VLOOKUP(B5,Pobočky!$A$1:$C$45,2,FALSE)," ")</f>
        <v>Jihozápad</v>
      </c>
      <c r="D5" s="110" t="s">
        <v>220</v>
      </c>
      <c r="E5" s="106" t="s">
        <v>14</v>
      </c>
      <c r="F5" t="s">
        <v>188</v>
      </c>
      <c r="G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438</v>
      </c>
      <c r="H5">
        <v>12</v>
      </c>
      <c r="J5" s="96">
        <v>87</v>
      </c>
      <c r="L5" s="112">
        <v>0.7</v>
      </c>
    </row>
    <row r="6" spans="1:12" x14ac:dyDescent="0.35">
      <c r="A6" s="93">
        <f>IFERROR(VLOOKUP(B6,Pobočky!$A$1:$C$45,3,FALSE)," ")</f>
        <v>29</v>
      </c>
      <c r="B6" s="93" t="s">
        <v>12</v>
      </c>
      <c r="C6" s="93" t="str">
        <f>IFERROR(VLOOKUP(B6,Pobočky!$A$1:$C$45,2,FALSE)," ")</f>
        <v>Jihozápad</v>
      </c>
      <c r="D6" s="110" t="s">
        <v>220</v>
      </c>
      <c r="E6" s="93" t="s">
        <v>14</v>
      </c>
      <c r="F6" t="s">
        <v>189</v>
      </c>
      <c r="G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146</v>
      </c>
      <c r="H6">
        <v>4</v>
      </c>
      <c r="J6" s="106">
        <v>87</v>
      </c>
      <c r="L6" s="112">
        <v>0.7</v>
      </c>
    </row>
    <row r="7" spans="1:12" x14ac:dyDescent="0.35">
      <c r="A7" s="93">
        <f>IFERROR(VLOOKUP(B7,Pobočky!$A$1:$C$45,3,FALSE)," ")</f>
        <v>29</v>
      </c>
      <c r="B7" s="93" t="s">
        <v>12</v>
      </c>
      <c r="C7" s="93" t="str">
        <f>IFERROR(VLOOKUP(B7,Pobočky!$A$1:$C$45,2,FALSE)," ")</f>
        <v>Jihozápad</v>
      </c>
      <c r="D7" s="110" t="s">
        <v>220</v>
      </c>
      <c r="E7" s="106" t="s">
        <v>14</v>
      </c>
      <c r="F7" t="s">
        <v>185</v>
      </c>
      <c r="G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271</v>
      </c>
      <c r="H7">
        <v>8</v>
      </c>
      <c r="J7">
        <v>87</v>
      </c>
      <c r="L7" s="112">
        <v>0.7</v>
      </c>
    </row>
    <row r="8" spans="1:12" x14ac:dyDescent="0.35">
      <c r="A8" s="93">
        <f>IFERROR(VLOOKUP(B8,Pobočky!$A$1:$C$45,3,FALSE)," ")</f>
        <v>29</v>
      </c>
      <c r="B8" s="93" t="s">
        <v>12</v>
      </c>
      <c r="C8" s="93" t="str">
        <f>IFERROR(VLOOKUP(B8,Pobočky!$A$1:$C$45,2,FALSE)," ")</f>
        <v>Jihozápad</v>
      </c>
      <c r="D8" s="110" t="s">
        <v>220</v>
      </c>
      <c r="E8" s="93" t="s">
        <v>14</v>
      </c>
      <c r="F8" t="s">
        <v>97</v>
      </c>
      <c r="G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31</v>
      </c>
      <c r="H8">
        <v>1</v>
      </c>
      <c r="J8" s="93">
        <v>87</v>
      </c>
      <c r="K8" t="s">
        <v>224</v>
      </c>
      <c r="L8" s="112">
        <v>0.7</v>
      </c>
    </row>
    <row r="9" spans="1:12" x14ac:dyDescent="0.35">
      <c r="A9" s="93">
        <f>IFERROR(VLOOKUP(B9,Pobočky!$A$1:$C$45,3,FALSE)," ")</f>
        <v>29</v>
      </c>
      <c r="B9" s="93" t="s">
        <v>12</v>
      </c>
      <c r="C9" s="93" t="str">
        <f>IFERROR(VLOOKUP(B9,Pobočky!$A$1:$C$45,2,FALSE)," ")</f>
        <v>Jihozápad</v>
      </c>
      <c r="D9" s="110" t="s">
        <v>220</v>
      </c>
      <c r="E9" s="106" t="s">
        <v>14</v>
      </c>
      <c r="F9" t="s">
        <v>97</v>
      </c>
      <c r="G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78</v>
      </c>
      <c r="H9">
        <v>2.5</v>
      </c>
      <c r="J9" s="106">
        <v>87</v>
      </c>
      <c r="K9" t="s">
        <v>227</v>
      </c>
      <c r="L9" s="112">
        <v>0.7</v>
      </c>
    </row>
    <row r="10" spans="1:12" x14ac:dyDescent="0.35">
      <c r="A10" s="93">
        <f>IFERROR(VLOOKUP(B10,Pobočky!$A$1:$C$45,3,FALSE)," ")</f>
        <v>29</v>
      </c>
      <c r="B10" s="93" t="s">
        <v>12</v>
      </c>
      <c r="C10" s="93" t="str">
        <f>IFERROR(VLOOKUP(B10,Pobočky!$A$1:$C$45,2,FALSE)," ")</f>
        <v>Jihozápad</v>
      </c>
      <c r="D10" t="s">
        <v>220</v>
      </c>
      <c r="E10" s="93" t="s">
        <v>14</v>
      </c>
      <c r="F10" t="s">
        <v>97</v>
      </c>
      <c r="G1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16</v>
      </c>
      <c r="H10">
        <v>0.5</v>
      </c>
      <c r="J10">
        <v>87</v>
      </c>
      <c r="K10" t="s">
        <v>228</v>
      </c>
      <c r="L10" s="112">
        <v>0.7</v>
      </c>
    </row>
    <row r="11" spans="1:12" x14ac:dyDescent="0.35">
      <c r="A11" s="93">
        <f>IFERROR(VLOOKUP(B11,Pobočky!$A$1:$C$45,3,FALSE)," ")</f>
        <v>29</v>
      </c>
      <c r="B11" s="93" t="s">
        <v>12</v>
      </c>
      <c r="C11" s="93" t="str">
        <f>IFERROR(VLOOKUP(B11,Pobočky!$A$1:$C$45,2,FALSE)," ")</f>
        <v>Jihozápad</v>
      </c>
      <c r="D11" t="s">
        <v>220</v>
      </c>
      <c r="E11" s="106" t="s">
        <v>14</v>
      </c>
      <c r="F11" t="s">
        <v>261</v>
      </c>
      <c r="G1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418</v>
      </c>
      <c r="H11">
        <v>8</v>
      </c>
      <c r="J11" s="96">
        <v>87</v>
      </c>
      <c r="K11" t="s">
        <v>222</v>
      </c>
      <c r="L11" s="112">
        <v>0.7</v>
      </c>
    </row>
    <row r="12" spans="1:12" x14ac:dyDescent="0.35">
      <c r="A12" s="93">
        <f>IFERROR(VLOOKUP(B12,Pobočky!$A$1:$C$45,3,FALSE)," ")</f>
        <v>29</v>
      </c>
      <c r="B12" s="93" t="s">
        <v>12</v>
      </c>
      <c r="C12" s="93" t="str">
        <f>IFERROR(VLOOKUP(B12,Pobočky!$A$1:$C$45,2,FALSE)," ")</f>
        <v>Jihozápad</v>
      </c>
      <c r="D12" s="110" t="s">
        <v>229</v>
      </c>
      <c r="E12" t="s">
        <v>20</v>
      </c>
      <c r="F12" t="s">
        <v>130</v>
      </c>
      <c r="G1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18416</v>
      </c>
      <c r="H12">
        <v>378</v>
      </c>
      <c r="J12">
        <v>87</v>
      </c>
      <c r="L12" s="112">
        <v>0.7</v>
      </c>
    </row>
    <row r="13" spans="1:12" x14ac:dyDescent="0.35">
      <c r="A13" s="93">
        <f>IFERROR(VLOOKUP(B13,Pobočky!$A$1:$C$45,3,FALSE)," ")</f>
        <v>29</v>
      </c>
      <c r="B13" s="93" t="s">
        <v>12</v>
      </c>
      <c r="C13" s="93" t="str">
        <f>IFERROR(VLOOKUP(B13,Pobočky!$A$1:$C$45,2,FALSE)," ")</f>
        <v>Jihozápad</v>
      </c>
      <c r="D13" s="110" t="s">
        <v>229</v>
      </c>
      <c r="E13" t="s">
        <v>20</v>
      </c>
      <c r="F13" t="s">
        <v>181</v>
      </c>
      <c r="G1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940</v>
      </c>
      <c r="H13">
        <v>36</v>
      </c>
      <c r="J13" s="96">
        <v>87</v>
      </c>
      <c r="L13" s="112">
        <v>0.7</v>
      </c>
    </row>
    <row r="14" spans="1:12" x14ac:dyDescent="0.35">
      <c r="A14" s="93">
        <f>IFERROR(VLOOKUP(B14,Pobočky!$A$1:$C$45,3,FALSE)," ")</f>
        <v>29</v>
      </c>
      <c r="B14" s="93" t="s">
        <v>12</v>
      </c>
      <c r="C14" s="93" t="str">
        <f>IFERROR(VLOOKUP(B14,Pobočky!$A$1:$C$45,2,FALSE)," ")</f>
        <v>Jihozápad</v>
      </c>
      <c r="D14" s="110" t="s">
        <v>229</v>
      </c>
      <c r="E14" t="s">
        <v>20</v>
      </c>
      <c r="F14" t="s">
        <v>261</v>
      </c>
      <c r="G1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313</v>
      </c>
      <c r="H14">
        <v>6</v>
      </c>
      <c r="J14">
        <v>87</v>
      </c>
      <c r="K14" t="s">
        <v>266</v>
      </c>
      <c r="L14" s="112">
        <v>0.7</v>
      </c>
    </row>
    <row r="15" spans="1:12" x14ac:dyDescent="0.35">
      <c r="A15" s="93">
        <f>IFERROR(VLOOKUP(B15,Pobočky!$A$1:$C$45,3,FALSE)," ")</f>
        <v>29</v>
      </c>
      <c r="B15" s="93" t="s">
        <v>12</v>
      </c>
      <c r="C15" s="93" t="str">
        <f>IFERROR(VLOOKUP(B15,Pobočky!$A$1:$C$45,2,FALSE)," ")</f>
        <v>Jihozápad</v>
      </c>
      <c r="D15" s="110" t="s">
        <v>229</v>
      </c>
      <c r="E15" t="s">
        <v>20</v>
      </c>
      <c r="F15" t="s">
        <v>261</v>
      </c>
      <c r="G1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1566</v>
      </c>
      <c r="H15">
        <v>30</v>
      </c>
      <c r="J15" s="96">
        <v>87</v>
      </c>
      <c r="L15" s="112">
        <v>0.7</v>
      </c>
    </row>
    <row r="16" spans="1:12" x14ac:dyDescent="0.35">
      <c r="A16" s="93">
        <f>IFERROR(VLOOKUP(B16,Pobočky!$A$1:$C$45,3,FALSE)," ")</f>
        <v>29</v>
      </c>
      <c r="B16" s="93" t="s">
        <v>12</v>
      </c>
      <c r="C16" s="93" t="str">
        <f>IFERROR(VLOOKUP(B16,Pobočky!$A$1:$C$45,2,FALSE)," ")</f>
        <v>Jihozápad</v>
      </c>
      <c r="D16" s="110" t="s">
        <v>229</v>
      </c>
      <c r="E16" t="s">
        <v>20</v>
      </c>
      <c r="F16" t="s">
        <v>97</v>
      </c>
      <c r="G1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31</v>
      </c>
      <c r="H16">
        <v>1</v>
      </c>
      <c r="J16">
        <v>87</v>
      </c>
      <c r="K16" t="s">
        <v>224</v>
      </c>
      <c r="L16" s="112">
        <v>0.7</v>
      </c>
    </row>
    <row r="17" spans="1:12" x14ac:dyDescent="0.35">
      <c r="A17" s="93">
        <f>IFERROR(VLOOKUP(B17,Pobočky!$A$1:$C$45,3,FALSE)," ")</f>
        <v>29</v>
      </c>
      <c r="B17" s="93" t="s">
        <v>12</v>
      </c>
      <c r="C17" s="93" t="str">
        <f>IFERROR(VLOOKUP(B17,Pobočky!$A$1:$C$45,2,FALSE)," ")</f>
        <v>Jihozápad</v>
      </c>
      <c r="D17" s="110" t="s">
        <v>229</v>
      </c>
      <c r="E17" t="s">
        <v>20</v>
      </c>
      <c r="F17" t="s">
        <v>97</v>
      </c>
      <c r="G1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63</v>
      </c>
      <c r="H17">
        <v>2</v>
      </c>
      <c r="J17" s="96">
        <v>87</v>
      </c>
      <c r="K17" t="s">
        <v>225</v>
      </c>
      <c r="L17" s="112">
        <v>0.7</v>
      </c>
    </row>
    <row r="18" spans="1:12" x14ac:dyDescent="0.35">
      <c r="A18" s="93">
        <f>IFERROR(VLOOKUP(B18,Pobočky!$A$1:$C$45,3,FALSE)," ")</f>
        <v>29</v>
      </c>
      <c r="B18" s="93" t="s">
        <v>12</v>
      </c>
      <c r="C18" s="93" t="str">
        <f>IFERROR(VLOOKUP(B18,Pobočky!$A$1:$C$45,2,FALSE)," ")</f>
        <v>Jihozápad</v>
      </c>
      <c r="D18" s="110" t="s">
        <v>229</v>
      </c>
      <c r="E18" t="s">
        <v>20</v>
      </c>
      <c r="F18" t="s">
        <v>97</v>
      </c>
      <c r="G1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94</v>
      </c>
      <c r="H18">
        <v>3</v>
      </c>
      <c r="I18">
        <v>2</v>
      </c>
      <c r="J18">
        <v>87</v>
      </c>
      <c r="K18" t="s">
        <v>226</v>
      </c>
      <c r="L18" s="112">
        <v>0.7</v>
      </c>
    </row>
    <row r="19" spans="1:12" x14ac:dyDescent="0.35">
      <c r="A19" s="93">
        <f>IFERROR(VLOOKUP(B19,Pobočky!$A$1:$C$45,3,FALSE)," ")</f>
        <v>29</v>
      </c>
      <c r="B19" s="93" t="s">
        <v>12</v>
      </c>
      <c r="C19" s="93" t="str">
        <f>IFERROR(VLOOKUP(B19,Pobočky!$A$1:$C$45,2,FALSE)," ")</f>
        <v>Jihozápad</v>
      </c>
      <c r="D19" s="110" t="s">
        <v>229</v>
      </c>
      <c r="E19" t="s">
        <v>20</v>
      </c>
      <c r="F19" t="s">
        <v>97</v>
      </c>
      <c r="G1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470</v>
      </c>
      <c r="H19">
        <v>15</v>
      </c>
      <c r="I19">
        <v>16</v>
      </c>
      <c r="J19" s="96">
        <v>87</v>
      </c>
      <c r="K19" t="s">
        <v>227</v>
      </c>
      <c r="L19" s="112">
        <v>0.7</v>
      </c>
    </row>
    <row r="20" spans="1:12" x14ac:dyDescent="0.35">
      <c r="A20" s="93">
        <f>IFERROR(VLOOKUP(B20,Pobočky!$A$1:$C$45,3,FALSE)," ")</f>
        <v>29</v>
      </c>
      <c r="B20" s="93" t="s">
        <v>12</v>
      </c>
      <c r="C20" s="93" t="str">
        <f>IFERROR(VLOOKUP(B20,Pobočky!$A$1:$C$45,2,FALSE)," ")</f>
        <v>Jihozápad</v>
      </c>
      <c r="D20" s="110" t="s">
        <v>229</v>
      </c>
      <c r="E20" t="s">
        <v>20</v>
      </c>
      <c r="F20" t="s">
        <v>97</v>
      </c>
      <c r="G2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63</v>
      </c>
      <c r="H20">
        <v>2</v>
      </c>
      <c r="J20">
        <v>87</v>
      </c>
      <c r="K20" t="s">
        <v>228</v>
      </c>
      <c r="L20" s="112">
        <v>0.7</v>
      </c>
    </row>
    <row r="21" spans="1:12" x14ac:dyDescent="0.35">
      <c r="A21" s="93">
        <f>IFERROR(VLOOKUP(B21,Pobočky!$A$1:$C$45,3,FALSE)," ")</f>
        <v>29</v>
      </c>
      <c r="B21" s="93" t="s">
        <v>12</v>
      </c>
      <c r="C21" s="93" t="str">
        <f>IFERROR(VLOOKUP(B21,Pobočky!$A$1:$C$45,2,FALSE)," ")</f>
        <v>Jihozápad</v>
      </c>
      <c r="D21" s="110" t="s">
        <v>229</v>
      </c>
      <c r="E21" t="s">
        <v>20</v>
      </c>
      <c r="F21" t="s">
        <v>97</v>
      </c>
      <c r="G2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31</v>
      </c>
      <c r="H21">
        <v>1</v>
      </c>
      <c r="J21" s="96">
        <v>87</v>
      </c>
      <c r="K21" s="110" t="s">
        <v>120</v>
      </c>
      <c r="L21" s="112">
        <v>0.7</v>
      </c>
    </row>
    <row r="22" spans="1:12" x14ac:dyDescent="0.35">
      <c r="A22" s="93">
        <f>IFERROR(VLOOKUP(B22,Pobočky!$A$1:$C$45,3,FALSE)," ")</f>
        <v>29</v>
      </c>
      <c r="B22" s="93" t="s">
        <v>12</v>
      </c>
      <c r="C22" s="93" t="str">
        <f>IFERROR(VLOOKUP(B22,Pobočky!$A$1:$C$45,2,FALSE)," ")</f>
        <v>Jihozápad</v>
      </c>
      <c r="D22" s="110" t="s">
        <v>230</v>
      </c>
      <c r="E22" t="s">
        <v>14</v>
      </c>
      <c r="F22" t="s">
        <v>130</v>
      </c>
      <c r="G2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1949</v>
      </c>
      <c r="H22">
        <v>40</v>
      </c>
      <c r="J22">
        <v>87</v>
      </c>
      <c r="L22" s="112">
        <v>0.7</v>
      </c>
    </row>
    <row r="23" spans="1:12" x14ac:dyDescent="0.35">
      <c r="A23" s="105">
        <f>IFERROR(VLOOKUP(B23,Pobočky!$A$1:$C$45,3,FALSE)," ")</f>
        <v>29</v>
      </c>
      <c r="B23" s="93" t="s">
        <v>12</v>
      </c>
      <c r="C23" s="105" t="str">
        <f>IFERROR(VLOOKUP(B23,Pobočky!$A$1:$C$45,2,FALSE)," ")</f>
        <v>Jihozápad</v>
      </c>
      <c r="D23" s="110" t="s">
        <v>230</v>
      </c>
      <c r="E23" t="s">
        <v>14</v>
      </c>
      <c r="F23" t="s">
        <v>193</v>
      </c>
      <c r="G2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162</v>
      </c>
      <c r="H23">
        <v>6</v>
      </c>
      <c r="J23">
        <v>87</v>
      </c>
      <c r="L23" s="112">
        <v>0.7</v>
      </c>
    </row>
    <row r="24" spans="1:12" x14ac:dyDescent="0.35">
      <c r="A24" s="93">
        <f>IFERROR(VLOOKUP(B24,Pobočky!$A$1:$C$45,3,FALSE)," ")</f>
        <v>29</v>
      </c>
      <c r="B24" s="93" t="s">
        <v>12</v>
      </c>
      <c r="C24" s="93" t="str">
        <f>IFERROR(VLOOKUP(B24,Pobočky!$A$1:$C$45,2,FALSE)," ")</f>
        <v>Jihozápad</v>
      </c>
      <c r="D24" s="110" t="s">
        <v>230</v>
      </c>
      <c r="E24" t="s">
        <v>14</v>
      </c>
      <c r="F24" t="s">
        <v>192</v>
      </c>
      <c r="G2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56</v>
      </c>
      <c r="H24">
        <v>2</v>
      </c>
      <c r="J24">
        <v>87</v>
      </c>
      <c r="L24" s="112">
        <v>0.7</v>
      </c>
    </row>
    <row r="25" spans="1:12" x14ac:dyDescent="0.35">
      <c r="A25" s="93">
        <f>IFERROR(VLOOKUP(B25,Pobočky!$A$1:$C$45,3,FALSE)," ")</f>
        <v>29</v>
      </c>
      <c r="B25" s="93" t="s">
        <v>12</v>
      </c>
      <c r="C25" s="93" t="str">
        <f>IFERROR(VLOOKUP(B25,Pobočky!$A$1:$C$45,2,FALSE)," ")</f>
        <v>Jihozápad</v>
      </c>
      <c r="D25" s="110" t="s">
        <v>230</v>
      </c>
      <c r="E25" t="s">
        <v>14</v>
      </c>
      <c r="F25" t="s">
        <v>130</v>
      </c>
      <c r="G2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390</v>
      </c>
      <c r="H25">
        <v>8</v>
      </c>
      <c r="J25">
        <v>87</v>
      </c>
      <c r="K25" t="s">
        <v>36</v>
      </c>
      <c r="L25" s="112">
        <v>0.4</v>
      </c>
    </row>
    <row r="26" spans="1:12" x14ac:dyDescent="0.35">
      <c r="A26" s="93">
        <f>IFERROR(VLOOKUP(B26,Pobočky!$A$1:$C$45,3,FALSE)," ")</f>
        <v>29</v>
      </c>
      <c r="B26" s="93" t="s">
        <v>12</v>
      </c>
      <c r="C26" s="93" t="str">
        <f>IFERROR(VLOOKUP(B26,Pobočky!$A$1:$C$45,2,FALSE)," ")</f>
        <v>Jihozápad</v>
      </c>
      <c r="D26" s="110" t="s">
        <v>231</v>
      </c>
      <c r="E26" t="s">
        <v>20</v>
      </c>
      <c r="F26" t="s">
        <v>193</v>
      </c>
      <c r="G2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647</v>
      </c>
      <c r="H26">
        <v>24</v>
      </c>
      <c r="J26">
        <v>87</v>
      </c>
      <c r="L26" s="112">
        <v>0.7</v>
      </c>
    </row>
    <row r="27" spans="1:12" x14ac:dyDescent="0.35">
      <c r="A27" s="93">
        <f>IFERROR(VLOOKUP(B27,Pobočky!$A$1:$C$45,3,FALSE)," ")</f>
        <v>29</v>
      </c>
      <c r="B27" s="93" t="s">
        <v>12</v>
      </c>
      <c r="C27" s="93" t="str">
        <f>IFERROR(VLOOKUP(B27,Pobočky!$A$1:$C$45,2,FALSE)," ")</f>
        <v>Jihozápad</v>
      </c>
      <c r="D27" s="110" t="s">
        <v>231</v>
      </c>
      <c r="E27" t="s">
        <v>20</v>
      </c>
      <c r="F27" t="s">
        <v>192</v>
      </c>
      <c r="G2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668</v>
      </c>
      <c r="H27">
        <v>24</v>
      </c>
      <c r="J27">
        <v>87</v>
      </c>
      <c r="L27" s="112">
        <v>0.7</v>
      </c>
    </row>
    <row r="28" spans="1:12" x14ac:dyDescent="0.35">
      <c r="A28" s="93">
        <f>IFERROR(VLOOKUP(B28,Pobočky!$A$1:$C$45,3,FALSE)," ")</f>
        <v>29</v>
      </c>
      <c r="B28" s="93" t="s">
        <v>12</v>
      </c>
      <c r="C28" s="93" t="str">
        <f>IFERROR(VLOOKUP(B28,Pobočky!$A$1:$C$45,2,FALSE)," ")</f>
        <v>Jihozápad</v>
      </c>
      <c r="D28" s="110" t="s">
        <v>231</v>
      </c>
      <c r="E28" t="s">
        <v>20</v>
      </c>
      <c r="F28" t="s">
        <v>130</v>
      </c>
      <c r="G2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325</v>
      </c>
      <c r="H28">
        <v>10</v>
      </c>
      <c r="J28">
        <v>58</v>
      </c>
      <c r="K28" t="s">
        <v>36</v>
      </c>
      <c r="L28" s="112">
        <v>0.4</v>
      </c>
    </row>
    <row r="29" spans="1:12" x14ac:dyDescent="0.35">
      <c r="A29" s="93">
        <f>IFERROR(VLOOKUP(B29,Pobočky!$A$1:$C$45,3,FALSE)," ")</f>
        <v>29</v>
      </c>
      <c r="B29" s="93" t="s">
        <v>12</v>
      </c>
      <c r="C29" s="93" t="str">
        <f>IFERROR(VLOOKUP(B29,Pobočky!$A$1:$C$45,2,FALSE)," ")</f>
        <v>Jihozápad</v>
      </c>
      <c r="D29" s="110" t="s">
        <v>231</v>
      </c>
      <c r="E29" t="s">
        <v>20</v>
      </c>
      <c r="F29" t="s">
        <v>130</v>
      </c>
      <c r="G2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  <c r="K29" t="s">
        <v>354</v>
      </c>
      <c r="L29" s="112">
        <v>0.3</v>
      </c>
    </row>
    <row r="30" spans="1:12" x14ac:dyDescent="0.35">
      <c r="A30" s="93">
        <f>IFERROR(VLOOKUP(B30,Pobočky!$A$1:$C$45,3,FALSE)," ")</f>
        <v>29</v>
      </c>
      <c r="B30" s="93" t="s">
        <v>12</v>
      </c>
      <c r="C30" s="93" t="str">
        <f>IFERROR(VLOOKUP(B30,Pobočky!$A$1:$C$45,2,FALSE)," ")</f>
        <v>Jihozápad</v>
      </c>
      <c r="D30" s="110" t="s">
        <v>232</v>
      </c>
      <c r="E30" t="s">
        <v>14</v>
      </c>
      <c r="F30" t="s">
        <v>130</v>
      </c>
      <c r="G3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  <c r="K30" t="s">
        <v>355</v>
      </c>
      <c r="L30" s="112">
        <v>0.4</v>
      </c>
    </row>
    <row r="31" spans="1:12" x14ac:dyDescent="0.35">
      <c r="A31" s="93">
        <f>IFERROR(VLOOKUP(B31,Pobočky!$A$1:$C$45,3,FALSE)," ")</f>
        <v>29</v>
      </c>
      <c r="B31" s="93" t="s">
        <v>12</v>
      </c>
      <c r="C31" s="93" t="str">
        <f>IFERROR(VLOOKUP(B31,Pobočky!$A$1:$C$45,2,FALSE)," ")</f>
        <v>Jihozápad</v>
      </c>
      <c r="D31" s="110" t="s">
        <v>233</v>
      </c>
      <c r="E31" t="s">
        <v>28</v>
      </c>
      <c r="F31" t="s">
        <v>149</v>
      </c>
      <c r="G3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18</v>
      </c>
      <c r="H31">
        <v>0.5</v>
      </c>
      <c r="J31">
        <v>87</v>
      </c>
      <c r="K31" t="s">
        <v>356</v>
      </c>
      <c r="L31" s="112">
        <v>0.6</v>
      </c>
    </row>
    <row r="32" spans="1:12" x14ac:dyDescent="0.35">
      <c r="A32" s="93">
        <f>IFERROR(VLOOKUP(B32,Pobočky!$A$1:$C$45,3,FALSE)," ")</f>
        <v>29</v>
      </c>
      <c r="B32" s="93" t="s">
        <v>12</v>
      </c>
      <c r="C32" s="93" t="str">
        <f>IFERROR(VLOOKUP(B32,Pobočky!$A$1:$C$45,2,FALSE)," ")</f>
        <v>Jihozápad</v>
      </c>
      <c r="D32" s="110" t="s">
        <v>233</v>
      </c>
      <c r="E32" t="s">
        <v>28</v>
      </c>
      <c r="F32" t="s">
        <v>140</v>
      </c>
      <c r="G3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162</v>
      </c>
      <c r="H32">
        <v>3</v>
      </c>
      <c r="J32">
        <v>87</v>
      </c>
      <c r="L32" s="112">
        <v>0.6</v>
      </c>
    </row>
    <row r="33" spans="1:12" x14ac:dyDescent="0.35">
      <c r="A33" s="93">
        <f>IFERROR(VLOOKUP(B33,Pobočky!$A$1:$C$45,3,FALSE)," ")</f>
        <v>29</v>
      </c>
      <c r="B33" s="93" t="s">
        <v>12</v>
      </c>
      <c r="C33" s="93" t="str">
        <f>IFERROR(VLOOKUP(B33,Pobočky!$A$1:$C$45,2,FALSE)," ")</f>
        <v>Jihozápad</v>
      </c>
      <c r="D33" s="110" t="s">
        <v>233</v>
      </c>
      <c r="E33" t="s">
        <v>28</v>
      </c>
      <c r="F33" t="s">
        <v>143</v>
      </c>
      <c r="G3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413</v>
      </c>
      <c r="H33">
        <v>12.5</v>
      </c>
      <c r="J33">
        <v>87</v>
      </c>
      <c r="L33" s="112">
        <v>0.6</v>
      </c>
    </row>
    <row r="34" spans="1:12" x14ac:dyDescent="0.35">
      <c r="A34" s="93">
        <f>IFERROR(VLOOKUP(B34,Pobočky!$A$1:$C$45,3,FALSE)," ")</f>
        <v>29</v>
      </c>
      <c r="B34" s="93" t="s">
        <v>12</v>
      </c>
      <c r="C34" s="93" t="str">
        <f>IFERROR(VLOOKUP(B34,Pobočky!$A$1:$C$45,2,FALSE)," ")</f>
        <v>Jihozápad</v>
      </c>
      <c r="D34" s="110" t="s">
        <v>233</v>
      </c>
      <c r="E34" t="s">
        <v>28</v>
      </c>
      <c r="F34" t="s">
        <v>146</v>
      </c>
      <c r="G3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144</v>
      </c>
      <c r="H34">
        <v>3</v>
      </c>
      <c r="J34">
        <v>87</v>
      </c>
      <c r="L34" s="112">
        <v>0.6</v>
      </c>
    </row>
    <row r="35" spans="1:12" x14ac:dyDescent="0.35">
      <c r="A35" s="93">
        <f>IFERROR(VLOOKUP(B35,Pobočky!$A$1:$C$45,3,FALSE)," ")</f>
        <v>29</v>
      </c>
      <c r="B35" s="93" t="s">
        <v>12</v>
      </c>
      <c r="C35" s="93" t="str">
        <f>IFERROR(VLOOKUP(B35,Pobočky!$A$1:$C$45,2,FALSE)," ")</f>
        <v>Jihozápad</v>
      </c>
      <c r="D35" s="110" t="s">
        <v>233</v>
      </c>
      <c r="E35" t="s">
        <v>28</v>
      </c>
      <c r="F35" t="s">
        <v>155</v>
      </c>
      <c r="G3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932</v>
      </c>
      <c r="H35">
        <v>21</v>
      </c>
      <c r="J35">
        <v>87</v>
      </c>
      <c r="L35" s="112">
        <v>0.6</v>
      </c>
    </row>
    <row r="36" spans="1:12" x14ac:dyDescent="0.35">
      <c r="A36" s="93">
        <f>IFERROR(VLOOKUP(B36,Pobočky!$A$1:$C$45,3,FALSE)," ")</f>
        <v>29</v>
      </c>
      <c r="B36" s="93" t="s">
        <v>12</v>
      </c>
      <c r="C36" s="93" t="str">
        <f>IFERROR(VLOOKUP(B36,Pobočky!$A$1:$C$45,2,FALSE)," ")</f>
        <v>Jihozápad</v>
      </c>
      <c r="D36" s="110" t="s">
        <v>233</v>
      </c>
      <c r="E36" t="s">
        <v>28</v>
      </c>
      <c r="F36" t="s">
        <v>158</v>
      </c>
      <c r="G3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123</v>
      </c>
      <c r="H36">
        <v>3</v>
      </c>
      <c r="J36">
        <v>87</v>
      </c>
      <c r="L36" s="112">
        <v>0.6</v>
      </c>
    </row>
    <row r="37" spans="1:12" x14ac:dyDescent="0.35">
      <c r="A37" s="93">
        <f>IFERROR(VLOOKUP(B37,Pobočky!$A$1:$C$45,3,FALSE)," ")</f>
        <v>29</v>
      </c>
      <c r="B37" s="93" t="s">
        <v>12</v>
      </c>
      <c r="C37" s="93" t="str">
        <f>IFERROR(VLOOKUP(B37,Pobočky!$A$1:$C$45,2,FALSE)," ")</f>
        <v>Jihozápad</v>
      </c>
      <c r="D37" s="110" t="s">
        <v>233</v>
      </c>
      <c r="E37" t="s">
        <v>28</v>
      </c>
      <c r="F37" t="s">
        <v>160</v>
      </c>
      <c r="G3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205</v>
      </c>
      <c r="H37">
        <v>4</v>
      </c>
      <c r="J37">
        <v>87</v>
      </c>
      <c r="L37" s="112">
        <v>0.6</v>
      </c>
    </row>
    <row r="38" spans="1:12" x14ac:dyDescent="0.35">
      <c r="A38" s="93">
        <f>IFERROR(VLOOKUP(B38,Pobočky!$A$1:$C$45,3,FALSE)," ")</f>
        <v>29</v>
      </c>
      <c r="B38" s="93" t="s">
        <v>12</v>
      </c>
      <c r="C38" s="93" t="str">
        <f>IFERROR(VLOOKUP(B38,Pobočky!$A$1:$C$45,2,FALSE)," ")</f>
        <v>Jihozápad</v>
      </c>
      <c r="D38" s="110" t="s">
        <v>233</v>
      </c>
      <c r="E38" t="s">
        <v>28</v>
      </c>
      <c r="F38" t="s">
        <v>166</v>
      </c>
      <c r="G3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144</v>
      </c>
      <c r="H38">
        <v>3</v>
      </c>
      <c r="J38">
        <v>87</v>
      </c>
      <c r="L38" s="112">
        <v>0.6</v>
      </c>
    </row>
    <row r="39" spans="1:12" x14ac:dyDescent="0.35">
      <c r="A39" s="93">
        <f>IFERROR(VLOOKUP(B39,Pobočky!$A$1:$C$45,3,FALSE)," ")</f>
        <v>29</v>
      </c>
      <c r="B39" s="93" t="s">
        <v>12</v>
      </c>
      <c r="C39" s="93" t="str">
        <f>IFERROR(VLOOKUP(B39,Pobočky!$A$1:$C$45,2,FALSE)," ")</f>
        <v>Jihozápad</v>
      </c>
      <c r="D39" s="110" t="s">
        <v>233</v>
      </c>
      <c r="E39" t="s">
        <v>28</v>
      </c>
      <c r="F39" t="s">
        <v>167</v>
      </c>
      <c r="G3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44</v>
      </c>
      <c r="H39">
        <v>1</v>
      </c>
      <c r="J39">
        <v>87</v>
      </c>
      <c r="L39" s="112">
        <v>0.6</v>
      </c>
    </row>
    <row r="40" spans="1:12" x14ac:dyDescent="0.35">
      <c r="A40" s="93">
        <f>IFERROR(VLOOKUP(B40,Pobočky!$A$1:$C$45,3,FALSE)," ")</f>
        <v>29</v>
      </c>
      <c r="B40" s="93" t="s">
        <v>12</v>
      </c>
      <c r="C40" s="93" t="str">
        <f>IFERROR(VLOOKUP(B40,Pobočky!$A$1:$C$45,2,FALSE)," ")</f>
        <v>Jihozápad</v>
      </c>
      <c r="D40" s="110" t="s">
        <v>233</v>
      </c>
      <c r="E40" t="s">
        <v>28</v>
      </c>
      <c r="F40" t="s">
        <v>169</v>
      </c>
      <c r="G4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120</v>
      </c>
      <c r="H40">
        <v>3</v>
      </c>
      <c r="J40">
        <v>87</v>
      </c>
      <c r="L40" s="112">
        <v>0.6</v>
      </c>
    </row>
    <row r="41" spans="1:12" x14ac:dyDescent="0.35">
      <c r="A41" s="93">
        <f>IFERROR(VLOOKUP(B41,Pobočky!$A$1:$C$45,3,FALSE)," ")</f>
        <v>29</v>
      </c>
      <c r="B41" s="93" t="s">
        <v>12</v>
      </c>
      <c r="C41" s="93" t="str">
        <f>IFERROR(VLOOKUP(B41,Pobočky!$A$1:$C$45,2,FALSE)," ")</f>
        <v>Jihozápad</v>
      </c>
      <c r="D41" s="110" t="s">
        <v>233</v>
      </c>
      <c r="E41" t="s">
        <v>28</v>
      </c>
      <c r="F41" t="s">
        <v>170</v>
      </c>
      <c r="G4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205</v>
      </c>
      <c r="H41">
        <v>4</v>
      </c>
      <c r="J41">
        <v>87</v>
      </c>
      <c r="L41" s="112">
        <v>0.6</v>
      </c>
    </row>
    <row r="42" spans="1:12" x14ac:dyDescent="0.35">
      <c r="A42" s="93">
        <f>IFERROR(VLOOKUP(B42,Pobočky!$A$1:$C$45,3,FALSE)," ")</f>
        <v>29</v>
      </c>
      <c r="B42" s="93" t="s">
        <v>12</v>
      </c>
      <c r="C42" s="93" t="str">
        <f>IFERROR(VLOOKUP(B42,Pobočky!$A$1:$C$45,2,FALSE)," ")</f>
        <v>Jihozápad</v>
      </c>
      <c r="D42" s="110" t="s">
        <v>233</v>
      </c>
      <c r="E42" t="s">
        <v>28</v>
      </c>
      <c r="F42" t="s">
        <v>171</v>
      </c>
      <c r="G4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44</v>
      </c>
      <c r="H42">
        <v>3</v>
      </c>
      <c r="J42">
        <v>87</v>
      </c>
      <c r="L42" s="112">
        <v>0.6</v>
      </c>
    </row>
    <row r="43" spans="1:12" x14ac:dyDescent="0.35">
      <c r="A43" s="93">
        <f>IFERROR(VLOOKUP(B43,Pobočky!$A$1:$C$45,3,FALSE)," ")</f>
        <v>29</v>
      </c>
      <c r="B43" s="93" t="s">
        <v>12</v>
      </c>
      <c r="C43" s="93" t="str">
        <f>IFERROR(VLOOKUP(B43,Pobočky!$A$1:$C$45,2,FALSE)," ")</f>
        <v>Jihozápad</v>
      </c>
      <c r="D43" s="110" t="s">
        <v>233</v>
      </c>
      <c r="E43" t="s">
        <v>28</v>
      </c>
      <c r="F43" t="s">
        <v>172</v>
      </c>
      <c r="G4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80</v>
      </c>
      <c r="H43">
        <v>2</v>
      </c>
      <c r="J43">
        <v>87</v>
      </c>
      <c r="L43" s="112">
        <v>0.6</v>
      </c>
    </row>
    <row r="44" spans="1:12" x14ac:dyDescent="0.35">
      <c r="A44" s="93">
        <f>IFERROR(VLOOKUP(B44,Pobočky!$A$1:$C$45,3,FALSE)," ")</f>
        <v>29</v>
      </c>
      <c r="B44" s="93" t="s">
        <v>12</v>
      </c>
      <c r="C44" s="93" t="str">
        <f>IFERROR(VLOOKUP(B44,Pobočky!$A$1:$C$45,2,FALSE)," ")</f>
        <v>Jihozápad</v>
      </c>
      <c r="D44" s="110" t="s">
        <v>233</v>
      </c>
      <c r="E44" t="s">
        <v>28</v>
      </c>
      <c r="F44" t="s">
        <v>174</v>
      </c>
      <c r="G4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68</v>
      </c>
      <c r="H44">
        <v>2</v>
      </c>
      <c r="J44">
        <v>87</v>
      </c>
      <c r="L44" s="112">
        <v>0.6</v>
      </c>
    </row>
    <row r="45" spans="1:12" x14ac:dyDescent="0.35">
      <c r="A45" s="93">
        <f>IFERROR(VLOOKUP(B45,Pobočky!$A$1:$C$45,3,FALSE)," ")</f>
        <v>29</v>
      </c>
      <c r="B45" s="93" t="s">
        <v>12</v>
      </c>
      <c r="C45" s="93" t="str">
        <f>IFERROR(VLOOKUP(B45,Pobočky!$A$1:$C$45,2,FALSE)," ")</f>
        <v>Jihozápad</v>
      </c>
      <c r="D45" s="110" t="s">
        <v>233</v>
      </c>
      <c r="E45" t="s">
        <v>28</v>
      </c>
      <c r="F45" t="s">
        <v>175</v>
      </c>
      <c r="G4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292</v>
      </c>
      <c r="H45">
        <v>6</v>
      </c>
      <c r="J45">
        <v>87</v>
      </c>
      <c r="L45" s="112">
        <v>0.6</v>
      </c>
    </row>
    <row r="46" spans="1:12" x14ac:dyDescent="0.35">
      <c r="A46" s="93">
        <f>IFERROR(VLOOKUP(B46,Pobočky!$A$1:$C$45,3,FALSE)," ")</f>
        <v>29</v>
      </c>
      <c r="B46" s="93" t="s">
        <v>12</v>
      </c>
      <c r="C46" s="93" t="str">
        <f>IFERROR(VLOOKUP(B46,Pobočky!$A$1:$C$45,2,FALSE)," ")</f>
        <v>Jihozápad</v>
      </c>
      <c r="D46" s="110" t="s">
        <v>233</v>
      </c>
      <c r="E46" t="s">
        <v>28</v>
      </c>
      <c r="F46" t="s">
        <v>176</v>
      </c>
      <c r="G4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233</v>
      </c>
      <c r="H46">
        <v>4</v>
      </c>
      <c r="J46">
        <v>87</v>
      </c>
      <c r="L46" s="112">
        <v>0.6</v>
      </c>
    </row>
    <row r="47" spans="1:12" x14ac:dyDescent="0.35">
      <c r="A47" s="93">
        <f>IFERROR(VLOOKUP(B47,Pobočky!$A$1:$C$45,3,FALSE)," ")</f>
        <v>29</v>
      </c>
      <c r="B47" s="93" t="s">
        <v>12</v>
      </c>
      <c r="C47" s="93" t="str">
        <f>IFERROR(VLOOKUP(B47,Pobočky!$A$1:$C$45,2,FALSE)," ")</f>
        <v>Jihozápad</v>
      </c>
      <c r="D47" s="110" t="s">
        <v>235</v>
      </c>
      <c r="E47" t="s">
        <v>22</v>
      </c>
      <c r="F47" t="s">
        <v>140</v>
      </c>
      <c r="G4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971</v>
      </c>
      <c r="H47">
        <v>18</v>
      </c>
      <c r="J47">
        <v>87</v>
      </c>
      <c r="L47" s="112">
        <v>0.7</v>
      </c>
    </row>
    <row r="48" spans="1:12" x14ac:dyDescent="0.35">
      <c r="A48" s="93">
        <f>IFERROR(VLOOKUP(B48,Pobočky!$A$1:$C$45,3,FALSE)," ")</f>
        <v>29</v>
      </c>
      <c r="B48" s="93" t="s">
        <v>12</v>
      </c>
      <c r="C48" s="93" t="str">
        <f>IFERROR(VLOOKUP(B48,Pobočky!$A$1:$C$45,2,FALSE)," ")</f>
        <v>Jihozápad</v>
      </c>
      <c r="D48" s="110" t="s">
        <v>235</v>
      </c>
      <c r="E48" t="s">
        <v>22</v>
      </c>
      <c r="F48" t="s">
        <v>143</v>
      </c>
      <c r="G4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2909</v>
      </c>
      <c r="H48">
        <v>88</v>
      </c>
      <c r="J48">
        <v>87</v>
      </c>
      <c r="L48" s="112">
        <v>0.7</v>
      </c>
    </row>
    <row r="49" spans="1:12" x14ac:dyDescent="0.35">
      <c r="A49" s="93">
        <f>IFERROR(VLOOKUP(B49,Pobočky!$A$1:$C$45,3,FALSE)," ")</f>
        <v>29</v>
      </c>
      <c r="B49" s="93" t="s">
        <v>12</v>
      </c>
      <c r="C49" s="93" t="str">
        <f>IFERROR(VLOOKUP(B49,Pobočky!$A$1:$C$45,2,FALSE)," ")</f>
        <v>Jihozápad</v>
      </c>
      <c r="D49" s="110" t="s">
        <v>235</v>
      </c>
      <c r="E49" t="s">
        <v>22</v>
      </c>
      <c r="F49" t="s">
        <v>146</v>
      </c>
      <c r="G4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1436</v>
      </c>
      <c r="H49">
        <v>30</v>
      </c>
      <c r="J49">
        <v>87</v>
      </c>
      <c r="L49" s="112">
        <v>0.7</v>
      </c>
    </row>
    <row r="50" spans="1:12" x14ac:dyDescent="0.35">
      <c r="A50" s="93">
        <f>IFERROR(VLOOKUP(B50,Pobočky!$A$1:$C$45,3,FALSE)," ")</f>
        <v>29</v>
      </c>
      <c r="B50" s="93" t="s">
        <v>12</v>
      </c>
      <c r="C50" s="93" t="str">
        <f>IFERROR(VLOOKUP(B50,Pobočky!$A$1:$C$45,2,FALSE)," ")</f>
        <v>Jihozápad</v>
      </c>
      <c r="D50" s="110" t="s">
        <v>235</v>
      </c>
      <c r="E50" t="s">
        <v>22</v>
      </c>
      <c r="F50" t="s">
        <v>149</v>
      </c>
      <c r="G5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1389</v>
      </c>
      <c r="H50">
        <v>38</v>
      </c>
      <c r="J50">
        <v>87</v>
      </c>
      <c r="L50" s="112">
        <v>0.7</v>
      </c>
    </row>
    <row r="51" spans="1:12" x14ac:dyDescent="0.35">
      <c r="A51" s="93">
        <f>IFERROR(VLOOKUP(B51,Pobočky!$A$1:$C$45,3,FALSE)," ")</f>
        <v>29</v>
      </c>
      <c r="B51" s="93" t="s">
        <v>12</v>
      </c>
      <c r="C51" s="93" t="str">
        <f>IFERROR(VLOOKUP(B51,Pobočky!$A$1:$C$45,2,FALSE)," ")</f>
        <v>Jihozápad</v>
      </c>
      <c r="D51" s="110" t="s">
        <v>235</v>
      </c>
      <c r="E51" t="s">
        <v>22</v>
      </c>
      <c r="F51" t="s">
        <v>155</v>
      </c>
      <c r="G5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1065</v>
      </c>
      <c r="H51">
        <v>24</v>
      </c>
      <c r="J51">
        <v>87</v>
      </c>
      <c r="L51" s="112">
        <v>0.7</v>
      </c>
    </row>
    <row r="52" spans="1:12" x14ac:dyDescent="0.35">
      <c r="A52" s="93">
        <f>IFERROR(VLOOKUP(B52,Pobočky!$A$1:$C$45,3,FALSE)," ")</f>
        <v>29</v>
      </c>
      <c r="B52" s="93" t="s">
        <v>12</v>
      </c>
      <c r="C52" s="93" t="str">
        <f>IFERROR(VLOOKUP(B52,Pobočky!$A$1:$C$45,2,FALSE)," ")</f>
        <v>Jihozápad</v>
      </c>
      <c r="D52" s="110" t="s">
        <v>235</v>
      </c>
      <c r="E52" t="s">
        <v>22</v>
      </c>
      <c r="F52" t="s">
        <v>158</v>
      </c>
      <c r="G5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1963</v>
      </c>
      <c r="H52">
        <v>48</v>
      </c>
      <c r="J52">
        <v>87</v>
      </c>
      <c r="L52" s="112">
        <v>0.7</v>
      </c>
    </row>
    <row r="53" spans="1:12" x14ac:dyDescent="0.35">
      <c r="A53" s="93">
        <f>IFERROR(VLOOKUP(B53,Pobočky!$A$1:$C$45,3,FALSE)," ")</f>
        <v>29</v>
      </c>
      <c r="B53" s="93" t="s">
        <v>12</v>
      </c>
      <c r="C53" s="93" t="str">
        <f>IFERROR(VLOOKUP(B53,Pobočky!$A$1:$C$45,2,FALSE)," ")</f>
        <v>Jihozápad</v>
      </c>
      <c r="D53" s="110" t="s">
        <v>235</v>
      </c>
      <c r="E53" t="s">
        <v>22</v>
      </c>
      <c r="F53" t="s">
        <v>160</v>
      </c>
      <c r="G5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616</v>
      </c>
      <c r="H53">
        <v>12</v>
      </c>
      <c r="J53">
        <v>87</v>
      </c>
      <c r="L53" s="112">
        <v>0.7</v>
      </c>
    </row>
    <row r="54" spans="1:12" x14ac:dyDescent="0.35">
      <c r="A54" s="93">
        <f>IFERROR(VLOOKUP(B54,Pobočky!$A$1:$C$45,3,FALSE)," ")</f>
        <v>29</v>
      </c>
      <c r="B54" s="93" t="s">
        <v>12</v>
      </c>
      <c r="C54" s="93" t="str">
        <f>IFERROR(VLOOKUP(B54,Pobočky!$A$1:$C$45,2,FALSE)," ")</f>
        <v>Jihozápad</v>
      </c>
      <c r="D54" s="110" t="s">
        <v>235</v>
      </c>
      <c r="E54" t="s">
        <v>22</v>
      </c>
      <c r="F54" t="s">
        <v>163</v>
      </c>
      <c r="G5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553</v>
      </c>
      <c r="H54">
        <v>12</v>
      </c>
      <c r="J54">
        <v>87</v>
      </c>
      <c r="L54" s="112">
        <v>0.7</v>
      </c>
    </row>
    <row r="55" spans="1:12" x14ac:dyDescent="0.35">
      <c r="A55" s="93">
        <f>IFERROR(VLOOKUP(B55,Pobočky!$A$1:$C$45,3,FALSE)," ")</f>
        <v>29</v>
      </c>
      <c r="B55" s="93" t="s">
        <v>12</v>
      </c>
      <c r="C55" s="93" t="str">
        <f>IFERROR(VLOOKUP(B55,Pobočky!$A$1:$C$45,2,FALSE)," ")</f>
        <v>Jihozápad</v>
      </c>
      <c r="D55" s="110" t="s">
        <v>235</v>
      </c>
      <c r="E55" t="s">
        <v>22</v>
      </c>
      <c r="F55" t="s">
        <v>166</v>
      </c>
      <c r="G5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1148</v>
      </c>
      <c r="H55">
        <v>24</v>
      </c>
      <c r="J55">
        <v>87</v>
      </c>
      <c r="L55" s="112">
        <v>0.7</v>
      </c>
    </row>
    <row r="56" spans="1:12" x14ac:dyDescent="0.35">
      <c r="A56" s="93">
        <f>IFERROR(VLOOKUP(B56,Pobočky!$A$1:$C$45,3,FALSE)," ")</f>
        <v>29</v>
      </c>
      <c r="B56" s="93" t="s">
        <v>12</v>
      </c>
      <c r="C56" s="93" t="str">
        <f>IFERROR(VLOOKUP(B56,Pobočky!$A$1:$C$45,2,FALSE)," ")</f>
        <v>Jihozápad</v>
      </c>
      <c r="D56" s="110" t="s">
        <v>235</v>
      </c>
      <c r="E56" t="s">
        <v>22</v>
      </c>
      <c r="F56" t="s">
        <v>167</v>
      </c>
      <c r="G5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783</v>
      </c>
      <c r="H56">
        <v>18</v>
      </c>
      <c r="J56">
        <v>87</v>
      </c>
      <c r="L56" s="112">
        <v>0.7</v>
      </c>
    </row>
    <row r="57" spans="1:12" x14ac:dyDescent="0.35">
      <c r="A57" s="93">
        <f>IFERROR(VLOOKUP(B57,Pobočky!$A$1:$C$45,3,FALSE)," ")</f>
        <v>29</v>
      </c>
      <c r="B57" s="93" t="s">
        <v>12</v>
      </c>
      <c r="C57" s="93" t="str">
        <f>IFERROR(VLOOKUP(B57,Pobočky!$A$1:$C$45,2,FALSE)," ")</f>
        <v>Jihozápad</v>
      </c>
      <c r="D57" s="110" t="s">
        <v>235</v>
      </c>
      <c r="E57" t="s">
        <v>22</v>
      </c>
      <c r="F57" t="s">
        <v>169</v>
      </c>
      <c r="G5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880</v>
      </c>
      <c r="H57">
        <v>22</v>
      </c>
      <c r="J57">
        <v>87</v>
      </c>
      <c r="L57" s="112">
        <v>0.7</v>
      </c>
    </row>
    <row r="58" spans="1:12" x14ac:dyDescent="0.35">
      <c r="A58" s="93">
        <f>IFERROR(VLOOKUP(B58,Pobočky!$A$1:$C$45,3,FALSE)," ")</f>
        <v>29</v>
      </c>
      <c r="B58" s="93" t="s">
        <v>12</v>
      </c>
      <c r="C58" s="93" t="str">
        <f>IFERROR(VLOOKUP(B58,Pobočky!$A$1:$C$45,2,FALSE)," ")</f>
        <v>Jihozápad</v>
      </c>
      <c r="D58" s="110" t="s">
        <v>235</v>
      </c>
      <c r="E58" t="s">
        <v>22</v>
      </c>
      <c r="F58" t="s">
        <v>170</v>
      </c>
      <c r="G5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308</v>
      </c>
      <c r="H58">
        <v>6</v>
      </c>
      <c r="J58">
        <v>87</v>
      </c>
      <c r="L58" s="112">
        <v>0.7</v>
      </c>
    </row>
    <row r="59" spans="1:12" x14ac:dyDescent="0.35">
      <c r="A59" s="93">
        <f>IFERROR(VLOOKUP(B59,Pobočky!$A$1:$C$45,3,FALSE)," ")</f>
        <v>29</v>
      </c>
      <c r="B59" s="93" t="s">
        <v>12</v>
      </c>
      <c r="C59" s="93" t="str">
        <f>IFERROR(VLOOKUP(B59,Pobočky!$A$1:$C$45,2,FALSE)," ")</f>
        <v>Jihozápad</v>
      </c>
      <c r="D59" s="110" t="s">
        <v>235</v>
      </c>
      <c r="E59" t="s">
        <v>22</v>
      </c>
      <c r="F59" t="s">
        <v>171</v>
      </c>
      <c r="G5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15</v>
      </c>
      <c r="H59">
        <v>1</v>
      </c>
      <c r="J59">
        <v>87</v>
      </c>
      <c r="L59" s="112">
        <v>0.7</v>
      </c>
    </row>
    <row r="60" spans="1:12" x14ac:dyDescent="0.35">
      <c r="A60" s="93">
        <f>IFERROR(VLOOKUP(B60,Pobočky!$A$1:$C$45,3,FALSE)," ")</f>
        <v>29</v>
      </c>
      <c r="B60" s="93" t="s">
        <v>12</v>
      </c>
      <c r="C60" s="93" t="str">
        <f>IFERROR(VLOOKUP(B60,Pobočky!$A$1:$C$45,2,FALSE)," ")</f>
        <v>Jihozápad</v>
      </c>
      <c r="D60" s="110" t="s">
        <v>235</v>
      </c>
      <c r="E60" t="s">
        <v>22</v>
      </c>
      <c r="F60" t="s">
        <v>172</v>
      </c>
      <c r="G6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480</v>
      </c>
      <c r="H60">
        <v>12</v>
      </c>
      <c r="J60">
        <v>87</v>
      </c>
      <c r="L60" s="112">
        <v>0.7</v>
      </c>
    </row>
    <row r="61" spans="1:12" x14ac:dyDescent="0.35">
      <c r="A61" s="93">
        <f>IFERROR(VLOOKUP(B61,Pobočky!$A$1:$C$45,3,FALSE)," ")</f>
        <v>29</v>
      </c>
      <c r="B61" s="93" t="s">
        <v>12</v>
      </c>
      <c r="C61" s="93" t="str">
        <f>IFERROR(VLOOKUP(B61,Pobočky!$A$1:$C$45,2,FALSE)," ")</f>
        <v>Jihozápad</v>
      </c>
      <c r="D61" s="110" t="s">
        <v>235</v>
      </c>
      <c r="E61" t="s">
        <v>22</v>
      </c>
      <c r="F61" t="s">
        <v>173</v>
      </c>
      <c r="G6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658</v>
      </c>
      <c r="H61">
        <v>18</v>
      </c>
      <c r="J61">
        <v>87</v>
      </c>
      <c r="L61" s="112">
        <v>0.7</v>
      </c>
    </row>
    <row r="62" spans="1:12" x14ac:dyDescent="0.35">
      <c r="A62" s="93">
        <f>IFERROR(VLOOKUP(B62,Pobočky!$A$1:$C$45,3,FALSE)," ")</f>
        <v>29</v>
      </c>
      <c r="B62" s="93" t="s">
        <v>12</v>
      </c>
      <c r="C62" s="93" t="str">
        <f>IFERROR(VLOOKUP(B62,Pobočky!$A$1:$C$45,2,FALSE)," ")</f>
        <v>Jihozápad</v>
      </c>
      <c r="D62" s="110" t="s">
        <v>235</v>
      </c>
      <c r="E62" t="s">
        <v>22</v>
      </c>
      <c r="F62" t="s">
        <v>174</v>
      </c>
      <c r="G6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1018</v>
      </c>
      <c r="H62">
        <v>30</v>
      </c>
      <c r="J62">
        <v>87</v>
      </c>
      <c r="L62" s="112">
        <v>0.7</v>
      </c>
    </row>
    <row r="63" spans="1:12" x14ac:dyDescent="0.35">
      <c r="A63" s="93">
        <f>IFERROR(VLOOKUP(B63,Pobočky!$A$1:$C$45,3,FALSE)," ")</f>
        <v>29</v>
      </c>
      <c r="B63" s="93" t="s">
        <v>12</v>
      </c>
      <c r="C63" s="93" t="str">
        <f>IFERROR(VLOOKUP(B63,Pobočky!$A$1:$C$45,2,FALSE)," ")</f>
        <v>Jihozápad</v>
      </c>
      <c r="D63" s="110" t="s">
        <v>235</v>
      </c>
      <c r="E63" t="s">
        <v>22</v>
      </c>
      <c r="F63" t="s">
        <v>175</v>
      </c>
      <c r="G6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585</v>
      </c>
      <c r="H63">
        <v>12</v>
      </c>
      <c r="J63">
        <v>87</v>
      </c>
      <c r="L63" s="112">
        <v>0.7</v>
      </c>
    </row>
    <row r="64" spans="1:12" x14ac:dyDescent="0.35">
      <c r="A64" s="93">
        <f>IFERROR(VLOOKUP(B64,Pobočky!$A$1:$C$45,3,FALSE)," ")</f>
        <v>29</v>
      </c>
      <c r="B64" s="93" t="s">
        <v>12</v>
      </c>
      <c r="C64" s="93" t="str">
        <f>IFERROR(VLOOKUP(B64,Pobočky!$A$1:$C$45,2,FALSE)," ")</f>
        <v>Jihozápad</v>
      </c>
      <c r="D64" s="110" t="s">
        <v>235</v>
      </c>
      <c r="E64" t="s">
        <v>22</v>
      </c>
      <c r="F64" t="s">
        <v>176</v>
      </c>
      <c r="G6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699</v>
      </c>
      <c r="H64">
        <v>12</v>
      </c>
      <c r="J64">
        <v>87</v>
      </c>
      <c r="L64" s="112">
        <v>0.7</v>
      </c>
    </row>
    <row r="65" spans="1:12" x14ac:dyDescent="0.35">
      <c r="A65" s="93">
        <v>29</v>
      </c>
      <c r="B65" s="93" t="s">
        <v>12</v>
      </c>
      <c r="C65" s="93" t="str">
        <f>IFERROR(VLOOKUP(B65,Pobočky!$A$1:$C$45,2,FALSE)," ")</f>
        <v>Jihozápad</v>
      </c>
      <c r="D65" s="110" t="s">
        <v>357</v>
      </c>
      <c r="G6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626</v>
      </c>
      <c r="H65">
        <v>12</v>
      </c>
      <c r="J65">
        <v>87</v>
      </c>
      <c r="K65" t="s">
        <v>358</v>
      </c>
      <c r="L65" s="112">
        <v>0.5</v>
      </c>
    </row>
    <row r="66" spans="1:12" x14ac:dyDescent="0.35">
      <c r="A66" s="93">
        <f>IFERROR(VLOOKUP(B66,Pobočky!$A$1:$C$45,3,FALSE)," ")</f>
        <v>29</v>
      </c>
      <c r="B66" s="93" t="s">
        <v>12</v>
      </c>
      <c r="C66" s="93" t="str">
        <f>IFERROR(VLOOKUP(B66,Pobočky!$A$1:$C$45,2,FALSE)," ")</f>
        <v>Jihozápad</v>
      </c>
      <c r="D66" t="s">
        <v>359</v>
      </c>
      <c r="G6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104</v>
      </c>
      <c r="H66">
        <v>2</v>
      </c>
      <c r="J66">
        <v>87</v>
      </c>
      <c r="K66" t="s">
        <v>360</v>
      </c>
    </row>
    <row r="67" spans="1:12" x14ac:dyDescent="0.35">
      <c r="A67" s="93">
        <f>IFERROR(VLOOKUP(B67,Pobočky!$A$1:$C$45,3,FALSE)," ")</f>
        <v>29</v>
      </c>
      <c r="B67" s="93" t="s">
        <v>12</v>
      </c>
      <c r="C67" s="93" t="str">
        <f>IFERROR(VLOOKUP(B67,Pobočky!$A$1:$C$45,2,FALSE)," ")</f>
        <v>Jihozápad</v>
      </c>
      <c r="D67" t="s">
        <v>361</v>
      </c>
      <c r="G6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470</v>
      </c>
      <c r="H67">
        <v>9</v>
      </c>
      <c r="J67">
        <v>87</v>
      </c>
      <c r="K67" t="s">
        <v>360</v>
      </c>
    </row>
    <row r="68" spans="1:12" x14ac:dyDescent="0.35">
      <c r="A68" s="93">
        <f>IFERROR(VLOOKUP(B68,Pobočky!$A$1:$C$45,3,FALSE)," ")</f>
        <v>29</v>
      </c>
      <c r="B68" s="93" t="s">
        <v>12</v>
      </c>
      <c r="C68" s="93" t="str">
        <f>IFERROR(VLOOKUP(B68,Pobočky!$A$1:$C$45,2,FALSE)," ")</f>
        <v>Jihozápad</v>
      </c>
      <c r="D68" t="s">
        <v>362</v>
      </c>
      <c r="G6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940</v>
      </c>
      <c r="H68">
        <v>18</v>
      </c>
      <c r="J68">
        <v>87</v>
      </c>
      <c r="K68" t="s">
        <v>360</v>
      </c>
      <c r="L68" s="112">
        <v>0.5</v>
      </c>
    </row>
    <row r="69" spans="1:12" x14ac:dyDescent="0.35">
      <c r="A69" s="93">
        <f>IFERROR(VLOOKUP(B69,Pobočky!$A$1:$C$45,3,FALSE)," ")</f>
        <v>29</v>
      </c>
      <c r="B69" s="93" t="s">
        <v>12</v>
      </c>
      <c r="C69" s="93" t="str">
        <f>IFERROR(VLOOKUP(B69,Pobočky!$A$1:$C$45,2,FALSE)," ")</f>
        <v>Jihozápad</v>
      </c>
      <c r="D69" t="s">
        <v>363</v>
      </c>
      <c r="G6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2036</v>
      </c>
      <c r="H69">
        <v>39</v>
      </c>
      <c r="J69">
        <v>87</v>
      </c>
      <c r="K69" t="s">
        <v>364</v>
      </c>
      <c r="L69" s="112">
        <v>0.5</v>
      </c>
    </row>
    <row r="70" spans="1:12" x14ac:dyDescent="0.35">
      <c r="A70" s="93">
        <f>IFERROR(VLOOKUP(B70,Pobočky!$A$1:$C$45,3,FALSE)," ")</f>
        <v>29</v>
      </c>
      <c r="B70" s="93" t="s">
        <v>12</v>
      </c>
      <c r="C70" s="93" t="str">
        <f>IFERROR(VLOOKUP(B70,Pobočky!$A$1:$C$45,2,FALSE)," ")</f>
        <v>Jihozápad</v>
      </c>
      <c r="D70" t="s">
        <v>365</v>
      </c>
      <c r="G7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626</v>
      </c>
      <c r="H70">
        <v>12</v>
      </c>
      <c r="J70">
        <v>87</v>
      </c>
      <c r="L70" s="112">
        <v>0.5</v>
      </c>
    </row>
    <row r="71" spans="1:12" x14ac:dyDescent="0.35">
      <c r="A71" s="93">
        <f>IFERROR(VLOOKUP(B71,Pobočky!$A$1:$C$45,3,FALSE)," ")</f>
        <v>29</v>
      </c>
      <c r="B71" s="93" t="s">
        <v>12</v>
      </c>
      <c r="C71" s="93" t="str">
        <f>IFERROR(VLOOKUP(B71,Pobočky!$A$1:$C$45,2,FALSE)," ")</f>
        <v>Jihozápad</v>
      </c>
      <c r="D71" t="s">
        <v>366</v>
      </c>
      <c r="G7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835</v>
      </c>
      <c r="H71">
        <v>16</v>
      </c>
      <c r="J71">
        <v>87</v>
      </c>
      <c r="K71" t="s">
        <v>360</v>
      </c>
      <c r="L71" s="112">
        <v>0.5</v>
      </c>
    </row>
    <row r="72" spans="1:12" x14ac:dyDescent="0.35">
      <c r="A72" s="93">
        <f>IFERROR(VLOOKUP(B72,Pobočky!$A$1:$C$45,3,FALSE)," ")</f>
        <v>29</v>
      </c>
      <c r="B72" s="93" t="s">
        <v>12</v>
      </c>
      <c r="C72" s="93" t="str">
        <f>IFERROR(VLOOKUP(B72,Pobočky!$A$1:$C$45,2,FALSE)," ")</f>
        <v>Jihozápad</v>
      </c>
      <c r="D72" t="s">
        <v>367</v>
      </c>
      <c r="G7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  <c r="K72" t="s">
        <v>368</v>
      </c>
    </row>
    <row r="73" spans="1:12" x14ac:dyDescent="0.35">
      <c r="A73" s="93">
        <f>IFERROR(VLOOKUP(B73,Pobočky!$A$1:$C$45,3,FALSE)," ")</f>
        <v>29</v>
      </c>
      <c r="B73" s="93" t="s">
        <v>12</v>
      </c>
      <c r="C73" s="93" t="str">
        <f>IFERROR(VLOOKUP(B73,Pobočky!$A$1:$C$45,2,FALSE)," ")</f>
        <v>Jihozápad</v>
      </c>
      <c r="D73" t="s">
        <v>369</v>
      </c>
      <c r="G7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  <c r="K73" t="s">
        <v>370</v>
      </c>
    </row>
    <row r="74" spans="1:12" x14ac:dyDescent="0.35">
      <c r="A74" s="93">
        <f>IFERROR(VLOOKUP(B74,Pobočky!$A$1:$C$45,3,FALSE)," ")</f>
        <v>29</v>
      </c>
      <c r="B74" s="93" t="s">
        <v>12</v>
      </c>
      <c r="C74" s="93" t="str">
        <f>IFERROR(VLOOKUP(B74,Pobočky!$A$1:$C$45,2,FALSE)," ")</f>
        <v>Jihozápad</v>
      </c>
      <c r="D74" t="s">
        <v>371</v>
      </c>
      <c r="G7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626</v>
      </c>
      <c r="H74">
        <v>12</v>
      </c>
      <c r="J74">
        <v>87</v>
      </c>
      <c r="K74" t="s">
        <v>372</v>
      </c>
      <c r="L74" s="112">
        <v>0.5</v>
      </c>
    </row>
    <row r="75" spans="1:12" x14ac:dyDescent="0.35">
      <c r="A75" s="93">
        <f>IFERROR(VLOOKUP(B75,Pobočky!$A$1:$C$45,3,FALSE)," ")</f>
        <v>29</v>
      </c>
      <c r="B75" s="93" t="s">
        <v>12</v>
      </c>
      <c r="C75" s="93" t="str">
        <f>IFERROR(VLOOKUP(B75,Pobočky!$A$1:$C$45,2,FALSE)," ")</f>
        <v>Jihozápad</v>
      </c>
      <c r="D75" t="s">
        <v>373</v>
      </c>
      <c r="G7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104</v>
      </c>
      <c r="H75">
        <v>2</v>
      </c>
      <c r="J75">
        <v>87</v>
      </c>
    </row>
    <row r="76" spans="1:12" x14ac:dyDescent="0.35">
      <c r="A76" s="93">
        <f>IFERROR(VLOOKUP(B76,Pobočky!$A$1:$C$45,3,FALSE)," ")</f>
        <v>29</v>
      </c>
      <c r="B76" s="93" t="s">
        <v>12</v>
      </c>
      <c r="C76" s="93" t="str">
        <f>IFERROR(VLOOKUP(B76,Pobočky!$A$1:$C$45,2,FALSE)," ")</f>
        <v>Jihozápad</v>
      </c>
      <c r="D76" t="s">
        <v>237</v>
      </c>
      <c r="G7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  <c r="K76" t="s">
        <v>374</v>
      </c>
    </row>
    <row r="77" spans="1:12" x14ac:dyDescent="0.35">
      <c r="A77" s="93">
        <f>IFERROR(VLOOKUP(B77,Pobočky!$A$1:$C$45,3,FALSE)," ")</f>
        <v>29</v>
      </c>
      <c r="B77" s="93" t="s">
        <v>12</v>
      </c>
      <c r="C77" s="93" t="str">
        <f>IFERROR(VLOOKUP(B77,Pobočky!$A$1:$C$45,2,FALSE)," ")</f>
        <v>Jihozápad</v>
      </c>
      <c r="D77" t="s">
        <v>375</v>
      </c>
      <c r="G7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1176</v>
      </c>
      <c r="H77">
        <v>20</v>
      </c>
      <c r="J77">
        <v>98</v>
      </c>
      <c r="K77" t="s">
        <v>376</v>
      </c>
      <c r="L77" s="112">
        <v>1</v>
      </c>
    </row>
    <row r="78" spans="1:12" x14ac:dyDescent="0.35">
      <c r="A78" s="93">
        <f>IFERROR(VLOOKUP(B78,Pobočky!$A$1:$C$45,3,FALSE)," ")</f>
        <v>29</v>
      </c>
      <c r="B78" s="93" t="s">
        <v>12</v>
      </c>
      <c r="C78" s="93" t="str">
        <f>IFERROR(VLOOKUP(B78,Pobočky!$A$1:$C$45,2,FALSE)," ")</f>
        <v>Jihozápad</v>
      </c>
      <c r="D78" t="s">
        <v>280</v>
      </c>
      <c r="G7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1253</v>
      </c>
      <c r="H78">
        <v>24</v>
      </c>
      <c r="J78">
        <v>87</v>
      </c>
      <c r="L78" s="112">
        <v>0.7</v>
      </c>
    </row>
    <row r="79" spans="1:12" x14ac:dyDescent="0.35">
      <c r="A79" s="93" t="str">
        <f>IFERROR(VLOOKUP(B79,Pobočky!$A$1:$C$45,3,FALSE)," ")</f>
        <v xml:space="preserve"> </v>
      </c>
      <c r="B79" s="93"/>
      <c r="C79" s="93" t="str">
        <f>IFERROR(VLOOKUP(B79,Pobočky!$A$1:$C$45,2,FALSE)," ")</f>
        <v xml:space="preserve"> </v>
      </c>
      <c r="G7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80" spans="1:12" x14ac:dyDescent="0.35">
      <c r="A80" s="93" t="str">
        <f>IFERROR(VLOOKUP(B80,Pobočky!$A$1:$C$45,3,FALSE)," ")</f>
        <v xml:space="preserve"> </v>
      </c>
      <c r="B80" s="93"/>
      <c r="C80" s="93" t="str">
        <f>IFERROR(VLOOKUP(B80,Pobočky!$A$1:$C$45,2,FALSE)," ")</f>
        <v xml:space="preserve"> </v>
      </c>
      <c r="G8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81" spans="1:7" x14ac:dyDescent="0.35">
      <c r="A81" s="93" t="str">
        <f>IFERROR(VLOOKUP(B81,Pobočky!$A$1:$C$45,3,FALSE)," ")</f>
        <v xml:space="preserve"> </v>
      </c>
      <c r="B81" s="93"/>
      <c r="C81" s="93" t="str">
        <f>IFERROR(VLOOKUP(B81,Pobočky!$A$1:$C$45,2,FALSE)," ")</f>
        <v xml:space="preserve"> </v>
      </c>
      <c r="G8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82" spans="1:7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  <c r="G8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83" spans="1:7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  <c r="G8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84" spans="1:7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G8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85" spans="1:7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86" spans="1:7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87" spans="1:7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88" spans="1:7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89" spans="1:7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90" spans="1:7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91" spans="1:7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92" spans="1:7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93" spans="1:7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94" spans="1:7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95" spans="1:7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96" spans="1:7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411" spans="1:7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  <c r="G411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412" spans="1:7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  <c r="G412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413" spans="1:7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  <c r="G413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414" spans="1:7" x14ac:dyDescent="0.35">
      <c r="A414" s="93" t="str">
        <f>IFERROR(VLOOKUP(B414,Pobočky!$A$1:$C$45,3,FALSE)," ")</f>
        <v xml:space="preserve"> </v>
      </c>
      <c r="B414" s="93"/>
      <c r="C414" s="93" t="str">
        <f>IFERROR(VLOOKUP(B414,Pobočky!$A$1:$C$45,2,FALSE)," ")</f>
        <v xml:space="preserve"> </v>
      </c>
      <c r="G414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415" spans="1:7" x14ac:dyDescent="0.35">
      <c r="A415" s="93" t="str">
        <f>IFERROR(VLOOKUP(B415,Pobočky!$A$1:$C$45,3,FALSE)," ")</f>
        <v xml:space="preserve"> </v>
      </c>
      <c r="B415" s="93"/>
      <c r="C415" s="93" t="str">
        <f>IFERROR(VLOOKUP(B415,Pobočky!$A$1:$C$45,2,FALSE)," ")</f>
        <v xml:space="preserve"> </v>
      </c>
      <c r="G415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416" spans="1:7" x14ac:dyDescent="0.35">
      <c r="A416" s="93" t="str">
        <f>IFERROR(VLOOKUP(B416,Pobočky!$A$1:$C$45,3,FALSE)," ")</f>
        <v xml:space="preserve"> </v>
      </c>
      <c r="B416" s="93"/>
      <c r="C416" s="93" t="str">
        <f>IFERROR(VLOOKUP(B416,Pobočky!$A$1:$C$45,2,FALSE)," ")</f>
        <v xml:space="preserve"> </v>
      </c>
      <c r="G416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  <row r="417" spans="1:7" x14ac:dyDescent="0.35">
      <c r="A417" s="105" t="str">
        <f>IFERROR(VLOOKUP(B417,Pobočky!$A$1:$C$45,3,FALSE)," ")</f>
        <v xml:space="preserve"> </v>
      </c>
      <c r="B417" s="105"/>
      <c r="C417" s="105" t="str">
        <f>IFERROR(VLOOKUP(B417,Pobočky!$A$1:$C$45,2,FALSE)," ")</f>
        <v xml:space="preserve"> </v>
      </c>
      <c r="G417">
        <f>ROUND(Tabulka57891011121314151617181920212223242526272829303132333435363738394041424344[[#This Row],[Kapacita - počet polic]]*Tabulka57891011121314151617181920212223242526272829303132333435363738394041424344[[#This Row],[Kapacita - rozměr polic]]*IFERROR(VLOOKUP(Tabulka57891011121314151617181920212223242526272829303132333435363738394041424344[[#This Row],[Označení]],OCHy[#All],2,FALSE),0.6),0)</f>
        <v>0</v>
      </c>
    </row>
  </sheetData>
  <dataValidations count="2">
    <dataValidation type="list" allowBlank="1" showInputMessage="1" showErrorMessage="1" sqref="E2:E417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  <dataValidation type="list" allowBlank="1" showInputMessage="1" showErrorMessage="1" sqref="L2:L417">
      <formula1>"0 %,10 %,20 %,30 %,40 %,50 %,60 %,70 %,80 %,90 %,100 %"</formula1>
    </dataValidation>
  </dataValidations>
  <pageMargins left="0.25" right="0.25" top="0.75" bottom="0.75" header="0.3" footer="0.3"/>
  <pageSetup paperSize="9" scale="40" fitToWidth="0" fitToHeight="0" orientation="landscape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B2:B417</xm:sqref>
        </x14:dataValidation>
        <x14:dataValidation type="list" allowBlank="1" showInputMessage="1" showErrorMessage="1">
          <x14:formula1>
            <xm:f>Označení!$F$2:$F$50</xm:f>
          </x14:formula1>
          <xm:sqref>F66:F417 F2:F64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  <pageSetUpPr fitToPage="1"/>
  </sheetPr>
  <dimension ref="A1:L417"/>
  <sheetViews>
    <sheetView topLeftCell="E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14.54296875" customWidth="1"/>
    <col min="6" max="6" width="60" bestFit="1" customWidth="1"/>
    <col min="7" max="7" width="16.26953125" bestFit="1" customWidth="1"/>
    <col min="8" max="8" width="21.0898437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11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f>IFERROR(VLOOKUP(B2,Pobočky!$A$1:$C$45,3,FALSE)," ")</f>
        <v>84</v>
      </c>
      <c r="B2" s="93" t="s">
        <v>89</v>
      </c>
      <c r="C2" s="93" t="str">
        <f>IFERROR(VLOOKUP(B2,Pobočky!$A$1:$C$45,2,FALSE)," ")</f>
        <v>Jihozápad</v>
      </c>
      <c r="D2" s="126" t="s">
        <v>377</v>
      </c>
      <c r="E2" s="93" t="s">
        <v>14</v>
      </c>
      <c r="F2" t="s">
        <v>130</v>
      </c>
      <c r="G2" s="9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1317</v>
      </c>
      <c r="H2" s="93">
        <v>28</v>
      </c>
      <c r="I2" s="93"/>
      <c r="J2" s="93">
        <v>84</v>
      </c>
      <c r="K2" s="93" t="s">
        <v>378</v>
      </c>
      <c r="L2" s="102">
        <v>0.7</v>
      </c>
    </row>
    <row r="3" spans="1:12" x14ac:dyDescent="0.35">
      <c r="A3" s="105">
        <f>IFERROR(VLOOKUP(B3,Pobočky!$A$1:$C$45,3,FALSE)," ")</f>
        <v>84</v>
      </c>
      <c r="B3" s="93" t="s">
        <v>89</v>
      </c>
      <c r="C3" s="105" t="str">
        <f>IFERROR(VLOOKUP(B3,Pobočky!$A$1:$C$45,2,FALSE)," ")</f>
        <v>Jihozápad</v>
      </c>
      <c r="D3" s="126" t="s">
        <v>377</v>
      </c>
      <c r="E3" s="96" t="s">
        <v>14</v>
      </c>
      <c r="F3" t="s">
        <v>130</v>
      </c>
      <c r="G3" s="10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1176</v>
      </c>
      <c r="H3" s="106">
        <v>25</v>
      </c>
      <c r="I3" s="106"/>
      <c r="J3" s="106">
        <v>84</v>
      </c>
      <c r="K3" s="106" t="s">
        <v>258</v>
      </c>
      <c r="L3" s="113">
        <v>0.7</v>
      </c>
    </row>
    <row r="4" spans="1:12" x14ac:dyDescent="0.35">
      <c r="A4" s="93">
        <f>IFERROR(VLOOKUP(B4,Pobočky!$A$1:$C$45,3,FALSE)," ")</f>
        <v>84</v>
      </c>
      <c r="B4" s="93" t="s">
        <v>89</v>
      </c>
      <c r="C4" s="93" t="str">
        <f>IFERROR(VLOOKUP(B4,Pobočky!$A$1:$C$45,2,FALSE)," ")</f>
        <v>Jihozápad</v>
      </c>
      <c r="D4" s="126" t="s">
        <v>377</v>
      </c>
      <c r="E4" t="s">
        <v>14</v>
      </c>
      <c r="F4" t="s">
        <v>190</v>
      </c>
      <c r="G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156</v>
      </c>
      <c r="H4">
        <v>3</v>
      </c>
      <c r="J4" s="93">
        <v>84</v>
      </c>
      <c r="L4" s="102">
        <v>0.7</v>
      </c>
    </row>
    <row r="5" spans="1:12" x14ac:dyDescent="0.35">
      <c r="A5" s="93">
        <f>IFERROR(VLOOKUP(B5,Pobočky!$A$1:$C$45,3,FALSE)," ")</f>
        <v>84</v>
      </c>
      <c r="B5" s="93" t="s">
        <v>89</v>
      </c>
      <c r="C5" s="93" t="str">
        <f>IFERROR(VLOOKUP(B5,Pobočky!$A$1:$C$45,2,FALSE)," ")</f>
        <v>Jihozápad</v>
      </c>
      <c r="D5" s="126" t="s">
        <v>377</v>
      </c>
      <c r="E5" t="s">
        <v>14</v>
      </c>
      <c r="F5" t="s">
        <v>188</v>
      </c>
      <c r="G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141</v>
      </c>
      <c r="H5">
        <v>4</v>
      </c>
      <c r="J5" s="106">
        <v>84</v>
      </c>
      <c r="L5" s="113">
        <v>0.7</v>
      </c>
    </row>
    <row r="6" spans="1:12" x14ac:dyDescent="0.35">
      <c r="A6" s="93">
        <f>IFERROR(VLOOKUP(B6,Pobočky!$A$1:$C$45,3,FALSE)," ")</f>
        <v>84</v>
      </c>
      <c r="B6" s="93" t="s">
        <v>89</v>
      </c>
      <c r="C6" s="93" t="str">
        <f>IFERROR(VLOOKUP(B6,Pobočky!$A$1:$C$45,2,FALSE)," ")</f>
        <v>Jihozápad</v>
      </c>
      <c r="D6" s="126" t="s">
        <v>377</v>
      </c>
      <c r="E6" t="s">
        <v>14</v>
      </c>
      <c r="F6" t="s">
        <v>261</v>
      </c>
      <c r="G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202</v>
      </c>
      <c r="H6">
        <v>4</v>
      </c>
      <c r="J6" s="93">
        <v>84</v>
      </c>
      <c r="L6" s="102">
        <v>0.7</v>
      </c>
    </row>
    <row r="7" spans="1:12" x14ac:dyDescent="0.35">
      <c r="A7" s="93">
        <f>IFERROR(VLOOKUP(B7,Pobočky!$A$1:$C$45,3,FALSE)," ")</f>
        <v>84</v>
      </c>
      <c r="B7" s="93" t="s">
        <v>89</v>
      </c>
      <c r="C7" s="93" t="str">
        <f>IFERROR(VLOOKUP(B7,Pobočky!$A$1:$C$45,2,FALSE)," ")</f>
        <v>Jihozápad</v>
      </c>
      <c r="D7" s="126" t="s">
        <v>377</v>
      </c>
      <c r="E7" t="s">
        <v>14</v>
      </c>
      <c r="F7" t="s">
        <v>97</v>
      </c>
      <c r="G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30</v>
      </c>
      <c r="H7">
        <v>1</v>
      </c>
      <c r="J7" s="106">
        <v>84</v>
      </c>
      <c r="L7" s="113">
        <v>0.7</v>
      </c>
    </row>
    <row r="8" spans="1:12" x14ac:dyDescent="0.35">
      <c r="A8" s="93">
        <f>IFERROR(VLOOKUP(B8,Pobočky!$A$1:$C$45,3,FALSE)," ")</f>
        <v>84</v>
      </c>
      <c r="B8" s="93" t="s">
        <v>89</v>
      </c>
      <c r="C8" s="93" t="str">
        <f>IFERROR(VLOOKUP(B8,Pobočky!$A$1:$C$45,2,FALSE)," ")</f>
        <v>Jihozápad</v>
      </c>
      <c r="D8" s="126" t="s">
        <v>379</v>
      </c>
      <c r="E8" t="s">
        <v>14</v>
      </c>
      <c r="F8" t="s">
        <v>130</v>
      </c>
      <c r="G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  <c r="J8" s="93">
        <v>84</v>
      </c>
      <c r="K8" t="s">
        <v>380</v>
      </c>
      <c r="L8" s="112">
        <v>0.5</v>
      </c>
    </row>
    <row r="9" spans="1:12" x14ac:dyDescent="0.35">
      <c r="A9" s="93">
        <f>IFERROR(VLOOKUP(B9,Pobočky!$A$1:$C$45,3,FALSE)," ")</f>
        <v>84</v>
      </c>
      <c r="B9" s="93" t="s">
        <v>89</v>
      </c>
      <c r="C9" s="93" t="str">
        <f>IFERROR(VLOOKUP(B9,Pobočky!$A$1:$C$45,2,FALSE)," ")</f>
        <v>Jihozápad</v>
      </c>
      <c r="D9" s="126" t="s">
        <v>381</v>
      </c>
      <c r="E9" t="s">
        <v>20</v>
      </c>
      <c r="F9" t="s">
        <v>130</v>
      </c>
      <c r="G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5927</v>
      </c>
      <c r="H9">
        <v>126</v>
      </c>
      <c r="J9" s="106">
        <v>84</v>
      </c>
      <c r="L9" s="112">
        <v>0.7</v>
      </c>
    </row>
    <row r="10" spans="1:12" x14ac:dyDescent="0.35">
      <c r="A10" s="93">
        <f>IFERROR(VLOOKUP(B10,Pobočky!$A$1:$C$45,3,FALSE)," ")</f>
        <v>84</v>
      </c>
      <c r="B10" s="93" t="s">
        <v>89</v>
      </c>
      <c r="C10" s="93" t="str">
        <f>IFERROR(VLOOKUP(B10,Pobočky!$A$1:$C$45,2,FALSE)," ")</f>
        <v>Jihozápad</v>
      </c>
      <c r="D10" s="126" t="s">
        <v>381</v>
      </c>
      <c r="E10" t="s">
        <v>20</v>
      </c>
      <c r="F10" t="s">
        <v>181</v>
      </c>
      <c r="G1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756</v>
      </c>
      <c r="H10">
        <v>30</v>
      </c>
      <c r="J10" s="93">
        <v>84</v>
      </c>
      <c r="L10" s="112">
        <v>0.7</v>
      </c>
    </row>
    <row r="11" spans="1:12" x14ac:dyDescent="0.35">
      <c r="A11" s="93">
        <f>IFERROR(VLOOKUP(B11,Pobočky!$A$1:$C$45,3,FALSE)," ")</f>
        <v>84</v>
      </c>
      <c r="B11" s="93" t="s">
        <v>89</v>
      </c>
      <c r="C11" s="93" t="str">
        <f>IFERROR(VLOOKUP(B11,Pobočky!$A$1:$C$45,2,FALSE)," ")</f>
        <v>Jihozápad</v>
      </c>
      <c r="D11" s="126" t="s">
        <v>381</v>
      </c>
      <c r="E11" t="s">
        <v>20</v>
      </c>
      <c r="F11" t="s">
        <v>261</v>
      </c>
      <c r="G1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50</v>
      </c>
      <c r="H11">
        <v>1</v>
      </c>
      <c r="J11" s="106">
        <v>84</v>
      </c>
      <c r="K11" t="s">
        <v>266</v>
      </c>
      <c r="L11" s="112">
        <v>0.7</v>
      </c>
    </row>
    <row r="12" spans="1:12" x14ac:dyDescent="0.35">
      <c r="A12" s="93">
        <f>IFERROR(VLOOKUP(B12,Pobočky!$A$1:$C$45,3,FALSE)," ")</f>
        <v>84</v>
      </c>
      <c r="B12" s="93" t="s">
        <v>89</v>
      </c>
      <c r="C12" s="93" t="str">
        <f>IFERROR(VLOOKUP(B12,Pobočky!$A$1:$C$45,2,FALSE)," ")</f>
        <v>Jihozápad</v>
      </c>
      <c r="D12" s="126" t="s">
        <v>381</v>
      </c>
      <c r="E12" t="s">
        <v>20</v>
      </c>
      <c r="F12" t="s">
        <v>261</v>
      </c>
      <c r="G1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252</v>
      </c>
      <c r="H12">
        <v>5</v>
      </c>
      <c r="J12" s="93">
        <v>84</v>
      </c>
      <c r="L12" s="112">
        <v>0.7</v>
      </c>
    </row>
    <row r="13" spans="1:12" x14ac:dyDescent="0.35">
      <c r="A13" s="93">
        <f>IFERROR(VLOOKUP(B13,Pobočky!$A$1:$C$45,3,FALSE)," ")</f>
        <v>84</v>
      </c>
      <c r="B13" s="93" t="s">
        <v>89</v>
      </c>
      <c r="C13" s="93" t="str">
        <f>IFERROR(VLOOKUP(B13,Pobočky!$A$1:$C$45,2,FALSE)," ")</f>
        <v>Jihozápad</v>
      </c>
      <c r="D13" s="126" t="s">
        <v>381</v>
      </c>
      <c r="E13" t="s">
        <v>20</v>
      </c>
      <c r="F13" t="s">
        <v>192</v>
      </c>
      <c r="G1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161</v>
      </c>
      <c r="H13">
        <v>6</v>
      </c>
      <c r="J13" s="106">
        <v>84</v>
      </c>
      <c r="L13" s="112">
        <v>0.7</v>
      </c>
    </row>
    <row r="14" spans="1:12" x14ac:dyDescent="0.35">
      <c r="A14" s="93">
        <f>IFERROR(VLOOKUP(B14,Pobočky!$A$1:$C$45,3,FALSE)," ")</f>
        <v>84</v>
      </c>
      <c r="B14" s="93" t="s">
        <v>89</v>
      </c>
      <c r="C14" s="93" t="str">
        <f>IFERROR(VLOOKUP(B14,Pobočky!$A$1:$C$45,2,FALSE)," ")</f>
        <v>Jihozápad</v>
      </c>
      <c r="D14" s="126" t="s">
        <v>381</v>
      </c>
      <c r="E14" t="s">
        <v>20</v>
      </c>
      <c r="F14" t="s">
        <v>193</v>
      </c>
      <c r="G1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312</v>
      </c>
      <c r="H14">
        <v>12</v>
      </c>
      <c r="J14" s="93">
        <v>84</v>
      </c>
      <c r="L14" s="112">
        <v>0.7</v>
      </c>
    </row>
    <row r="15" spans="1:12" x14ac:dyDescent="0.35">
      <c r="A15" s="93">
        <f>IFERROR(VLOOKUP(B15,Pobočky!$A$1:$C$45,3,FALSE)," ")</f>
        <v>84</v>
      </c>
      <c r="B15" s="93" t="s">
        <v>89</v>
      </c>
      <c r="C15" s="93" t="str">
        <f>IFERROR(VLOOKUP(B15,Pobočky!$A$1:$C$45,2,FALSE)," ")</f>
        <v>Jihozápad</v>
      </c>
      <c r="D15" s="126" t="s">
        <v>381</v>
      </c>
      <c r="E15" t="s">
        <v>20</v>
      </c>
      <c r="F15" t="s">
        <v>97</v>
      </c>
      <c r="G1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181</v>
      </c>
      <c r="H15">
        <v>6</v>
      </c>
      <c r="J15" s="106">
        <v>84</v>
      </c>
      <c r="L15" s="112">
        <v>0.7</v>
      </c>
    </row>
    <row r="16" spans="1:12" x14ac:dyDescent="0.35">
      <c r="A16" s="93">
        <f>IFERROR(VLOOKUP(B16,Pobočky!$A$1:$C$45,3,FALSE)," ")</f>
        <v>84</v>
      </c>
      <c r="B16" s="93" t="s">
        <v>89</v>
      </c>
      <c r="C16" s="93" t="str">
        <f>IFERROR(VLOOKUP(B16,Pobočky!$A$1:$C$45,2,FALSE)," ")</f>
        <v>Jihozápad</v>
      </c>
      <c r="D16" s="126" t="s">
        <v>382</v>
      </c>
      <c r="E16" t="s">
        <v>14</v>
      </c>
      <c r="F16" t="s">
        <v>130</v>
      </c>
      <c r="G1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  <c r="J16" s="93">
        <v>84</v>
      </c>
      <c r="K16" t="s">
        <v>383</v>
      </c>
      <c r="L16" s="112">
        <v>0.4</v>
      </c>
    </row>
    <row r="17" spans="1:12" x14ac:dyDescent="0.35">
      <c r="A17" s="93">
        <f>IFERROR(VLOOKUP(B17,Pobočky!$A$1:$C$45,3,FALSE)," ")</f>
        <v>84</v>
      </c>
      <c r="B17" s="93" t="s">
        <v>89</v>
      </c>
      <c r="C17" s="93" t="str">
        <f>IFERROR(VLOOKUP(B17,Pobočky!$A$1:$C$45,2,FALSE)," ")</f>
        <v>Jihozápad</v>
      </c>
      <c r="D17" s="126" t="s">
        <v>384</v>
      </c>
      <c r="E17" t="s">
        <v>20</v>
      </c>
      <c r="F17" t="s">
        <v>130</v>
      </c>
      <c r="G1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  <c r="J17" s="106">
        <v>84</v>
      </c>
      <c r="K17" t="s">
        <v>383</v>
      </c>
      <c r="L17" s="112">
        <v>0.4</v>
      </c>
    </row>
    <row r="18" spans="1:12" x14ac:dyDescent="0.35">
      <c r="A18" s="93">
        <f>IFERROR(VLOOKUP(B18,Pobočky!$A$1:$C$45,3,FALSE)," ")</f>
        <v>84</v>
      </c>
      <c r="B18" s="93" t="s">
        <v>89</v>
      </c>
      <c r="C18" s="93" t="str">
        <f>IFERROR(VLOOKUP(B18,Pobočky!$A$1:$C$45,2,FALSE)," ")</f>
        <v>Jihozápad</v>
      </c>
      <c r="D18" s="126" t="s">
        <v>385</v>
      </c>
      <c r="E18" t="s">
        <v>28</v>
      </c>
      <c r="F18" t="s">
        <v>140</v>
      </c>
      <c r="G1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104</v>
      </c>
      <c r="H18">
        <v>2</v>
      </c>
      <c r="J18" s="93">
        <v>84</v>
      </c>
      <c r="L18" s="112">
        <v>0.6</v>
      </c>
    </row>
    <row r="19" spans="1:12" x14ac:dyDescent="0.35">
      <c r="A19" s="93">
        <f>IFERROR(VLOOKUP(B19,Pobočky!$A$1:$C$45,3,FALSE)," ")</f>
        <v>84</v>
      </c>
      <c r="B19" s="93" t="s">
        <v>89</v>
      </c>
      <c r="C19" s="93" t="str">
        <f>IFERROR(VLOOKUP(B19,Pobočky!$A$1:$C$45,2,FALSE)," ")</f>
        <v>Jihozápad</v>
      </c>
      <c r="D19" s="126" t="s">
        <v>385</v>
      </c>
      <c r="E19" t="s">
        <v>28</v>
      </c>
      <c r="F19" t="s">
        <v>143</v>
      </c>
      <c r="G1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128</v>
      </c>
      <c r="H19">
        <v>4</v>
      </c>
      <c r="J19" s="106">
        <v>84</v>
      </c>
      <c r="L19" s="112">
        <v>0.6</v>
      </c>
    </row>
    <row r="20" spans="1:12" x14ac:dyDescent="0.35">
      <c r="A20" s="93">
        <f>IFERROR(VLOOKUP(B20,Pobočky!$A$1:$C$45,3,FALSE)," ")</f>
        <v>84</v>
      </c>
      <c r="B20" s="93" t="s">
        <v>89</v>
      </c>
      <c r="C20" s="93" t="str">
        <f>IFERROR(VLOOKUP(B20,Pobočky!$A$1:$C$45,2,FALSE)," ")</f>
        <v>Jihozápad</v>
      </c>
      <c r="D20" s="126" t="s">
        <v>385</v>
      </c>
      <c r="E20" t="s">
        <v>28</v>
      </c>
      <c r="F20" t="s">
        <v>146</v>
      </c>
      <c r="G2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46</v>
      </c>
      <c r="H20">
        <v>1</v>
      </c>
      <c r="J20" s="93">
        <v>84</v>
      </c>
      <c r="L20" s="112">
        <v>0.6</v>
      </c>
    </row>
    <row r="21" spans="1:12" x14ac:dyDescent="0.35">
      <c r="A21" s="93">
        <f>IFERROR(VLOOKUP(B21,Pobočky!$A$1:$C$45,3,FALSE)," ")</f>
        <v>84</v>
      </c>
      <c r="B21" s="93" t="s">
        <v>89</v>
      </c>
      <c r="C21" s="93" t="str">
        <f>IFERROR(VLOOKUP(B21,Pobočky!$A$1:$C$45,2,FALSE)," ")</f>
        <v>Jihozápad</v>
      </c>
      <c r="D21" s="126" t="s">
        <v>385</v>
      </c>
      <c r="E21" t="s">
        <v>28</v>
      </c>
      <c r="F21" t="s">
        <v>155</v>
      </c>
      <c r="G2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257</v>
      </c>
      <c r="H21">
        <v>6</v>
      </c>
      <c r="J21" s="106">
        <v>84</v>
      </c>
      <c r="L21" s="112">
        <v>0.6</v>
      </c>
    </row>
    <row r="22" spans="1:12" x14ac:dyDescent="0.35">
      <c r="A22" s="93">
        <f>IFERROR(VLOOKUP(B22,Pobočky!$A$1:$C$45,3,FALSE)," ")</f>
        <v>84</v>
      </c>
      <c r="B22" s="93" t="s">
        <v>89</v>
      </c>
      <c r="C22" s="93" t="str">
        <f>IFERROR(VLOOKUP(B22,Pobočky!$A$1:$C$45,2,FALSE)," ")</f>
        <v>Jihozápad</v>
      </c>
      <c r="D22" s="126" t="s">
        <v>385</v>
      </c>
      <c r="E22" t="s">
        <v>28</v>
      </c>
      <c r="F22" t="s">
        <v>158</v>
      </c>
      <c r="G2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39</v>
      </c>
      <c r="H22">
        <v>1</v>
      </c>
      <c r="J22" s="93">
        <v>84</v>
      </c>
      <c r="L22" s="112">
        <v>0.6</v>
      </c>
    </row>
    <row r="23" spans="1:12" x14ac:dyDescent="0.35">
      <c r="A23" s="105">
        <f>IFERROR(VLOOKUP(B23,Pobočky!$A$1:$C$45,3,FALSE)," ")</f>
        <v>84</v>
      </c>
      <c r="B23" s="93" t="s">
        <v>89</v>
      </c>
      <c r="C23" s="105" t="str">
        <f>IFERROR(VLOOKUP(B23,Pobočky!$A$1:$C$45,2,FALSE)," ")</f>
        <v>Jihozápad</v>
      </c>
      <c r="D23" s="126" t="s">
        <v>385</v>
      </c>
      <c r="E23" t="s">
        <v>28</v>
      </c>
      <c r="F23" t="s">
        <v>160</v>
      </c>
      <c r="G2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50</v>
      </c>
      <c r="H23">
        <v>1</v>
      </c>
      <c r="J23" s="106">
        <v>84</v>
      </c>
      <c r="L23" s="112">
        <v>0.6</v>
      </c>
    </row>
    <row r="24" spans="1:12" x14ac:dyDescent="0.35">
      <c r="A24" s="93">
        <f>IFERROR(VLOOKUP(B24,Pobočky!$A$1:$C$45,3,FALSE)," ")</f>
        <v>84</v>
      </c>
      <c r="B24" s="93" t="s">
        <v>89</v>
      </c>
      <c r="C24" s="93" t="str">
        <f>IFERROR(VLOOKUP(B24,Pobočky!$A$1:$C$45,2,FALSE)," ")</f>
        <v>Jihozápad</v>
      </c>
      <c r="D24" s="126" t="s">
        <v>385</v>
      </c>
      <c r="E24" t="s">
        <v>28</v>
      </c>
      <c r="F24" t="s">
        <v>166</v>
      </c>
      <c r="G2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46</v>
      </c>
      <c r="H24">
        <v>1</v>
      </c>
      <c r="J24" s="93">
        <v>84</v>
      </c>
      <c r="L24" s="112">
        <v>0.6</v>
      </c>
    </row>
    <row r="25" spans="1:12" x14ac:dyDescent="0.35">
      <c r="A25" s="93">
        <f>IFERROR(VLOOKUP(B25,Pobočky!$A$1:$C$45,3,FALSE)," ")</f>
        <v>84</v>
      </c>
      <c r="B25" s="93" t="s">
        <v>89</v>
      </c>
      <c r="C25" s="93" t="str">
        <f>IFERROR(VLOOKUP(B25,Pobočky!$A$1:$C$45,2,FALSE)," ")</f>
        <v>Jihozápad</v>
      </c>
      <c r="D25" s="126" t="s">
        <v>385</v>
      </c>
      <c r="E25" t="s">
        <v>28</v>
      </c>
      <c r="F25" t="s">
        <v>167</v>
      </c>
      <c r="G2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42</v>
      </c>
      <c r="H25">
        <v>1</v>
      </c>
      <c r="J25" s="106">
        <v>84</v>
      </c>
      <c r="L25" s="112">
        <v>0.6</v>
      </c>
    </row>
    <row r="26" spans="1:12" x14ac:dyDescent="0.35">
      <c r="A26" s="93">
        <f>IFERROR(VLOOKUP(B26,Pobočky!$A$1:$C$45,3,FALSE)," ")</f>
        <v>84</v>
      </c>
      <c r="B26" s="93" t="s">
        <v>89</v>
      </c>
      <c r="C26" s="93" t="str">
        <f>IFERROR(VLOOKUP(B26,Pobočky!$A$1:$C$45,2,FALSE)," ")</f>
        <v>Jihozápad</v>
      </c>
      <c r="D26" s="126" t="s">
        <v>385</v>
      </c>
      <c r="E26" t="s">
        <v>28</v>
      </c>
      <c r="F26" t="s">
        <v>169</v>
      </c>
      <c r="G2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39</v>
      </c>
      <c r="H26">
        <v>1</v>
      </c>
      <c r="J26" s="93">
        <v>84</v>
      </c>
      <c r="L26" s="112">
        <v>0.6</v>
      </c>
    </row>
    <row r="27" spans="1:12" x14ac:dyDescent="0.35">
      <c r="A27" s="93">
        <f>IFERROR(VLOOKUP(B27,Pobočky!$A$1:$C$45,3,FALSE)," ")</f>
        <v>84</v>
      </c>
      <c r="B27" s="93" t="s">
        <v>89</v>
      </c>
      <c r="C27" s="93" t="str">
        <f>IFERROR(VLOOKUP(B27,Pobočky!$A$1:$C$45,2,FALSE)," ")</f>
        <v>Jihozápad</v>
      </c>
      <c r="D27" s="126" t="s">
        <v>385</v>
      </c>
      <c r="E27" t="s">
        <v>28</v>
      </c>
      <c r="F27" t="s">
        <v>170</v>
      </c>
      <c r="G2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50</v>
      </c>
      <c r="H27">
        <v>1</v>
      </c>
      <c r="J27" s="106">
        <v>84</v>
      </c>
      <c r="L27" s="112">
        <v>0.6</v>
      </c>
    </row>
    <row r="28" spans="1:12" x14ac:dyDescent="0.35">
      <c r="A28" s="93">
        <f>IFERROR(VLOOKUP(B28,Pobočky!$A$1:$C$45,3,FALSE)," ")</f>
        <v>84</v>
      </c>
      <c r="B28" s="93" t="s">
        <v>89</v>
      </c>
      <c r="C28" s="93" t="str">
        <f>IFERROR(VLOOKUP(B28,Pobočky!$A$1:$C$45,2,FALSE)," ")</f>
        <v>Jihozápad</v>
      </c>
      <c r="D28" s="126" t="s">
        <v>385</v>
      </c>
      <c r="E28" t="s">
        <v>28</v>
      </c>
      <c r="F28" t="s">
        <v>171</v>
      </c>
      <c r="G2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7</v>
      </c>
      <c r="H28">
        <v>0.5</v>
      </c>
      <c r="J28" s="93">
        <v>84</v>
      </c>
      <c r="L28" s="112">
        <v>0.6</v>
      </c>
    </row>
    <row r="29" spans="1:12" x14ac:dyDescent="0.35">
      <c r="A29" s="93">
        <f>IFERROR(VLOOKUP(B29,Pobočky!$A$1:$C$45,3,FALSE)," ")</f>
        <v>84</v>
      </c>
      <c r="B29" s="93" t="s">
        <v>89</v>
      </c>
      <c r="C29" s="93" t="str">
        <f>IFERROR(VLOOKUP(B29,Pobočky!$A$1:$C$45,2,FALSE)," ")</f>
        <v>Jihozápad</v>
      </c>
      <c r="D29" s="126" t="s">
        <v>385</v>
      </c>
      <c r="E29" t="s">
        <v>28</v>
      </c>
      <c r="F29" t="s">
        <v>172</v>
      </c>
      <c r="G2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58</v>
      </c>
      <c r="H29">
        <v>1.5</v>
      </c>
      <c r="J29" s="106">
        <v>84</v>
      </c>
      <c r="L29" s="112">
        <v>0.6</v>
      </c>
    </row>
    <row r="30" spans="1:12" x14ac:dyDescent="0.35">
      <c r="A30" s="93">
        <f>IFERROR(VLOOKUP(B30,Pobočky!$A$1:$C$45,3,FALSE)," ")</f>
        <v>84</v>
      </c>
      <c r="B30" s="93" t="s">
        <v>89</v>
      </c>
      <c r="C30" s="93" t="str">
        <f>IFERROR(VLOOKUP(B30,Pobočky!$A$1:$C$45,2,FALSE)," ")</f>
        <v>Jihozápad</v>
      </c>
      <c r="D30" s="126" t="s">
        <v>385</v>
      </c>
      <c r="E30" t="s">
        <v>28</v>
      </c>
      <c r="F30" t="s">
        <v>174</v>
      </c>
      <c r="G3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16</v>
      </c>
      <c r="H30">
        <v>0.5</v>
      </c>
      <c r="J30" s="93">
        <v>84</v>
      </c>
      <c r="L30" s="112">
        <v>0.6</v>
      </c>
    </row>
    <row r="31" spans="1:12" x14ac:dyDescent="0.35">
      <c r="A31" s="93">
        <f>IFERROR(VLOOKUP(B31,Pobočky!$A$1:$C$45,3,FALSE)," ")</f>
        <v>84</v>
      </c>
      <c r="B31" s="93" t="s">
        <v>89</v>
      </c>
      <c r="C31" s="93" t="str">
        <f>IFERROR(VLOOKUP(B31,Pobočky!$A$1:$C$45,2,FALSE)," ")</f>
        <v>Jihozápad</v>
      </c>
      <c r="D31" s="126" t="s">
        <v>385</v>
      </c>
      <c r="E31" t="s">
        <v>28</v>
      </c>
      <c r="F31" t="s">
        <v>175</v>
      </c>
      <c r="G3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94</v>
      </c>
      <c r="H31">
        <v>2</v>
      </c>
      <c r="J31" s="106">
        <v>84</v>
      </c>
      <c r="L31" s="112">
        <v>0.6</v>
      </c>
    </row>
    <row r="32" spans="1:12" x14ac:dyDescent="0.35">
      <c r="A32" s="93">
        <f>IFERROR(VLOOKUP(B32,Pobočky!$A$1:$C$45,3,FALSE)," ")</f>
        <v>84</v>
      </c>
      <c r="B32" s="93" t="s">
        <v>89</v>
      </c>
      <c r="C32" s="93" t="str">
        <f>IFERROR(VLOOKUP(B32,Pobočky!$A$1:$C$45,2,FALSE)," ")</f>
        <v>Jihozápad</v>
      </c>
      <c r="D32" s="126" t="s">
        <v>385</v>
      </c>
      <c r="E32" t="s">
        <v>28</v>
      </c>
      <c r="F32" t="s">
        <v>176</v>
      </c>
      <c r="G3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56</v>
      </c>
      <c r="H32">
        <v>1</v>
      </c>
      <c r="J32" s="93">
        <v>84</v>
      </c>
      <c r="L32" s="112">
        <v>0.6</v>
      </c>
    </row>
    <row r="33" spans="1:12" x14ac:dyDescent="0.35">
      <c r="A33" s="93">
        <f>IFERROR(VLOOKUP(B33,Pobočky!$A$1:$C$45,3,FALSE)," ")</f>
        <v>84</v>
      </c>
      <c r="B33" s="93" t="s">
        <v>89</v>
      </c>
      <c r="C33" s="93" t="str">
        <f>IFERROR(VLOOKUP(B33,Pobočky!$A$1:$C$45,2,FALSE)," ")</f>
        <v>Jihozápad</v>
      </c>
      <c r="D33" s="126" t="s">
        <v>385</v>
      </c>
      <c r="E33" t="s">
        <v>28</v>
      </c>
      <c r="G3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25</v>
      </c>
      <c r="H33">
        <v>0.5</v>
      </c>
      <c r="J33" s="106">
        <v>84</v>
      </c>
      <c r="K33" t="s">
        <v>386</v>
      </c>
      <c r="L33" s="112">
        <v>0.6</v>
      </c>
    </row>
    <row r="34" spans="1:12" x14ac:dyDescent="0.35">
      <c r="A34" s="93">
        <f>IFERROR(VLOOKUP(B34,Pobočky!$A$1:$C$45,3,FALSE)," ")</f>
        <v>84</v>
      </c>
      <c r="B34" s="93" t="s">
        <v>89</v>
      </c>
      <c r="C34" s="93" t="str">
        <f>IFERROR(VLOOKUP(B34,Pobočky!$A$1:$C$45,2,FALSE)," ")</f>
        <v>Jihozápad</v>
      </c>
      <c r="D34" s="126" t="s">
        <v>387</v>
      </c>
      <c r="E34" t="s">
        <v>22</v>
      </c>
      <c r="F34" t="s">
        <v>140</v>
      </c>
      <c r="G3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312</v>
      </c>
      <c r="H34">
        <v>6</v>
      </c>
      <c r="J34" s="93">
        <v>84</v>
      </c>
      <c r="L34" s="112">
        <v>0.7</v>
      </c>
    </row>
    <row r="35" spans="1:12" x14ac:dyDescent="0.35">
      <c r="A35" s="93">
        <f>IFERROR(VLOOKUP(B35,Pobočky!$A$1:$C$45,3,FALSE)," ")</f>
        <v>84</v>
      </c>
      <c r="B35" s="93" t="s">
        <v>89</v>
      </c>
      <c r="C35" s="93" t="str">
        <f>IFERROR(VLOOKUP(B35,Pobočky!$A$1:$C$45,2,FALSE)," ")</f>
        <v>Jihozápad</v>
      </c>
      <c r="D35" s="126" t="s">
        <v>387</v>
      </c>
      <c r="E35" t="s">
        <v>22</v>
      </c>
      <c r="F35" t="s">
        <v>143</v>
      </c>
      <c r="G3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303</v>
      </c>
      <c r="H35">
        <v>9.5</v>
      </c>
      <c r="J35" s="106">
        <v>84</v>
      </c>
      <c r="L35" s="112">
        <v>0.7</v>
      </c>
    </row>
    <row r="36" spans="1:12" x14ac:dyDescent="0.35">
      <c r="A36" s="93">
        <f>IFERROR(VLOOKUP(B36,Pobočky!$A$1:$C$45,3,FALSE)," ")</f>
        <v>84</v>
      </c>
      <c r="B36" s="93" t="s">
        <v>89</v>
      </c>
      <c r="C36" s="93" t="str">
        <f>IFERROR(VLOOKUP(B36,Pobočky!$A$1:$C$45,2,FALSE)," ")</f>
        <v>Jihozápad</v>
      </c>
      <c r="D36" s="126" t="s">
        <v>387</v>
      </c>
      <c r="E36" t="s">
        <v>22</v>
      </c>
      <c r="F36" t="s">
        <v>146</v>
      </c>
      <c r="G3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208</v>
      </c>
      <c r="H36">
        <v>4.5</v>
      </c>
      <c r="J36" s="93">
        <v>84</v>
      </c>
      <c r="L36" s="112">
        <v>0.7</v>
      </c>
    </row>
    <row r="37" spans="1:12" x14ac:dyDescent="0.35">
      <c r="A37" s="93">
        <f>IFERROR(VLOOKUP(B37,Pobočky!$A$1:$C$45,3,FALSE)," ")</f>
        <v>84</v>
      </c>
      <c r="B37" s="93" t="s">
        <v>89</v>
      </c>
      <c r="C37" s="93" t="str">
        <f>IFERROR(VLOOKUP(B37,Pobočky!$A$1:$C$45,2,FALSE)," ")</f>
        <v>Jihozápad</v>
      </c>
      <c r="D37" s="126" t="s">
        <v>387</v>
      </c>
      <c r="E37" t="s">
        <v>22</v>
      </c>
      <c r="F37" t="s">
        <v>149</v>
      </c>
      <c r="G3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318</v>
      </c>
      <c r="H37">
        <v>9</v>
      </c>
      <c r="J37" s="96">
        <v>84</v>
      </c>
      <c r="L37" s="112">
        <v>0.7</v>
      </c>
    </row>
    <row r="38" spans="1:12" x14ac:dyDescent="0.35">
      <c r="A38" s="93">
        <f>IFERROR(VLOOKUP(B38,Pobočky!$A$1:$C$45,3,FALSE)," ")</f>
        <v>84</v>
      </c>
      <c r="B38" s="93" t="s">
        <v>89</v>
      </c>
      <c r="C38" s="93" t="str">
        <f>IFERROR(VLOOKUP(B38,Pobočky!$A$1:$C$45,2,FALSE)," ")</f>
        <v>Jihozápad</v>
      </c>
      <c r="D38" s="126" t="s">
        <v>387</v>
      </c>
      <c r="E38" t="s">
        <v>22</v>
      </c>
      <c r="F38" t="s">
        <v>155</v>
      </c>
      <c r="G3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171</v>
      </c>
      <c r="H38">
        <v>4</v>
      </c>
      <c r="J38" s="93">
        <v>84</v>
      </c>
      <c r="L38" s="112">
        <v>0.7</v>
      </c>
    </row>
    <row r="39" spans="1:12" x14ac:dyDescent="0.35">
      <c r="A39" s="93">
        <f>IFERROR(VLOOKUP(B39,Pobočky!$A$1:$C$45,3,FALSE)," ")</f>
        <v>84</v>
      </c>
      <c r="B39" s="93" t="s">
        <v>89</v>
      </c>
      <c r="C39" s="93" t="str">
        <f>IFERROR(VLOOKUP(B39,Pobočky!$A$1:$C$45,2,FALSE)," ")</f>
        <v>Jihozápad</v>
      </c>
      <c r="D39" s="126" t="s">
        <v>387</v>
      </c>
      <c r="E39" t="s">
        <v>22</v>
      </c>
      <c r="F39" t="s">
        <v>158</v>
      </c>
      <c r="G3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336</v>
      </c>
      <c r="H39">
        <v>8.5</v>
      </c>
      <c r="J39" s="96">
        <v>84</v>
      </c>
      <c r="L39" s="112">
        <v>0.7</v>
      </c>
    </row>
    <row r="40" spans="1:12" x14ac:dyDescent="0.35">
      <c r="A40" s="93">
        <f>IFERROR(VLOOKUP(B40,Pobočky!$A$1:$C$45,3,FALSE)," ")</f>
        <v>84</v>
      </c>
      <c r="B40" s="93" t="s">
        <v>89</v>
      </c>
      <c r="C40" s="93" t="str">
        <f>IFERROR(VLOOKUP(B40,Pobočky!$A$1:$C$45,2,FALSE)," ")</f>
        <v>Jihozápad</v>
      </c>
      <c r="D40" s="126" t="s">
        <v>387</v>
      </c>
      <c r="E40" t="s">
        <v>22</v>
      </c>
      <c r="F40" t="s">
        <v>160</v>
      </c>
      <c r="G4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149</v>
      </c>
      <c r="H40">
        <v>3</v>
      </c>
      <c r="J40" s="93">
        <v>84</v>
      </c>
      <c r="L40" s="112">
        <v>0.7</v>
      </c>
    </row>
    <row r="41" spans="1:12" x14ac:dyDescent="0.35">
      <c r="A41" s="93">
        <f>IFERROR(VLOOKUP(B41,Pobočky!$A$1:$C$45,3,FALSE)," ")</f>
        <v>84</v>
      </c>
      <c r="B41" s="93" t="s">
        <v>89</v>
      </c>
      <c r="C41" s="93" t="str">
        <f>IFERROR(VLOOKUP(B41,Pobočky!$A$1:$C$45,2,FALSE)," ")</f>
        <v>Jihozápad</v>
      </c>
      <c r="D41" s="126" t="s">
        <v>387</v>
      </c>
      <c r="E41" t="s">
        <v>22</v>
      </c>
      <c r="F41" t="s">
        <v>163</v>
      </c>
      <c r="G4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45</v>
      </c>
      <c r="H41">
        <v>1</v>
      </c>
      <c r="J41" s="96">
        <v>84</v>
      </c>
      <c r="L41" s="112">
        <v>0.7</v>
      </c>
    </row>
    <row r="42" spans="1:12" x14ac:dyDescent="0.35">
      <c r="A42" s="93">
        <f>IFERROR(VLOOKUP(B42,Pobočky!$A$1:$C$45,3,FALSE)," ")</f>
        <v>84</v>
      </c>
      <c r="B42" s="93" t="s">
        <v>89</v>
      </c>
      <c r="C42" s="93" t="str">
        <f>IFERROR(VLOOKUP(B42,Pobočky!$A$1:$C$45,2,FALSE)," ")</f>
        <v>Jihozápad</v>
      </c>
      <c r="D42" s="126" t="s">
        <v>387</v>
      </c>
      <c r="E42" t="s">
        <v>22</v>
      </c>
      <c r="F42" t="s">
        <v>166</v>
      </c>
      <c r="G4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277</v>
      </c>
      <c r="H42">
        <v>6</v>
      </c>
      <c r="J42" s="93">
        <v>84</v>
      </c>
      <c r="L42" s="112">
        <v>0.7</v>
      </c>
    </row>
    <row r="43" spans="1:12" x14ac:dyDescent="0.35">
      <c r="A43" s="93">
        <f>IFERROR(VLOOKUP(B43,Pobočky!$A$1:$C$45,3,FALSE)," ")</f>
        <v>84</v>
      </c>
      <c r="B43" s="93" t="s">
        <v>89</v>
      </c>
      <c r="C43" s="93" t="str">
        <f>IFERROR(VLOOKUP(B43,Pobočky!$A$1:$C$45,2,FALSE)," ")</f>
        <v>Jihozápad</v>
      </c>
      <c r="D43" s="126" t="s">
        <v>387</v>
      </c>
      <c r="E43" t="s">
        <v>22</v>
      </c>
      <c r="F43" t="s">
        <v>167</v>
      </c>
      <c r="G4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63</v>
      </c>
      <c r="H43">
        <v>1.5</v>
      </c>
      <c r="J43" s="96">
        <v>84</v>
      </c>
      <c r="L43" s="112">
        <v>0.7</v>
      </c>
    </row>
    <row r="44" spans="1:12" x14ac:dyDescent="0.35">
      <c r="A44" s="93">
        <f>IFERROR(VLOOKUP(B44,Pobočky!$A$1:$C$45,3,FALSE)," ")</f>
        <v>84</v>
      </c>
      <c r="B44" s="93" t="s">
        <v>89</v>
      </c>
      <c r="C44" s="93" t="str">
        <f>IFERROR(VLOOKUP(B44,Pobočky!$A$1:$C$45,2,FALSE)," ")</f>
        <v>Jihozápad</v>
      </c>
      <c r="D44" s="126" t="s">
        <v>387</v>
      </c>
      <c r="E44" t="s">
        <v>22</v>
      </c>
      <c r="F44" t="s">
        <v>169</v>
      </c>
      <c r="G4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155</v>
      </c>
      <c r="H44">
        <v>4</v>
      </c>
      <c r="J44" s="93">
        <v>84</v>
      </c>
      <c r="L44" s="112">
        <v>0.7</v>
      </c>
    </row>
    <row r="45" spans="1:12" x14ac:dyDescent="0.35">
      <c r="A45" s="93">
        <f>IFERROR(VLOOKUP(B45,Pobočky!$A$1:$C$45,3,FALSE)," ")</f>
        <v>84</v>
      </c>
      <c r="B45" s="93" t="s">
        <v>89</v>
      </c>
      <c r="C45" s="93" t="str">
        <f>IFERROR(VLOOKUP(B45,Pobočky!$A$1:$C$45,2,FALSE)," ")</f>
        <v>Jihozápad</v>
      </c>
      <c r="D45" s="126" t="s">
        <v>387</v>
      </c>
      <c r="E45" t="s">
        <v>22</v>
      </c>
      <c r="F45" t="s">
        <v>170</v>
      </c>
      <c r="G4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74</v>
      </c>
      <c r="H45">
        <v>1.5</v>
      </c>
      <c r="J45" s="96">
        <v>84</v>
      </c>
      <c r="L45" s="112">
        <v>0.7</v>
      </c>
    </row>
    <row r="46" spans="1:12" x14ac:dyDescent="0.35">
      <c r="A46" s="93">
        <f>IFERROR(VLOOKUP(B46,Pobočky!$A$1:$C$45,3,FALSE)," ")</f>
        <v>84</v>
      </c>
      <c r="B46" s="93" t="s">
        <v>89</v>
      </c>
      <c r="C46" s="93" t="str">
        <f>IFERROR(VLOOKUP(B46,Pobočky!$A$1:$C$45,2,FALSE)," ")</f>
        <v>Jihozápad</v>
      </c>
      <c r="D46" s="126" t="s">
        <v>387</v>
      </c>
      <c r="E46" t="s">
        <v>22</v>
      </c>
      <c r="F46" t="s">
        <v>172</v>
      </c>
      <c r="G4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19</v>
      </c>
      <c r="H46">
        <v>0.5</v>
      </c>
      <c r="J46" s="93">
        <v>84</v>
      </c>
      <c r="L46" s="112">
        <v>0.7</v>
      </c>
    </row>
    <row r="47" spans="1:12" x14ac:dyDescent="0.35">
      <c r="A47" s="93">
        <f>IFERROR(VLOOKUP(B47,Pobočky!$A$1:$C$45,3,FALSE)," ")</f>
        <v>84</v>
      </c>
      <c r="B47" s="93" t="s">
        <v>89</v>
      </c>
      <c r="C47" s="93" t="str">
        <f>IFERROR(VLOOKUP(B47,Pobočky!$A$1:$C$45,2,FALSE)," ")</f>
        <v>Jihozápad</v>
      </c>
      <c r="D47" s="126" t="s">
        <v>387</v>
      </c>
      <c r="E47" t="s">
        <v>22</v>
      </c>
      <c r="F47" t="s">
        <v>173</v>
      </c>
      <c r="G4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53</v>
      </c>
      <c r="H47">
        <v>1.5</v>
      </c>
      <c r="J47" s="96">
        <v>84</v>
      </c>
      <c r="L47" s="112">
        <v>0.7</v>
      </c>
    </row>
    <row r="48" spans="1:12" x14ac:dyDescent="0.35">
      <c r="A48" s="93">
        <f>IFERROR(VLOOKUP(B48,Pobočky!$A$1:$C$45,3,FALSE)," ")</f>
        <v>84</v>
      </c>
      <c r="B48" s="93" t="s">
        <v>89</v>
      </c>
      <c r="C48" s="93" t="str">
        <f>IFERROR(VLOOKUP(B48,Pobočky!$A$1:$C$45,2,FALSE)," ")</f>
        <v>Jihozápad</v>
      </c>
      <c r="D48" s="126" t="s">
        <v>387</v>
      </c>
      <c r="E48" t="s">
        <v>22</v>
      </c>
      <c r="F48" t="s">
        <v>174</v>
      </c>
      <c r="G4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66</v>
      </c>
      <c r="H48">
        <v>2</v>
      </c>
      <c r="J48" s="93">
        <v>84</v>
      </c>
      <c r="L48" s="112">
        <v>0.7</v>
      </c>
    </row>
    <row r="49" spans="1:12" x14ac:dyDescent="0.35">
      <c r="A49" s="93">
        <f>IFERROR(VLOOKUP(B49,Pobočky!$A$1:$C$45,3,FALSE)," ")</f>
        <v>84</v>
      </c>
      <c r="B49" s="93" t="s">
        <v>89</v>
      </c>
      <c r="C49" s="93" t="str">
        <f>IFERROR(VLOOKUP(B49,Pobočky!$A$1:$C$45,2,FALSE)," ")</f>
        <v>Jihozápad</v>
      </c>
      <c r="D49" s="126" t="s">
        <v>387</v>
      </c>
      <c r="E49" t="s">
        <v>22</v>
      </c>
      <c r="F49" t="s">
        <v>175</v>
      </c>
      <c r="G4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71</v>
      </c>
      <c r="H49">
        <v>1.5</v>
      </c>
      <c r="J49" s="96">
        <v>84</v>
      </c>
      <c r="L49" s="112">
        <v>0.7</v>
      </c>
    </row>
    <row r="50" spans="1:12" x14ac:dyDescent="0.35">
      <c r="A50" s="93">
        <f>IFERROR(VLOOKUP(B50,Pobočky!$A$1:$C$45,3,FALSE)," ")</f>
        <v>84</v>
      </c>
      <c r="B50" s="93" t="s">
        <v>89</v>
      </c>
      <c r="C50" s="93" t="str">
        <f>IFERROR(VLOOKUP(B50,Pobočky!$A$1:$C$45,2,FALSE)," ")</f>
        <v>Jihozápad</v>
      </c>
      <c r="D50" s="126" t="s">
        <v>387</v>
      </c>
      <c r="E50" t="s">
        <v>22</v>
      </c>
      <c r="F50" t="s">
        <v>176</v>
      </c>
      <c r="G5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113</v>
      </c>
      <c r="H50">
        <v>2</v>
      </c>
      <c r="J50" s="93">
        <v>84</v>
      </c>
      <c r="L50" s="112">
        <v>0.7</v>
      </c>
    </row>
    <row r="51" spans="1:12" x14ac:dyDescent="0.35">
      <c r="A51" s="93">
        <f>IFERROR(VLOOKUP(B51,Pobočky!$A$1:$C$45,3,FALSE)," ")</f>
        <v>84</v>
      </c>
      <c r="B51" s="93" t="s">
        <v>89</v>
      </c>
      <c r="C51" s="93" t="str">
        <f>IFERROR(VLOOKUP(B51,Pobočky!$A$1:$C$45,2,FALSE)," ")</f>
        <v>Jihozápad</v>
      </c>
      <c r="D51" t="s">
        <v>388</v>
      </c>
      <c r="G5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576</v>
      </c>
      <c r="H51">
        <v>8</v>
      </c>
      <c r="J51">
        <v>120</v>
      </c>
      <c r="L51" s="112">
        <v>0.5</v>
      </c>
    </row>
    <row r="52" spans="1:12" x14ac:dyDescent="0.35">
      <c r="A52" s="93">
        <f>IFERROR(VLOOKUP(B52,Pobočky!$A$1:$C$45,3,FALSE)," ")</f>
        <v>84</v>
      </c>
      <c r="B52" s="93" t="s">
        <v>89</v>
      </c>
      <c r="C52" s="93" t="str">
        <f>IFERROR(VLOOKUP(B52,Pobočky!$A$1:$C$45,2,FALSE)," ")</f>
        <v>Jihozápad</v>
      </c>
      <c r="D52" t="s">
        <v>315</v>
      </c>
      <c r="G5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288</v>
      </c>
      <c r="H52">
        <v>4</v>
      </c>
      <c r="J52">
        <v>120</v>
      </c>
      <c r="L52" s="112">
        <v>0.7</v>
      </c>
    </row>
    <row r="53" spans="1:12" x14ac:dyDescent="0.35">
      <c r="A53" s="93">
        <f>IFERROR(VLOOKUP(B53,Pobočky!$A$1:$C$45,3,FALSE)," ")</f>
        <v>84</v>
      </c>
      <c r="B53" s="93" t="s">
        <v>89</v>
      </c>
      <c r="C53" s="93" t="str">
        <f>IFERROR(VLOOKUP(B53,Pobočky!$A$1:$C$45,2,FALSE)," ")</f>
        <v>Jihozápad</v>
      </c>
      <c r="D53" t="s">
        <v>389</v>
      </c>
      <c r="G5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302</v>
      </c>
      <c r="H53">
        <v>6</v>
      </c>
      <c r="J53">
        <v>84</v>
      </c>
      <c r="L53" s="112">
        <v>0.5</v>
      </c>
    </row>
    <row r="54" spans="1:12" x14ac:dyDescent="0.35">
      <c r="A54" s="93">
        <f>IFERROR(VLOOKUP(B54,Pobočky!$A$1:$C$45,3,FALSE)," ")</f>
        <v>84</v>
      </c>
      <c r="B54" s="93" t="s">
        <v>89</v>
      </c>
      <c r="C54" s="93" t="str">
        <f>IFERROR(VLOOKUP(B54,Pobočky!$A$1:$C$45,2,FALSE)," ")</f>
        <v>Jihozápad</v>
      </c>
      <c r="D54" t="s">
        <v>390</v>
      </c>
      <c r="G5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605</v>
      </c>
      <c r="H54">
        <v>12</v>
      </c>
      <c r="J54">
        <v>84</v>
      </c>
      <c r="L54" s="112">
        <v>0.5</v>
      </c>
    </row>
    <row r="55" spans="1:12" x14ac:dyDescent="0.35">
      <c r="A55" s="93">
        <f>IFERROR(VLOOKUP(B55,Pobočky!$A$1:$C$45,3,FALSE)," ")</f>
        <v>84</v>
      </c>
      <c r="B55" s="93" t="s">
        <v>89</v>
      </c>
      <c r="C55" s="93" t="str">
        <f>IFERROR(VLOOKUP(B55,Pobočky!$A$1:$C$45,2,FALSE)," ")</f>
        <v>Jihozápad</v>
      </c>
      <c r="D55" t="s">
        <v>391</v>
      </c>
      <c r="G5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288</v>
      </c>
      <c r="H55">
        <v>4</v>
      </c>
      <c r="J55">
        <v>120</v>
      </c>
      <c r="L55" s="112">
        <v>0.5</v>
      </c>
    </row>
    <row r="56" spans="1:12" x14ac:dyDescent="0.35">
      <c r="A56" s="93">
        <f>IFERROR(VLOOKUP(B56,Pobočky!$A$1:$C$45,3,FALSE)," ")</f>
        <v>84</v>
      </c>
      <c r="B56" s="93" t="s">
        <v>89</v>
      </c>
      <c r="C56" s="93" t="str">
        <f>IFERROR(VLOOKUP(B56,Pobočky!$A$1:$C$45,2,FALSE)," ")</f>
        <v>Jihozápad</v>
      </c>
      <c r="D56" t="s">
        <v>392</v>
      </c>
      <c r="G5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59</v>
      </c>
      <c r="H56">
        <v>2</v>
      </c>
      <c r="J56">
        <v>49</v>
      </c>
      <c r="L56" s="112">
        <v>0.5</v>
      </c>
    </row>
    <row r="57" spans="1:12" x14ac:dyDescent="0.35">
      <c r="A57" s="93">
        <f>IFERROR(VLOOKUP(B57,Pobočky!$A$1:$C$45,3,FALSE)," ")</f>
        <v>84</v>
      </c>
      <c r="B57" s="93" t="s">
        <v>89</v>
      </c>
      <c r="C57" s="93" t="str">
        <f>IFERROR(VLOOKUP(B57,Pobočky!$A$1:$C$45,2,FALSE)," ")</f>
        <v>Jihozápad</v>
      </c>
      <c r="D57" t="s">
        <v>393</v>
      </c>
      <c r="G5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88</v>
      </c>
      <c r="H57">
        <v>3</v>
      </c>
      <c r="J57">
        <v>49</v>
      </c>
    </row>
    <row r="58" spans="1:12" x14ac:dyDescent="0.35">
      <c r="A58" s="93">
        <f>IFERROR(VLOOKUP(B58,Pobočky!$A$1:$C$45,3,FALSE)," ")</f>
        <v>84</v>
      </c>
      <c r="B58" s="93" t="s">
        <v>89</v>
      </c>
      <c r="C58" s="93" t="str">
        <f>IFERROR(VLOOKUP(B58,Pobočky!$A$1:$C$45,2,FALSE)," ")</f>
        <v>Jihozápad</v>
      </c>
      <c r="D58" t="s">
        <v>394</v>
      </c>
      <c r="G5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118</v>
      </c>
      <c r="H58">
        <v>4</v>
      </c>
      <c r="J58">
        <v>49</v>
      </c>
      <c r="K58" t="s">
        <v>395</v>
      </c>
    </row>
    <row r="59" spans="1:12" x14ac:dyDescent="0.35">
      <c r="A59" s="93">
        <f>IFERROR(VLOOKUP(B59,Pobočky!$A$1:$C$45,3,FALSE)," ")</f>
        <v>84</v>
      </c>
      <c r="B59" s="93" t="s">
        <v>89</v>
      </c>
      <c r="C59" s="93" t="str">
        <f>IFERROR(VLOOKUP(B59,Pobočky!$A$1:$C$45,2,FALSE)," ")</f>
        <v>Jihozápad</v>
      </c>
      <c r="D59" t="s">
        <v>396</v>
      </c>
      <c r="G5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1566</v>
      </c>
      <c r="H59">
        <v>30</v>
      </c>
      <c r="J59">
        <v>87</v>
      </c>
      <c r="K59" t="s">
        <v>397</v>
      </c>
      <c r="L59" s="112">
        <v>1</v>
      </c>
    </row>
    <row r="60" spans="1:12" x14ac:dyDescent="0.35">
      <c r="A60" s="93" t="str">
        <f>IFERROR(VLOOKUP(B60,Pobočky!$A$1:$C$45,3,FALSE)," ")</f>
        <v xml:space="preserve"> </v>
      </c>
      <c r="B60" s="93"/>
      <c r="C60" s="93" t="str">
        <f>IFERROR(VLOOKUP(B60,Pobočky!$A$1:$C$45,2,FALSE)," ")</f>
        <v xml:space="preserve"> </v>
      </c>
      <c r="G6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61" spans="1:12" x14ac:dyDescent="0.35">
      <c r="A61" s="93" t="str">
        <f>IFERROR(VLOOKUP(B61,Pobočky!$A$1:$C$45,3,FALSE)," ")</f>
        <v xml:space="preserve"> </v>
      </c>
      <c r="B61" s="93"/>
      <c r="C61" s="93" t="str">
        <f>IFERROR(VLOOKUP(B61,Pobočky!$A$1:$C$45,2,FALSE)," ")</f>
        <v xml:space="preserve"> </v>
      </c>
      <c r="G6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62" spans="1:12" x14ac:dyDescent="0.35">
      <c r="A62" s="93" t="str">
        <f>IFERROR(VLOOKUP(B62,Pobočky!$A$1:$C$45,3,FALSE)," ")</f>
        <v xml:space="preserve"> </v>
      </c>
      <c r="B62" s="93"/>
      <c r="C62" s="93" t="str">
        <f>IFERROR(VLOOKUP(B62,Pobočky!$A$1:$C$45,2,FALSE)," ")</f>
        <v xml:space="preserve"> </v>
      </c>
      <c r="G6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63" spans="1:12" x14ac:dyDescent="0.35">
      <c r="A63" s="93" t="str">
        <f>IFERROR(VLOOKUP(B63,Pobočky!$A$1:$C$45,3,FALSE)," ")</f>
        <v xml:space="preserve"> </v>
      </c>
      <c r="B63" s="93"/>
      <c r="C63" s="93" t="str">
        <f>IFERROR(VLOOKUP(B63,Pobočky!$A$1:$C$45,2,FALSE)," ")</f>
        <v xml:space="preserve"> </v>
      </c>
      <c r="G6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64" spans="1:12" x14ac:dyDescent="0.35">
      <c r="A64" s="93" t="str">
        <f>IFERROR(VLOOKUP(B64,Pobočky!$A$1:$C$45,3,FALSE)," ")</f>
        <v xml:space="preserve"> </v>
      </c>
      <c r="B64" s="93"/>
      <c r="C64" s="93" t="str">
        <f>IFERROR(VLOOKUP(B64,Pobočky!$A$1:$C$45,2,FALSE)," ")</f>
        <v xml:space="preserve"> </v>
      </c>
      <c r="G6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65" spans="1:7" x14ac:dyDescent="0.35">
      <c r="A65" s="93" t="str">
        <f>IFERROR(VLOOKUP(B65,Pobočky!$A$1:$C$45,3,FALSE)," ")</f>
        <v xml:space="preserve"> </v>
      </c>
      <c r="B65" s="93"/>
      <c r="C65" s="93" t="str">
        <f>IFERROR(VLOOKUP(B65,Pobočky!$A$1:$C$45,2,FALSE)," ")</f>
        <v xml:space="preserve"> </v>
      </c>
      <c r="G6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66" spans="1:7" x14ac:dyDescent="0.35">
      <c r="A66" s="93" t="str">
        <f>IFERROR(VLOOKUP(B66,Pobočky!$A$1:$C$45,3,FALSE)," ")</f>
        <v xml:space="preserve"> </v>
      </c>
      <c r="B66" s="93"/>
      <c r="C66" s="93" t="str">
        <f>IFERROR(VLOOKUP(B66,Pobočky!$A$1:$C$45,2,FALSE)," ")</f>
        <v xml:space="preserve"> </v>
      </c>
      <c r="G6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67" spans="1:7" x14ac:dyDescent="0.35">
      <c r="A67" s="93" t="str">
        <f>IFERROR(VLOOKUP(B67,Pobočky!$A$1:$C$45,3,FALSE)," ")</f>
        <v xml:space="preserve"> </v>
      </c>
      <c r="B67" s="93"/>
      <c r="C67" s="93" t="str">
        <f>IFERROR(VLOOKUP(B67,Pobočky!$A$1:$C$45,2,FALSE)," ")</f>
        <v xml:space="preserve"> </v>
      </c>
      <c r="G6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68" spans="1:7" x14ac:dyDescent="0.35">
      <c r="A68" s="93" t="str">
        <f>IFERROR(VLOOKUP(B68,Pobočky!$A$1:$C$45,3,FALSE)," ")</f>
        <v xml:space="preserve"> </v>
      </c>
      <c r="B68" s="93"/>
      <c r="C68" s="93" t="str">
        <f>IFERROR(VLOOKUP(B68,Pobočky!$A$1:$C$45,2,FALSE)," ")</f>
        <v xml:space="preserve"> </v>
      </c>
      <c r="G6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69" spans="1:7" x14ac:dyDescent="0.35">
      <c r="A69" s="93" t="str">
        <f>IFERROR(VLOOKUP(B69,Pobočky!$A$1:$C$45,3,FALSE)," ")</f>
        <v xml:space="preserve"> </v>
      </c>
      <c r="B69" s="93"/>
      <c r="C69" s="93" t="str">
        <f>IFERROR(VLOOKUP(B69,Pobočky!$A$1:$C$45,2,FALSE)," ")</f>
        <v xml:space="preserve"> </v>
      </c>
      <c r="G6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70" spans="1:7" x14ac:dyDescent="0.35">
      <c r="A70" s="93" t="str">
        <f>IFERROR(VLOOKUP(B70,Pobočky!$A$1:$C$45,3,FALSE)," ")</f>
        <v xml:space="preserve"> </v>
      </c>
      <c r="B70" s="93"/>
      <c r="C70" s="93" t="str">
        <f>IFERROR(VLOOKUP(B70,Pobočky!$A$1:$C$45,2,FALSE)," ")</f>
        <v xml:space="preserve"> </v>
      </c>
      <c r="G7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71" spans="1:7" x14ac:dyDescent="0.35">
      <c r="A71" s="93" t="str">
        <f>IFERROR(VLOOKUP(B71,Pobočky!$A$1:$C$45,3,FALSE)," ")</f>
        <v xml:space="preserve"> </v>
      </c>
      <c r="B71" s="93"/>
      <c r="C71" s="93" t="str">
        <f>IFERROR(VLOOKUP(B71,Pobočky!$A$1:$C$45,2,FALSE)," ")</f>
        <v xml:space="preserve"> </v>
      </c>
      <c r="G7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72" spans="1:7" x14ac:dyDescent="0.35">
      <c r="A72" s="93" t="str">
        <f>IFERROR(VLOOKUP(B72,Pobočky!$A$1:$C$45,3,FALSE)," ")</f>
        <v xml:space="preserve"> </v>
      </c>
      <c r="B72" s="93"/>
      <c r="C72" s="93" t="str">
        <f>IFERROR(VLOOKUP(B72,Pobočky!$A$1:$C$45,2,FALSE)," ")</f>
        <v xml:space="preserve"> </v>
      </c>
      <c r="G7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73" spans="1:7" x14ac:dyDescent="0.35">
      <c r="A73" s="93" t="str">
        <f>IFERROR(VLOOKUP(B73,Pobočky!$A$1:$C$45,3,FALSE)," ")</f>
        <v xml:space="preserve"> </v>
      </c>
      <c r="B73" s="93"/>
      <c r="C73" s="93" t="str">
        <f>IFERROR(VLOOKUP(B73,Pobočky!$A$1:$C$45,2,FALSE)," ")</f>
        <v xml:space="preserve"> </v>
      </c>
      <c r="G7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74" spans="1:7" x14ac:dyDescent="0.35">
      <c r="A74" s="93" t="str">
        <f>IFERROR(VLOOKUP(B74,Pobočky!$A$1:$C$45,3,FALSE)," ")</f>
        <v xml:space="preserve"> </v>
      </c>
      <c r="B74" s="93"/>
      <c r="C74" s="93" t="str">
        <f>IFERROR(VLOOKUP(B74,Pobočky!$A$1:$C$45,2,FALSE)," ")</f>
        <v xml:space="preserve"> </v>
      </c>
      <c r="G7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75" spans="1:7" x14ac:dyDescent="0.35">
      <c r="A75" s="93" t="str">
        <f>IFERROR(VLOOKUP(B75,Pobočky!$A$1:$C$45,3,FALSE)," ")</f>
        <v xml:space="preserve"> </v>
      </c>
      <c r="B75" s="93"/>
      <c r="C75" s="93" t="str">
        <f>IFERROR(VLOOKUP(B75,Pobočky!$A$1:$C$45,2,FALSE)," ")</f>
        <v xml:space="preserve"> </v>
      </c>
      <c r="G7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76" spans="1:7" x14ac:dyDescent="0.35">
      <c r="A76" s="93" t="str">
        <f>IFERROR(VLOOKUP(B76,Pobočky!$A$1:$C$45,3,FALSE)," ")</f>
        <v xml:space="preserve"> </v>
      </c>
      <c r="B76" s="93"/>
      <c r="C76" s="93" t="str">
        <f>IFERROR(VLOOKUP(B76,Pobočky!$A$1:$C$45,2,FALSE)," ")</f>
        <v xml:space="preserve"> </v>
      </c>
      <c r="G7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77" spans="1:7" x14ac:dyDescent="0.35">
      <c r="A77" s="93" t="str">
        <f>IFERROR(VLOOKUP(B77,Pobočky!$A$1:$C$45,3,FALSE)," ")</f>
        <v xml:space="preserve"> </v>
      </c>
      <c r="B77" s="93"/>
      <c r="C77" s="93" t="str">
        <f>IFERROR(VLOOKUP(B77,Pobočky!$A$1:$C$45,2,FALSE)," ")</f>
        <v xml:space="preserve"> </v>
      </c>
      <c r="G7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78" spans="1:7" x14ac:dyDescent="0.35">
      <c r="A78" s="93" t="str">
        <f>IFERROR(VLOOKUP(B78,Pobočky!$A$1:$C$45,3,FALSE)," ")</f>
        <v xml:space="preserve"> </v>
      </c>
      <c r="B78" s="93"/>
      <c r="C78" s="93" t="str">
        <f>IFERROR(VLOOKUP(B78,Pobočky!$A$1:$C$45,2,FALSE)," ")</f>
        <v xml:space="preserve"> </v>
      </c>
      <c r="G7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79" spans="1:7" x14ac:dyDescent="0.35">
      <c r="A79" s="93" t="str">
        <f>IFERROR(VLOOKUP(B79,Pobočky!$A$1:$C$45,3,FALSE)," ")</f>
        <v xml:space="preserve"> </v>
      </c>
      <c r="B79" s="93"/>
      <c r="C79" s="93" t="str">
        <f>IFERROR(VLOOKUP(B79,Pobočky!$A$1:$C$45,2,FALSE)," ")</f>
        <v xml:space="preserve"> </v>
      </c>
      <c r="G7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80" spans="1:7" x14ac:dyDescent="0.35">
      <c r="A80" s="93" t="str">
        <f>IFERROR(VLOOKUP(B80,Pobočky!$A$1:$C$45,3,FALSE)," ")</f>
        <v xml:space="preserve"> </v>
      </c>
      <c r="B80" s="93"/>
      <c r="C80" s="93" t="str">
        <f>IFERROR(VLOOKUP(B80,Pobočky!$A$1:$C$45,2,FALSE)," ")</f>
        <v xml:space="preserve"> </v>
      </c>
      <c r="G8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81" spans="1:7" x14ac:dyDescent="0.35">
      <c r="A81" s="93" t="str">
        <f>IFERROR(VLOOKUP(B81,Pobočky!$A$1:$C$45,3,FALSE)," ")</f>
        <v xml:space="preserve"> </v>
      </c>
      <c r="B81" s="93"/>
      <c r="C81" s="93" t="str">
        <f>IFERROR(VLOOKUP(B81,Pobočky!$A$1:$C$45,2,FALSE)," ")</f>
        <v xml:space="preserve"> </v>
      </c>
      <c r="G8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82" spans="1:7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  <c r="G8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83" spans="1:7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  <c r="G8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84" spans="1:7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G8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85" spans="1:7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86" spans="1:7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87" spans="1:7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88" spans="1:7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89" spans="1:7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90" spans="1:7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91" spans="1:7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92" spans="1:7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93" spans="1:7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94" spans="1:7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95" spans="1:7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96" spans="1:7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411" spans="1:7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  <c r="G411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412" spans="1:7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  <c r="G412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413" spans="1:7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  <c r="G413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414" spans="1:7" x14ac:dyDescent="0.35">
      <c r="A414" s="93" t="str">
        <f>IFERROR(VLOOKUP(B414,Pobočky!$A$1:$C$45,3,FALSE)," ")</f>
        <v xml:space="preserve"> </v>
      </c>
      <c r="B414" s="93"/>
      <c r="C414" s="93" t="str">
        <f>IFERROR(VLOOKUP(B414,Pobočky!$A$1:$C$45,2,FALSE)," ")</f>
        <v xml:space="preserve"> </v>
      </c>
      <c r="G414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415" spans="1:7" x14ac:dyDescent="0.35">
      <c r="A415" s="93" t="str">
        <f>IFERROR(VLOOKUP(B415,Pobočky!$A$1:$C$45,3,FALSE)," ")</f>
        <v xml:space="preserve"> </v>
      </c>
      <c r="B415" s="93"/>
      <c r="C415" s="93" t="str">
        <f>IFERROR(VLOOKUP(B415,Pobočky!$A$1:$C$45,2,FALSE)," ")</f>
        <v xml:space="preserve"> </v>
      </c>
      <c r="G415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416" spans="1:7" x14ac:dyDescent="0.35">
      <c r="A416" s="93" t="str">
        <f>IFERROR(VLOOKUP(B416,Pobočky!$A$1:$C$45,3,FALSE)," ")</f>
        <v xml:space="preserve"> </v>
      </c>
      <c r="B416" s="93"/>
      <c r="C416" s="93" t="str">
        <f>IFERROR(VLOOKUP(B416,Pobočky!$A$1:$C$45,2,FALSE)," ")</f>
        <v xml:space="preserve"> </v>
      </c>
      <c r="G416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  <row r="417" spans="1:7" x14ac:dyDescent="0.35">
      <c r="A417" s="105" t="str">
        <f>IFERROR(VLOOKUP(B417,Pobočky!$A$1:$C$45,3,FALSE)," ")</f>
        <v xml:space="preserve"> </v>
      </c>
      <c r="B417" s="105"/>
      <c r="C417" s="105" t="str">
        <f>IFERROR(VLOOKUP(B417,Pobočky!$A$1:$C$45,2,FALSE)," ")</f>
        <v xml:space="preserve"> </v>
      </c>
      <c r="G417">
        <f>ROUND(Tabulka57891011121314151617181920212223242526272829303132333435363738394041424344454647484950[[#This Row],[Kapacita - počet polic]]*Tabulka57891011121314151617181920212223242526272829303132333435363738394041424344454647484950[[#This Row],[Kapacita - rozměr polic]]*IFERROR(VLOOKUP(Tabulka57891011121314151617181920212223242526272829303132333435363738394041424344454647484950[[#This Row],[Označení]],OCHy[#All],2,FALSE),0.6),0)</f>
        <v>0</v>
      </c>
    </row>
  </sheetData>
  <dataValidations count="2">
    <dataValidation type="list" allowBlank="1" showInputMessage="1" showErrorMessage="1" sqref="E2:E417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  <dataValidation type="list" allowBlank="1" showInputMessage="1" showErrorMessage="1" sqref="L2:L417">
      <formula1>"0 %,10 %,20 %,30 %,40 %,50 %,60 %,70 %,80 %,90 %,100 %"</formula1>
    </dataValidation>
  </dataValidations>
  <pageMargins left="0.25" right="0.25" top="0.75" bottom="0.75" header="0.3" footer="0.3"/>
  <pageSetup paperSize="9" fitToHeight="0" orientation="landscape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B2:B417</xm:sqref>
        </x14:dataValidation>
        <x14:dataValidation type="list" allowBlank="1" showInputMessage="1" showErrorMessage="1">
          <x14:formula1>
            <xm:f>Označení!$F$2:$F$50</xm:f>
          </x14:formula1>
          <xm:sqref>F2:F417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  <pageSetUpPr fitToPage="1"/>
  </sheetPr>
  <dimension ref="A1:L417"/>
  <sheetViews>
    <sheetView topLeftCell="E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14.54296875" customWidth="1"/>
    <col min="6" max="6" width="60" bestFit="1" customWidth="1"/>
    <col min="7" max="7" width="17.54296875" customWidth="1"/>
    <col min="8" max="8" width="22.726562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11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f>IFERROR(VLOOKUP(B2,Pobočky!$A$1:$C$45,3,FALSE)," ")</f>
        <v>31</v>
      </c>
      <c r="B2" s="93" t="s">
        <v>87</v>
      </c>
      <c r="C2" s="93" t="str">
        <f>IFERROR(VLOOKUP(B2,Pobočky!$A$1:$C$45,2,FALSE)," ")</f>
        <v>Jihozápad</v>
      </c>
      <c r="D2" s="126" t="s">
        <v>398</v>
      </c>
      <c r="E2" s="93" t="s">
        <v>14</v>
      </c>
      <c r="F2" t="s">
        <v>130</v>
      </c>
      <c r="G2" s="9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48</v>
      </c>
      <c r="H2" s="93">
        <v>1</v>
      </c>
      <c r="I2" s="93"/>
      <c r="J2" s="93">
        <v>86</v>
      </c>
      <c r="K2" s="93" t="s">
        <v>21</v>
      </c>
      <c r="L2" s="102">
        <v>0.7</v>
      </c>
    </row>
    <row r="3" spans="1:12" x14ac:dyDescent="0.35">
      <c r="A3" s="105">
        <f>IFERROR(VLOOKUP(B3,Pobočky!$A$1:$C$45,3,FALSE)," ")</f>
        <v>31</v>
      </c>
      <c r="B3" s="93" t="s">
        <v>87</v>
      </c>
      <c r="C3" s="105" t="str">
        <f>IFERROR(VLOOKUP(B3,Pobočky!$A$1:$C$45,2,FALSE)," ")</f>
        <v>Jihozápad</v>
      </c>
      <c r="D3" s="126" t="s">
        <v>398</v>
      </c>
      <c r="E3" s="96" t="s">
        <v>20</v>
      </c>
      <c r="F3" s="106" t="s">
        <v>130</v>
      </c>
      <c r="G3" s="10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48</v>
      </c>
      <c r="H3" s="106">
        <v>1</v>
      </c>
      <c r="I3" s="106"/>
      <c r="J3" s="106">
        <v>86</v>
      </c>
      <c r="K3" s="106" t="s">
        <v>21</v>
      </c>
      <c r="L3" s="113">
        <v>0.7</v>
      </c>
    </row>
    <row r="4" spans="1:12" x14ac:dyDescent="0.35">
      <c r="A4" s="93">
        <f>IFERROR(VLOOKUP(B4,Pobočky!$A$1:$C$45,3,FALSE)," ")</f>
        <v>31</v>
      </c>
      <c r="B4" s="93" t="s">
        <v>87</v>
      </c>
      <c r="C4" s="93" t="str">
        <f>IFERROR(VLOOKUP(B4,Pobočky!$A$1:$C$45,2,FALSE)," ")</f>
        <v>Jihozápad</v>
      </c>
      <c r="D4" s="126" t="s">
        <v>398</v>
      </c>
      <c r="E4" s="93" t="s">
        <v>14</v>
      </c>
      <c r="F4" t="s">
        <v>130</v>
      </c>
      <c r="G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578</v>
      </c>
      <c r="H4">
        <v>12</v>
      </c>
      <c r="J4" s="106">
        <v>86</v>
      </c>
      <c r="K4" t="s">
        <v>34</v>
      </c>
      <c r="L4" s="102">
        <v>0.7</v>
      </c>
    </row>
    <row r="5" spans="1:12" x14ac:dyDescent="0.35">
      <c r="A5" s="93">
        <f>IFERROR(VLOOKUP(B5,Pobočky!$A$1:$C$45,3,FALSE)," ")</f>
        <v>31</v>
      </c>
      <c r="B5" s="93" t="s">
        <v>87</v>
      </c>
      <c r="C5" s="93" t="str">
        <f>IFERROR(VLOOKUP(B5,Pobočky!$A$1:$C$45,2,FALSE)," ")</f>
        <v>Jihozápad</v>
      </c>
      <c r="D5" s="126" t="s">
        <v>398</v>
      </c>
      <c r="E5" s="96" t="s">
        <v>14</v>
      </c>
      <c r="F5" t="s">
        <v>130</v>
      </c>
      <c r="G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144</v>
      </c>
      <c r="H5">
        <v>3</v>
      </c>
      <c r="J5" s="106">
        <v>86</v>
      </c>
      <c r="K5" t="s">
        <v>182</v>
      </c>
      <c r="L5" s="113">
        <v>0.7</v>
      </c>
    </row>
    <row r="6" spans="1:12" x14ac:dyDescent="0.35">
      <c r="A6" s="93">
        <f>IFERROR(VLOOKUP(B6,Pobočky!$A$1:$C$45,3,FALSE)," ")</f>
        <v>31</v>
      </c>
      <c r="B6" s="93" t="s">
        <v>87</v>
      </c>
      <c r="C6" s="93" t="str">
        <f>IFERROR(VLOOKUP(B6,Pobočky!$A$1:$C$45,2,FALSE)," ")</f>
        <v>Jihozápad</v>
      </c>
      <c r="D6" s="126" t="s">
        <v>398</v>
      </c>
      <c r="E6" s="93" t="s">
        <v>14</v>
      </c>
      <c r="F6" t="s">
        <v>130</v>
      </c>
      <c r="G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289</v>
      </c>
      <c r="H6">
        <v>6</v>
      </c>
      <c r="J6" s="106">
        <v>86</v>
      </c>
      <c r="K6" t="s">
        <v>184</v>
      </c>
      <c r="L6" s="102">
        <v>0.7</v>
      </c>
    </row>
    <row r="7" spans="1:12" x14ac:dyDescent="0.35">
      <c r="A7" s="93">
        <f>IFERROR(VLOOKUP(B7,Pobočky!$A$1:$C$45,3,FALSE)," ")</f>
        <v>31</v>
      </c>
      <c r="B7" s="93" t="s">
        <v>87</v>
      </c>
      <c r="C7" s="93" t="str">
        <f>IFERROR(VLOOKUP(B7,Pobočky!$A$1:$C$45,2,FALSE)," ")</f>
        <v>Jihozápad</v>
      </c>
      <c r="D7" s="126" t="s">
        <v>398</v>
      </c>
      <c r="E7" s="96" t="s">
        <v>14</v>
      </c>
      <c r="F7" t="s">
        <v>190</v>
      </c>
      <c r="G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53</v>
      </c>
      <c r="H7">
        <v>1</v>
      </c>
      <c r="J7" s="106">
        <v>86</v>
      </c>
      <c r="L7" s="113">
        <v>0.7</v>
      </c>
    </row>
    <row r="8" spans="1:12" x14ac:dyDescent="0.35">
      <c r="A8" s="93">
        <f>IFERROR(VLOOKUP(B8,Pobočky!$A$1:$C$45,3,FALSE)," ")</f>
        <v>31</v>
      </c>
      <c r="B8" s="93" t="s">
        <v>87</v>
      </c>
      <c r="C8" s="93" t="str">
        <f>IFERROR(VLOOKUP(B8,Pobočky!$A$1:$C$45,2,FALSE)," ")</f>
        <v>Jihozápad</v>
      </c>
      <c r="D8" s="126" t="s">
        <v>398</v>
      </c>
      <c r="E8" s="93" t="s">
        <v>14</v>
      </c>
      <c r="F8" t="s">
        <v>188</v>
      </c>
      <c r="G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72</v>
      </c>
      <c r="H8">
        <v>2</v>
      </c>
      <c r="J8" s="106">
        <v>86</v>
      </c>
      <c r="L8" s="102">
        <v>0.7</v>
      </c>
    </row>
    <row r="9" spans="1:12" x14ac:dyDescent="0.35">
      <c r="A9" s="93">
        <f>IFERROR(VLOOKUP(B9,Pobočky!$A$1:$C$45,3,FALSE)," ")</f>
        <v>31</v>
      </c>
      <c r="B9" s="93" t="s">
        <v>87</v>
      </c>
      <c r="C9" s="93" t="str">
        <f>IFERROR(VLOOKUP(B9,Pobočky!$A$1:$C$45,2,FALSE)," ")</f>
        <v>Jihozápad</v>
      </c>
      <c r="D9" s="126" t="s">
        <v>398</v>
      </c>
      <c r="E9" s="96" t="s">
        <v>20</v>
      </c>
      <c r="F9" t="s">
        <v>188</v>
      </c>
      <c r="G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72</v>
      </c>
      <c r="H9">
        <v>2</v>
      </c>
      <c r="J9" s="106">
        <v>86</v>
      </c>
      <c r="L9" s="113">
        <v>0.7</v>
      </c>
    </row>
    <row r="10" spans="1:12" x14ac:dyDescent="0.35">
      <c r="A10" s="93">
        <f>IFERROR(VLOOKUP(B10,Pobočky!$A$1:$C$45,3,FALSE)," ")</f>
        <v>31</v>
      </c>
      <c r="B10" s="93" t="s">
        <v>87</v>
      </c>
      <c r="C10" s="93" t="str">
        <f>IFERROR(VLOOKUP(B10,Pobočky!$A$1:$C$45,2,FALSE)," ")</f>
        <v>Jihozápad</v>
      </c>
      <c r="D10" s="126" t="s">
        <v>398</v>
      </c>
      <c r="E10" s="93" t="s">
        <v>14</v>
      </c>
      <c r="F10" t="s">
        <v>130</v>
      </c>
      <c r="G1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96</v>
      </c>
      <c r="H10">
        <v>2</v>
      </c>
      <c r="J10" s="106">
        <v>86</v>
      </c>
      <c r="K10" t="s">
        <v>133</v>
      </c>
      <c r="L10" s="112">
        <v>0.5</v>
      </c>
    </row>
    <row r="11" spans="1:12" x14ac:dyDescent="0.35">
      <c r="A11" s="93">
        <f>IFERROR(VLOOKUP(B11,Pobočky!$A$1:$C$45,3,FALSE)," ")</f>
        <v>31</v>
      </c>
      <c r="B11" s="93" t="s">
        <v>87</v>
      </c>
      <c r="C11" s="93" t="str">
        <f>IFERROR(VLOOKUP(B11,Pobočky!$A$1:$C$45,2,FALSE)," ")</f>
        <v>Jihozápad</v>
      </c>
      <c r="D11" s="126" t="s">
        <v>398</v>
      </c>
      <c r="E11" s="96" t="s">
        <v>14</v>
      </c>
      <c r="F11" t="s">
        <v>130</v>
      </c>
      <c r="G1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48</v>
      </c>
      <c r="H11">
        <v>1</v>
      </c>
      <c r="J11" s="106">
        <v>86</v>
      </c>
      <c r="K11" t="s">
        <v>268</v>
      </c>
      <c r="L11" s="112">
        <v>0.4</v>
      </c>
    </row>
    <row r="12" spans="1:12" x14ac:dyDescent="0.35">
      <c r="A12" s="93">
        <f>IFERROR(VLOOKUP(B12,Pobočky!$A$1:$C$45,3,FALSE)," ")</f>
        <v>31</v>
      </c>
      <c r="B12" s="93" t="s">
        <v>87</v>
      </c>
      <c r="C12" s="93" t="str">
        <f>IFERROR(VLOOKUP(B12,Pobočky!$A$1:$C$45,2,FALSE)," ")</f>
        <v>Jihozápad</v>
      </c>
      <c r="D12" s="126" t="s">
        <v>398</v>
      </c>
      <c r="E12" s="93" t="s">
        <v>20</v>
      </c>
      <c r="F12" t="s">
        <v>130</v>
      </c>
      <c r="G1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58</v>
      </c>
      <c r="H12">
        <v>4</v>
      </c>
      <c r="J12" s="106">
        <v>26</v>
      </c>
      <c r="K12" t="s">
        <v>270</v>
      </c>
      <c r="L12" s="112">
        <v>0.4</v>
      </c>
    </row>
    <row r="13" spans="1:12" x14ac:dyDescent="0.35">
      <c r="A13" s="93">
        <f>IFERROR(VLOOKUP(B13,Pobočky!$A$1:$C$45,3,FALSE)," ")</f>
        <v>31</v>
      </c>
      <c r="B13" s="93" t="s">
        <v>87</v>
      </c>
      <c r="C13" s="93" t="str">
        <f>IFERROR(VLOOKUP(B13,Pobočky!$A$1:$C$45,2,FALSE)," ")</f>
        <v>Jihozápad</v>
      </c>
      <c r="D13" s="126" t="s">
        <v>398</v>
      </c>
      <c r="E13" s="96" t="s">
        <v>14</v>
      </c>
      <c r="F13" t="s">
        <v>261</v>
      </c>
      <c r="G1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52</v>
      </c>
      <c r="H13">
        <v>1</v>
      </c>
      <c r="J13" s="106">
        <v>86</v>
      </c>
      <c r="L13" s="112">
        <v>0.7</v>
      </c>
    </row>
    <row r="14" spans="1:12" x14ac:dyDescent="0.35">
      <c r="A14" s="93">
        <f>IFERROR(VLOOKUP(B14,Pobočky!$A$1:$C$45,3,FALSE)," ")</f>
        <v>31</v>
      </c>
      <c r="B14" s="93" t="s">
        <v>87</v>
      </c>
      <c r="C14" s="93" t="str">
        <f>IFERROR(VLOOKUP(B14,Pobočky!$A$1:$C$45,2,FALSE)," ")</f>
        <v>Jihozápad</v>
      </c>
      <c r="D14" s="126" t="s">
        <v>398</v>
      </c>
      <c r="E14" s="93" t="s">
        <v>14</v>
      </c>
      <c r="F14" t="s">
        <v>192</v>
      </c>
      <c r="G1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28</v>
      </c>
      <c r="H14">
        <v>1</v>
      </c>
      <c r="J14" s="106">
        <v>86</v>
      </c>
      <c r="L14" s="112">
        <v>0.7</v>
      </c>
    </row>
    <row r="15" spans="1:12" x14ac:dyDescent="0.35">
      <c r="A15" s="93">
        <f>IFERROR(VLOOKUP(B15,Pobočky!$A$1:$C$45,3,FALSE)," ")</f>
        <v>31</v>
      </c>
      <c r="B15" s="93" t="s">
        <v>87</v>
      </c>
      <c r="C15" s="93" t="str">
        <f>IFERROR(VLOOKUP(B15,Pobočky!$A$1:$C$45,2,FALSE)," ")</f>
        <v>Jihozápad</v>
      </c>
      <c r="D15" s="126" t="s">
        <v>398</v>
      </c>
      <c r="E15" s="96" t="s">
        <v>14</v>
      </c>
      <c r="F15" t="s">
        <v>193</v>
      </c>
      <c r="G1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53</v>
      </c>
      <c r="H15">
        <v>2</v>
      </c>
      <c r="J15" s="106">
        <v>86</v>
      </c>
      <c r="L15" s="112">
        <v>0.7</v>
      </c>
    </row>
    <row r="16" spans="1:12" x14ac:dyDescent="0.35">
      <c r="A16" s="93">
        <f>IFERROR(VLOOKUP(B16,Pobočky!$A$1:$C$45,3,FALSE)," ")</f>
        <v>31</v>
      </c>
      <c r="B16" s="93" t="s">
        <v>87</v>
      </c>
      <c r="C16" s="93" t="str">
        <f>IFERROR(VLOOKUP(B16,Pobočky!$A$1:$C$45,2,FALSE)," ")</f>
        <v>Jihozápad</v>
      </c>
      <c r="D16" s="126" t="s">
        <v>399</v>
      </c>
      <c r="E16" s="93" t="s">
        <v>20</v>
      </c>
      <c r="F16" t="s">
        <v>130</v>
      </c>
      <c r="G1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1589</v>
      </c>
      <c r="H16">
        <v>33</v>
      </c>
      <c r="J16" s="106">
        <v>86</v>
      </c>
      <c r="L16" s="112">
        <v>0.7</v>
      </c>
    </row>
    <row r="17" spans="1:12" x14ac:dyDescent="0.35">
      <c r="A17" s="93">
        <f>IFERROR(VLOOKUP(B17,Pobočky!$A$1:$C$45,3,FALSE)," ")</f>
        <v>31</v>
      </c>
      <c r="B17" s="93" t="s">
        <v>87</v>
      </c>
      <c r="C17" s="93" t="str">
        <f>IFERROR(VLOOKUP(B17,Pobočky!$A$1:$C$45,2,FALSE)," ")</f>
        <v>Jihozápad</v>
      </c>
      <c r="D17" s="126" t="s">
        <v>399</v>
      </c>
      <c r="E17" s="96" t="s">
        <v>20</v>
      </c>
      <c r="F17" t="s">
        <v>181</v>
      </c>
      <c r="G1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310</v>
      </c>
      <c r="H17">
        <v>12</v>
      </c>
      <c r="J17" s="106">
        <v>86</v>
      </c>
      <c r="L17" s="112">
        <v>0.7</v>
      </c>
    </row>
    <row r="18" spans="1:12" x14ac:dyDescent="0.35">
      <c r="A18" s="93">
        <f>IFERROR(VLOOKUP(B18,Pobočky!$A$1:$C$45,3,FALSE)," ")</f>
        <v>31</v>
      </c>
      <c r="B18" s="93" t="s">
        <v>87</v>
      </c>
      <c r="C18" s="93" t="str">
        <f>IFERROR(VLOOKUP(B18,Pobočky!$A$1:$C$45,2,FALSE)," ")</f>
        <v>Jihozápad</v>
      </c>
      <c r="D18" s="126" t="s">
        <v>399</v>
      </c>
      <c r="E18" s="93" t="s">
        <v>20</v>
      </c>
      <c r="F18" t="s">
        <v>261</v>
      </c>
      <c r="G1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26</v>
      </c>
      <c r="H18">
        <v>0.5</v>
      </c>
      <c r="J18" s="106">
        <v>86</v>
      </c>
      <c r="K18" t="s">
        <v>266</v>
      </c>
      <c r="L18" s="112">
        <v>0.7</v>
      </c>
    </row>
    <row r="19" spans="1:12" x14ac:dyDescent="0.35">
      <c r="A19" s="93">
        <f>IFERROR(VLOOKUP(B19,Pobočky!$A$1:$C$45,3,FALSE)," ")</f>
        <v>31</v>
      </c>
      <c r="B19" s="93" t="s">
        <v>87</v>
      </c>
      <c r="C19" s="93" t="str">
        <f>IFERROR(VLOOKUP(B19,Pobočky!$A$1:$C$45,2,FALSE)," ")</f>
        <v>Jihozápad</v>
      </c>
      <c r="D19" s="126" t="s">
        <v>399</v>
      </c>
      <c r="E19" s="96" t="s">
        <v>20</v>
      </c>
      <c r="F19" t="s">
        <v>261</v>
      </c>
      <c r="G1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26</v>
      </c>
      <c r="H19">
        <v>0.5</v>
      </c>
      <c r="J19" s="106">
        <v>86</v>
      </c>
      <c r="L19" s="112">
        <v>0.7</v>
      </c>
    </row>
    <row r="20" spans="1:12" x14ac:dyDescent="0.35">
      <c r="A20" s="93">
        <f>IFERROR(VLOOKUP(B20,Pobočky!$A$1:$C$45,3,FALSE)," ")</f>
        <v>31</v>
      </c>
      <c r="B20" s="93" t="s">
        <v>87</v>
      </c>
      <c r="C20" s="93" t="str">
        <f>IFERROR(VLOOKUP(B20,Pobočky!$A$1:$C$45,2,FALSE)," ")</f>
        <v>Jihozápad</v>
      </c>
      <c r="D20" s="126" t="s">
        <v>399</v>
      </c>
      <c r="E20" s="93" t="s">
        <v>20</v>
      </c>
      <c r="F20" t="s">
        <v>192</v>
      </c>
      <c r="G2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28</v>
      </c>
      <c r="H20">
        <v>1</v>
      </c>
      <c r="J20" s="106">
        <v>86</v>
      </c>
      <c r="L20" s="112">
        <v>0.7</v>
      </c>
    </row>
    <row r="21" spans="1:12" x14ac:dyDescent="0.35">
      <c r="A21" s="93">
        <f>IFERROR(VLOOKUP(B21,Pobočky!$A$1:$C$45,3,FALSE)," ")</f>
        <v>31</v>
      </c>
      <c r="B21" s="93" t="s">
        <v>87</v>
      </c>
      <c r="C21" s="93" t="str">
        <f>IFERROR(VLOOKUP(B21,Pobočky!$A$1:$C$45,2,FALSE)," ")</f>
        <v>Jihozápad</v>
      </c>
      <c r="D21" s="126" t="s">
        <v>399</v>
      </c>
      <c r="E21" s="96" t="s">
        <v>20</v>
      </c>
      <c r="F21" t="s">
        <v>193</v>
      </c>
      <c r="G2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80</v>
      </c>
      <c r="H21">
        <v>3</v>
      </c>
      <c r="J21" s="106">
        <v>86</v>
      </c>
      <c r="L21" s="112">
        <v>0.7</v>
      </c>
    </row>
    <row r="22" spans="1:12" x14ac:dyDescent="0.35">
      <c r="A22" s="93">
        <f>IFERROR(VLOOKUP(B22,Pobočky!$A$1:$C$45,3,FALSE)," ")</f>
        <v>31</v>
      </c>
      <c r="B22" s="93" t="s">
        <v>87</v>
      </c>
      <c r="C22" s="93" t="str">
        <f>IFERROR(VLOOKUP(B22,Pobočky!$A$1:$C$45,2,FALSE)," ")</f>
        <v>Jihozápad</v>
      </c>
      <c r="D22" s="126" t="s">
        <v>399</v>
      </c>
      <c r="E22" s="93" t="s">
        <v>20</v>
      </c>
      <c r="F22" t="s">
        <v>97</v>
      </c>
      <c r="G2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46</v>
      </c>
      <c r="H22">
        <v>1.5</v>
      </c>
      <c r="J22" s="106">
        <v>86</v>
      </c>
      <c r="L22" s="112">
        <v>0.7</v>
      </c>
    </row>
    <row r="23" spans="1:12" x14ac:dyDescent="0.35">
      <c r="A23" s="105">
        <f>IFERROR(VLOOKUP(B23,Pobočky!$A$1:$C$45,3,FALSE)," ")</f>
        <v>31</v>
      </c>
      <c r="B23" s="93" t="s">
        <v>87</v>
      </c>
      <c r="C23" s="105" t="str">
        <f>IFERROR(VLOOKUP(B23,Pobočky!$A$1:$C$45,2,FALSE)," ")</f>
        <v>Jihozápad</v>
      </c>
      <c r="D23" s="126" t="s">
        <v>399</v>
      </c>
      <c r="E23" s="96" t="s">
        <v>14</v>
      </c>
      <c r="F23" t="s">
        <v>97</v>
      </c>
      <c r="G2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15</v>
      </c>
      <c r="H23">
        <v>0.5</v>
      </c>
      <c r="J23" s="106">
        <v>86</v>
      </c>
      <c r="L23" s="112">
        <v>0.7</v>
      </c>
    </row>
    <row r="24" spans="1:12" x14ac:dyDescent="0.35">
      <c r="A24" s="93">
        <f>IFERROR(VLOOKUP(B24,Pobočky!$A$1:$C$45,3,FALSE)," ")</f>
        <v>31</v>
      </c>
      <c r="B24" s="93" t="s">
        <v>87</v>
      </c>
      <c r="C24" s="93" t="str">
        <f>IFERROR(VLOOKUP(B24,Pobočky!$A$1:$C$45,2,FALSE)," ")</f>
        <v>Jihozápad</v>
      </c>
      <c r="D24" s="126" t="s">
        <v>400</v>
      </c>
      <c r="E24" s="93" t="s">
        <v>22</v>
      </c>
      <c r="F24" t="s">
        <v>140</v>
      </c>
      <c r="G2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80</v>
      </c>
      <c r="H24">
        <v>1.5</v>
      </c>
      <c r="J24" s="106">
        <v>86</v>
      </c>
      <c r="L24" s="112">
        <v>0.7</v>
      </c>
    </row>
    <row r="25" spans="1:12" x14ac:dyDescent="0.35">
      <c r="A25" s="93">
        <f>IFERROR(VLOOKUP(B25,Pobočky!$A$1:$C$45,3,FALSE)," ")</f>
        <v>31</v>
      </c>
      <c r="B25" s="93" t="s">
        <v>87</v>
      </c>
      <c r="C25" s="93" t="str">
        <f>IFERROR(VLOOKUP(B25,Pobočky!$A$1:$C$45,2,FALSE)," ")</f>
        <v>Jihozápad</v>
      </c>
      <c r="D25" s="126" t="s">
        <v>400</v>
      </c>
      <c r="E25" s="96" t="s">
        <v>22</v>
      </c>
      <c r="F25" t="s">
        <v>143</v>
      </c>
      <c r="G2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114</v>
      </c>
      <c r="H25">
        <v>3.5</v>
      </c>
      <c r="J25" s="106">
        <v>86</v>
      </c>
      <c r="L25" s="112">
        <v>0.7</v>
      </c>
    </row>
    <row r="26" spans="1:12" x14ac:dyDescent="0.35">
      <c r="A26" s="93">
        <f>IFERROR(VLOOKUP(B26,Pobočky!$A$1:$C$45,3,FALSE)," ")</f>
        <v>31</v>
      </c>
      <c r="B26" s="93" t="s">
        <v>87</v>
      </c>
      <c r="C26" s="93" t="str">
        <f>IFERROR(VLOOKUP(B26,Pobočky!$A$1:$C$45,2,FALSE)," ")</f>
        <v>Jihozápad</v>
      </c>
      <c r="D26" s="126" t="s">
        <v>400</v>
      </c>
      <c r="E26" s="93" t="s">
        <v>22</v>
      </c>
      <c r="F26" t="s">
        <v>146</v>
      </c>
      <c r="G2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71</v>
      </c>
      <c r="H26">
        <v>1.5</v>
      </c>
      <c r="J26" s="106">
        <v>86</v>
      </c>
      <c r="L26" s="112">
        <v>0.7</v>
      </c>
    </row>
    <row r="27" spans="1:12" x14ac:dyDescent="0.35">
      <c r="A27" s="93">
        <f>IFERROR(VLOOKUP(B27,Pobočky!$A$1:$C$45,3,FALSE)," ")</f>
        <v>31</v>
      </c>
      <c r="B27" s="93" t="s">
        <v>87</v>
      </c>
      <c r="C27" s="93" t="str">
        <f>IFERROR(VLOOKUP(B27,Pobočky!$A$1:$C$45,2,FALSE)," ")</f>
        <v>Jihozápad</v>
      </c>
      <c r="D27" s="126" t="s">
        <v>400</v>
      </c>
      <c r="E27" s="96" t="s">
        <v>22</v>
      </c>
      <c r="F27" t="s">
        <v>149</v>
      </c>
      <c r="G2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54</v>
      </c>
      <c r="H27">
        <v>1.5</v>
      </c>
      <c r="J27" s="106">
        <v>86</v>
      </c>
      <c r="L27" s="112">
        <v>0.7</v>
      </c>
    </row>
    <row r="28" spans="1:12" x14ac:dyDescent="0.35">
      <c r="A28" s="93">
        <f>IFERROR(VLOOKUP(B28,Pobočky!$A$1:$C$45,3,FALSE)," ")</f>
        <v>31</v>
      </c>
      <c r="B28" s="93" t="s">
        <v>87</v>
      </c>
      <c r="C28" s="93" t="str">
        <f>IFERROR(VLOOKUP(B28,Pobočky!$A$1:$C$45,2,FALSE)," ")</f>
        <v>Jihozápad</v>
      </c>
      <c r="D28" s="126" t="s">
        <v>400</v>
      </c>
      <c r="E28" s="93" t="s">
        <v>22</v>
      </c>
      <c r="F28" t="s">
        <v>155</v>
      </c>
      <c r="G2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44</v>
      </c>
      <c r="H28">
        <v>1</v>
      </c>
      <c r="J28" s="106">
        <v>86</v>
      </c>
      <c r="L28" s="112">
        <v>0.7</v>
      </c>
    </row>
    <row r="29" spans="1:12" x14ac:dyDescent="0.35">
      <c r="A29" s="93">
        <f>IFERROR(VLOOKUP(B29,Pobočky!$A$1:$C$45,3,FALSE)," ")</f>
        <v>31</v>
      </c>
      <c r="B29" s="93" t="s">
        <v>87</v>
      </c>
      <c r="C29" s="93" t="str">
        <f>IFERROR(VLOOKUP(B29,Pobočky!$A$1:$C$45,2,FALSE)," ")</f>
        <v>Jihozápad</v>
      </c>
      <c r="D29" s="126" t="s">
        <v>400</v>
      </c>
      <c r="E29" s="96" t="s">
        <v>22</v>
      </c>
      <c r="F29" t="s">
        <v>158</v>
      </c>
      <c r="G2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101</v>
      </c>
      <c r="H29">
        <v>2.5</v>
      </c>
      <c r="J29" s="106">
        <v>86</v>
      </c>
      <c r="L29" s="112">
        <v>0.7</v>
      </c>
    </row>
    <row r="30" spans="1:12" x14ac:dyDescent="0.35">
      <c r="A30" s="93">
        <f>IFERROR(VLOOKUP(B30,Pobočky!$A$1:$C$45,3,FALSE)," ")</f>
        <v>31</v>
      </c>
      <c r="B30" s="93" t="s">
        <v>87</v>
      </c>
      <c r="C30" s="93" t="str">
        <f>IFERROR(VLOOKUP(B30,Pobočky!$A$1:$C$45,2,FALSE)," ")</f>
        <v>Jihozápad</v>
      </c>
      <c r="D30" s="126" t="s">
        <v>400</v>
      </c>
      <c r="E30" s="93" t="s">
        <v>22</v>
      </c>
      <c r="F30" t="s">
        <v>160</v>
      </c>
      <c r="G3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51</v>
      </c>
      <c r="H30">
        <v>1</v>
      </c>
      <c r="J30" s="106">
        <v>86</v>
      </c>
      <c r="L30" s="112">
        <v>0.7</v>
      </c>
    </row>
    <row r="31" spans="1:12" x14ac:dyDescent="0.35">
      <c r="A31" s="93">
        <f>IFERROR(VLOOKUP(B31,Pobočky!$A$1:$C$45,3,FALSE)," ")</f>
        <v>31</v>
      </c>
      <c r="B31" s="93" t="s">
        <v>87</v>
      </c>
      <c r="C31" s="93" t="str">
        <f>IFERROR(VLOOKUP(B31,Pobočky!$A$1:$C$45,2,FALSE)," ")</f>
        <v>Jihozápad</v>
      </c>
      <c r="D31" s="126" t="s">
        <v>400</v>
      </c>
      <c r="E31" s="96" t="s">
        <v>22</v>
      </c>
      <c r="F31" t="s">
        <v>163</v>
      </c>
      <c r="G3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11</v>
      </c>
      <c r="H31">
        <v>0.25</v>
      </c>
      <c r="J31" s="106">
        <v>86</v>
      </c>
      <c r="L31" s="112">
        <v>0.7</v>
      </c>
    </row>
    <row r="32" spans="1:12" x14ac:dyDescent="0.35">
      <c r="A32" s="93">
        <f>IFERROR(VLOOKUP(B32,Pobočky!$A$1:$C$45,3,FALSE)," ")</f>
        <v>31</v>
      </c>
      <c r="B32" s="93" t="s">
        <v>87</v>
      </c>
      <c r="C32" s="93" t="str">
        <f>IFERROR(VLOOKUP(B32,Pobočky!$A$1:$C$45,2,FALSE)," ")</f>
        <v>Jihozápad</v>
      </c>
      <c r="D32" s="126" t="s">
        <v>400</v>
      </c>
      <c r="E32" s="93" t="s">
        <v>22</v>
      </c>
      <c r="F32" t="s">
        <v>166</v>
      </c>
      <c r="G3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47</v>
      </c>
      <c r="H32">
        <v>1</v>
      </c>
      <c r="J32" s="106">
        <v>86</v>
      </c>
      <c r="L32" s="112">
        <v>0.7</v>
      </c>
    </row>
    <row r="33" spans="1:12" x14ac:dyDescent="0.35">
      <c r="A33" s="93">
        <f>IFERROR(VLOOKUP(B33,Pobočky!$A$1:$C$45,3,FALSE)," ")</f>
        <v>31</v>
      </c>
      <c r="B33" s="93" t="s">
        <v>87</v>
      </c>
      <c r="C33" s="93" t="str">
        <f>IFERROR(VLOOKUP(B33,Pobočky!$A$1:$C$45,2,FALSE)," ")</f>
        <v>Jihozápad</v>
      </c>
      <c r="D33" s="126" t="s">
        <v>400</v>
      </c>
      <c r="E33" s="96" t="s">
        <v>22</v>
      </c>
      <c r="F33" t="s">
        <v>167</v>
      </c>
      <c r="G3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22</v>
      </c>
      <c r="H33">
        <v>0.5</v>
      </c>
      <c r="J33" s="106">
        <v>86</v>
      </c>
      <c r="L33" s="112">
        <v>0.7</v>
      </c>
    </row>
    <row r="34" spans="1:12" x14ac:dyDescent="0.35">
      <c r="A34" s="93">
        <f>IFERROR(VLOOKUP(B34,Pobočky!$A$1:$C$45,3,FALSE)," ")</f>
        <v>31</v>
      </c>
      <c r="B34" s="93" t="s">
        <v>87</v>
      </c>
      <c r="C34" s="93" t="str">
        <f>IFERROR(VLOOKUP(B34,Pobočky!$A$1:$C$45,2,FALSE)," ")</f>
        <v>Jihozápad</v>
      </c>
      <c r="D34" s="126" t="s">
        <v>400</v>
      </c>
      <c r="E34" s="93" t="s">
        <v>22</v>
      </c>
      <c r="F34" t="s">
        <v>169</v>
      </c>
      <c r="G3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59</v>
      </c>
      <c r="H34">
        <v>1.5</v>
      </c>
      <c r="J34" s="106">
        <v>86</v>
      </c>
      <c r="L34" s="112">
        <v>0.7</v>
      </c>
    </row>
    <row r="35" spans="1:12" x14ac:dyDescent="0.35">
      <c r="A35" s="93">
        <f>IFERROR(VLOOKUP(B35,Pobočky!$A$1:$C$45,3,FALSE)," ")</f>
        <v>31</v>
      </c>
      <c r="B35" s="93" t="s">
        <v>87</v>
      </c>
      <c r="C35" s="93" t="str">
        <f>IFERROR(VLOOKUP(B35,Pobočky!$A$1:$C$45,2,FALSE)," ")</f>
        <v>Jihozápad</v>
      </c>
      <c r="D35" s="126" t="s">
        <v>400</v>
      </c>
      <c r="E35" s="96" t="s">
        <v>22</v>
      </c>
      <c r="F35" t="s">
        <v>170</v>
      </c>
      <c r="G3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51</v>
      </c>
      <c r="H35">
        <v>1</v>
      </c>
      <c r="J35" s="106">
        <v>86</v>
      </c>
      <c r="L35" s="112">
        <v>0.7</v>
      </c>
    </row>
    <row r="36" spans="1:12" x14ac:dyDescent="0.35">
      <c r="A36" s="93">
        <f>IFERROR(VLOOKUP(B36,Pobočky!$A$1:$C$45,3,FALSE)," ")</f>
        <v>31</v>
      </c>
      <c r="B36" s="93" t="s">
        <v>87</v>
      </c>
      <c r="C36" s="93" t="str">
        <f>IFERROR(VLOOKUP(B36,Pobočky!$A$1:$C$45,2,FALSE)," ")</f>
        <v>Jihozápad</v>
      </c>
      <c r="D36" s="126" t="s">
        <v>400</v>
      </c>
      <c r="E36" s="93" t="s">
        <v>22</v>
      </c>
      <c r="F36" t="s">
        <v>172</v>
      </c>
      <c r="G3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40</v>
      </c>
      <c r="H36">
        <v>1</v>
      </c>
      <c r="J36" s="106">
        <v>86</v>
      </c>
      <c r="L36" s="112">
        <v>0.7</v>
      </c>
    </row>
    <row r="37" spans="1:12" x14ac:dyDescent="0.35">
      <c r="A37" s="93">
        <f>IFERROR(VLOOKUP(B37,Pobočky!$A$1:$C$45,3,FALSE)," ")</f>
        <v>31</v>
      </c>
      <c r="B37" s="93" t="s">
        <v>87</v>
      </c>
      <c r="C37" s="93" t="str">
        <f>IFERROR(VLOOKUP(B37,Pobočky!$A$1:$C$45,2,FALSE)," ")</f>
        <v>Jihozápad</v>
      </c>
      <c r="D37" s="126" t="s">
        <v>400</v>
      </c>
      <c r="E37" s="96" t="s">
        <v>22</v>
      </c>
      <c r="F37" t="s">
        <v>173</v>
      </c>
      <c r="G3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9</v>
      </c>
      <c r="H37">
        <v>0.25</v>
      </c>
      <c r="J37" s="106">
        <v>86</v>
      </c>
      <c r="L37" s="112">
        <v>0.7</v>
      </c>
    </row>
    <row r="38" spans="1:12" x14ac:dyDescent="0.35">
      <c r="A38" s="93">
        <f>IFERROR(VLOOKUP(B38,Pobočky!$A$1:$C$45,3,FALSE)," ")</f>
        <v>31</v>
      </c>
      <c r="B38" s="93" t="s">
        <v>87</v>
      </c>
      <c r="C38" s="93" t="str">
        <f>IFERROR(VLOOKUP(B38,Pobočky!$A$1:$C$45,2,FALSE)," ")</f>
        <v>Jihozápad</v>
      </c>
      <c r="D38" s="126" t="s">
        <v>400</v>
      </c>
      <c r="E38" s="93" t="s">
        <v>22</v>
      </c>
      <c r="F38" t="s">
        <v>174</v>
      </c>
      <c r="G3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17</v>
      </c>
      <c r="H38">
        <v>0.5</v>
      </c>
      <c r="J38" s="106">
        <v>86</v>
      </c>
      <c r="L38" s="112">
        <v>0.7</v>
      </c>
    </row>
    <row r="39" spans="1:12" x14ac:dyDescent="0.35">
      <c r="A39" s="93">
        <f>IFERROR(VLOOKUP(B39,Pobočky!$A$1:$C$45,3,FALSE)," ")</f>
        <v>31</v>
      </c>
      <c r="B39" s="93" t="s">
        <v>87</v>
      </c>
      <c r="C39" s="93" t="str">
        <f>IFERROR(VLOOKUP(B39,Pobočky!$A$1:$C$45,2,FALSE)," ")</f>
        <v>Jihozápad</v>
      </c>
      <c r="D39" s="126" t="s">
        <v>400</v>
      </c>
      <c r="E39" s="96" t="s">
        <v>22</v>
      </c>
      <c r="F39" t="s">
        <v>175</v>
      </c>
      <c r="G3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24</v>
      </c>
      <c r="H39">
        <v>0.5</v>
      </c>
      <c r="J39" s="106">
        <v>86</v>
      </c>
      <c r="L39" s="112">
        <v>0.7</v>
      </c>
    </row>
    <row r="40" spans="1:12" x14ac:dyDescent="0.35">
      <c r="A40" s="93">
        <f>IFERROR(VLOOKUP(B40,Pobočky!$A$1:$C$45,3,FALSE)," ")</f>
        <v>31</v>
      </c>
      <c r="B40" s="93" t="s">
        <v>87</v>
      </c>
      <c r="C40" s="93" t="str">
        <f>IFERROR(VLOOKUP(B40,Pobočky!$A$1:$C$45,2,FALSE)," ")</f>
        <v>Jihozápad</v>
      </c>
      <c r="D40" s="126" t="s">
        <v>400</v>
      </c>
      <c r="E40" s="93" t="s">
        <v>22</v>
      </c>
      <c r="F40" t="s">
        <v>176</v>
      </c>
      <c r="G4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58</v>
      </c>
      <c r="H40">
        <v>1</v>
      </c>
      <c r="J40" s="106">
        <v>86</v>
      </c>
      <c r="L40" s="112">
        <v>0.7</v>
      </c>
    </row>
    <row r="41" spans="1:12" x14ac:dyDescent="0.35">
      <c r="A41" s="93">
        <f>IFERROR(VLOOKUP(B41,Pobočky!$A$1:$C$45,3,FALSE)," ")</f>
        <v>31</v>
      </c>
      <c r="B41" s="93" t="s">
        <v>87</v>
      </c>
      <c r="C41" s="93" t="str">
        <f>IFERROR(VLOOKUP(B41,Pobočky!$A$1:$C$45,2,FALSE)," ")</f>
        <v>Jihozápad</v>
      </c>
      <c r="D41" s="126" t="s">
        <v>401</v>
      </c>
      <c r="E41" s="96" t="s">
        <v>28</v>
      </c>
      <c r="F41" t="s">
        <v>140</v>
      </c>
      <c r="G4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40</v>
      </c>
      <c r="H41">
        <v>0.75</v>
      </c>
      <c r="J41" s="106">
        <v>86</v>
      </c>
      <c r="L41" s="112">
        <v>0.6</v>
      </c>
    </row>
    <row r="42" spans="1:12" x14ac:dyDescent="0.35">
      <c r="A42" s="93">
        <f>IFERROR(VLOOKUP(B42,Pobočky!$A$1:$C$45,3,FALSE)," ")</f>
        <v>31</v>
      </c>
      <c r="B42" s="93" t="s">
        <v>87</v>
      </c>
      <c r="C42" s="93" t="str">
        <f>IFERROR(VLOOKUP(B42,Pobočky!$A$1:$C$45,2,FALSE)," ")</f>
        <v>Jihozápad</v>
      </c>
      <c r="D42" s="126" t="s">
        <v>401</v>
      </c>
      <c r="E42" s="93" t="s">
        <v>28</v>
      </c>
      <c r="F42" t="s">
        <v>143</v>
      </c>
      <c r="G4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49</v>
      </c>
      <c r="H42">
        <v>1.5</v>
      </c>
      <c r="J42" s="106">
        <v>86</v>
      </c>
      <c r="L42" s="112">
        <v>0.6</v>
      </c>
    </row>
    <row r="43" spans="1:12" x14ac:dyDescent="0.35">
      <c r="A43" s="93">
        <f>IFERROR(VLOOKUP(B43,Pobočky!$A$1:$C$45,3,FALSE)," ")</f>
        <v>31</v>
      </c>
      <c r="B43" s="93" t="s">
        <v>87</v>
      </c>
      <c r="C43" s="93" t="str">
        <f>IFERROR(VLOOKUP(B43,Pobočky!$A$1:$C$45,2,FALSE)," ")</f>
        <v>Jihozápad</v>
      </c>
      <c r="D43" s="126" t="s">
        <v>401</v>
      </c>
      <c r="E43" s="96" t="s">
        <v>28</v>
      </c>
      <c r="F43" t="s">
        <v>146</v>
      </c>
      <c r="G4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24</v>
      </c>
      <c r="H43">
        <v>0.5</v>
      </c>
      <c r="J43" s="106">
        <v>86</v>
      </c>
      <c r="L43" s="112">
        <v>0.6</v>
      </c>
    </row>
    <row r="44" spans="1:12" x14ac:dyDescent="0.35">
      <c r="A44" s="93">
        <f>IFERROR(VLOOKUP(B44,Pobočky!$A$1:$C$45,3,FALSE)," ")</f>
        <v>31</v>
      </c>
      <c r="B44" s="93" t="s">
        <v>87</v>
      </c>
      <c r="C44" s="93" t="str">
        <f>IFERROR(VLOOKUP(B44,Pobočky!$A$1:$C$45,2,FALSE)," ")</f>
        <v>Jihozápad</v>
      </c>
      <c r="D44" s="126" t="s">
        <v>401</v>
      </c>
      <c r="E44" s="93" t="s">
        <v>28</v>
      </c>
      <c r="F44" t="s">
        <v>155</v>
      </c>
      <c r="G4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121</v>
      </c>
      <c r="H44">
        <v>2.75</v>
      </c>
      <c r="J44" s="106">
        <v>86</v>
      </c>
      <c r="L44" s="112">
        <v>0.6</v>
      </c>
    </row>
    <row r="45" spans="1:12" x14ac:dyDescent="0.35">
      <c r="A45" s="93">
        <f>IFERROR(VLOOKUP(B45,Pobočky!$A$1:$C$45,3,FALSE)," ")</f>
        <v>31</v>
      </c>
      <c r="B45" s="93" t="s">
        <v>87</v>
      </c>
      <c r="C45" s="93" t="str">
        <f>IFERROR(VLOOKUP(B45,Pobočky!$A$1:$C$45,2,FALSE)," ")</f>
        <v>Jihozápad</v>
      </c>
      <c r="D45" s="126" t="s">
        <v>401</v>
      </c>
      <c r="E45" s="96" t="s">
        <v>28</v>
      </c>
      <c r="F45" t="s">
        <v>158</v>
      </c>
      <c r="G4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20</v>
      </c>
      <c r="H45">
        <v>0.5</v>
      </c>
      <c r="J45" s="106">
        <v>86</v>
      </c>
      <c r="L45" s="112">
        <v>0.6</v>
      </c>
    </row>
    <row r="46" spans="1:12" x14ac:dyDescent="0.35">
      <c r="A46" s="93">
        <f>IFERROR(VLOOKUP(B46,Pobočky!$A$1:$C$45,3,FALSE)," ")</f>
        <v>31</v>
      </c>
      <c r="B46" s="93" t="s">
        <v>87</v>
      </c>
      <c r="C46" s="93" t="str">
        <f>IFERROR(VLOOKUP(B46,Pobočky!$A$1:$C$45,2,FALSE)," ")</f>
        <v>Jihozápad</v>
      </c>
      <c r="D46" s="126" t="s">
        <v>401</v>
      </c>
      <c r="E46" s="93" t="s">
        <v>28</v>
      </c>
      <c r="F46" t="s">
        <v>160</v>
      </c>
      <c r="G4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25</v>
      </c>
      <c r="H46">
        <v>0.5</v>
      </c>
      <c r="J46" s="106">
        <v>86</v>
      </c>
      <c r="L46" s="112">
        <v>0.6</v>
      </c>
    </row>
    <row r="47" spans="1:12" x14ac:dyDescent="0.35">
      <c r="A47" s="93">
        <f>IFERROR(VLOOKUP(B47,Pobočky!$A$1:$C$45,3,FALSE)," ")</f>
        <v>31</v>
      </c>
      <c r="B47" s="93" t="s">
        <v>87</v>
      </c>
      <c r="C47" s="93" t="str">
        <f>IFERROR(VLOOKUP(B47,Pobočky!$A$1:$C$45,2,FALSE)," ")</f>
        <v>Jihozápad</v>
      </c>
      <c r="D47" s="126" t="s">
        <v>401</v>
      </c>
      <c r="E47" s="96" t="s">
        <v>28</v>
      </c>
      <c r="F47" t="s">
        <v>166</v>
      </c>
      <c r="G4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24</v>
      </c>
      <c r="H47">
        <v>0.5</v>
      </c>
      <c r="J47" s="106">
        <v>86</v>
      </c>
      <c r="L47" s="112">
        <v>0.6</v>
      </c>
    </row>
    <row r="48" spans="1:12" x14ac:dyDescent="0.35">
      <c r="A48" s="93">
        <f>IFERROR(VLOOKUP(B48,Pobočky!$A$1:$C$45,3,FALSE)," ")</f>
        <v>31</v>
      </c>
      <c r="B48" s="93" t="s">
        <v>87</v>
      </c>
      <c r="C48" s="93" t="str">
        <f>IFERROR(VLOOKUP(B48,Pobočky!$A$1:$C$45,2,FALSE)," ")</f>
        <v>Jihozápad</v>
      </c>
      <c r="D48" s="126" t="s">
        <v>401</v>
      </c>
      <c r="E48" s="93" t="s">
        <v>28</v>
      </c>
      <c r="F48" t="s">
        <v>167</v>
      </c>
      <c r="G4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22</v>
      </c>
      <c r="H48">
        <v>0.5</v>
      </c>
      <c r="J48" s="106">
        <v>86</v>
      </c>
      <c r="L48" s="112">
        <v>0.6</v>
      </c>
    </row>
    <row r="49" spans="1:12" x14ac:dyDescent="0.35">
      <c r="A49" s="93">
        <f>IFERROR(VLOOKUP(B49,Pobočky!$A$1:$C$45,3,FALSE)," ")</f>
        <v>31</v>
      </c>
      <c r="B49" s="93" t="s">
        <v>87</v>
      </c>
      <c r="C49" s="93" t="str">
        <f>IFERROR(VLOOKUP(B49,Pobočky!$A$1:$C$45,2,FALSE)," ")</f>
        <v>Jihozápad</v>
      </c>
      <c r="D49" s="126" t="s">
        <v>401</v>
      </c>
      <c r="E49" s="96" t="s">
        <v>28</v>
      </c>
      <c r="F49" t="s">
        <v>169</v>
      </c>
      <c r="G4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  <c r="J49" s="106">
        <v>86</v>
      </c>
      <c r="L49" s="112">
        <v>0.6</v>
      </c>
    </row>
    <row r="50" spans="1:12" x14ac:dyDescent="0.35">
      <c r="A50" s="93">
        <f>IFERROR(VLOOKUP(B50,Pobočky!$A$1:$C$45,3,FALSE)," ")</f>
        <v>31</v>
      </c>
      <c r="B50" s="93" t="s">
        <v>87</v>
      </c>
      <c r="C50" s="93" t="str">
        <f>IFERROR(VLOOKUP(B50,Pobočky!$A$1:$C$45,2,FALSE)," ")</f>
        <v>Jihozápad</v>
      </c>
      <c r="D50" s="126" t="s">
        <v>401</v>
      </c>
      <c r="E50" s="93" t="s">
        <v>28</v>
      </c>
      <c r="F50" t="s">
        <v>170</v>
      </c>
      <c r="G5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25</v>
      </c>
      <c r="H50">
        <v>0.5</v>
      </c>
      <c r="J50" s="106">
        <v>86</v>
      </c>
      <c r="L50" s="112">
        <v>0.6</v>
      </c>
    </row>
    <row r="51" spans="1:12" x14ac:dyDescent="0.35">
      <c r="A51" s="93">
        <f>IFERROR(VLOOKUP(B51,Pobočky!$A$1:$C$45,3,FALSE)," ")</f>
        <v>31</v>
      </c>
      <c r="B51" s="93" t="s">
        <v>87</v>
      </c>
      <c r="C51" s="93" t="str">
        <f>IFERROR(VLOOKUP(B51,Pobočky!$A$1:$C$45,2,FALSE)," ")</f>
        <v>Jihozápad</v>
      </c>
      <c r="D51" s="126" t="s">
        <v>401</v>
      </c>
      <c r="E51" s="96" t="s">
        <v>28</v>
      </c>
      <c r="F51" t="s">
        <v>171</v>
      </c>
      <c r="G5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7</v>
      </c>
      <c r="H51">
        <v>0.5</v>
      </c>
      <c r="J51" s="106">
        <v>86</v>
      </c>
      <c r="L51" s="112">
        <v>0.6</v>
      </c>
    </row>
    <row r="52" spans="1:12" x14ac:dyDescent="0.35">
      <c r="A52" s="93">
        <f>IFERROR(VLOOKUP(B52,Pobočky!$A$1:$C$45,3,FALSE)," ")</f>
        <v>31</v>
      </c>
      <c r="B52" s="93" t="s">
        <v>87</v>
      </c>
      <c r="C52" s="93" t="str">
        <f>IFERROR(VLOOKUP(B52,Pobočky!$A$1:$C$45,2,FALSE)," ")</f>
        <v>Jihozápad</v>
      </c>
      <c r="D52" s="126" t="s">
        <v>401</v>
      </c>
      <c r="E52" s="93" t="s">
        <v>28</v>
      </c>
      <c r="F52" t="s">
        <v>172</v>
      </c>
      <c r="G5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20</v>
      </c>
      <c r="H52">
        <v>0.5</v>
      </c>
      <c r="J52" s="106">
        <v>86</v>
      </c>
      <c r="L52" s="112">
        <v>0.6</v>
      </c>
    </row>
    <row r="53" spans="1:12" x14ac:dyDescent="0.35">
      <c r="A53" s="93">
        <f>IFERROR(VLOOKUP(B53,Pobočky!$A$1:$C$45,3,FALSE)," ")</f>
        <v>31</v>
      </c>
      <c r="B53" s="93" t="s">
        <v>87</v>
      </c>
      <c r="C53" s="93" t="str">
        <f>IFERROR(VLOOKUP(B53,Pobočky!$A$1:$C$45,2,FALSE)," ")</f>
        <v>Jihozápad</v>
      </c>
      <c r="D53" s="126" t="s">
        <v>401</v>
      </c>
      <c r="E53" s="96" t="s">
        <v>28</v>
      </c>
      <c r="F53" t="s">
        <v>174</v>
      </c>
      <c r="G5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  <c r="J53" s="106">
        <v>86</v>
      </c>
      <c r="L53" s="112">
        <v>0.6</v>
      </c>
    </row>
    <row r="54" spans="1:12" x14ac:dyDescent="0.35">
      <c r="A54" s="93">
        <f>IFERROR(VLOOKUP(B54,Pobočky!$A$1:$C$45,3,FALSE)," ")</f>
        <v>31</v>
      </c>
      <c r="B54" s="93" t="s">
        <v>87</v>
      </c>
      <c r="C54" s="93" t="str">
        <f>IFERROR(VLOOKUP(B54,Pobočky!$A$1:$C$45,2,FALSE)," ")</f>
        <v>Jihozápad</v>
      </c>
      <c r="D54" s="126" t="s">
        <v>401</v>
      </c>
      <c r="E54" s="93" t="s">
        <v>28</v>
      </c>
      <c r="F54" t="s">
        <v>175</v>
      </c>
      <c r="G5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24</v>
      </c>
      <c r="H54">
        <v>0.5</v>
      </c>
      <c r="J54" s="106">
        <v>86</v>
      </c>
      <c r="L54" s="112">
        <v>0.6</v>
      </c>
    </row>
    <row r="55" spans="1:12" x14ac:dyDescent="0.35">
      <c r="A55" s="93">
        <f>IFERROR(VLOOKUP(B55,Pobočky!$A$1:$C$45,3,FALSE)," ")</f>
        <v>31</v>
      </c>
      <c r="B55" s="93" t="s">
        <v>87</v>
      </c>
      <c r="C55" s="93" t="str">
        <f>IFERROR(VLOOKUP(B55,Pobočky!$A$1:$C$45,2,FALSE)," ")</f>
        <v>Jihozápad</v>
      </c>
      <c r="D55" s="126" t="s">
        <v>401</v>
      </c>
      <c r="E55" s="96" t="s">
        <v>28</v>
      </c>
      <c r="F55" t="s">
        <v>176</v>
      </c>
      <c r="G5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29</v>
      </c>
      <c r="H55">
        <v>0.5</v>
      </c>
      <c r="J55" s="106">
        <v>86</v>
      </c>
      <c r="L55" s="112">
        <v>0.6</v>
      </c>
    </row>
    <row r="56" spans="1:12" x14ac:dyDescent="0.35">
      <c r="A56" s="93">
        <f>IFERROR(VLOOKUP(B56,Pobočky!$A$1:$C$45,3,FALSE)," ")</f>
        <v>31</v>
      </c>
      <c r="B56" s="93" t="s">
        <v>87</v>
      </c>
      <c r="C56" s="93" t="str">
        <f>IFERROR(VLOOKUP(B56,Pobočky!$A$1:$C$45,2,FALSE)," ")</f>
        <v>Jihozápad</v>
      </c>
      <c r="D56" s="126" t="s">
        <v>401</v>
      </c>
      <c r="E56" s="93" t="s">
        <v>28</v>
      </c>
      <c r="G5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  <c r="J56" s="106">
        <v>86</v>
      </c>
      <c r="K56" t="s">
        <v>272</v>
      </c>
      <c r="L56" s="112">
        <v>0.6</v>
      </c>
    </row>
    <row r="57" spans="1:12" x14ac:dyDescent="0.35">
      <c r="A57" s="93">
        <f>IFERROR(VLOOKUP(B57,Pobočky!$A$1:$C$45,3,FALSE)," ")</f>
        <v>31</v>
      </c>
      <c r="B57" s="93" t="s">
        <v>87</v>
      </c>
      <c r="C57" s="93" t="str">
        <f>IFERROR(VLOOKUP(B57,Pobočky!$A$1:$C$45,2,FALSE)," ")</f>
        <v>Jihozápad</v>
      </c>
      <c r="D57" t="s">
        <v>402</v>
      </c>
      <c r="E57" s="96" t="s">
        <v>20</v>
      </c>
      <c r="F57" t="s">
        <v>130</v>
      </c>
      <c r="G5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96</v>
      </c>
      <c r="H57">
        <v>2</v>
      </c>
      <c r="J57">
        <v>86</v>
      </c>
      <c r="L57" s="112">
        <v>0.5</v>
      </c>
    </row>
    <row r="58" spans="1:12" x14ac:dyDescent="0.35">
      <c r="A58" s="93">
        <f>IFERROR(VLOOKUP(B58,Pobočky!$A$1:$C$45,3,FALSE)," ")</f>
        <v>31</v>
      </c>
      <c r="B58" s="93" t="s">
        <v>87</v>
      </c>
      <c r="C58" s="93" t="str">
        <f>IFERROR(VLOOKUP(B58,Pobočky!$A$1:$C$45,2,FALSE)," ")</f>
        <v>Jihozápad</v>
      </c>
      <c r="D58" t="s">
        <v>403</v>
      </c>
      <c r="E58" s="93"/>
      <c r="G5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206</v>
      </c>
      <c r="H58">
        <v>4</v>
      </c>
      <c r="J58">
        <v>86</v>
      </c>
      <c r="L58" s="112">
        <v>0.5</v>
      </c>
    </row>
    <row r="59" spans="1:12" x14ac:dyDescent="0.35">
      <c r="A59" s="93">
        <f>IFERROR(VLOOKUP(B59,Pobočky!$A$1:$C$45,3,FALSE)," ")</f>
        <v>31</v>
      </c>
      <c r="B59" s="93" t="s">
        <v>87</v>
      </c>
      <c r="C59" s="93" t="str">
        <f>IFERROR(VLOOKUP(B59,Pobočky!$A$1:$C$45,2,FALSE)," ")</f>
        <v>Jihozápad</v>
      </c>
      <c r="D59" t="s">
        <v>280</v>
      </c>
      <c r="E59" s="96"/>
      <c r="G5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206</v>
      </c>
      <c r="H59">
        <v>4</v>
      </c>
      <c r="J59">
        <v>86</v>
      </c>
      <c r="L59" s="112">
        <v>0.7</v>
      </c>
    </row>
    <row r="60" spans="1:12" x14ac:dyDescent="0.35">
      <c r="A60" s="93">
        <f>IFERROR(VLOOKUP(B60,Pobočky!$A$1:$C$45,3,FALSE)," ")</f>
        <v>31</v>
      </c>
      <c r="B60" s="93" t="s">
        <v>87</v>
      </c>
      <c r="C60" s="93" t="str">
        <f>IFERROR(VLOOKUP(B60,Pobočky!$A$1:$C$45,2,FALSE)," ")</f>
        <v>Jihozápad</v>
      </c>
      <c r="D60" t="s">
        <v>404</v>
      </c>
      <c r="G6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  <c r="K60" t="s">
        <v>405</v>
      </c>
    </row>
    <row r="61" spans="1:12" x14ac:dyDescent="0.35">
      <c r="A61" s="93">
        <f>IFERROR(VLOOKUP(B61,Pobočky!$A$1:$C$45,3,FALSE)," ")</f>
        <v>31</v>
      </c>
      <c r="B61" s="93" t="s">
        <v>87</v>
      </c>
      <c r="C61" s="93" t="str">
        <f>IFERROR(VLOOKUP(B61,Pobočky!$A$1:$C$45,2,FALSE)," ")</f>
        <v>Jihozápad</v>
      </c>
      <c r="D61" t="s">
        <v>406</v>
      </c>
      <c r="E61" s="96"/>
      <c r="G6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155</v>
      </c>
      <c r="H61">
        <v>3</v>
      </c>
      <c r="J61">
        <v>86</v>
      </c>
      <c r="K61" t="s">
        <v>407</v>
      </c>
    </row>
    <row r="62" spans="1:12" x14ac:dyDescent="0.35">
      <c r="A62" s="93">
        <f>IFERROR(VLOOKUP(B62,Pobočky!$A$1:$C$45,3,FALSE)," ")</f>
        <v>31</v>
      </c>
      <c r="B62" s="93" t="s">
        <v>87</v>
      </c>
      <c r="C62" s="93" t="str">
        <f>IFERROR(VLOOKUP(B62,Pobočky!$A$1:$C$45,2,FALSE)," ")</f>
        <v>Jihozápad</v>
      </c>
      <c r="D62" t="s">
        <v>406</v>
      </c>
      <c r="G6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26</v>
      </c>
      <c r="H62">
        <v>0.5</v>
      </c>
      <c r="J62">
        <v>86</v>
      </c>
      <c r="K62" t="s">
        <v>408</v>
      </c>
    </row>
    <row r="63" spans="1:12" x14ac:dyDescent="0.35">
      <c r="A63" s="93">
        <f>IFERROR(VLOOKUP(B63,Pobočky!$A$1:$C$45,3,FALSE)," ")</f>
        <v>31</v>
      </c>
      <c r="B63" s="93" t="s">
        <v>87</v>
      </c>
      <c r="C63" s="93" t="str">
        <f>IFERROR(VLOOKUP(B63,Pobočky!$A$1:$C$45,2,FALSE)," ")</f>
        <v>Jihozápad</v>
      </c>
      <c r="D63" t="s">
        <v>409</v>
      </c>
      <c r="G6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24</v>
      </c>
      <c r="H63">
        <v>1</v>
      </c>
      <c r="J63">
        <v>40</v>
      </c>
      <c r="K63" t="s">
        <v>410</v>
      </c>
    </row>
    <row r="64" spans="1:12" x14ac:dyDescent="0.35">
      <c r="A64" s="93" t="str">
        <f>IFERROR(VLOOKUP(B64,Pobočky!$A$1:$C$45,3,FALSE)," ")</f>
        <v xml:space="preserve"> </v>
      </c>
      <c r="B64" s="93"/>
      <c r="C64" s="93" t="str">
        <f>IFERROR(VLOOKUP(B64,Pobočky!$A$1:$C$45,2,FALSE)," ")</f>
        <v xml:space="preserve"> </v>
      </c>
      <c r="G6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65" spans="1:7" x14ac:dyDescent="0.35">
      <c r="A65" s="93" t="str">
        <f>IFERROR(VLOOKUP(B65,Pobočky!$A$1:$C$45,3,FALSE)," ")</f>
        <v xml:space="preserve"> </v>
      </c>
      <c r="B65" s="93"/>
      <c r="C65" s="93" t="str">
        <f>IFERROR(VLOOKUP(B65,Pobočky!$A$1:$C$45,2,FALSE)," ")</f>
        <v xml:space="preserve"> </v>
      </c>
      <c r="G6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66" spans="1:7" x14ac:dyDescent="0.35">
      <c r="A66" s="93" t="str">
        <f>IFERROR(VLOOKUP(B66,Pobočky!$A$1:$C$45,3,FALSE)," ")</f>
        <v xml:space="preserve"> </v>
      </c>
      <c r="B66" s="93"/>
      <c r="C66" s="93" t="str">
        <f>IFERROR(VLOOKUP(B66,Pobočky!$A$1:$C$45,2,FALSE)," ")</f>
        <v xml:space="preserve"> </v>
      </c>
      <c r="G6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67" spans="1:7" x14ac:dyDescent="0.35">
      <c r="A67" s="93" t="str">
        <f>IFERROR(VLOOKUP(B67,Pobočky!$A$1:$C$45,3,FALSE)," ")</f>
        <v xml:space="preserve"> </v>
      </c>
      <c r="B67" s="93"/>
      <c r="C67" s="93" t="str">
        <f>IFERROR(VLOOKUP(B67,Pobočky!$A$1:$C$45,2,FALSE)," ")</f>
        <v xml:space="preserve"> </v>
      </c>
      <c r="G6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68" spans="1:7" x14ac:dyDescent="0.35">
      <c r="A68" s="93" t="str">
        <f>IFERROR(VLOOKUP(B68,Pobočky!$A$1:$C$45,3,FALSE)," ")</f>
        <v xml:space="preserve"> </v>
      </c>
      <c r="B68" s="93"/>
      <c r="C68" s="93" t="str">
        <f>IFERROR(VLOOKUP(B68,Pobočky!$A$1:$C$45,2,FALSE)," ")</f>
        <v xml:space="preserve"> </v>
      </c>
      <c r="G6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69" spans="1:7" x14ac:dyDescent="0.35">
      <c r="A69" s="93" t="str">
        <f>IFERROR(VLOOKUP(B69,Pobočky!$A$1:$C$45,3,FALSE)," ")</f>
        <v xml:space="preserve"> </v>
      </c>
      <c r="B69" s="93"/>
      <c r="C69" s="93" t="str">
        <f>IFERROR(VLOOKUP(B69,Pobočky!$A$1:$C$45,2,FALSE)," ")</f>
        <v xml:space="preserve"> </v>
      </c>
      <c r="G6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70" spans="1:7" x14ac:dyDescent="0.35">
      <c r="A70" s="93" t="str">
        <f>IFERROR(VLOOKUP(B70,Pobočky!$A$1:$C$45,3,FALSE)," ")</f>
        <v xml:space="preserve"> </v>
      </c>
      <c r="B70" s="93"/>
      <c r="C70" s="93" t="str">
        <f>IFERROR(VLOOKUP(B70,Pobočky!$A$1:$C$45,2,FALSE)," ")</f>
        <v xml:space="preserve"> </v>
      </c>
      <c r="G7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71" spans="1:7" x14ac:dyDescent="0.35">
      <c r="A71" s="93" t="str">
        <f>IFERROR(VLOOKUP(B71,Pobočky!$A$1:$C$45,3,FALSE)," ")</f>
        <v xml:space="preserve"> </v>
      </c>
      <c r="B71" s="93"/>
      <c r="C71" s="93" t="str">
        <f>IFERROR(VLOOKUP(B71,Pobočky!$A$1:$C$45,2,FALSE)," ")</f>
        <v xml:space="preserve"> </v>
      </c>
      <c r="G7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72" spans="1:7" x14ac:dyDescent="0.35">
      <c r="A72" s="93" t="str">
        <f>IFERROR(VLOOKUP(B72,Pobočky!$A$1:$C$45,3,FALSE)," ")</f>
        <v xml:space="preserve"> </v>
      </c>
      <c r="B72" s="93"/>
      <c r="C72" s="93" t="str">
        <f>IFERROR(VLOOKUP(B72,Pobočky!$A$1:$C$45,2,FALSE)," ")</f>
        <v xml:space="preserve"> </v>
      </c>
      <c r="G7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73" spans="1:7" x14ac:dyDescent="0.35">
      <c r="A73" s="93" t="str">
        <f>IFERROR(VLOOKUP(B73,Pobočky!$A$1:$C$45,3,FALSE)," ")</f>
        <v xml:space="preserve"> </v>
      </c>
      <c r="B73" s="93"/>
      <c r="C73" s="93" t="str">
        <f>IFERROR(VLOOKUP(B73,Pobočky!$A$1:$C$45,2,FALSE)," ")</f>
        <v xml:space="preserve"> </v>
      </c>
      <c r="G7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74" spans="1:7" x14ac:dyDescent="0.35">
      <c r="A74" s="93" t="str">
        <f>IFERROR(VLOOKUP(B74,Pobočky!$A$1:$C$45,3,FALSE)," ")</f>
        <v xml:space="preserve"> </v>
      </c>
      <c r="B74" s="93"/>
      <c r="C74" s="93" t="str">
        <f>IFERROR(VLOOKUP(B74,Pobočky!$A$1:$C$45,2,FALSE)," ")</f>
        <v xml:space="preserve"> </v>
      </c>
      <c r="G7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75" spans="1:7" x14ac:dyDescent="0.35">
      <c r="A75" s="93" t="str">
        <f>IFERROR(VLOOKUP(B75,Pobočky!$A$1:$C$45,3,FALSE)," ")</f>
        <v xml:space="preserve"> </v>
      </c>
      <c r="B75" s="93"/>
      <c r="C75" s="93" t="str">
        <f>IFERROR(VLOOKUP(B75,Pobočky!$A$1:$C$45,2,FALSE)," ")</f>
        <v xml:space="preserve"> </v>
      </c>
      <c r="G7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76" spans="1:7" x14ac:dyDescent="0.35">
      <c r="A76" s="93" t="str">
        <f>IFERROR(VLOOKUP(B76,Pobočky!$A$1:$C$45,3,FALSE)," ")</f>
        <v xml:space="preserve"> </v>
      </c>
      <c r="B76" s="93"/>
      <c r="C76" s="93" t="str">
        <f>IFERROR(VLOOKUP(B76,Pobočky!$A$1:$C$45,2,FALSE)," ")</f>
        <v xml:space="preserve"> </v>
      </c>
      <c r="G7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77" spans="1:7" x14ac:dyDescent="0.35">
      <c r="A77" s="93" t="str">
        <f>IFERROR(VLOOKUP(B77,Pobočky!$A$1:$C$45,3,FALSE)," ")</f>
        <v xml:space="preserve"> </v>
      </c>
      <c r="B77" s="93"/>
      <c r="C77" s="93" t="str">
        <f>IFERROR(VLOOKUP(B77,Pobočky!$A$1:$C$45,2,FALSE)," ")</f>
        <v xml:space="preserve"> </v>
      </c>
      <c r="G7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78" spans="1:7" x14ac:dyDescent="0.35">
      <c r="A78" s="93" t="str">
        <f>IFERROR(VLOOKUP(B78,Pobočky!$A$1:$C$45,3,FALSE)," ")</f>
        <v xml:space="preserve"> </v>
      </c>
      <c r="B78" s="93"/>
      <c r="C78" s="93" t="str">
        <f>IFERROR(VLOOKUP(B78,Pobočky!$A$1:$C$45,2,FALSE)," ")</f>
        <v xml:space="preserve"> </v>
      </c>
      <c r="G7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79" spans="1:7" x14ac:dyDescent="0.35">
      <c r="A79" s="93" t="str">
        <f>IFERROR(VLOOKUP(B79,Pobočky!$A$1:$C$45,3,FALSE)," ")</f>
        <v xml:space="preserve"> </v>
      </c>
      <c r="B79" s="93"/>
      <c r="C79" s="93" t="str">
        <f>IFERROR(VLOOKUP(B79,Pobočky!$A$1:$C$45,2,FALSE)," ")</f>
        <v xml:space="preserve"> </v>
      </c>
      <c r="G7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80" spans="1:7" x14ac:dyDescent="0.35">
      <c r="A80" s="93" t="str">
        <f>IFERROR(VLOOKUP(B80,Pobočky!$A$1:$C$45,3,FALSE)," ")</f>
        <v xml:space="preserve"> </v>
      </c>
      <c r="B80" s="93"/>
      <c r="C80" s="93" t="str">
        <f>IFERROR(VLOOKUP(B80,Pobočky!$A$1:$C$45,2,FALSE)," ")</f>
        <v xml:space="preserve"> </v>
      </c>
      <c r="G8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81" spans="1:7" x14ac:dyDescent="0.35">
      <c r="A81" s="93" t="str">
        <f>IFERROR(VLOOKUP(B81,Pobočky!$A$1:$C$45,3,FALSE)," ")</f>
        <v xml:space="preserve"> </v>
      </c>
      <c r="B81" s="93"/>
      <c r="C81" s="93" t="str">
        <f>IFERROR(VLOOKUP(B81,Pobočky!$A$1:$C$45,2,FALSE)," ")</f>
        <v xml:space="preserve"> </v>
      </c>
      <c r="G8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82" spans="1:7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  <c r="G8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83" spans="1:7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  <c r="G8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84" spans="1:7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G8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85" spans="1:7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86" spans="1:7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87" spans="1:7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88" spans="1:7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89" spans="1:7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90" spans="1:7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91" spans="1:7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92" spans="1:7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93" spans="1:7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94" spans="1:7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95" spans="1:7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96" spans="1:7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411" spans="1:7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  <c r="G411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412" spans="1:7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  <c r="G412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413" spans="1:7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  <c r="G413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414" spans="1:7" x14ac:dyDescent="0.35">
      <c r="A414" s="93" t="str">
        <f>IFERROR(VLOOKUP(B414,Pobočky!$A$1:$C$45,3,FALSE)," ")</f>
        <v xml:space="preserve"> </v>
      </c>
      <c r="B414" s="93"/>
      <c r="C414" s="93" t="str">
        <f>IFERROR(VLOOKUP(B414,Pobočky!$A$1:$C$45,2,FALSE)," ")</f>
        <v xml:space="preserve"> </v>
      </c>
      <c r="G414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415" spans="1:7" x14ac:dyDescent="0.35">
      <c r="A415" s="93" t="str">
        <f>IFERROR(VLOOKUP(B415,Pobočky!$A$1:$C$45,3,FALSE)," ")</f>
        <v xml:space="preserve"> </v>
      </c>
      <c r="B415" s="93"/>
      <c r="C415" s="93" t="str">
        <f>IFERROR(VLOOKUP(B415,Pobočky!$A$1:$C$45,2,FALSE)," ")</f>
        <v xml:space="preserve"> </v>
      </c>
      <c r="G415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416" spans="1:7" x14ac:dyDescent="0.35">
      <c r="A416" s="93" t="str">
        <f>IFERROR(VLOOKUP(B416,Pobočky!$A$1:$C$45,3,FALSE)," ")</f>
        <v xml:space="preserve"> </v>
      </c>
      <c r="B416" s="93"/>
      <c r="C416" s="93" t="str">
        <f>IFERROR(VLOOKUP(B416,Pobočky!$A$1:$C$45,2,FALSE)," ")</f>
        <v xml:space="preserve"> </v>
      </c>
      <c r="G416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  <row r="417" spans="1:7" x14ac:dyDescent="0.35">
      <c r="A417" s="105" t="str">
        <f>IFERROR(VLOOKUP(B417,Pobočky!$A$1:$C$45,3,FALSE)," ")</f>
        <v xml:space="preserve"> </v>
      </c>
      <c r="B417" s="105"/>
      <c r="C417" s="105" t="str">
        <f>IFERROR(VLOOKUP(B417,Pobočky!$A$1:$C$45,2,FALSE)," ")</f>
        <v xml:space="preserve"> </v>
      </c>
      <c r="G417">
        <f>ROUND(Tabulka578910111213141516171819202122232425262728293031323334353637383940414243444546[[#This Row],[Kapacita - počet polic]]*Tabulka578910111213141516171819202122232425262728293031323334353637383940414243444546[[#This Row],[Kapacita - rozměr polic]]*IFERROR(VLOOKUP(Tabulka578910111213141516171819202122232425262728293031323334353637383940414243444546[[#This Row],[Označení]],OCHy[#All],2,FALSE),0.6),0)</f>
        <v>0</v>
      </c>
    </row>
  </sheetData>
  <dataValidations count="2">
    <dataValidation type="list" allowBlank="1" showInputMessage="1" showErrorMessage="1" sqref="L2:L417">
      <formula1>"0 %,10 %,20 %,30 %,40 %,50 %,60 %,70 %,80 %,90 %,100 %"</formula1>
    </dataValidation>
    <dataValidation type="list" allowBlank="1" showInputMessage="1" showErrorMessage="1" sqref="E2:E417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</dataValidations>
  <pageMargins left="0.25" right="0.25" top="0.75" bottom="0.75" header="0.3" footer="0.3"/>
  <pageSetup paperSize="9" fitToHeight="0" orientation="landscape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B2:B417</xm:sqref>
        </x14:dataValidation>
        <x14:dataValidation type="list" allowBlank="1" showInputMessage="1" showErrorMessage="1">
          <x14:formula1>
            <xm:f>Označení!$F$2:$F$50</xm:f>
          </x14:formula1>
          <xm:sqref>F2:F417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L419"/>
  <sheetViews>
    <sheetView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30.81640625" customWidth="1"/>
    <col min="5" max="5" width="14.54296875" customWidth="1"/>
    <col min="6" max="6" width="60" bestFit="1" customWidth="1"/>
    <col min="7" max="7" width="16.26953125" bestFit="1" customWidth="1"/>
    <col min="8" max="8" width="21.08984375" bestFit="1" customWidth="1"/>
    <col min="9" max="9" width="22" customWidth="1"/>
    <col min="10" max="10" width="20.81640625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v>89</v>
      </c>
      <c r="B2" s="93" t="s">
        <v>84</v>
      </c>
      <c r="C2" s="93" t="str">
        <f>IFERROR(VLOOKUP(B2,Pobočky!$A$1:$C$45,2,FALSE)," ")</f>
        <v>Jih</v>
      </c>
      <c r="D2" s="93" t="s">
        <v>411</v>
      </c>
      <c r="E2" s="93" t="s">
        <v>20</v>
      </c>
      <c r="F2" t="s">
        <v>130</v>
      </c>
      <c r="G2" s="9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8467</v>
      </c>
      <c r="H2" s="93">
        <v>168</v>
      </c>
      <c r="I2" s="93"/>
      <c r="J2" s="93">
        <v>90</v>
      </c>
      <c r="K2" s="93"/>
      <c r="L2" s="112">
        <v>0.7</v>
      </c>
    </row>
    <row r="3" spans="1:12" x14ac:dyDescent="0.35">
      <c r="A3" s="93">
        <v>89</v>
      </c>
      <c r="B3" s="93" t="s">
        <v>84</v>
      </c>
      <c r="C3" s="93" t="str">
        <f>IFERROR(VLOOKUP(B3,Pobočky!$A$1:$C$45,2,FALSE)," ")</f>
        <v>Jih</v>
      </c>
      <c r="D3" s="106" t="s">
        <v>411</v>
      </c>
      <c r="E3" s="93" t="s">
        <v>20</v>
      </c>
      <c r="F3" t="s">
        <v>130</v>
      </c>
      <c r="G3" s="10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909</v>
      </c>
      <c r="H3" s="106">
        <v>28</v>
      </c>
      <c r="I3" s="106"/>
      <c r="J3" s="106">
        <v>58</v>
      </c>
      <c r="K3" s="106"/>
      <c r="L3" s="112">
        <v>0.7</v>
      </c>
    </row>
    <row r="4" spans="1:12" x14ac:dyDescent="0.35">
      <c r="A4" s="93">
        <v>89</v>
      </c>
      <c r="B4" s="93" t="s">
        <v>84</v>
      </c>
      <c r="C4" s="93" t="str">
        <f>IFERROR(VLOOKUP(B4,Pobočky!$A$1:$C$45,2,FALSE)," ")</f>
        <v>Jih</v>
      </c>
      <c r="D4" t="s">
        <v>411</v>
      </c>
      <c r="E4" s="93" t="s">
        <v>20</v>
      </c>
      <c r="F4" t="s">
        <v>130</v>
      </c>
      <c r="G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314</v>
      </c>
      <c r="H4">
        <v>14</v>
      </c>
      <c r="J4">
        <v>40</v>
      </c>
      <c r="L4" s="112">
        <v>0.7</v>
      </c>
    </row>
    <row r="5" spans="1:12" x14ac:dyDescent="0.35">
      <c r="A5" s="93">
        <v>89</v>
      </c>
      <c r="B5" s="93" t="s">
        <v>84</v>
      </c>
      <c r="C5" s="93" t="str">
        <f>IFERROR(VLOOKUP(B5,Pobočky!$A$1:$C$45,2,FALSE)," ")</f>
        <v>Jih</v>
      </c>
      <c r="D5" t="s">
        <v>411</v>
      </c>
      <c r="E5" s="93" t="s">
        <v>20</v>
      </c>
      <c r="F5" t="s">
        <v>261</v>
      </c>
      <c r="G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378</v>
      </c>
      <c r="H5">
        <v>7</v>
      </c>
      <c r="J5">
        <v>90</v>
      </c>
      <c r="L5" s="112">
        <v>0.7</v>
      </c>
    </row>
    <row r="6" spans="1:12" x14ac:dyDescent="0.35">
      <c r="A6" s="93">
        <v>89</v>
      </c>
      <c r="B6" s="93" t="s">
        <v>84</v>
      </c>
      <c r="C6" s="93" t="str">
        <f>IFERROR(VLOOKUP(B6,Pobočky!$A$1:$C$45,2,FALSE)," ")</f>
        <v>Jih</v>
      </c>
      <c r="D6" t="s">
        <v>411</v>
      </c>
      <c r="E6" s="93" t="s">
        <v>20</v>
      </c>
      <c r="F6" t="s">
        <v>97</v>
      </c>
      <c r="G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65</v>
      </c>
      <c r="H6">
        <v>2</v>
      </c>
      <c r="J6">
        <v>90</v>
      </c>
      <c r="K6" t="s">
        <v>412</v>
      </c>
      <c r="L6" s="112">
        <v>0.7</v>
      </c>
    </row>
    <row r="7" spans="1:12" x14ac:dyDescent="0.35">
      <c r="A7" s="93">
        <v>89</v>
      </c>
      <c r="B7" s="93" t="s">
        <v>84</v>
      </c>
      <c r="C7" s="93" t="str">
        <f>IFERROR(VLOOKUP(B7,Pobočky!$A$1:$C$45,2,FALSE)," ")</f>
        <v>Jih</v>
      </c>
      <c r="D7" t="s">
        <v>411</v>
      </c>
      <c r="E7" s="93" t="s">
        <v>20</v>
      </c>
      <c r="F7" t="s">
        <v>97</v>
      </c>
      <c r="G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146</v>
      </c>
      <c r="H7">
        <v>4.5</v>
      </c>
      <c r="J7">
        <v>90</v>
      </c>
      <c r="K7" t="s">
        <v>227</v>
      </c>
      <c r="L7" s="112">
        <v>0.7</v>
      </c>
    </row>
    <row r="8" spans="1:12" x14ac:dyDescent="0.35">
      <c r="A8" s="93">
        <v>89</v>
      </c>
      <c r="B8" s="93" t="s">
        <v>84</v>
      </c>
      <c r="C8" s="93" t="str">
        <f>IFERROR(VLOOKUP(B8,Pobočky!$A$1:$C$45,2,FALSE)," ")</f>
        <v>Jih</v>
      </c>
      <c r="D8" t="s">
        <v>411</v>
      </c>
      <c r="E8" s="93" t="s">
        <v>20</v>
      </c>
      <c r="F8" t="s">
        <v>97</v>
      </c>
      <c r="G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16</v>
      </c>
      <c r="H8">
        <v>0.5</v>
      </c>
      <c r="J8">
        <v>90</v>
      </c>
      <c r="K8" t="s">
        <v>413</v>
      </c>
      <c r="L8" s="112">
        <v>0.7</v>
      </c>
    </row>
    <row r="9" spans="1:12" x14ac:dyDescent="0.35">
      <c r="A9" s="93">
        <v>89</v>
      </c>
      <c r="B9" s="93" t="s">
        <v>84</v>
      </c>
      <c r="C9" s="93" t="str">
        <f>IFERROR(VLOOKUP(B9,Pobočky!$A$1:$C$45,2,FALSE)," ")</f>
        <v>Jih</v>
      </c>
      <c r="D9" t="s">
        <v>414</v>
      </c>
      <c r="E9" t="s">
        <v>20</v>
      </c>
      <c r="F9" t="s">
        <v>130</v>
      </c>
      <c r="G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196</v>
      </c>
      <c r="H9">
        <v>5</v>
      </c>
      <c r="J9">
        <v>70</v>
      </c>
      <c r="K9" t="s">
        <v>415</v>
      </c>
      <c r="L9" s="112">
        <v>0.5</v>
      </c>
    </row>
    <row r="10" spans="1:12" x14ac:dyDescent="0.35">
      <c r="A10" s="93">
        <v>89</v>
      </c>
      <c r="B10" s="93" t="s">
        <v>84</v>
      </c>
      <c r="C10" s="93" t="str">
        <f>IFERROR(VLOOKUP(B10,Pobočky!$A$1:$C$45,2,FALSE)," ")</f>
        <v>Jih</v>
      </c>
      <c r="D10" t="s">
        <v>416</v>
      </c>
      <c r="E10" t="s">
        <v>14</v>
      </c>
      <c r="F10" t="s">
        <v>130</v>
      </c>
      <c r="G1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282</v>
      </c>
      <c r="H10">
        <v>18</v>
      </c>
      <c r="J10">
        <v>28</v>
      </c>
      <c r="L10" s="112">
        <v>0.7</v>
      </c>
    </row>
    <row r="11" spans="1:12" x14ac:dyDescent="0.35">
      <c r="A11" s="93">
        <v>89</v>
      </c>
      <c r="B11" s="93" t="s">
        <v>84</v>
      </c>
      <c r="C11" s="93" t="str">
        <f>IFERROR(VLOOKUP(B11,Pobočky!$A$1:$C$45,2,FALSE)," ")</f>
        <v>Jih</v>
      </c>
      <c r="D11" t="s">
        <v>417</v>
      </c>
      <c r="E11" t="s">
        <v>14</v>
      </c>
      <c r="F11" t="s">
        <v>261</v>
      </c>
      <c r="G1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324</v>
      </c>
      <c r="H11">
        <v>6</v>
      </c>
      <c r="J11">
        <v>90</v>
      </c>
      <c r="L11" s="112">
        <v>0.7</v>
      </c>
    </row>
    <row r="12" spans="1:12" x14ac:dyDescent="0.35">
      <c r="A12" s="93">
        <v>89</v>
      </c>
      <c r="B12" s="93" t="s">
        <v>84</v>
      </c>
      <c r="C12" s="93" t="str">
        <f>IFERROR(VLOOKUP(B12,Pobočky!$A$1:$C$45,2,FALSE)," ")</f>
        <v>Jih</v>
      </c>
      <c r="D12" t="s">
        <v>417</v>
      </c>
      <c r="E12" t="s">
        <v>14</v>
      </c>
      <c r="F12" t="s">
        <v>130</v>
      </c>
      <c r="G1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1512</v>
      </c>
      <c r="H12">
        <v>30</v>
      </c>
      <c r="J12">
        <v>90</v>
      </c>
      <c r="K12" t="s">
        <v>34</v>
      </c>
      <c r="L12" s="112">
        <v>0.7</v>
      </c>
    </row>
    <row r="13" spans="1:12" x14ac:dyDescent="0.35">
      <c r="A13" s="93">
        <v>89</v>
      </c>
      <c r="B13" s="93" t="s">
        <v>84</v>
      </c>
      <c r="C13" s="93" t="str">
        <f>IFERROR(VLOOKUP(B13,Pobočky!$A$1:$C$45,2,FALSE)," ")</f>
        <v>Jih</v>
      </c>
      <c r="D13" t="s">
        <v>417</v>
      </c>
      <c r="E13" t="s">
        <v>14</v>
      </c>
      <c r="F13" t="s">
        <v>130</v>
      </c>
      <c r="G1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470</v>
      </c>
      <c r="H13">
        <v>12</v>
      </c>
      <c r="J13">
        <v>70</v>
      </c>
      <c r="K13" t="s">
        <v>21</v>
      </c>
      <c r="L13" s="112">
        <v>0.7</v>
      </c>
    </row>
    <row r="14" spans="1:12" x14ac:dyDescent="0.35">
      <c r="A14" s="93">
        <v>89</v>
      </c>
      <c r="B14" s="93" t="s">
        <v>84</v>
      </c>
      <c r="C14" s="93" t="str">
        <f>IFERROR(VLOOKUP(B14,Pobočky!$A$1:$C$45,2,FALSE)," ")</f>
        <v>Jih</v>
      </c>
      <c r="D14" t="s">
        <v>417</v>
      </c>
      <c r="E14" t="s">
        <v>14</v>
      </c>
      <c r="F14" t="s">
        <v>130</v>
      </c>
      <c r="G1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302</v>
      </c>
      <c r="H14">
        <v>6</v>
      </c>
      <c r="J14">
        <v>90</v>
      </c>
      <c r="K14" t="s">
        <v>182</v>
      </c>
      <c r="L14" s="112">
        <v>0.7</v>
      </c>
    </row>
    <row r="15" spans="1:12" x14ac:dyDescent="0.35">
      <c r="A15" s="93">
        <v>89</v>
      </c>
      <c r="B15" s="93" t="s">
        <v>84</v>
      </c>
      <c r="C15" s="93" t="str">
        <f>IFERROR(VLOOKUP(B15,Pobočky!$A$1:$C$45,2,FALSE)," ")</f>
        <v>Jih</v>
      </c>
      <c r="D15" t="s">
        <v>417</v>
      </c>
      <c r="E15" t="s">
        <v>14</v>
      </c>
      <c r="F15" t="s">
        <v>130</v>
      </c>
      <c r="G1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806</v>
      </c>
      <c r="H15">
        <v>16</v>
      </c>
      <c r="J15">
        <v>90</v>
      </c>
      <c r="K15" t="s">
        <v>184</v>
      </c>
      <c r="L15" s="112">
        <v>0.7</v>
      </c>
    </row>
    <row r="16" spans="1:12" x14ac:dyDescent="0.35">
      <c r="A16" s="93">
        <v>89</v>
      </c>
      <c r="B16" s="93" t="s">
        <v>84</v>
      </c>
      <c r="C16" s="93" t="str">
        <f>IFERROR(VLOOKUP(B16,Pobočky!$A$1:$C$45,2,FALSE)," ")</f>
        <v>Jih</v>
      </c>
      <c r="D16" t="s">
        <v>417</v>
      </c>
      <c r="E16" t="s">
        <v>14</v>
      </c>
      <c r="F16" t="s">
        <v>130</v>
      </c>
      <c r="G1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125</v>
      </c>
      <c r="H16">
        <v>8</v>
      </c>
      <c r="J16">
        <v>28</v>
      </c>
      <c r="K16" t="s">
        <v>418</v>
      </c>
      <c r="L16" s="112">
        <v>0.7</v>
      </c>
    </row>
    <row r="17" spans="1:12" x14ac:dyDescent="0.35">
      <c r="A17" s="93">
        <f>IFERROR(VLOOKUP(B17,Pobočky!$A$1:$C$45,3,FALSE)," ")</f>
        <v>89</v>
      </c>
      <c r="B17" s="93" t="s">
        <v>84</v>
      </c>
      <c r="C17" s="93" t="str">
        <f>IFERROR(VLOOKUP(B17,Pobočky!$A$1:$C$45,2,FALSE)," ")</f>
        <v>Jih</v>
      </c>
      <c r="D17" t="s">
        <v>417</v>
      </c>
      <c r="E17" t="s">
        <v>14</v>
      </c>
      <c r="F17" t="s">
        <v>130</v>
      </c>
      <c r="G1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193</v>
      </c>
      <c r="H17">
        <v>15</v>
      </c>
      <c r="J17">
        <v>23</v>
      </c>
      <c r="K17" t="s">
        <v>178</v>
      </c>
      <c r="L17" s="112">
        <v>0.4</v>
      </c>
    </row>
    <row r="18" spans="1:12" x14ac:dyDescent="0.35">
      <c r="A18" s="93">
        <v>89</v>
      </c>
      <c r="B18" s="93" t="s">
        <v>84</v>
      </c>
      <c r="C18" s="93" t="str">
        <f>IFERROR(VLOOKUP(B18,Pobočky!$A$1:$C$45,2,FALSE)," ")</f>
        <v>Jih</v>
      </c>
      <c r="D18" t="s">
        <v>417</v>
      </c>
      <c r="E18" t="s">
        <v>14</v>
      </c>
      <c r="F18" t="s">
        <v>190</v>
      </c>
      <c r="G1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174</v>
      </c>
      <c r="H18">
        <v>4</v>
      </c>
      <c r="J18">
        <v>70</v>
      </c>
      <c r="L18" s="112">
        <v>0.7</v>
      </c>
    </row>
    <row r="19" spans="1:12" x14ac:dyDescent="0.35">
      <c r="A19" s="93">
        <v>89</v>
      </c>
      <c r="B19" s="93" t="s">
        <v>84</v>
      </c>
      <c r="C19" s="93" t="str">
        <f>IFERROR(VLOOKUP(B19,Pobočky!$A$1:$C$45,2,FALSE)," ")</f>
        <v>Jih</v>
      </c>
      <c r="D19" t="s">
        <v>417</v>
      </c>
      <c r="E19" t="s">
        <v>28</v>
      </c>
      <c r="F19" t="s">
        <v>140</v>
      </c>
      <c r="G1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56</v>
      </c>
      <c r="H19">
        <v>1</v>
      </c>
      <c r="J19">
        <v>90</v>
      </c>
      <c r="L19" s="112">
        <v>0.6</v>
      </c>
    </row>
    <row r="20" spans="1:12" x14ac:dyDescent="0.35">
      <c r="A20" s="93">
        <v>89</v>
      </c>
      <c r="B20" s="93" t="s">
        <v>84</v>
      </c>
      <c r="C20" s="93" t="str">
        <f>IFERROR(VLOOKUP(B20,Pobočky!$A$1:$C$45,2,FALSE)," ")</f>
        <v>Jih</v>
      </c>
      <c r="D20" t="s">
        <v>417</v>
      </c>
      <c r="E20" t="s">
        <v>28</v>
      </c>
      <c r="F20" t="s">
        <v>143</v>
      </c>
      <c r="G2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103</v>
      </c>
      <c r="H20">
        <v>3</v>
      </c>
      <c r="J20">
        <v>90</v>
      </c>
      <c r="L20" s="112">
        <v>0.6</v>
      </c>
    </row>
    <row r="21" spans="1:12" x14ac:dyDescent="0.35">
      <c r="A21" s="93">
        <v>89</v>
      </c>
      <c r="B21" s="93" t="s">
        <v>84</v>
      </c>
      <c r="C21" s="93" t="str">
        <f>IFERROR(VLOOKUP(B21,Pobočky!$A$1:$C$45,2,FALSE)," ")</f>
        <v>Jih</v>
      </c>
      <c r="D21" t="s">
        <v>417</v>
      </c>
      <c r="E21" t="s">
        <v>28</v>
      </c>
      <c r="F21" t="s">
        <v>146</v>
      </c>
      <c r="G2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46</v>
      </c>
      <c r="H21">
        <v>3</v>
      </c>
      <c r="J21">
        <v>28</v>
      </c>
      <c r="L21" s="112">
        <v>0.6</v>
      </c>
    </row>
    <row r="22" spans="1:12" x14ac:dyDescent="0.35">
      <c r="A22" s="93">
        <v>89</v>
      </c>
      <c r="B22" s="93" t="s">
        <v>84</v>
      </c>
      <c r="C22" s="93" t="str">
        <f>IFERROR(VLOOKUP(B22,Pobočky!$A$1:$C$45,2,FALSE)," ")</f>
        <v>Jih</v>
      </c>
      <c r="D22" t="s">
        <v>417</v>
      </c>
      <c r="E22" t="s">
        <v>28</v>
      </c>
      <c r="F22" t="s">
        <v>149</v>
      </c>
      <c r="G2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38</v>
      </c>
      <c r="H22">
        <v>1</v>
      </c>
      <c r="J22">
        <v>90</v>
      </c>
      <c r="L22" s="112">
        <v>0.6</v>
      </c>
    </row>
    <row r="23" spans="1:12" x14ac:dyDescent="0.35">
      <c r="A23" s="93">
        <v>89</v>
      </c>
      <c r="B23" s="93" t="s">
        <v>84</v>
      </c>
      <c r="C23" s="93" t="str">
        <f>IFERROR(VLOOKUP(B23,Pobočky!$A$1:$C$45,2,FALSE)," ")</f>
        <v>Jih</v>
      </c>
      <c r="D23" t="s">
        <v>417</v>
      </c>
      <c r="E23" t="s">
        <v>28</v>
      </c>
      <c r="F23" t="s">
        <v>155</v>
      </c>
      <c r="G2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275</v>
      </c>
      <c r="H23">
        <v>6</v>
      </c>
      <c r="J23">
        <v>90</v>
      </c>
      <c r="L23" s="112">
        <v>0.6</v>
      </c>
    </row>
    <row r="24" spans="1:12" x14ac:dyDescent="0.35">
      <c r="A24" s="93">
        <v>89</v>
      </c>
      <c r="B24" s="93" t="s">
        <v>84</v>
      </c>
      <c r="C24" s="93" t="str">
        <f>IFERROR(VLOOKUP(B24,Pobočky!$A$1:$C$45,2,FALSE)," ")</f>
        <v>Jih</v>
      </c>
      <c r="D24" t="s">
        <v>417</v>
      </c>
      <c r="E24" t="s">
        <v>28</v>
      </c>
      <c r="F24" t="s">
        <v>158</v>
      </c>
      <c r="G2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33</v>
      </c>
      <c r="H24">
        <v>1</v>
      </c>
      <c r="J24">
        <v>70</v>
      </c>
      <c r="L24" s="112">
        <v>0.6</v>
      </c>
    </row>
    <row r="25" spans="1:12" x14ac:dyDescent="0.35">
      <c r="A25" s="93">
        <v>89</v>
      </c>
      <c r="B25" s="93" t="s">
        <v>84</v>
      </c>
      <c r="C25" s="93" t="str">
        <f>IFERROR(VLOOKUP(B25,Pobočky!$A$1:$C$45,2,FALSE)," ")</f>
        <v>Jih</v>
      </c>
      <c r="D25" t="s">
        <v>417</v>
      </c>
      <c r="E25" t="s">
        <v>28</v>
      </c>
      <c r="F25" t="s">
        <v>160</v>
      </c>
      <c r="G2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83</v>
      </c>
      <c r="H25">
        <v>2</v>
      </c>
      <c r="J25">
        <v>70</v>
      </c>
      <c r="L25" s="112">
        <v>0.6</v>
      </c>
    </row>
    <row r="26" spans="1:12" x14ac:dyDescent="0.35">
      <c r="A26" s="93">
        <v>89</v>
      </c>
      <c r="B26" s="93" t="s">
        <v>84</v>
      </c>
      <c r="C26" s="93" t="str">
        <f>IFERROR(VLOOKUP(B26,Pobočky!$A$1:$C$45,2,FALSE)," ")</f>
        <v>Jih</v>
      </c>
      <c r="D26" t="s">
        <v>417</v>
      </c>
      <c r="E26" t="s">
        <v>28</v>
      </c>
      <c r="F26" t="s">
        <v>166</v>
      </c>
      <c r="G2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50</v>
      </c>
      <c r="H26">
        <v>1</v>
      </c>
      <c r="J26">
        <v>90</v>
      </c>
      <c r="L26" s="112">
        <v>0.6</v>
      </c>
    </row>
    <row r="27" spans="1:12" x14ac:dyDescent="0.35">
      <c r="A27" s="93">
        <v>89</v>
      </c>
      <c r="B27" s="93" t="s">
        <v>84</v>
      </c>
      <c r="C27" s="93" t="str">
        <f>IFERROR(VLOOKUP(B27,Pobočky!$A$1:$C$45,2,FALSE)," ")</f>
        <v>Jih</v>
      </c>
      <c r="D27" t="s">
        <v>417</v>
      </c>
      <c r="E27" t="s">
        <v>28</v>
      </c>
      <c r="F27" t="s">
        <v>167</v>
      </c>
      <c r="G2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68</v>
      </c>
      <c r="H27">
        <v>1.5</v>
      </c>
      <c r="J27">
        <v>90</v>
      </c>
      <c r="L27" s="112">
        <v>0.6</v>
      </c>
    </row>
    <row r="28" spans="1:12" x14ac:dyDescent="0.35">
      <c r="A28" s="93">
        <v>89</v>
      </c>
      <c r="B28" s="93" t="s">
        <v>84</v>
      </c>
      <c r="C28" s="93" t="str">
        <f>IFERROR(VLOOKUP(B28,Pobočky!$A$1:$C$45,2,FALSE)," ")</f>
        <v>Jih</v>
      </c>
      <c r="D28" t="s">
        <v>417</v>
      </c>
      <c r="E28" t="s">
        <v>28</v>
      </c>
      <c r="F28" t="s">
        <v>169</v>
      </c>
      <c r="G2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32</v>
      </c>
      <c r="H28">
        <v>1</v>
      </c>
      <c r="J28">
        <v>70</v>
      </c>
      <c r="L28" s="112">
        <v>0.6</v>
      </c>
    </row>
    <row r="29" spans="1:12" x14ac:dyDescent="0.35">
      <c r="A29" s="93">
        <v>89</v>
      </c>
      <c r="B29" s="93" t="s">
        <v>84</v>
      </c>
      <c r="C29" s="93" t="str">
        <f>IFERROR(VLOOKUP(B29,Pobočky!$A$1:$C$45,2,FALSE)," ")</f>
        <v>Jih</v>
      </c>
      <c r="D29" t="s">
        <v>417</v>
      </c>
      <c r="E29" t="s">
        <v>28</v>
      </c>
      <c r="F29" t="s">
        <v>170</v>
      </c>
      <c r="G2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41</v>
      </c>
      <c r="H29">
        <v>1</v>
      </c>
      <c r="J29">
        <v>70</v>
      </c>
      <c r="L29" s="112">
        <v>0.6</v>
      </c>
    </row>
    <row r="30" spans="1:12" x14ac:dyDescent="0.35">
      <c r="A30" s="93">
        <v>89</v>
      </c>
      <c r="B30" s="93" t="s">
        <v>84</v>
      </c>
      <c r="C30" s="93" t="str">
        <f>IFERROR(VLOOKUP(B30,Pobočky!$A$1:$C$45,2,FALSE)," ")</f>
        <v>Jih</v>
      </c>
      <c r="D30" t="s">
        <v>417</v>
      </c>
      <c r="E30" t="s">
        <v>28</v>
      </c>
      <c r="F30" t="s">
        <v>171</v>
      </c>
      <c r="G3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46</v>
      </c>
      <c r="H30">
        <v>3</v>
      </c>
      <c r="J30">
        <v>90</v>
      </c>
      <c r="L30" s="112">
        <v>0.6</v>
      </c>
    </row>
    <row r="31" spans="1:12" x14ac:dyDescent="0.35">
      <c r="A31" s="93">
        <v>89</v>
      </c>
      <c r="B31" s="93" t="s">
        <v>84</v>
      </c>
      <c r="C31" s="93" t="str">
        <f>IFERROR(VLOOKUP(B31,Pobočky!$A$1:$C$45,2,FALSE)," ")</f>
        <v>Jih</v>
      </c>
      <c r="D31" t="s">
        <v>417</v>
      </c>
      <c r="E31" t="s">
        <v>28</v>
      </c>
      <c r="F31" t="s">
        <v>172</v>
      </c>
      <c r="G3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32</v>
      </c>
      <c r="H31">
        <v>1</v>
      </c>
      <c r="J31">
        <v>70</v>
      </c>
      <c r="L31" s="112">
        <v>0.6</v>
      </c>
    </row>
    <row r="32" spans="1:12" x14ac:dyDescent="0.35">
      <c r="A32" s="93">
        <v>89</v>
      </c>
      <c r="B32" s="93" t="s">
        <v>84</v>
      </c>
      <c r="C32" s="93" t="str">
        <f>IFERROR(VLOOKUP(B32,Pobočky!$A$1:$C$45,2,FALSE)," ")</f>
        <v>Jih</v>
      </c>
      <c r="D32" t="s">
        <v>417</v>
      </c>
      <c r="E32" t="s">
        <v>28</v>
      </c>
      <c r="F32" t="s">
        <v>174</v>
      </c>
      <c r="G3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18</v>
      </c>
      <c r="H32">
        <v>0.5</v>
      </c>
      <c r="J32">
        <v>90</v>
      </c>
      <c r="L32" s="112">
        <v>0.6</v>
      </c>
    </row>
    <row r="33" spans="1:12" x14ac:dyDescent="0.35">
      <c r="A33" s="93">
        <v>89</v>
      </c>
      <c r="B33" s="93" t="s">
        <v>84</v>
      </c>
      <c r="C33" s="93" t="str">
        <f>IFERROR(VLOOKUP(B33,Pobočky!$A$1:$C$45,2,FALSE)," ")</f>
        <v>Jih</v>
      </c>
      <c r="D33" t="s">
        <v>417</v>
      </c>
      <c r="E33" t="s">
        <v>28</v>
      </c>
      <c r="F33" t="s">
        <v>175</v>
      </c>
      <c r="G3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39</v>
      </c>
      <c r="H33">
        <v>1</v>
      </c>
      <c r="J33">
        <v>70</v>
      </c>
      <c r="L33" s="112">
        <v>0.6</v>
      </c>
    </row>
    <row r="34" spans="1:12" x14ac:dyDescent="0.35">
      <c r="A34" s="93">
        <v>89</v>
      </c>
      <c r="B34" s="93" t="s">
        <v>84</v>
      </c>
      <c r="C34" s="93" t="str">
        <f>IFERROR(VLOOKUP(B34,Pobočky!$A$1:$C$45,2,FALSE)," ")</f>
        <v>Jih</v>
      </c>
      <c r="D34" t="s">
        <v>417</v>
      </c>
      <c r="E34" t="s">
        <v>28</v>
      </c>
      <c r="F34" t="s">
        <v>176</v>
      </c>
      <c r="G3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47</v>
      </c>
      <c r="H34">
        <v>1</v>
      </c>
      <c r="J34">
        <v>70</v>
      </c>
      <c r="L34" s="112">
        <v>0.6</v>
      </c>
    </row>
    <row r="35" spans="1:12" x14ac:dyDescent="0.35">
      <c r="A35" s="93">
        <v>90</v>
      </c>
      <c r="B35" s="93" t="s">
        <v>84</v>
      </c>
      <c r="C35" s="93" t="str">
        <f>IFERROR(VLOOKUP(B35,Pobočky!$A$1:$C$45,2,FALSE)," ")</f>
        <v>Jih</v>
      </c>
      <c r="D35" t="s">
        <v>417</v>
      </c>
      <c r="E35" t="s">
        <v>28</v>
      </c>
      <c r="G3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108</v>
      </c>
      <c r="H35">
        <v>2</v>
      </c>
      <c r="J35">
        <v>90</v>
      </c>
      <c r="K35" t="s">
        <v>419</v>
      </c>
      <c r="L35" s="112">
        <v>0.7</v>
      </c>
    </row>
    <row r="36" spans="1:12" x14ac:dyDescent="0.35">
      <c r="A36" s="93">
        <v>89</v>
      </c>
      <c r="B36" s="93" t="s">
        <v>84</v>
      </c>
      <c r="C36" s="93" t="str">
        <f>IFERROR(VLOOKUP(B36,Pobočky!$A$1:$C$45,2,FALSE)," ")</f>
        <v>Jih</v>
      </c>
      <c r="D36" t="s">
        <v>420</v>
      </c>
      <c r="E36" t="s">
        <v>22</v>
      </c>
      <c r="F36" t="s">
        <v>124</v>
      </c>
      <c r="G3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108</v>
      </c>
      <c r="H36">
        <v>2</v>
      </c>
      <c r="J36">
        <v>90</v>
      </c>
      <c r="L36" s="112">
        <v>0.7</v>
      </c>
    </row>
    <row r="37" spans="1:12" x14ac:dyDescent="0.35">
      <c r="A37" s="93">
        <v>89</v>
      </c>
      <c r="B37" s="93" t="s">
        <v>84</v>
      </c>
      <c r="C37" s="93" t="str">
        <f>IFERROR(VLOOKUP(B37,Pobočky!$A$1:$C$45,2,FALSE)," ")</f>
        <v>Jih</v>
      </c>
      <c r="D37" t="s">
        <v>420</v>
      </c>
      <c r="E37" t="s">
        <v>22</v>
      </c>
      <c r="F37" t="s">
        <v>140</v>
      </c>
      <c r="G3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670</v>
      </c>
      <c r="H37">
        <v>12</v>
      </c>
      <c r="J37">
        <v>90</v>
      </c>
      <c r="L37" s="112">
        <v>0.7</v>
      </c>
    </row>
    <row r="38" spans="1:12" x14ac:dyDescent="0.35">
      <c r="A38" s="93">
        <v>89</v>
      </c>
      <c r="B38" s="93" t="s">
        <v>84</v>
      </c>
      <c r="C38" s="93" t="str">
        <f>IFERROR(VLOOKUP(B38,Pobočky!$A$1:$C$45,2,FALSE)," ")</f>
        <v>Jih</v>
      </c>
      <c r="D38" t="s">
        <v>420</v>
      </c>
      <c r="E38" t="s">
        <v>22</v>
      </c>
      <c r="F38" t="s">
        <v>143</v>
      </c>
      <c r="G3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821</v>
      </c>
      <c r="H38">
        <v>24</v>
      </c>
      <c r="J38">
        <v>90</v>
      </c>
      <c r="L38" s="112">
        <v>0.7</v>
      </c>
    </row>
    <row r="39" spans="1:12" x14ac:dyDescent="0.35">
      <c r="A39" s="93">
        <v>89</v>
      </c>
      <c r="B39" s="93" t="s">
        <v>84</v>
      </c>
      <c r="C39" s="93" t="str">
        <f>IFERROR(VLOOKUP(B39,Pobočky!$A$1:$C$45,2,FALSE)," ")</f>
        <v>Jih</v>
      </c>
      <c r="D39" t="s">
        <v>420</v>
      </c>
      <c r="E39" t="s">
        <v>22</v>
      </c>
      <c r="F39" t="s">
        <v>143</v>
      </c>
      <c r="G3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160</v>
      </c>
      <c r="H39">
        <v>6</v>
      </c>
      <c r="J39">
        <v>70</v>
      </c>
      <c r="L39" s="112">
        <v>0.7</v>
      </c>
    </row>
    <row r="40" spans="1:12" x14ac:dyDescent="0.35">
      <c r="A40" s="93">
        <v>89</v>
      </c>
      <c r="B40" s="93" t="s">
        <v>84</v>
      </c>
      <c r="C40" s="93" t="str">
        <f>IFERROR(VLOOKUP(B40,Pobočky!$A$1:$C$45,2,FALSE)," ")</f>
        <v>Jih</v>
      </c>
      <c r="D40" t="s">
        <v>420</v>
      </c>
      <c r="E40" t="s">
        <v>22</v>
      </c>
      <c r="F40" t="s">
        <v>146</v>
      </c>
      <c r="G4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644</v>
      </c>
      <c r="H40">
        <v>13</v>
      </c>
      <c r="J40">
        <v>90</v>
      </c>
      <c r="L40" s="112">
        <v>0.7</v>
      </c>
    </row>
    <row r="41" spans="1:12" x14ac:dyDescent="0.35">
      <c r="A41" s="93">
        <v>89</v>
      </c>
      <c r="B41" s="93" t="s">
        <v>84</v>
      </c>
      <c r="C41" s="93" t="str">
        <f>IFERROR(VLOOKUP(B41,Pobočky!$A$1:$C$45,2,FALSE)," ")</f>
        <v>Jih</v>
      </c>
      <c r="D41" t="s">
        <v>420</v>
      </c>
      <c r="E41" t="s">
        <v>22</v>
      </c>
      <c r="F41" t="s">
        <v>146</v>
      </c>
      <c r="G4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231</v>
      </c>
      <c r="H41">
        <v>6</v>
      </c>
      <c r="J41">
        <v>70</v>
      </c>
      <c r="L41" s="112">
        <v>0.7</v>
      </c>
    </row>
    <row r="42" spans="1:12" x14ac:dyDescent="0.35">
      <c r="A42" s="93">
        <v>89</v>
      </c>
      <c r="B42" s="93" t="s">
        <v>84</v>
      </c>
      <c r="C42" s="93" t="str">
        <f>IFERROR(VLOOKUP(B42,Pobočky!$A$1:$C$45,2,FALSE)," ")</f>
        <v>Jih</v>
      </c>
      <c r="D42" t="s">
        <v>420</v>
      </c>
      <c r="E42" t="s">
        <v>22</v>
      </c>
      <c r="F42" t="s">
        <v>149</v>
      </c>
      <c r="G4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378</v>
      </c>
      <c r="H42">
        <v>10</v>
      </c>
      <c r="J42">
        <v>90</v>
      </c>
      <c r="L42" s="112">
        <v>0.7</v>
      </c>
    </row>
    <row r="43" spans="1:12" x14ac:dyDescent="0.35">
      <c r="A43" s="93">
        <v>89</v>
      </c>
      <c r="B43" s="93" t="s">
        <v>84</v>
      </c>
      <c r="C43" s="93" t="str">
        <f>IFERROR(VLOOKUP(B43,Pobočky!$A$1:$C$45,2,FALSE)," ")</f>
        <v>Jih</v>
      </c>
      <c r="D43" t="s">
        <v>420</v>
      </c>
      <c r="E43" t="s">
        <v>22</v>
      </c>
      <c r="F43" t="s">
        <v>155</v>
      </c>
      <c r="G4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551</v>
      </c>
      <c r="H43">
        <v>12</v>
      </c>
      <c r="J43">
        <v>90</v>
      </c>
      <c r="L43" s="112">
        <v>0.7</v>
      </c>
    </row>
    <row r="44" spans="1:12" x14ac:dyDescent="0.35">
      <c r="A44" s="93">
        <v>89</v>
      </c>
      <c r="B44" s="93" t="s">
        <v>84</v>
      </c>
      <c r="C44" s="93" t="str">
        <f>IFERROR(VLOOKUP(B44,Pobočky!$A$1:$C$45,2,FALSE)," ")</f>
        <v>Jih</v>
      </c>
      <c r="D44" t="s">
        <v>420</v>
      </c>
      <c r="E44" t="s">
        <v>22</v>
      </c>
      <c r="F44" t="s">
        <v>158</v>
      </c>
      <c r="G4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465</v>
      </c>
      <c r="H44">
        <v>11</v>
      </c>
      <c r="J44">
        <v>90</v>
      </c>
      <c r="L44" s="112">
        <v>0.7</v>
      </c>
    </row>
    <row r="45" spans="1:12" x14ac:dyDescent="0.35">
      <c r="A45" s="93">
        <v>89</v>
      </c>
      <c r="B45" s="93" t="s">
        <v>84</v>
      </c>
      <c r="C45" s="93" t="str">
        <f>IFERROR(VLOOKUP(B45,Pobočky!$A$1:$C$45,2,FALSE)," ")</f>
        <v>Jih</v>
      </c>
      <c r="D45" t="s">
        <v>420</v>
      </c>
      <c r="E45" t="s">
        <v>22</v>
      </c>
      <c r="F45" t="s">
        <v>158</v>
      </c>
      <c r="G4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109</v>
      </c>
      <c r="H45">
        <v>4</v>
      </c>
      <c r="J45">
        <v>58</v>
      </c>
      <c r="L45" s="112">
        <v>0.7</v>
      </c>
    </row>
    <row r="46" spans="1:12" x14ac:dyDescent="0.35">
      <c r="A46" s="93">
        <v>89</v>
      </c>
      <c r="B46" s="93" t="s">
        <v>84</v>
      </c>
      <c r="C46" s="93" t="str">
        <f>IFERROR(VLOOKUP(B46,Pobočky!$A$1:$C$45,2,FALSE)," ")</f>
        <v>Jih</v>
      </c>
      <c r="D46" t="s">
        <v>420</v>
      </c>
      <c r="E46" t="s">
        <v>22</v>
      </c>
      <c r="F46" t="s">
        <v>160</v>
      </c>
      <c r="G4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319</v>
      </c>
      <c r="H46">
        <v>6</v>
      </c>
      <c r="J46">
        <v>90</v>
      </c>
      <c r="L46" s="112">
        <v>0.7</v>
      </c>
    </row>
    <row r="47" spans="1:12" x14ac:dyDescent="0.35">
      <c r="A47" s="93">
        <v>89</v>
      </c>
      <c r="B47" s="93" t="s">
        <v>84</v>
      </c>
      <c r="C47" s="93" t="str">
        <f>IFERROR(VLOOKUP(B47,Pobočky!$A$1:$C$45,2,FALSE)," ")</f>
        <v>Jih</v>
      </c>
      <c r="D47" t="s">
        <v>420</v>
      </c>
      <c r="E47" t="s">
        <v>22</v>
      </c>
      <c r="F47" t="s">
        <v>163</v>
      </c>
      <c r="G4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92</v>
      </c>
      <c r="H47">
        <v>3</v>
      </c>
      <c r="J47">
        <v>58</v>
      </c>
      <c r="L47" s="112">
        <v>0.7</v>
      </c>
    </row>
    <row r="48" spans="1:12" x14ac:dyDescent="0.35">
      <c r="A48" s="93">
        <v>89</v>
      </c>
      <c r="B48" s="93" t="s">
        <v>84</v>
      </c>
      <c r="C48" s="93" t="str">
        <f>IFERROR(VLOOKUP(B48,Pobočky!$A$1:$C$45,2,FALSE)," ")</f>
        <v>Jih</v>
      </c>
      <c r="D48" t="s">
        <v>420</v>
      </c>
      <c r="E48" t="s">
        <v>22</v>
      </c>
      <c r="F48" t="s">
        <v>166</v>
      </c>
      <c r="G4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495</v>
      </c>
      <c r="H48">
        <v>10</v>
      </c>
      <c r="J48">
        <v>90</v>
      </c>
      <c r="L48" s="112">
        <v>0.7</v>
      </c>
    </row>
    <row r="49" spans="1:12" x14ac:dyDescent="0.35">
      <c r="A49" s="93">
        <v>89</v>
      </c>
      <c r="B49" s="93" t="s">
        <v>84</v>
      </c>
      <c r="C49" s="93" t="str">
        <f>IFERROR(VLOOKUP(B49,Pobočky!$A$1:$C$45,2,FALSE)," ")</f>
        <v>Jih</v>
      </c>
      <c r="D49" t="s">
        <v>420</v>
      </c>
      <c r="E49" t="s">
        <v>22</v>
      </c>
      <c r="F49" t="s">
        <v>167</v>
      </c>
      <c r="G4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180</v>
      </c>
      <c r="H49">
        <v>4</v>
      </c>
      <c r="J49">
        <v>90</v>
      </c>
      <c r="L49" s="112">
        <v>0.7</v>
      </c>
    </row>
    <row r="50" spans="1:12" x14ac:dyDescent="0.35">
      <c r="A50" s="93">
        <v>89</v>
      </c>
      <c r="B50" s="93" t="s">
        <v>84</v>
      </c>
      <c r="C50" s="93" t="str">
        <f>IFERROR(VLOOKUP(B50,Pobočky!$A$1:$C$45,2,FALSE)," ")</f>
        <v>Jih</v>
      </c>
      <c r="D50" t="s">
        <v>420</v>
      </c>
      <c r="E50" t="s">
        <v>22</v>
      </c>
      <c r="F50" t="s">
        <v>169</v>
      </c>
      <c r="G5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386</v>
      </c>
      <c r="H50">
        <v>12</v>
      </c>
      <c r="J50">
        <v>70</v>
      </c>
      <c r="L50" s="112">
        <v>0.7</v>
      </c>
    </row>
    <row r="51" spans="1:12" x14ac:dyDescent="0.35">
      <c r="A51" s="93">
        <v>89</v>
      </c>
      <c r="B51" s="93" t="s">
        <v>84</v>
      </c>
      <c r="C51" s="93" t="str">
        <f>IFERROR(VLOOKUP(B51,Pobočky!$A$1:$C$45,2,FALSE)," ")</f>
        <v>Jih</v>
      </c>
      <c r="D51" t="s">
        <v>420</v>
      </c>
      <c r="E51" t="s">
        <v>22</v>
      </c>
      <c r="F51" t="s">
        <v>170</v>
      </c>
      <c r="G5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159</v>
      </c>
      <c r="H51">
        <v>3</v>
      </c>
      <c r="J51">
        <v>90</v>
      </c>
      <c r="L51" s="112">
        <v>0.7</v>
      </c>
    </row>
    <row r="52" spans="1:12" x14ac:dyDescent="0.35">
      <c r="A52" s="93">
        <v>89</v>
      </c>
      <c r="B52" s="93" t="s">
        <v>84</v>
      </c>
      <c r="C52" s="93" t="str">
        <f>IFERROR(VLOOKUP(B52,Pobočky!$A$1:$C$45,2,FALSE)," ")</f>
        <v>Jih</v>
      </c>
      <c r="D52" t="s">
        <v>420</v>
      </c>
      <c r="E52" t="s">
        <v>22</v>
      </c>
      <c r="F52" t="s">
        <v>172</v>
      </c>
      <c r="G5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124</v>
      </c>
      <c r="H52">
        <v>3</v>
      </c>
      <c r="J52">
        <v>90</v>
      </c>
      <c r="L52" s="112">
        <v>0.7</v>
      </c>
    </row>
    <row r="53" spans="1:12" x14ac:dyDescent="0.35">
      <c r="A53" s="93">
        <v>89</v>
      </c>
      <c r="B53" s="93" t="s">
        <v>84</v>
      </c>
      <c r="C53" s="93" t="str">
        <f>IFERROR(VLOOKUP(B53,Pobočky!$A$1:$C$45,2,FALSE)," ")</f>
        <v>Jih</v>
      </c>
      <c r="D53" t="s">
        <v>420</v>
      </c>
      <c r="E53" t="s">
        <v>22</v>
      </c>
      <c r="F53" t="s">
        <v>173</v>
      </c>
      <c r="G5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113</v>
      </c>
      <c r="H53">
        <v>3</v>
      </c>
      <c r="J53">
        <v>90</v>
      </c>
      <c r="L53" s="112">
        <v>0.7</v>
      </c>
    </row>
    <row r="54" spans="1:12" x14ac:dyDescent="0.35">
      <c r="A54" s="93">
        <v>89</v>
      </c>
      <c r="B54" s="93" t="s">
        <v>84</v>
      </c>
      <c r="C54" s="93" t="str">
        <f>IFERROR(VLOOKUP(B54,Pobočky!$A$1:$C$45,2,FALSE)," ")</f>
        <v>Jih</v>
      </c>
      <c r="D54" t="s">
        <v>420</v>
      </c>
      <c r="E54" t="s">
        <v>22</v>
      </c>
      <c r="F54" t="s">
        <v>174</v>
      </c>
      <c r="G5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176</v>
      </c>
      <c r="H54">
        <v>5</v>
      </c>
      <c r="J54">
        <v>90</v>
      </c>
      <c r="L54" s="112">
        <v>0.7</v>
      </c>
    </row>
    <row r="55" spans="1:12" x14ac:dyDescent="0.35">
      <c r="A55" s="93">
        <v>89</v>
      </c>
      <c r="B55" s="93" t="s">
        <v>84</v>
      </c>
      <c r="C55" s="93" t="str">
        <f>IFERROR(VLOOKUP(B55,Pobočky!$A$1:$C$45,2,FALSE)," ")</f>
        <v>Jih</v>
      </c>
      <c r="D55" t="s">
        <v>420</v>
      </c>
      <c r="E55" t="s">
        <v>22</v>
      </c>
      <c r="F55" t="s">
        <v>175</v>
      </c>
      <c r="G5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196</v>
      </c>
      <c r="H55">
        <v>5</v>
      </c>
      <c r="J55">
        <v>70</v>
      </c>
      <c r="L55" s="112">
        <v>0.7</v>
      </c>
    </row>
    <row r="56" spans="1:12" x14ac:dyDescent="0.35">
      <c r="A56" s="93">
        <v>89</v>
      </c>
      <c r="B56" s="93" t="s">
        <v>84</v>
      </c>
      <c r="C56" s="93" t="str">
        <f>IFERROR(VLOOKUP(B56,Pobočky!$A$1:$C$45,2,FALSE)," ")</f>
        <v>Jih</v>
      </c>
      <c r="D56" t="s">
        <v>420</v>
      </c>
      <c r="E56" t="s">
        <v>22</v>
      </c>
      <c r="F56" t="s">
        <v>176</v>
      </c>
      <c r="G5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181</v>
      </c>
      <c r="H56">
        <v>3</v>
      </c>
      <c r="J56">
        <v>90</v>
      </c>
      <c r="L56" s="112">
        <v>0.7</v>
      </c>
    </row>
    <row r="57" spans="1:12" x14ac:dyDescent="0.35">
      <c r="A57" s="93">
        <v>89</v>
      </c>
      <c r="B57" s="93" t="s">
        <v>84</v>
      </c>
      <c r="C57" s="93" t="str">
        <f>IFERROR(VLOOKUP(B57,Pobočky!$A$1:$C$45,2,FALSE)," ")</f>
        <v>Jih</v>
      </c>
      <c r="D57" t="s">
        <v>421</v>
      </c>
      <c r="E57" t="s">
        <v>20</v>
      </c>
      <c r="F57" t="s">
        <v>130</v>
      </c>
      <c r="G5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151</v>
      </c>
      <c r="H57">
        <v>3</v>
      </c>
      <c r="J57">
        <v>90</v>
      </c>
      <c r="L57" s="112">
        <v>0.7</v>
      </c>
    </row>
    <row r="58" spans="1:12" x14ac:dyDescent="0.35">
      <c r="A58" s="93">
        <v>89</v>
      </c>
      <c r="B58" s="93" t="s">
        <v>84</v>
      </c>
      <c r="C58" s="93" t="str">
        <f>IFERROR(VLOOKUP(B58,Pobočky!$A$1:$C$45,2,FALSE)," ")</f>
        <v>Jih</v>
      </c>
      <c r="D58" t="s">
        <v>421</v>
      </c>
      <c r="E58" t="s">
        <v>22</v>
      </c>
      <c r="F58" t="s">
        <v>194</v>
      </c>
      <c r="G5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  <c r="H58">
        <v>2</v>
      </c>
      <c r="J58">
        <v>90</v>
      </c>
      <c r="L58" s="112">
        <v>0.7</v>
      </c>
    </row>
    <row r="59" spans="1:12" x14ac:dyDescent="0.35">
      <c r="A59" s="93">
        <v>89</v>
      </c>
      <c r="B59" s="93" t="s">
        <v>84</v>
      </c>
      <c r="C59" s="93" t="str">
        <f>IFERROR(VLOOKUP(B59,Pobočky!$A$1:$C$45,2,FALSE)," ")</f>
        <v>Jih</v>
      </c>
      <c r="D59" t="s">
        <v>421</v>
      </c>
      <c r="E59" t="s">
        <v>22</v>
      </c>
      <c r="F59" t="s">
        <v>194</v>
      </c>
      <c r="G5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  <c r="H59">
        <v>2</v>
      </c>
      <c r="J59">
        <v>90</v>
      </c>
      <c r="L59" s="112">
        <v>0.7</v>
      </c>
    </row>
    <row r="60" spans="1:12" x14ac:dyDescent="0.35">
      <c r="A60" s="93">
        <v>89</v>
      </c>
      <c r="B60" s="93" t="s">
        <v>84</v>
      </c>
      <c r="C60" s="93" t="str">
        <f>IFERROR(VLOOKUP(B60,Pobočky!$A$1:$C$45,2,FALSE)," ")</f>
        <v>Jih</v>
      </c>
      <c r="D60" t="s">
        <v>421</v>
      </c>
      <c r="E60" t="s">
        <v>22</v>
      </c>
      <c r="F60" t="s">
        <v>194</v>
      </c>
      <c r="G6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  <c r="H60">
        <v>2</v>
      </c>
      <c r="J60">
        <v>90</v>
      </c>
      <c r="K60" t="s">
        <v>422</v>
      </c>
      <c r="L60" s="112">
        <v>0.7</v>
      </c>
    </row>
    <row r="61" spans="1:12" x14ac:dyDescent="0.35">
      <c r="A61" s="93">
        <v>89</v>
      </c>
      <c r="B61" s="93" t="s">
        <v>84</v>
      </c>
      <c r="C61" s="93" t="str">
        <f>IFERROR(VLOOKUP(B61,Pobočky!$A$1:$C$45,2,FALSE)," ")</f>
        <v>Jih</v>
      </c>
      <c r="D61" t="s">
        <v>423</v>
      </c>
      <c r="G6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630</v>
      </c>
      <c r="H61">
        <v>21</v>
      </c>
      <c r="J61">
        <v>50</v>
      </c>
      <c r="L61" s="112"/>
    </row>
    <row r="62" spans="1:12" x14ac:dyDescent="0.35">
      <c r="A62" s="93">
        <v>89</v>
      </c>
      <c r="B62" s="93" t="s">
        <v>84</v>
      </c>
      <c r="C62" s="93" t="str">
        <f>IFERROR(VLOOKUP(B62,Pobočky!$A$1:$C$45,2,FALSE)," ")</f>
        <v>Jih</v>
      </c>
      <c r="D62" t="s">
        <v>424</v>
      </c>
      <c r="G6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  <c r="K62" t="s">
        <v>425</v>
      </c>
      <c r="L62" s="112"/>
    </row>
    <row r="63" spans="1:12" x14ac:dyDescent="0.35">
      <c r="A63" s="93">
        <v>89</v>
      </c>
      <c r="B63" s="93" t="s">
        <v>84</v>
      </c>
      <c r="C63" s="93" t="str">
        <f>IFERROR(VLOOKUP(B63,Pobočky!$A$1:$C$45,2,FALSE)," ")</f>
        <v>Jih</v>
      </c>
      <c r="D63" t="s">
        <v>426</v>
      </c>
      <c r="G6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67</v>
      </c>
      <c r="H63">
        <v>4</v>
      </c>
      <c r="J63">
        <v>28</v>
      </c>
    </row>
    <row r="64" spans="1:12" x14ac:dyDescent="0.35">
      <c r="A64" s="93">
        <v>89</v>
      </c>
      <c r="B64" s="93" t="s">
        <v>84</v>
      </c>
      <c r="C64" s="93" t="str">
        <f>IFERROR(VLOOKUP(B64,Pobočky!$A$1:$C$45,2,FALSE)," ")</f>
        <v>Jih</v>
      </c>
      <c r="D64" t="s">
        <v>427</v>
      </c>
      <c r="G6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269</v>
      </c>
      <c r="H64">
        <v>8</v>
      </c>
      <c r="J64">
        <v>56</v>
      </c>
    </row>
    <row r="65" spans="1:12" x14ac:dyDescent="0.35">
      <c r="A65" s="93">
        <v>89</v>
      </c>
      <c r="B65" s="93" t="s">
        <v>84</v>
      </c>
      <c r="C65" s="93" t="str">
        <f>IFERROR(VLOOKUP(B65,Pobočky!$A$1:$C$45,2,FALSE)," ")</f>
        <v>Jih</v>
      </c>
      <c r="D65" t="s">
        <v>427</v>
      </c>
      <c r="G6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263</v>
      </c>
      <c r="H65">
        <v>6</v>
      </c>
      <c r="J65">
        <v>73</v>
      </c>
      <c r="K65" t="s">
        <v>428</v>
      </c>
      <c r="L65" s="112">
        <v>0.7</v>
      </c>
    </row>
    <row r="66" spans="1:12" x14ac:dyDescent="0.35">
      <c r="A66" s="93">
        <v>89</v>
      </c>
      <c r="B66" s="93" t="s">
        <v>84</v>
      </c>
      <c r="C66" s="93" t="str">
        <f>IFERROR(VLOOKUP(B66,Pobočky!$A$1:$C$45,2,FALSE)," ")</f>
        <v>Jih</v>
      </c>
      <c r="D66" t="s">
        <v>427</v>
      </c>
      <c r="G6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288</v>
      </c>
      <c r="H66">
        <v>8</v>
      </c>
      <c r="J66">
        <v>60</v>
      </c>
      <c r="K66" t="s">
        <v>295</v>
      </c>
    </row>
    <row r="67" spans="1:12" x14ac:dyDescent="0.35">
      <c r="A67" s="93">
        <v>89</v>
      </c>
      <c r="B67" s="93" t="s">
        <v>84</v>
      </c>
      <c r="C67" s="93" t="str">
        <f>IFERROR(VLOOKUP(B67,Pobočky!$A$1:$C$45,2,FALSE)," ")</f>
        <v>Jih</v>
      </c>
      <c r="D67" t="s">
        <v>429</v>
      </c>
      <c r="G6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324</v>
      </c>
      <c r="H67">
        <v>6</v>
      </c>
      <c r="J67">
        <v>90</v>
      </c>
    </row>
    <row r="68" spans="1:12" x14ac:dyDescent="0.35">
      <c r="A68" s="93">
        <v>89</v>
      </c>
      <c r="B68" s="93" t="s">
        <v>84</v>
      </c>
      <c r="C68" s="93" t="str">
        <f>IFERROR(VLOOKUP(B68,Pobočky!$A$1:$C$45,2,FALSE)," ")</f>
        <v>Jih</v>
      </c>
      <c r="D68" t="s">
        <v>429</v>
      </c>
      <c r="G6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171</v>
      </c>
      <c r="H68">
        <v>15</v>
      </c>
      <c r="J68">
        <v>19</v>
      </c>
      <c r="K68" t="s">
        <v>430</v>
      </c>
    </row>
    <row r="69" spans="1:12" x14ac:dyDescent="0.35">
      <c r="A69" s="93">
        <v>89</v>
      </c>
      <c r="B69" s="93" t="s">
        <v>84</v>
      </c>
      <c r="C69" s="93" t="str">
        <f>IFERROR(VLOOKUP(B69,Pobočky!$A$1:$C$45,2,FALSE)," ")</f>
        <v>Jih</v>
      </c>
      <c r="D69" t="s">
        <v>431</v>
      </c>
      <c r="G6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162</v>
      </c>
      <c r="H69">
        <v>3</v>
      </c>
      <c r="J69">
        <v>90</v>
      </c>
    </row>
    <row r="70" spans="1:12" x14ac:dyDescent="0.35">
      <c r="A70" s="93">
        <v>89</v>
      </c>
      <c r="B70" s="93" t="s">
        <v>84</v>
      </c>
      <c r="C70" s="93" t="str">
        <f>IFERROR(VLOOKUP(B70,Pobočky!$A$1:$C$45,2,FALSE)," ")</f>
        <v>Jih</v>
      </c>
      <c r="D70" t="s">
        <v>432</v>
      </c>
      <c r="G7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324</v>
      </c>
      <c r="H70">
        <v>6</v>
      </c>
      <c r="J70">
        <v>90</v>
      </c>
    </row>
    <row r="71" spans="1:12" x14ac:dyDescent="0.35">
      <c r="A71" s="93">
        <v>89</v>
      </c>
      <c r="B71" s="93" t="s">
        <v>84</v>
      </c>
      <c r="C71" s="93" t="str">
        <f>IFERROR(VLOOKUP(B71,Pobočky!$A$1:$C$45,2,FALSE)," ")</f>
        <v>Jih</v>
      </c>
      <c r="D71" t="s">
        <v>432</v>
      </c>
      <c r="G7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122</v>
      </c>
      <c r="H71">
        <v>6</v>
      </c>
      <c r="J71">
        <v>34</v>
      </c>
    </row>
    <row r="72" spans="1:12" x14ac:dyDescent="0.35">
      <c r="A72" s="93" t="str">
        <f>IFERROR(VLOOKUP(B72,Pobočky!$A$1:$C$45,3,FALSE)," ")</f>
        <v xml:space="preserve"> </v>
      </c>
      <c r="B72" s="93"/>
      <c r="C72" s="93" t="str">
        <f>IFERROR(VLOOKUP(B72,Pobočky!$A$1:$C$45,2,FALSE)," ")</f>
        <v xml:space="preserve"> </v>
      </c>
      <c r="G7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73" spans="1:12" x14ac:dyDescent="0.35">
      <c r="A73" s="93" t="str">
        <f>IFERROR(VLOOKUP(B73,Pobočky!$A$1:$C$45,3,FALSE)," ")</f>
        <v xml:space="preserve"> </v>
      </c>
      <c r="B73" s="93"/>
      <c r="C73" s="93" t="str">
        <f>IFERROR(VLOOKUP(B73,Pobočky!$A$1:$C$45,2,FALSE)," ")</f>
        <v xml:space="preserve"> </v>
      </c>
      <c r="G7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74" spans="1:12" x14ac:dyDescent="0.35">
      <c r="A74" s="93" t="str">
        <f>IFERROR(VLOOKUP(B74,Pobočky!$A$1:$C$45,3,FALSE)," ")</f>
        <v xml:space="preserve"> </v>
      </c>
      <c r="B74" s="93"/>
      <c r="C74" s="93" t="str">
        <f>IFERROR(VLOOKUP(B74,Pobočky!$A$1:$C$45,2,FALSE)," ")</f>
        <v xml:space="preserve"> </v>
      </c>
      <c r="G7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75" spans="1:12" x14ac:dyDescent="0.35">
      <c r="A75" s="93" t="str">
        <f>IFERROR(VLOOKUP(B75,Pobočky!$A$1:$C$45,3,FALSE)," ")</f>
        <v xml:space="preserve"> </v>
      </c>
      <c r="B75" s="93"/>
      <c r="C75" s="93" t="str">
        <f>IFERROR(VLOOKUP(B75,Pobočky!$A$1:$C$45,2,FALSE)," ")</f>
        <v xml:space="preserve"> </v>
      </c>
      <c r="G7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76" spans="1:12" x14ac:dyDescent="0.35">
      <c r="A76" s="93" t="str">
        <f>IFERROR(VLOOKUP(B76,Pobočky!$A$1:$C$45,3,FALSE)," ")</f>
        <v xml:space="preserve"> </v>
      </c>
      <c r="B76" s="93"/>
      <c r="C76" s="93" t="str">
        <f>IFERROR(VLOOKUP(B76,Pobočky!$A$1:$C$45,2,FALSE)," ")</f>
        <v xml:space="preserve"> </v>
      </c>
      <c r="G7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77" spans="1:12" x14ac:dyDescent="0.35">
      <c r="A77" s="93" t="str">
        <f>IFERROR(VLOOKUP(B77,Pobočky!$A$1:$C$45,3,FALSE)," ")</f>
        <v xml:space="preserve"> </v>
      </c>
      <c r="B77" s="93"/>
      <c r="C77" s="93" t="str">
        <f>IFERROR(VLOOKUP(B77,Pobočky!$A$1:$C$45,2,FALSE)," ")</f>
        <v xml:space="preserve"> </v>
      </c>
      <c r="G7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78" spans="1:12" x14ac:dyDescent="0.35">
      <c r="A78" s="93" t="str">
        <f>IFERROR(VLOOKUP(B78,Pobočky!$A$1:$C$45,3,FALSE)," ")</f>
        <v xml:space="preserve"> </v>
      </c>
      <c r="B78" s="93"/>
      <c r="C78" s="93" t="str">
        <f>IFERROR(VLOOKUP(B78,Pobočky!$A$1:$C$45,2,FALSE)," ")</f>
        <v xml:space="preserve"> </v>
      </c>
      <c r="G7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79" spans="1:12" x14ac:dyDescent="0.35">
      <c r="A79" s="93" t="str">
        <f>IFERROR(VLOOKUP(B79,Pobočky!$A$1:$C$45,3,FALSE)," ")</f>
        <v xml:space="preserve"> </v>
      </c>
      <c r="B79" s="93"/>
      <c r="C79" s="93" t="str">
        <f>IFERROR(VLOOKUP(B79,Pobočky!$A$1:$C$45,2,FALSE)," ")</f>
        <v xml:space="preserve"> </v>
      </c>
      <c r="G7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80" spans="1:12" x14ac:dyDescent="0.35">
      <c r="A80" s="93" t="str">
        <f>IFERROR(VLOOKUP(B80,Pobočky!$A$1:$C$45,3,FALSE)," ")</f>
        <v xml:space="preserve"> </v>
      </c>
      <c r="B80" s="93"/>
      <c r="C80" s="93" t="str">
        <f>IFERROR(VLOOKUP(B80,Pobočky!$A$1:$C$45,2,FALSE)," ")</f>
        <v xml:space="preserve"> </v>
      </c>
      <c r="G8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81" spans="1:7" x14ac:dyDescent="0.35">
      <c r="A81" s="93" t="str">
        <f>IFERROR(VLOOKUP(B81,Pobočky!$A$1:$C$45,3,FALSE)," ")</f>
        <v xml:space="preserve"> </v>
      </c>
      <c r="B81" s="93"/>
      <c r="C81" s="93" t="str">
        <f>IFERROR(VLOOKUP(B81,Pobočky!$A$1:$C$45,2,FALSE)," ")</f>
        <v xml:space="preserve"> </v>
      </c>
      <c r="G8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82" spans="1:7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  <c r="G8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83" spans="1:7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  <c r="G8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84" spans="1:7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G8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85" spans="1:7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86" spans="1:7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87" spans="1:7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88" spans="1:7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89" spans="1:7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90" spans="1:7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91" spans="1:7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92" spans="1:7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93" spans="1:7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94" spans="1:7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95" spans="1:7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96" spans="1:7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411" spans="1:7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  <c r="G411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412" spans="1:7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  <c r="G412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413" spans="1:7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  <c r="G413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414" spans="1:7" x14ac:dyDescent="0.35">
      <c r="A414" s="93" t="str">
        <f>IFERROR(VLOOKUP(B414,Pobočky!$A$1:$C$45,3,FALSE)," ")</f>
        <v xml:space="preserve"> </v>
      </c>
      <c r="B414" s="93"/>
      <c r="C414" s="93" t="str">
        <f>IFERROR(VLOOKUP(B414,Pobočky!$A$1:$C$45,2,FALSE)," ")</f>
        <v xml:space="preserve"> </v>
      </c>
      <c r="G414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415" spans="1:7" x14ac:dyDescent="0.35">
      <c r="A415" s="93" t="str">
        <f>IFERROR(VLOOKUP(B415,Pobočky!$A$1:$C$45,3,FALSE)," ")</f>
        <v xml:space="preserve"> </v>
      </c>
      <c r="B415" s="93"/>
      <c r="C415" s="93" t="str">
        <f>IFERROR(VLOOKUP(B415,Pobočky!$A$1:$C$45,2,FALSE)," ")</f>
        <v xml:space="preserve"> </v>
      </c>
      <c r="G415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416" spans="1:7" x14ac:dyDescent="0.35">
      <c r="A416" s="93" t="str">
        <f>IFERROR(VLOOKUP(B416,Pobočky!$A$1:$C$45,3,FALSE)," ")</f>
        <v xml:space="preserve"> </v>
      </c>
      <c r="B416" s="93"/>
      <c r="C416" s="93" t="str">
        <f>IFERROR(VLOOKUP(B416,Pobočky!$A$1:$C$45,2,FALSE)," ")</f>
        <v xml:space="preserve"> </v>
      </c>
      <c r="G416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417" spans="1:7" x14ac:dyDescent="0.35">
      <c r="A417" s="93" t="str">
        <f>IFERROR(VLOOKUP(B417,Pobočky!$A$1:$C$45,3,FALSE)," ")</f>
        <v xml:space="preserve"> </v>
      </c>
      <c r="B417" s="93"/>
      <c r="C417" s="93" t="str">
        <f>IFERROR(VLOOKUP(B417,Pobočky!$A$1:$C$45,2,FALSE)," ")</f>
        <v xml:space="preserve"> </v>
      </c>
      <c r="G417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418" spans="1:7" x14ac:dyDescent="0.35">
      <c r="A418" s="93" t="str">
        <f>IFERROR(VLOOKUP(B418,Pobočky!$A$1:$C$45,3,FALSE)," ")</f>
        <v xml:space="preserve"> </v>
      </c>
      <c r="B418" s="93"/>
      <c r="C418" s="93" t="str">
        <f>IFERROR(VLOOKUP(B418,Pobočky!$A$1:$C$45,2,FALSE)," ")</f>
        <v xml:space="preserve"> </v>
      </c>
      <c r="G418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  <row r="419" spans="1:7" x14ac:dyDescent="0.35">
      <c r="A419" s="105" t="str">
        <f>IFERROR(VLOOKUP(B419,Pobočky!$A$1:$C$45,3,FALSE)," ")</f>
        <v xml:space="preserve"> </v>
      </c>
      <c r="B419" s="105"/>
      <c r="C419" s="105" t="str">
        <f>IFERROR(VLOOKUP(B419,Pobočky!$A$1:$C$45,2,FALSE)," ")</f>
        <v xml:space="preserve"> </v>
      </c>
      <c r="G419">
        <f>ROUND(Tabulka578910111213141516171819202122232425262728293031323334353637383940414243[[#This Row],[Kapacita - počet polic]]*Tabulka578910111213141516171819202122232425262728293031323334353637383940414243[[#This Row],[Kapacita - rozměr polic]]*IFERROR(VLOOKUP(Tabulka578910111213141516171819202122232425262728293031323334353637383940414243[[#This Row],[Označení]],OCHy[#All],2,FALSE),0.6),0)</f>
        <v>0</v>
      </c>
    </row>
  </sheetData>
  <dataValidations count="2">
    <dataValidation type="list" allowBlank="1" showInputMessage="1" showErrorMessage="1" sqref="L2:L419">
      <formula1>"0 %,10 %,20 %,30 %,40 %,50 %,60 %,70 %,80 %,90 %,100 %"</formula1>
    </dataValidation>
    <dataValidation type="list" allowBlank="1" showInputMessage="1" showErrorMessage="1" sqref="E2:E419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B2:B419</xm:sqref>
        </x14:dataValidation>
        <x14:dataValidation type="list" allowBlank="1" showInputMessage="1" showErrorMessage="1">
          <x14:formula1>
            <xm:f>Označení!$F$2:$F$50</xm:f>
          </x14:formula1>
          <xm:sqref>F2:F419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L417"/>
  <sheetViews>
    <sheetView topLeftCell="E1" workbookViewId="0">
      <selection activeCell="G2" sqref="G2"/>
    </sheetView>
  </sheetViews>
  <sheetFormatPr defaultColWidth="9.1796875"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14.54296875" customWidth="1"/>
    <col min="6" max="6" width="60" bestFit="1" customWidth="1"/>
    <col min="7" max="7" width="16.26953125" bestFit="1" customWidth="1"/>
    <col min="8" max="8" width="21.0898437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v>60</v>
      </c>
      <c r="B2" s="93" t="s">
        <v>83</v>
      </c>
      <c r="C2" s="93" t="s">
        <v>433</v>
      </c>
      <c r="D2" t="s">
        <v>434</v>
      </c>
      <c r="E2" t="s">
        <v>14</v>
      </c>
      <c r="F2" t="s">
        <v>130</v>
      </c>
      <c r="G2" s="9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337</v>
      </c>
      <c r="H2" s="93">
        <v>7</v>
      </c>
      <c r="I2" s="93"/>
      <c r="J2" s="93">
        <v>86</v>
      </c>
      <c r="K2" s="93" t="s">
        <v>182</v>
      </c>
      <c r="L2" s="131">
        <v>0.7</v>
      </c>
    </row>
    <row r="3" spans="1:12" x14ac:dyDescent="0.35">
      <c r="A3" s="93">
        <v>60</v>
      </c>
      <c r="B3" s="93" t="s">
        <v>83</v>
      </c>
      <c r="C3" s="93" t="s">
        <v>433</v>
      </c>
      <c r="D3" t="s">
        <v>434</v>
      </c>
      <c r="E3" t="s">
        <v>14</v>
      </c>
      <c r="F3" t="s">
        <v>130</v>
      </c>
      <c r="G3" s="10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915</v>
      </c>
      <c r="H3" s="106">
        <v>19</v>
      </c>
      <c r="I3" s="106"/>
      <c r="J3" s="106">
        <v>86</v>
      </c>
      <c r="K3" s="106" t="s">
        <v>184</v>
      </c>
      <c r="L3" s="132">
        <v>0.7</v>
      </c>
    </row>
    <row r="4" spans="1:12" x14ac:dyDescent="0.35">
      <c r="A4" s="93">
        <v>60</v>
      </c>
      <c r="B4" s="93" t="s">
        <v>83</v>
      </c>
      <c r="C4" s="93" t="s">
        <v>433</v>
      </c>
      <c r="D4" t="s">
        <v>434</v>
      </c>
      <c r="E4" t="s">
        <v>14</v>
      </c>
      <c r="F4" t="s">
        <v>190</v>
      </c>
      <c r="G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427</v>
      </c>
      <c r="H4">
        <v>8</v>
      </c>
      <c r="J4">
        <v>86</v>
      </c>
      <c r="K4" s="106"/>
      <c r="L4" s="131">
        <v>0.7</v>
      </c>
    </row>
    <row r="5" spans="1:12" x14ac:dyDescent="0.35">
      <c r="A5" s="93">
        <v>60</v>
      </c>
      <c r="B5" s="93" t="s">
        <v>83</v>
      </c>
      <c r="C5" s="93" t="s">
        <v>433</v>
      </c>
      <c r="D5" t="s">
        <v>434</v>
      </c>
      <c r="E5" t="s">
        <v>14</v>
      </c>
      <c r="F5" t="s">
        <v>130</v>
      </c>
      <c r="G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213</v>
      </c>
      <c r="H5">
        <v>2</v>
      </c>
      <c r="J5">
        <v>190</v>
      </c>
      <c r="K5" s="106" t="s">
        <v>21</v>
      </c>
      <c r="L5" s="132">
        <v>0.7</v>
      </c>
    </row>
    <row r="6" spans="1:12" x14ac:dyDescent="0.35">
      <c r="A6" s="93">
        <v>60</v>
      </c>
      <c r="B6" s="93" t="s">
        <v>83</v>
      </c>
      <c r="C6" s="93" t="s">
        <v>433</v>
      </c>
      <c r="D6" t="s">
        <v>434</v>
      </c>
      <c r="E6" t="s">
        <v>14</v>
      </c>
      <c r="F6" t="s">
        <v>130</v>
      </c>
      <c r="G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319</v>
      </c>
      <c r="H6">
        <v>3</v>
      </c>
      <c r="J6">
        <v>190</v>
      </c>
      <c r="K6" s="106" t="s">
        <v>34</v>
      </c>
      <c r="L6" s="131">
        <v>0.7</v>
      </c>
    </row>
    <row r="7" spans="1:12" x14ac:dyDescent="0.35">
      <c r="A7" s="93">
        <v>60</v>
      </c>
      <c r="B7" s="93" t="s">
        <v>83</v>
      </c>
      <c r="C7" s="93" t="s">
        <v>433</v>
      </c>
      <c r="D7" t="s">
        <v>434</v>
      </c>
      <c r="E7" t="s">
        <v>14</v>
      </c>
      <c r="F7" t="s">
        <v>130</v>
      </c>
      <c r="G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269</v>
      </c>
      <c r="H7">
        <v>6</v>
      </c>
      <c r="J7">
        <v>80</v>
      </c>
      <c r="K7" t="s">
        <v>34</v>
      </c>
      <c r="L7" s="132">
        <v>0.7</v>
      </c>
    </row>
    <row r="8" spans="1:12" x14ac:dyDescent="0.35">
      <c r="A8" s="93">
        <v>60</v>
      </c>
      <c r="B8" s="93" t="s">
        <v>83</v>
      </c>
      <c r="C8" s="93" t="s">
        <v>433</v>
      </c>
      <c r="D8" t="s">
        <v>434</v>
      </c>
      <c r="E8" t="s">
        <v>14</v>
      </c>
      <c r="F8" t="s">
        <v>130</v>
      </c>
      <c r="G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860</v>
      </c>
      <c r="H8">
        <v>24</v>
      </c>
      <c r="J8">
        <v>64</v>
      </c>
      <c r="K8" t="s">
        <v>34</v>
      </c>
      <c r="L8" s="131">
        <v>0.7</v>
      </c>
    </row>
    <row r="9" spans="1:12" x14ac:dyDescent="0.35">
      <c r="A9" s="93">
        <v>60</v>
      </c>
      <c r="B9" s="93" t="s">
        <v>83</v>
      </c>
      <c r="C9" s="93" t="s">
        <v>433</v>
      </c>
      <c r="D9" t="s">
        <v>434</v>
      </c>
      <c r="E9" t="s">
        <v>14</v>
      </c>
      <c r="F9" t="s">
        <v>130</v>
      </c>
      <c r="G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766</v>
      </c>
      <c r="H9">
        <v>18</v>
      </c>
      <c r="J9">
        <v>76</v>
      </c>
      <c r="K9" t="s">
        <v>34</v>
      </c>
      <c r="L9" s="132">
        <v>0.7</v>
      </c>
    </row>
    <row r="10" spans="1:12" x14ac:dyDescent="0.35">
      <c r="A10" s="93">
        <f>IFERROR(VLOOKUP(B10,Pobočky!$A$1:$C$45,3,FALSE)," ")</f>
        <v>60</v>
      </c>
      <c r="B10" s="93" t="s">
        <v>83</v>
      </c>
      <c r="C10" s="93" t="s">
        <v>433</v>
      </c>
      <c r="D10" t="s">
        <v>434</v>
      </c>
      <c r="E10" t="s">
        <v>14</v>
      </c>
      <c r="F10" t="s">
        <v>261</v>
      </c>
      <c r="G1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206</v>
      </c>
      <c r="H10">
        <v>4</v>
      </c>
      <c r="J10">
        <v>86</v>
      </c>
      <c r="L10" s="131">
        <v>0.7</v>
      </c>
    </row>
    <row r="11" spans="1:12" x14ac:dyDescent="0.35">
      <c r="A11" s="93">
        <f>IFERROR(VLOOKUP(B11,Pobočky!$A$1:$C$45,3,FALSE)," ")</f>
        <v>60</v>
      </c>
      <c r="B11" s="93" t="s">
        <v>83</v>
      </c>
      <c r="C11" s="93" t="s">
        <v>433</v>
      </c>
      <c r="D11" t="s">
        <v>434</v>
      </c>
      <c r="E11" t="s">
        <v>14</v>
      </c>
      <c r="F11" t="s">
        <v>97</v>
      </c>
      <c r="G1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31</v>
      </c>
      <c r="H11">
        <v>1</v>
      </c>
      <c r="J11">
        <v>86</v>
      </c>
      <c r="K11" t="s">
        <v>227</v>
      </c>
      <c r="L11" s="132">
        <v>0.7</v>
      </c>
    </row>
    <row r="12" spans="1:12" x14ac:dyDescent="0.35">
      <c r="A12" s="93">
        <f>IFERROR(VLOOKUP(B12,Pobočky!$A$1:$C$45,3,FALSE)," ")</f>
        <v>60</v>
      </c>
      <c r="B12" s="93" t="s">
        <v>83</v>
      </c>
      <c r="C12" s="93" t="s">
        <v>433</v>
      </c>
      <c r="D12" t="s">
        <v>434</v>
      </c>
      <c r="E12" t="s">
        <v>14</v>
      </c>
      <c r="F12" t="s">
        <v>97</v>
      </c>
      <c r="G1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31</v>
      </c>
      <c r="H12">
        <v>1</v>
      </c>
      <c r="J12">
        <v>86</v>
      </c>
      <c r="K12" t="s">
        <v>435</v>
      </c>
      <c r="L12" s="112">
        <v>0.7</v>
      </c>
    </row>
    <row r="13" spans="1:12" x14ac:dyDescent="0.35">
      <c r="A13" s="93">
        <f>IFERROR(VLOOKUP(B13,Pobočky!$A$1:$C$45,3,FALSE)," ")</f>
        <v>60</v>
      </c>
      <c r="B13" s="93" t="s">
        <v>83</v>
      </c>
      <c r="C13" s="93" t="s">
        <v>433</v>
      </c>
      <c r="D13" t="s">
        <v>434</v>
      </c>
      <c r="E13" t="s">
        <v>28</v>
      </c>
      <c r="F13" t="s">
        <v>140</v>
      </c>
      <c r="G1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41</v>
      </c>
      <c r="H13">
        <v>1</v>
      </c>
      <c r="J13">
        <v>66</v>
      </c>
      <c r="L13" s="112">
        <v>0.6</v>
      </c>
    </row>
    <row r="14" spans="1:12" x14ac:dyDescent="0.35">
      <c r="A14" s="93">
        <f>IFERROR(VLOOKUP(B14,Pobočky!$A$1:$C$45,3,FALSE)," ")</f>
        <v>60</v>
      </c>
      <c r="B14" s="93" t="s">
        <v>83</v>
      </c>
      <c r="C14" s="93" t="s">
        <v>433</v>
      </c>
      <c r="D14" t="s">
        <v>434</v>
      </c>
      <c r="E14" t="s">
        <v>28</v>
      </c>
      <c r="F14" t="s">
        <v>143</v>
      </c>
      <c r="G1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150</v>
      </c>
      <c r="H14">
        <v>2</v>
      </c>
      <c r="J14">
        <v>198</v>
      </c>
      <c r="L14" s="112">
        <v>0.6</v>
      </c>
    </row>
    <row r="15" spans="1:12" x14ac:dyDescent="0.35">
      <c r="A15" s="93">
        <f>IFERROR(VLOOKUP(B15,Pobočky!$A$1:$C$45,3,FALSE)," ")</f>
        <v>60</v>
      </c>
      <c r="B15" s="93" t="s">
        <v>83</v>
      </c>
      <c r="C15" s="93" t="s">
        <v>433</v>
      </c>
      <c r="D15" t="s">
        <v>434</v>
      </c>
      <c r="E15" t="s">
        <v>28</v>
      </c>
      <c r="F15" t="s">
        <v>146</v>
      </c>
      <c r="G1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54</v>
      </c>
      <c r="H15">
        <v>0.5</v>
      </c>
      <c r="J15">
        <v>198</v>
      </c>
      <c r="L15" s="112">
        <v>0.6</v>
      </c>
    </row>
    <row r="16" spans="1:12" x14ac:dyDescent="0.35">
      <c r="A16" s="93">
        <f>IFERROR(VLOOKUP(B16,Pobočky!$A$1:$C$45,3,FALSE)," ")</f>
        <v>60</v>
      </c>
      <c r="B16" s="93" t="s">
        <v>83</v>
      </c>
      <c r="C16" s="93" t="s">
        <v>433</v>
      </c>
      <c r="D16" t="s">
        <v>434</v>
      </c>
      <c r="E16" t="s">
        <v>28</v>
      </c>
      <c r="F16" t="s">
        <v>149</v>
      </c>
      <c r="G1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37</v>
      </c>
      <c r="H16" s="93">
        <v>1</v>
      </c>
      <c r="I16" s="93"/>
      <c r="J16" s="93">
        <v>88</v>
      </c>
      <c r="K16" s="93" t="s">
        <v>272</v>
      </c>
      <c r="L16" s="112">
        <v>0.6</v>
      </c>
    </row>
    <row r="17" spans="1:12" x14ac:dyDescent="0.35">
      <c r="A17" s="93">
        <f>IFERROR(VLOOKUP(B17,Pobočky!$A$1:$C$45,3,FALSE)," ")</f>
        <v>60</v>
      </c>
      <c r="B17" s="93" t="s">
        <v>83</v>
      </c>
      <c r="C17" s="93" t="s">
        <v>433</v>
      </c>
      <c r="D17" t="s">
        <v>434</v>
      </c>
      <c r="E17" t="s">
        <v>28</v>
      </c>
      <c r="F17" t="s">
        <v>155</v>
      </c>
      <c r="G1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406</v>
      </c>
      <c r="H17" s="106">
        <v>4</v>
      </c>
      <c r="I17" s="106"/>
      <c r="J17" s="106">
        <v>199</v>
      </c>
      <c r="K17" s="106"/>
      <c r="L17" s="112">
        <v>0.6</v>
      </c>
    </row>
    <row r="18" spans="1:12" x14ac:dyDescent="0.35">
      <c r="A18" s="93">
        <f>IFERROR(VLOOKUP(B18,Pobočky!$A$1:$C$45,3,FALSE)," ")</f>
        <v>60</v>
      </c>
      <c r="B18" s="93" t="s">
        <v>83</v>
      </c>
      <c r="C18" s="93" t="s">
        <v>433</v>
      </c>
      <c r="D18" t="s">
        <v>434</v>
      </c>
      <c r="E18" t="s">
        <v>28</v>
      </c>
      <c r="F18" t="s">
        <v>158</v>
      </c>
      <c r="G1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62</v>
      </c>
      <c r="H18">
        <v>0.5</v>
      </c>
      <c r="J18">
        <v>264</v>
      </c>
      <c r="K18" s="106"/>
      <c r="L18" s="112">
        <v>0.6</v>
      </c>
    </row>
    <row r="19" spans="1:12" x14ac:dyDescent="0.35">
      <c r="A19" s="93">
        <f>IFERROR(VLOOKUP(B19,Pobočky!$A$1:$C$45,3,FALSE)," ")</f>
        <v>60</v>
      </c>
      <c r="B19" s="93" t="s">
        <v>83</v>
      </c>
      <c r="C19" s="93" t="s">
        <v>433</v>
      </c>
      <c r="D19" t="s">
        <v>434</v>
      </c>
      <c r="E19" t="s">
        <v>28</v>
      </c>
      <c r="F19" t="s">
        <v>160</v>
      </c>
      <c r="G1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156</v>
      </c>
      <c r="H19">
        <v>1</v>
      </c>
      <c r="J19">
        <v>264</v>
      </c>
      <c r="K19" s="106"/>
      <c r="L19" s="112">
        <v>0.6</v>
      </c>
    </row>
    <row r="20" spans="1:12" x14ac:dyDescent="0.35">
      <c r="A20" s="93">
        <f>IFERROR(VLOOKUP(B20,Pobočky!$A$1:$C$45,3,FALSE)," ")</f>
        <v>60</v>
      </c>
      <c r="B20" s="93" t="s">
        <v>83</v>
      </c>
      <c r="C20" s="93" t="s">
        <v>433</v>
      </c>
      <c r="D20" t="s">
        <v>434</v>
      </c>
      <c r="E20" t="s">
        <v>28</v>
      </c>
      <c r="F20" t="s">
        <v>166</v>
      </c>
      <c r="G2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48</v>
      </c>
      <c r="H20">
        <v>1</v>
      </c>
      <c r="J20">
        <v>88</v>
      </c>
      <c r="K20" s="106"/>
      <c r="L20" s="112">
        <v>0.6</v>
      </c>
    </row>
    <row r="21" spans="1:12" x14ac:dyDescent="0.35">
      <c r="A21" s="93">
        <f>IFERROR(VLOOKUP(B21,Pobočky!$A$1:$C$45,3,FALSE)," ")</f>
        <v>60</v>
      </c>
      <c r="B21" s="93" t="s">
        <v>83</v>
      </c>
      <c r="C21" s="93" t="s">
        <v>433</v>
      </c>
      <c r="D21" t="s">
        <v>434</v>
      </c>
      <c r="E21" t="s">
        <v>28</v>
      </c>
      <c r="F21" t="s">
        <v>167</v>
      </c>
      <c r="G2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66</v>
      </c>
      <c r="H21">
        <v>1</v>
      </c>
      <c r="J21">
        <v>132</v>
      </c>
      <c r="L21" s="112">
        <v>0.6</v>
      </c>
    </row>
    <row r="22" spans="1:12" x14ac:dyDescent="0.35">
      <c r="A22" s="93">
        <f>IFERROR(VLOOKUP(B22,Pobočky!$A$1:$C$45,3,FALSE)," ")</f>
        <v>60</v>
      </c>
      <c r="B22" s="93" t="s">
        <v>83</v>
      </c>
      <c r="C22" s="93" t="s">
        <v>433</v>
      </c>
      <c r="D22" t="s">
        <v>434</v>
      </c>
      <c r="E22" t="s">
        <v>28</v>
      </c>
      <c r="F22" t="s">
        <v>169</v>
      </c>
      <c r="G2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46</v>
      </c>
      <c r="H22">
        <v>0.5</v>
      </c>
      <c r="J22">
        <v>198</v>
      </c>
      <c r="L22" s="112">
        <v>0.6</v>
      </c>
    </row>
    <row r="23" spans="1:12" x14ac:dyDescent="0.35">
      <c r="A23" s="105">
        <f>IFERROR(VLOOKUP(B23,Pobočky!$A$1:$C$45,3,FALSE)," ")</f>
        <v>60</v>
      </c>
      <c r="B23" s="93" t="s">
        <v>83</v>
      </c>
      <c r="C23" s="93" t="s">
        <v>433</v>
      </c>
      <c r="D23" t="s">
        <v>434</v>
      </c>
      <c r="E23" t="s">
        <v>28</v>
      </c>
      <c r="F23" t="s">
        <v>170</v>
      </c>
      <c r="G2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52</v>
      </c>
      <c r="H23">
        <v>1</v>
      </c>
      <c r="J23">
        <v>88</v>
      </c>
      <c r="L23" s="112">
        <v>0.6</v>
      </c>
    </row>
    <row r="24" spans="1:12" x14ac:dyDescent="0.35">
      <c r="A24" s="93">
        <f>IFERROR(VLOOKUP(B24,Pobočky!$A$1:$C$45,3,FALSE)," ")</f>
        <v>60</v>
      </c>
      <c r="B24" s="93" t="s">
        <v>83</v>
      </c>
      <c r="C24" s="93" t="s">
        <v>433</v>
      </c>
      <c r="D24" t="s">
        <v>434</v>
      </c>
      <c r="E24" t="s">
        <v>28</v>
      </c>
      <c r="F24" t="s">
        <v>171</v>
      </c>
      <c r="G2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22</v>
      </c>
      <c r="H24">
        <v>1</v>
      </c>
      <c r="J24">
        <v>132</v>
      </c>
      <c r="L24" s="112">
        <v>0.6</v>
      </c>
    </row>
    <row r="25" spans="1:12" x14ac:dyDescent="0.35">
      <c r="A25" s="93">
        <f>IFERROR(VLOOKUP(B25,Pobočky!$A$1:$C$45,3,FALSE)," ")</f>
        <v>60</v>
      </c>
      <c r="B25" s="93" t="s">
        <v>83</v>
      </c>
      <c r="C25" s="93" t="s">
        <v>433</v>
      </c>
      <c r="D25" t="s">
        <v>434</v>
      </c>
      <c r="E25" t="s">
        <v>28</v>
      </c>
      <c r="F25" t="s">
        <v>172</v>
      </c>
      <c r="G2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30</v>
      </c>
      <c r="H25">
        <v>1</v>
      </c>
      <c r="J25">
        <v>66</v>
      </c>
      <c r="L25" s="112">
        <v>0.6</v>
      </c>
    </row>
    <row r="26" spans="1:12" x14ac:dyDescent="0.35">
      <c r="A26" s="93">
        <f>IFERROR(VLOOKUP(B26,Pobočky!$A$1:$C$45,3,FALSE)," ")</f>
        <v>60</v>
      </c>
      <c r="B26" s="93" t="s">
        <v>83</v>
      </c>
      <c r="C26" s="93" t="s">
        <v>433</v>
      </c>
      <c r="D26" t="s">
        <v>434</v>
      </c>
      <c r="E26" t="s">
        <v>28</v>
      </c>
      <c r="F26" t="s">
        <v>174</v>
      </c>
      <c r="G2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26</v>
      </c>
      <c r="H26">
        <v>1</v>
      </c>
      <c r="J26">
        <v>66</v>
      </c>
      <c r="L26" s="112">
        <v>0.6</v>
      </c>
    </row>
    <row r="27" spans="1:12" x14ac:dyDescent="0.35">
      <c r="A27" s="93">
        <f>IFERROR(VLOOKUP(B27,Pobočky!$A$1:$C$45,3,FALSE)," ")</f>
        <v>60</v>
      </c>
      <c r="B27" s="93" t="s">
        <v>83</v>
      </c>
      <c r="C27" s="93" t="s">
        <v>433</v>
      </c>
      <c r="D27" t="s">
        <v>434</v>
      </c>
      <c r="E27" t="s">
        <v>28</v>
      </c>
      <c r="F27" t="s">
        <v>175</v>
      </c>
      <c r="G2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74</v>
      </c>
      <c r="H27">
        <v>0.5</v>
      </c>
      <c r="J27">
        <v>264</v>
      </c>
      <c r="L27" s="112">
        <v>0.6</v>
      </c>
    </row>
    <row r="28" spans="1:12" x14ac:dyDescent="0.35">
      <c r="A28" s="93">
        <f>IFERROR(VLOOKUP(B28,Pobočky!$A$1:$C$45,3,FALSE)," ")</f>
        <v>60</v>
      </c>
      <c r="B28" s="93" t="s">
        <v>83</v>
      </c>
      <c r="C28" s="93" t="s">
        <v>433</v>
      </c>
      <c r="D28" t="s">
        <v>434</v>
      </c>
      <c r="E28" t="s">
        <v>28</v>
      </c>
      <c r="F28" t="s">
        <v>176</v>
      </c>
      <c r="G2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177</v>
      </c>
      <c r="H28">
        <v>1</v>
      </c>
      <c r="J28">
        <v>264</v>
      </c>
      <c r="L28" s="112">
        <v>0.6</v>
      </c>
    </row>
    <row r="29" spans="1:12" x14ac:dyDescent="0.35">
      <c r="A29" s="93">
        <f>IFERROR(VLOOKUP(B29,Pobočky!$A$1:$C$45,3,FALSE)," ")</f>
        <v>60</v>
      </c>
      <c r="B29" s="93" t="s">
        <v>83</v>
      </c>
      <c r="C29" s="93" t="s">
        <v>433</v>
      </c>
      <c r="D29" t="s">
        <v>436</v>
      </c>
      <c r="E29" t="s">
        <v>20</v>
      </c>
      <c r="F29" t="s">
        <v>130</v>
      </c>
      <c r="G2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222</v>
      </c>
      <c r="H29">
        <v>6</v>
      </c>
      <c r="J29">
        <v>66</v>
      </c>
      <c r="K29" t="s">
        <v>221</v>
      </c>
      <c r="L29" s="112">
        <v>0.7</v>
      </c>
    </row>
    <row r="30" spans="1:12" x14ac:dyDescent="0.35">
      <c r="A30" s="93">
        <f>IFERROR(VLOOKUP(B30,Pobočky!$A$1:$C$45,3,FALSE)," ")</f>
        <v>60</v>
      </c>
      <c r="B30" s="93" t="s">
        <v>83</v>
      </c>
      <c r="C30" s="93" t="s">
        <v>433</v>
      </c>
      <c r="D30" t="s">
        <v>436</v>
      </c>
      <c r="E30" t="s">
        <v>20</v>
      </c>
      <c r="F30" t="s">
        <v>130</v>
      </c>
      <c r="G3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128</v>
      </c>
      <c r="H30">
        <v>6</v>
      </c>
      <c r="J30">
        <v>38</v>
      </c>
      <c r="K30" t="s">
        <v>221</v>
      </c>
      <c r="L30" s="131">
        <v>0.7</v>
      </c>
    </row>
    <row r="31" spans="1:12" x14ac:dyDescent="0.35">
      <c r="A31" s="93">
        <f>IFERROR(VLOOKUP(B31,Pobočky!$A$1:$C$45,3,FALSE)," ")</f>
        <v>60</v>
      </c>
      <c r="B31" s="93" t="s">
        <v>83</v>
      </c>
      <c r="C31" s="93" t="s">
        <v>433</v>
      </c>
      <c r="D31" t="s">
        <v>436</v>
      </c>
      <c r="E31" t="s">
        <v>20</v>
      </c>
      <c r="F31" t="s">
        <v>130</v>
      </c>
      <c r="G3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1512</v>
      </c>
      <c r="H31">
        <v>30</v>
      </c>
      <c r="J31">
        <v>90</v>
      </c>
      <c r="K31" t="s">
        <v>221</v>
      </c>
      <c r="L31" s="132">
        <v>0.7</v>
      </c>
    </row>
    <row r="32" spans="1:12" x14ac:dyDescent="0.35">
      <c r="A32" s="93">
        <f>IFERROR(VLOOKUP(B32,Pobočky!$A$1:$C$45,3,FALSE)," ")</f>
        <v>60</v>
      </c>
      <c r="B32" s="93" t="s">
        <v>83</v>
      </c>
      <c r="C32" s="93" t="s">
        <v>433</v>
      </c>
      <c r="D32" t="s">
        <v>436</v>
      </c>
      <c r="E32" t="s">
        <v>20</v>
      </c>
      <c r="F32" t="s">
        <v>130</v>
      </c>
      <c r="G3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1019</v>
      </c>
      <c r="H32">
        <v>10</v>
      </c>
      <c r="J32">
        <v>182</v>
      </c>
      <c r="K32" t="s">
        <v>221</v>
      </c>
      <c r="L32" s="131">
        <v>0.7</v>
      </c>
    </row>
    <row r="33" spans="1:12" x14ac:dyDescent="0.35">
      <c r="A33" s="93">
        <f>IFERROR(VLOOKUP(B33,Pobočky!$A$1:$C$45,3,FALSE)," ")</f>
        <v>60</v>
      </c>
      <c r="B33" s="93" t="s">
        <v>83</v>
      </c>
      <c r="C33" s="93" t="s">
        <v>433</v>
      </c>
      <c r="D33" t="s">
        <v>436</v>
      </c>
      <c r="E33" t="s">
        <v>20</v>
      </c>
      <c r="F33" t="s">
        <v>130</v>
      </c>
      <c r="G3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2150</v>
      </c>
      <c r="H33">
        <v>20</v>
      </c>
      <c r="J33">
        <v>192</v>
      </c>
      <c r="K33" t="s">
        <v>221</v>
      </c>
      <c r="L33" s="132">
        <v>0.7</v>
      </c>
    </row>
    <row r="34" spans="1:12" x14ac:dyDescent="0.35">
      <c r="A34" s="93">
        <f>IFERROR(VLOOKUP(B34,Pobočky!$A$1:$C$45,3,FALSE)," ")</f>
        <v>60</v>
      </c>
      <c r="B34" s="93" t="s">
        <v>83</v>
      </c>
      <c r="C34" s="93" t="s">
        <v>433</v>
      </c>
      <c r="D34" t="s">
        <v>436</v>
      </c>
      <c r="E34" t="s">
        <v>20</v>
      </c>
      <c r="F34" t="s">
        <v>261</v>
      </c>
      <c r="G3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70</v>
      </c>
      <c r="H34">
        <v>1</v>
      </c>
      <c r="J34">
        <v>116</v>
      </c>
      <c r="K34" t="s">
        <v>437</v>
      </c>
      <c r="L34" s="131">
        <v>0.7</v>
      </c>
    </row>
    <row r="35" spans="1:12" x14ac:dyDescent="0.35">
      <c r="A35" s="93">
        <f>IFERROR(VLOOKUP(B35,Pobočky!$A$1:$C$45,3,FALSE)," ")</f>
        <v>60</v>
      </c>
      <c r="B35" s="93" t="s">
        <v>83</v>
      </c>
      <c r="C35" s="93" t="s">
        <v>433</v>
      </c>
      <c r="D35" t="s">
        <v>436</v>
      </c>
      <c r="E35" t="s">
        <v>20</v>
      </c>
      <c r="F35" t="s">
        <v>261</v>
      </c>
      <c r="G3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348</v>
      </c>
      <c r="H35">
        <v>5</v>
      </c>
      <c r="J35">
        <v>116</v>
      </c>
      <c r="K35" t="s">
        <v>438</v>
      </c>
      <c r="L35" s="132">
        <v>0.7</v>
      </c>
    </row>
    <row r="36" spans="1:12" x14ac:dyDescent="0.35">
      <c r="A36" s="93">
        <f>IFERROR(VLOOKUP(B36,Pobočky!$A$1:$C$45,3,FALSE)," ")</f>
        <v>60</v>
      </c>
      <c r="B36" s="93" t="s">
        <v>83</v>
      </c>
      <c r="C36" s="93" t="s">
        <v>433</v>
      </c>
      <c r="D36" t="s">
        <v>436</v>
      </c>
      <c r="E36" t="s">
        <v>20</v>
      </c>
      <c r="F36" t="s">
        <v>97</v>
      </c>
      <c r="G3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125</v>
      </c>
      <c r="H36">
        <v>3</v>
      </c>
      <c r="J36">
        <v>116</v>
      </c>
      <c r="K36" t="s">
        <v>227</v>
      </c>
      <c r="L36" s="131">
        <v>0.7</v>
      </c>
    </row>
    <row r="37" spans="1:12" x14ac:dyDescent="0.35">
      <c r="A37" s="93">
        <f>IFERROR(VLOOKUP(B37,Pobočky!$A$1:$C$45,3,FALSE)," ")</f>
        <v>60</v>
      </c>
      <c r="B37" s="93" t="s">
        <v>83</v>
      </c>
      <c r="C37" s="93" t="s">
        <v>433</v>
      </c>
      <c r="D37" t="s">
        <v>436</v>
      </c>
      <c r="E37" t="s">
        <v>20</v>
      </c>
      <c r="F37" t="s">
        <v>97</v>
      </c>
      <c r="G3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63</v>
      </c>
      <c r="H37">
        <v>1.5</v>
      </c>
      <c r="J37">
        <v>116</v>
      </c>
      <c r="K37" t="s">
        <v>435</v>
      </c>
      <c r="L37" s="132">
        <v>0.7</v>
      </c>
    </row>
    <row r="38" spans="1:12" x14ac:dyDescent="0.35">
      <c r="A38" s="93">
        <f>IFERROR(VLOOKUP(B38,Pobočky!$A$1:$C$45,3,FALSE)," ")</f>
        <v>60</v>
      </c>
      <c r="B38" s="93" t="s">
        <v>83</v>
      </c>
      <c r="C38" s="93" t="s">
        <v>433</v>
      </c>
      <c r="D38" t="s">
        <v>436</v>
      </c>
      <c r="E38" t="s">
        <v>22</v>
      </c>
      <c r="F38" t="s">
        <v>140</v>
      </c>
      <c r="G3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330</v>
      </c>
      <c r="H38">
        <v>7</v>
      </c>
      <c r="J38">
        <v>76</v>
      </c>
      <c r="L38" s="131">
        <v>0.7</v>
      </c>
    </row>
    <row r="39" spans="1:12" x14ac:dyDescent="0.35">
      <c r="A39" s="93">
        <f>IFERROR(VLOOKUP(B39,Pobočky!$A$1:$C$45,3,FALSE)," ")</f>
        <v>60</v>
      </c>
      <c r="B39" s="93" t="s">
        <v>83</v>
      </c>
      <c r="C39" s="93" t="s">
        <v>433</v>
      </c>
      <c r="D39" t="s">
        <v>436</v>
      </c>
      <c r="E39" t="s">
        <v>22</v>
      </c>
      <c r="F39" t="s">
        <v>143</v>
      </c>
      <c r="G3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407</v>
      </c>
      <c r="H39">
        <v>5</v>
      </c>
      <c r="J39">
        <v>214</v>
      </c>
      <c r="L39" s="132">
        <v>0.7</v>
      </c>
    </row>
    <row r="40" spans="1:12" x14ac:dyDescent="0.35">
      <c r="A40" s="93">
        <f>IFERROR(VLOOKUP(B40,Pobočky!$A$1:$C$45,3,FALSE)," ")</f>
        <v>60</v>
      </c>
      <c r="B40" s="93" t="s">
        <v>83</v>
      </c>
      <c r="C40" s="93" t="s">
        <v>433</v>
      </c>
      <c r="D40" t="s">
        <v>436</v>
      </c>
      <c r="E40" t="s">
        <v>22</v>
      </c>
      <c r="F40" t="s">
        <v>143</v>
      </c>
      <c r="G4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376</v>
      </c>
      <c r="H40">
        <v>5</v>
      </c>
      <c r="J40">
        <v>198</v>
      </c>
      <c r="L40" s="131">
        <v>0.7</v>
      </c>
    </row>
    <row r="41" spans="1:12" x14ac:dyDescent="0.35">
      <c r="A41" s="93">
        <f>IFERROR(VLOOKUP(B41,Pobočky!$A$1:$C$45,3,FALSE)," ")</f>
        <v>60</v>
      </c>
      <c r="B41" s="93" t="s">
        <v>83</v>
      </c>
      <c r="C41" s="93" t="s">
        <v>433</v>
      </c>
      <c r="D41" t="s">
        <v>436</v>
      </c>
      <c r="E41" t="s">
        <v>22</v>
      </c>
      <c r="F41" t="s">
        <v>143</v>
      </c>
      <c r="G4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278</v>
      </c>
      <c r="H41">
        <v>8.5</v>
      </c>
      <c r="J41">
        <v>86</v>
      </c>
      <c r="L41" s="132">
        <v>0.7</v>
      </c>
    </row>
    <row r="42" spans="1:12" x14ac:dyDescent="0.35">
      <c r="A42" s="93">
        <f>IFERROR(VLOOKUP(B42,Pobočky!$A$1:$C$45,3,FALSE)," ")</f>
        <v>60</v>
      </c>
      <c r="B42" s="93" t="s">
        <v>83</v>
      </c>
      <c r="C42" s="93" t="s">
        <v>433</v>
      </c>
      <c r="D42" t="s">
        <v>436</v>
      </c>
      <c r="E42" t="s">
        <v>22</v>
      </c>
      <c r="F42" t="s">
        <v>146</v>
      </c>
      <c r="G4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766</v>
      </c>
      <c r="H42">
        <v>12</v>
      </c>
      <c r="J42">
        <v>116</v>
      </c>
      <c r="L42" s="131">
        <v>0.7</v>
      </c>
    </row>
    <row r="43" spans="1:12" x14ac:dyDescent="0.35">
      <c r="A43" s="93">
        <f>IFERROR(VLOOKUP(B43,Pobočky!$A$1:$C$45,3,FALSE)," ")</f>
        <v>60</v>
      </c>
      <c r="B43" s="93" t="s">
        <v>83</v>
      </c>
      <c r="C43" s="93" t="s">
        <v>433</v>
      </c>
      <c r="D43" t="s">
        <v>436</v>
      </c>
      <c r="E43" t="s">
        <v>22</v>
      </c>
      <c r="F43" t="s">
        <v>149</v>
      </c>
      <c r="G4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565</v>
      </c>
      <c r="H43">
        <v>6.5</v>
      </c>
      <c r="J43">
        <v>207</v>
      </c>
      <c r="L43" s="132">
        <v>0.7</v>
      </c>
    </row>
    <row r="44" spans="1:12" x14ac:dyDescent="0.35">
      <c r="A44" s="93">
        <f>IFERROR(VLOOKUP(B44,Pobočky!$A$1:$C$45,3,FALSE)," ")</f>
        <v>60</v>
      </c>
      <c r="B44" s="93" t="s">
        <v>83</v>
      </c>
      <c r="C44" s="93" t="s">
        <v>433</v>
      </c>
      <c r="D44" t="s">
        <v>436</v>
      </c>
      <c r="E44" t="s">
        <v>22</v>
      </c>
      <c r="F44" t="s">
        <v>155</v>
      </c>
      <c r="G4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422</v>
      </c>
      <c r="H44">
        <v>4</v>
      </c>
      <c r="J44">
        <v>207</v>
      </c>
      <c r="L44" s="131">
        <v>0.7</v>
      </c>
    </row>
    <row r="45" spans="1:12" x14ac:dyDescent="0.35">
      <c r="A45" s="93">
        <f>IFERROR(VLOOKUP(B45,Pobočky!$A$1:$C$45,3,FALSE)," ")</f>
        <v>60</v>
      </c>
      <c r="B45" s="93" t="s">
        <v>83</v>
      </c>
      <c r="C45" s="93" t="s">
        <v>433</v>
      </c>
      <c r="D45" t="s">
        <v>436</v>
      </c>
      <c r="E45" t="s">
        <v>22</v>
      </c>
      <c r="F45" t="s">
        <v>158</v>
      </c>
      <c r="G4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535</v>
      </c>
      <c r="H45">
        <v>5.5</v>
      </c>
      <c r="J45">
        <v>207</v>
      </c>
      <c r="L45" s="132">
        <v>0.7</v>
      </c>
    </row>
    <row r="46" spans="1:12" x14ac:dyDescent="0.35">
      <c r="A46" s="93">
        <f>IFERROR(VLOOKUP(B46,Pobočky!$A$1:$C$45,3,FALSE)," ")</f>
        <v>60</v>
      </c>
      <c r="B46" s="93" t="s">
        <v>83</v>
      </c>
      <c r="C46" s="93" t="s">
        <v>433</v>
      </c>
      <c r="D46" t="s">
        <v>436</v>
      </c>
      <c r="E46" t="s">
        <v>22</v>
      </c>
      <c r="F46" t="s">
        <v>160</v>
      </c>
      <c r="G4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411</v>
      </c>
      <c r="H46">
        <v>6</v>
      </c>
      <c r="J46">
        <v>116</v>
      </c>
      <c r="L46" s="131">
        <v>0.7</v>
      </c>
    </row>
    <row r="47" spans="1:12" x14ac:dyDescent="0.35">
      <c r="A47" s="93">
        <f>IFERROR(VLOOKUP(B47,Pobočky!$A$1:$C$45,3,FALSE)," ")</f>
        <v>60</v>
      </c>
      <c r="B47" s="93" t="s">
        <v>83</v>
      </c>
      <c r="C47" s="93" t="s">
        <v>433</v>
      </c>
      <c r="D47" t="s">
        <v>436</v>
      </c>
      <c r="E47" t="s">
        <v>22</v>
      </c>
      <c r="F47" t="s">
        <v>163</v>
      </c>
      <c r="G4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61</v>
      </c>
      <c r="H47">
        <v>1</v>
      </c>
      <c r="J47">
        <v>116</v>
      </c>
      <c r="L47" s="132">
        <v>0.7</v>
      </c>
    </row>
    <row r="48" spans="1:12" x14ac:dyDescent="0.35">
      <c r="A48" s="93">
        <f>IFERROR(VLOOKUP(B48,Pobočky!$A$1:$C$45,3,FALSE)," ")</f>
        <v>60</v>
      </c>
      <c r="B48" s="93" t="s">
        <v>83</v>
      </c>
      <c r="C48" s="93" t="s">
        <v>433</v>
      </c>
      <c r="D48" t="s">
        <v>436</v>
      </c>
      <c r="E48" t="s">
        <v>22</v>
      </c>
      <c r="F48" t="s">
        <v>166</v>
      </c>
      <c r="G4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383</v>
      </c>
      <c r="H48">
        <v>6</v>
      </c>
      <c r="J48">
        <v>116</v>
      </c>
      <c r="L48" s="131">
        <v>0.7</v>
      </c>
    </row>
    <row r="49" spans="1:12" x14ac:dyDescent="0.35">
      <c r="A49" s="93">
        <f>IFERROR(VLOOKUP(B49,Pobočky!$A$1:$C$45,3,FALSE)," ")</f>
        <v>60</v>
      </c>
      <c r="B49" s="93" t="s">
        <v>83</v>
      </c>
      <c r="C49" s="93" t="s">
        <v>433</v>
      </c>
      <c r="D49" t="s">
        <v>436</v>
      </c>
      <c r="E49" t="s">
        <v>22</v>
      </c>
      <c r="F49" t="s">
        <v>167</v>
      </c>
      <c r="G4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319</v>
      </c>
      <c r="H49">
        <v>5.5</v>
      </c>
      <c r="J49">
        <v>116</v>
      </c>
      <c r="L49" s="132">
        <v>0.7</v>
      </c>
    </row>
    <row r="50" spans="1:12" x14ac:dyDescent="0.35">
      <c r="A50" s="93">
        <f>IFERROR(VLOOKUP(B50,Pobočky!$A$1:$C$45,3,FALSE)," ")</f>
        <v>60</v>
      </c>
      <c r="B50" s="93" t="s">
        <v>83</v>
      </c>
      <c r="C50" s="93" t="s">
        <v>433</v>
      </c>
      <c r="D50" t="s">
        <v>436</v>
      </c>
      <c r="E50" t="s">
        <v>22</v>
      </c>
      <c r="F50" t="s">
        <v>169</v>
      </c>
      <c r="G5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613</v>
      </c>
      <c r="H50">
        <v>15.5</v>
      </c>
      <c r="J50">
        <v>86</v>
      </c>
      <c r="L50" s="131">
        <v>0.7</v>
      </c>
    </row>
    <row r="51" spans="1:12" x14ac:dyDescent="0.35">
      <c r="A51" s="93">
        <f>IFERROR(VLOOKUP(B51,Pobočky!$A$1:$C$45,3,FALSE)," ")</f>
        <v>60</v>
      </c>
      <c r="B51" s="93" t="s">
        <v>83</v>
      </c>
      <c r="C51" s="93" t="s">
        <v>433</v>
      </c>
      <c r="D51" t="s">
        <v>436</v>
      </c>
      <c r="E51" t="s">
        <v>22</v>
      </c>
      <c r="F51" t="s">
        <v>170</v>
      </c>
      <c r="G5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205</v>
      </c>
      <c r="H51">
        <v>3</v>
      </c>
      <c r="J51">
        <v>116</v>
      </c>
      <c r="L51" s="132">
        <v>0.7</v>
      </c>
    </row>
    <row r="52" spans="1:12" x14ac:dyDescent="0.35">
      <c r="A52" s="93">
        <f>IFERROR(VLOOKUP(B52,Pobočky!$A$1:$C$45,3,FALSE)," ")</f>
        <v>60</v>
      </c>
      <c r="B52" s="93" t="s">
        <v>83</v>
      </c>
      <c r="C52" s="93" t="s">
        <v>433</v>
      </c>
      <c r="D52" t="s">
        <v>436</v>
      </c>
      <c r="E52" t="s">
        <v>22</v>
      </c>
      <c r="F52" t="s">
        <v>171</v>
      </c>
      <c r="G5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20</v>
      </c>
      <c r="H52">
        <v>1</v>
      </c>
      <c r="J52">
        <v>116</v>
      </c>
      <c r="L52" s="131">
        <v>0.7</v>
      </c>
    </row>
    <row r="53" spans="1:12" x14ac:dyDescent="0.35">
      <c r="A53" s="93">
        <f>IFERROR(VLOOKUP(B53,Pobočky!$A$1:$C$45,3,FALSE)," ")</f>
        <v>60</v>
      </c>
      <c r="B53" s="93" t="s">
        <v>83</v>
      </c>
      <c r="C53" s="93" t="s">
        <v>433</v>
      </c>
      <c r="D53" t="s">
        <v>436</v>
      </c>
      <c r="E53" t="s">
        <v>22</v>
      </c>
      <c r="F53" t="s">
        <v>172</v>
      </c>
      <c r="G5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107</v>
      </c>
      <c r="H53">
        <v>2</v>
      </c>
      <c r="J53">
        <v>116</v>
      </c>
      <c r="L53" s="132">
        <v>0.7</v>
      </c>
    </row>
    <row r="54" spans="1:12" x14ac:dyDescent="0.35">
      <c r="A54" s="93">
        <f>IFERROR(VLOOKUP(B54,Pobočky!$A$1:$C$45,3,FALSE)," ")</f>
        <v>60</v>
      </c>
      <c r="B54" s="93" t="s">
        <v>83</v>
      </c>
      <c r="C54" s="93" t="s">
        <v>433</v>
      </c>
      <c r="D54" t="s">
        <v>436</v>
      </c>
      <c r="E54" t="s">
        <v>22</v>
      </c>
      <c r="F54" t="s">
        <v>173</v>
      </c>
      <c r="G5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348</v>
      </c>
      <c r="H54">
        <v>4</v>
      </c>
      <c r="J54">
        <v>207</v>
      </c>
      <c r="L54" s="131">
        <v>0.7</v>
      </c>
    </row>
    <row r="55" spans="1:12" x14ac:dyDescent="0.35">
      <c r="A55" s="93">
        <f>IFERROR(VLOOKUP(B55,Pobočky!$A$1:$C$45,3,FALSE)," ")</f>
        <v>60</v>
      </c>
      <c r="B55" s="93" t="s">
        <v>83</v>
      </c>
      <c r="C55" s="93" t="s">
        <v>433</v>
      </c>
      <c r="D55" t="s">
        <v>436</v>
      </c>
      <c r="E55" t="s">
        <v>22</v>
      </c>
      <c r="F55" t="s">
        <v>174</v>
      </c>
      <c r="G5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134</v>
      </c>
      <c r="H55">
        <v>4</v>
      </c>
      <c r="J55">
        <v>86</v>
      </c>
      <c r="L55" s="132">
        <v>0.7</v>
      </c>
    </row>
    <row r="56" spans="1:12" x14ac:dyDescent="0.35">
      <c r="A56" s="93">
        <f>IFERROR(VLOOKUP(B56,Pobočky!$A$1:$C$45,3,FALSE)," ")</f>
        <v>60</v>
      </c>
      <c r="B56" s="93" t="s">
        <v>83</v>
      </c>
      <c r="C56" s="93" t="s">
        <v>433</v>
      </c>
      <c r="D56" t="s">
        <v>436</v>
      </c>
      <c r="E56" t="s">
        <v>22</v>
      </c>
      <c r="F56" t="s">
        <v>175</v>
      </c>
      <c r="G5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97</v>
      </c>
      <c r="H56">
        <v>1.5</v>
      </c>
      <c r="J56">
        <v>116</v>
      </c>
      <c r="L56" s="131">
        <v>0.7</v>
      </c>
    </row>
    <row r="57" spans="1:12" x14ac:dyDescent="0.35">
      <c r="A57" s="93">
        <f>IFERROR(VLOOKUP(B57,Pobočky!$A$1:$C$45,3,FALSE)," ")</f>
        <v>60</v>
      </c>
      <c r="B57" s="93" t="s">
        <v>83</v>
      </c>
      <c r="C57" s="93" t="s">
        <v>433</v>
      </c>
      <c r="D57" t="s">
        <v>436</v>
      </c>
      <c r="E57" t="s">
        <v>22</v>
      </c>
      <c r="F57" t="s">
        <v>176</v>
      </c>
      <c r="G5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255</v>
      </c>
      <c r="H57">
        <v>5</v>
      </c>
      <c r="J57">
        <v>76</v>
      </c>
      <c r="L57" s="132">
        <v>0.7</v>
      </c>
    </row>
    <row r="58" spans="1:12" x14ac:dyDescent="0.35">
      <c r="A58" s="93">
        <f>IFERROR(VLOOKUP(B58,Pobočky!$A$1:$C$45,3,FALSE)," ")</f>
        <v>60</v>
      </c>
      <c r="B58" s="93" t="s">
        <v>83</v>
      </c>
      <c r="C58" s="93" t="s">
        <v>433</v>
      </c>
      <c r="D58" t="s">
        <v>439</v>
      </c>
      <c r="G5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306</v>
      </c>
      <c r="H58">
        <v>6</v>
      </c>
      <c r="J58">
        <v>85</v>
      </c>
      <c r="L58" s="131"/>
    </row>
    <row r="59" spans="1:12" x14ac:dyDescent="0.35">
      <c r="A59" s="93">
        <f>IFERROR(VLOOKUP(B59,Pobočky!$A$1:$C$45,3,FALSE)," ")</f>
        <v>60</v>
      </c>
      <c r="B59" s="93" t="s">
        <v>83</v>
      </c>
      <c r="C59" s="93" t="s">
        <v>433</v>
      </c>
      <c r="D59" t="s">
        <v>440</v>
      </c>
      <c r="G5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540</v>
      </c>
      <c r="H59">
        <v>12</v>
      </c>
      <c r="J59">
        <v>75</v>
      </c>
      <c r="L59" s="132"/>
    </row>
    <row r="60" spans="1:12" x14ac:dyDescent="0.35">
      <c r="A60" s="93">
        <f>IFERROR(VLOOKUP(B60,Pobočky!$A$1:$C$45,3,FALSE)," ")</f>
        <v>60</v>
      </c>
      <c r="B60" s="93" t="s">
        <v>83</v>
      </c>
      <c r="C60" s="93" t="s">
        <v>433</v>
      </c>
      <c r="D60" t="s">
        <v>440</v>
      </c>
      <c r="G6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306</v>
      </c>
      <c r="H60">
        <v>6</v>
      </c>
      <c r="J60">
        <v>85</v>
      </c>
    </row>
    <row r="61" spans="1:12" x14ac:dyDescent="0.35">
      <c r="A61" s="93">
        <f>IFERROR(VLOOKUP(B61,Pobočky!$A$1:$C$45,3,FALSE)," ")</f>
        <v>60</v>
      </c>
      <c r="B61" s="93" t="s">
        <v>83</v>
      </c>
      <c r="C61" s="93" t="s">
        <v>433</v>
      </c>
      <c r="D61" t="s">
        <v>440</v>
      </c>
      <c r="G6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117</v>
      </c>
      <c r="H61">
        <v>3</v>
      </c>
      <c r="J61">
        <v>65</v>
      </c>
    </row>
    <row r="62" spans="1:12" x14ac:dyDescent="0.35">
      <c r="A62" s="93">
        <f>IFERROR(VLOOKUP(B62,Pobočky!$A$1:$C$45,3,FALSE)," ")</f>
        <v>60</v>
      </c>
      <c r="B62" s="93" t="s">
        <v>83</v>
      </c>
      <c r="C62" s="93" t="s">
        <v>433</v>
      </c>
      <c r="D62" t="s">
        <v>441</v>
      </c>
      <c r="G6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270</v>
      </c>
      <c r="H62">
        <v>9</v>
      </c>
      <c r="J62">
        <v>50</v>
      </c>
      <c r="K62" t="s">
        <v>442</v>
      </c>
    </row>
    <row r="63" spans="1:12" x14ac:dyDescent="0.35">
      <c r="A63" s="93">
        <f>IFERROR(VLOOKUP(B63,Pobočky!$A$1:$C$45,3,FALSE)," ")</f>
        <v>60</v>
      </c>
      <c r="B63" s="93" t="s">
        <v>83</v>
      </c>
      <c r="C63" s="93" t="s">
        <v>433</v>
      </c>
      <c r="D63" t="s">
        <v>280</v>
      </c>
      <c r="G6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64" spans="1:12" x14ac:dyDescent="0.35">
      <c r="A64" s="93">
        <v>60</v>
      </c>
      <c r="B64" s="93" t="s">
        <v>83</v>
      </c>
      <c r="C64" s="93" t="s">
        <v>433</v>
      </c>
      <c r="D64" t="s">
        <v>443</v>
      </c>
      <c r="G6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65" spans="1:7" x14ac:dyDescent="0.35">
      <c r="A65" s="93">
        <v>60</v>
      </c>
      <c r="B65" s="93" t="s">
        <v>83</v>
      </c>
      <c r="C65" s="93" t="s">
        <v>433</v>
      </c>
      <c r="D65" t="s">
        <v>444</v>
      </c>
      <c r="G6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66" spans="1:7" x14ac:dyDescent="0.35">
      <c r="A66" s="93" t="str">
        <f>IFERROR(VLOOKUP(B66,Pobočky!$A$1:$C$45,3,FALSE)," ")</f>
        <v xml:space="preserve"> </v>
      </c>
      <c r="B66" s="93"/>
      <c r="C66" s="93" t="str">
        <f>IFERROR(VLOOKUP(B66,Pobočky!$A$1:$C$45,2,FALSE)," ")</f>
        <v xml:space="preserve"> </v>
      </c>
      <c r="G6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67" spans="1:7" x14ac:dyDescent="0.35">
      <c r="A67" s="93" t="str">
        <f>IFERROR(VLOOKUP(B67,Pobočky!$A$1:$C$45,3,FALSE)," ")</f>
        <v xml:space="preserve"> </v>
      </c>
      <c r="B67" s="93"/>
      <c r="C67" s="93" t="str">
        <f>IFERROR(VLOOKUP(B67,Pobočky!$A$1:$C$45,2,FALSE)," ")</f>
        <v xml:space="preserve"> </v>
      </c>
      <c r="G6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68" spans="1:7" x14ac:dyDescent="0.35">
      <c r="A68" s="93" t="str">
        <f>IFERROR(VLOOKUP(B68,Pobočky!$A$1:$C$45,3,FALSE)," ")</f>
        <v xml:space="preserve"> </v>
      </c>
      <c r="B68" s="93"/>
      <c r="C68" s="93" t="str">
        <f>IFERROR(VLOOKUP(B68,Pobočky!$A$1:$C$45,2,FALSE)," ")</f>
        <v xml:space="preserve"> </v>
      </c>
      <c r="G6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69" spans="1:7" x14ac:dyDescent="0.35">
      <c r="A69" s="93" t="str">
        <f>IFERROR(VLOOKUP(B69,Pobočky!$A$1:$C$45,3,FALSE)," ")</f>
        <v xml:space="preserve"> </v>
      </c>
      <c r="B69" s="93"/>
      <c r="C69" s="93" t="str">
        <f>IFERROR(VLOOKUP(B69,Pobočky!$A$1:$C$45,2,FALSE)," ")</f>
        <v xml:space="preserve"> </v>
      </c>
      <c r="G6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70" spans="1:7" x14ac:dyDescent="0.35">
      <c r="A70" s="93" t="str">
        <f>IFERROR(VLOOKUP(B70,Pobočky!$A$1:$C$45,3,FALSE)," ")</f>
        <v xml:space="preserve"> </v>
      </c>
      <c r="B70" s="93"/>
      <c r="C70" s="93" t="str">
        <f>IFERROR(VLOOKUP(B70,Pobočky!$A$1:$C$45,2,FALSE)," ")</f>
        <v xml:space="preserve"> </v>
      </c>
      <c r="G7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71" spans="1:7" x14ac:dyDescent="0.35">
      <c r="A71" s="93" t="str">
        <f>IFERROR(VLOOKUP(B71,Pobočky!$A$1:$C$45,3,FALSE)," ")</f>
        <v xml:space="preserve"> </v>
      </c>
      <c r="B71" s="93"/>
      <c r="C71" s="93" t="str">
        <f>IFERROR(VLOOKUP(B71,Pobočky!$A$1:$C$45,2,FALSE)," ")</f>
        <v xml:space="preserve"> </v>
      </c>
      <c r="G7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72" spans="1:7" x14ac:dyDescent="0.35">
      <c r="A72" s="93" t="str">
        <f>IFERROR(VLOOKUP(B72,Pobočky!$A$1:$C$45,3,FALSE)," ")</f>
        <v xml:space="preserve"> </v>
      </c>
      <c r="B72" s="93"/>
      <c r="C72" s="93" t="str">
        <f>IFERROR(VLOOKUP(B72,Pobočky!$A$1:$C$45,2,FALSE)," ")</f>
        <v xml:space="preserve"> </v>
      </c>
      <c r="G7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73" spans="1:7" x14ac:dyDescent="0.35">
      <c r="A73" s="93" t="str">
        <f>IFERROR(VLOOKUP(B73,Pobočky!$A$1:$C$45,3,FALSE)," ")</f>
        <v xml:space="preserve"> </v>
      </c>
      <c r="B73" s="93"/>
      <c r="C73" s="93" t="str">
        <f>IFERROR(VLOOKUP(B73,Pobočky!$A$1:$C$45,2,FALSE)," ")</f>
        <v xml:space="preserve"> </v>
      </c>
      <c r="G7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74" spans="1:7" x14ac:dyDescent="0.35">
      <c r="A74" s="93" t="str">
        <f>IFERROR(VLOOKUP(B74,Pobočky!$A$1:$C$45,3,FALSE)," ")</f>
        <v xml:space="preserve"> </v>
      </c>
      <c r="B74" s="93"/>
      <c r="C74" s="93" t="str">
        <f>IFERROR(VLOOKUP(B74,Pobočky!$A$1:$C$45,2,FALSE)," ")</f>
        <v xml:space="preserve"> </v>
      </c>
      <c r="G7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75" spans="1:7" x14ac:dyDescent="0.35">
      <c r="A75" s="93" t="str">
        <f>IFERROR(VLOOKUP(B75,Pobočky!$A$1:$C$45,3,FALSE)," ")</f>
        <v xml:space="preserve"> </v>
      </c>
      <c r="B75" s="93"/>
      <c r="C75" s="93" t="str">
        <f>IFERROR(VLOOKUP(B75,Pobočky!$A$1:$C$45,2,FALSE)," ")</f>
        <v xml:space="preserve"> </v>
      </c>
      <c r="G7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76" spans="1:7" x14ac:dyDescent="0.35">
      <c r="A76" s="93" t="str">
        <f>IFERROR(VLOOKUP(B76,Pobočky!$A$1:$C$45,3,FALSE)," ")</f>
        <v xml:space="preserve"> </v>
      </c>
      <c r="B76" s="93"/>
      <c r="C76" s="93" t="str">
        <f>IFERROR(VLOOKUP(B76,Pobočky!$A$1:$C$45,2,FALSE)," ")</f>
        <v xml:space="preserve"> </v>
      </c>
      <c r="G7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77" spans="1:7" x14ac:dyDescent="0.35">
      <c r="A77" s="93" t="str">
        <f>IFERROR(VLOOKUP(B77,Pobočky!$A$1:$C$45,3,FALSE)," ")</f>
        <v xml:space="preserve"> </v>
      </c>
      <c r="B77" s="93"/>
      <c r="C77" s="93" t="str">
        <f>IFERROR(VLOOKUP(B77,Pobočky!$A$1:$C$45,2,FALSE)," ")</f>
        <v xml:space="preserve"> </v>
      </c>
      <c r="G7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78" spans="1:7" x14ac:dyDescent="0.35">
      <c r="A78" s="93" t="str">
        <f>IFERROR(VLOOKUP(B78,Pobočky!$A$1:$C$45,3,FALSE)," ")</f>
        <v xml:space="preserve"> </v>
      </c>
      <c r="B78" s="93"/>
      <c r="C78" s="93" t="str">
        <f>IFERROR(VLOOKUP(B78,Pobočky!$A$1:$C$45,2,FALSE)," ")</f>
        <v xml:space="preserve"> </v>
      </c>
      <c r="G7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79" spans="1:7" x14ac:dyDescent="0.35">
      <c r="A79" s="93" t="str">
        <f>IFERROR(VLOOKUP(B79,Pobočky!$A$1:$C$45,3,FALSE)," ")</f>
        <v xml:space="preserve"> </v>
      </c>
      <c r="B79" s="93"/>
      <c r="C79" s="93" t="str">
        <f>IFERROR(VLOOKUP(B79,Pobočky!$A$1:$C$45,2,FALSE)," ")</f>
        <v xml:space="preserve"> </v>
      </c>
      <c r="G7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80" spans="1:7" x14ac:dyDescent="0.35">
      <c r="A80" s="93" t="str">
        <f>IFERROR(VLOOKUP(B80,Pobočky!$A$1:$C$45,3,FALSE)," ")</f>
        <v xml:space="preserve"> </v>
      </c>
      <c r="B80" s="93"/>
      <c r="C80" s="93" t="str">
        <f>IFERROR(VLOOKUP(B80,Pobočky!$A$1:$C$45,2,FALSE)," ")</f>
        <v xml:space="preserve"> </v>
      </c>
      <c r="G8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81" spans="1:7" x14ac:dyDescent="0.35">
      <c r="A81" s="93" t="str">
        <f>IFERROR(VLOOKUP(B81,Pobočky!$A$1:$C$45,3,FALSE)," ")</f>
        <v xml:space="preserve"> </v>
      </c>
      <c r="B81" s="93"/>
      <c r="C81" s="93" t="str">
        <f>IFERROR(VLOOKUP(B81,Pobočky!$A$1:$C$45,2,FALSE)," ")</f>
        <v xml:space="preserve"> </v>
      </c>
      <c r="G8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82" spans="1:7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  <c r="G8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83" spans="1:7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  <c r="G8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84" spans="1:7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G8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85" spans="1:7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86" spans="1:7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87" spans="1:7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88" spans="1:7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89" spans="1:7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90" spans="1:7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91" spans="1:7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92" spans="1:7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93" spans="1:7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94" spans="1:7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95" spans="1:7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96" spans="1:7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411" spans="1:7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  <c r="G411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412" spans="1:7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  <c r="G412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413" spans="1:7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  <c r="G413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414" spans="1:7" x14ac:dyDescent="0.35">
      <c r="A414" s="93" t="str">
        <f>IFERROR(VLOOKUP(B414,Pobočky!$A$1:$C$45,3,FALSE)," ")</f>
        <v xml:space="preserve"> </v>
      </c>
      <c r="B414" s="93"/>
      <c r="C414" s="93" t="str">
        <f>IFERROR(VLOOKUP(B414,Pobočky!$A$1:$C$45,2,FALSE)," ")</f>
        <v xml:space="preserve"> </v>
      </c>
      <c r="G414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415" spans="1:7" x14ac:dyDescent="0.35">
      <c r="A415" s="93" t="str">
        <f>IFERROR(VLOOKUP(B415,Pobočky!$A$1:$C$45,3,FALSE)," ")</f>
        <v xml:space="preserve"> </v>
      </c>
      <c r="B415" s="93"/>
      <c r="C415" s="93" t="str">
        <f>IFERROR(VLOOKUP(B415,Pobočky!$A$1:$C$45,2,FALSE)," ")</f>
        <v xml:space="preserve"> </v>
      </c>
      <c r="G415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416" spans="1:7" x14ac:dyDescent="0.35">
      <c r="A416" s="93" t="str">
        <f>IFERROR(VLOOKUP(B416,Pobočky!$A$1:$C$45,3,FALSE)," ")</f>
        <v xml:space="preserve"> </v>
      </c>
      <c r="B416" s="93"/>
      <c r="C416" s="93" t="str">
        <f>IFERROR(VLOOKUP(B416,Pobočky!$A$1:$C$45,2,FALSE)," ")</f>
        <v xml:space="preserve"> </v>
      </c>
      <c r="G416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  <row r="417" spans="1:7" x14ac:dyDescent="0.35">
      <c r="A417" s="105" t="str">
        <f>IFERROR(VLOOKUP(B417,Pobočky!$A$1:$C$45,3,FALSE)," ")</f>
        <v xml:space="preserve"> </v>
      </c>
      <c r="B417" s="105"/>
      <c r="C417" s="105" t="str">
        <f>IFERROR(VLOOKUP(B417,Pobočky!$A$1:$C$45,2,FALSE)," ")</f>
        <v xml:space="preserve"> </v>
      </c>
      <c r="G417">
        <f>ROUND(Tabulka5789101112131415161718192021222324252627282930313233343536373839404142[[#This Row],[Kapacita - počet polic]]*Tabulka5789101112131415161718192021222324252627282930313233343536373839404142[[#This Row],[Kapacita - rozměr polic]]*IFERROR(VLOOKUP(Tabulka5789101112131415161718192021222324252627282930313233343536373839404142[[#This Row],[Označení]],OCHy[#All],2,FALSE),0.6),0)</f>
        <v>0</v>
      </c>
    </row>
  </sheetData>
  <dataValidations count="2">
    <dataValidation type="list" allowBlank="1" showInputMessage="1" showErrorMessage="1" sqref="E2:E417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  <dataValidation type="list" allowBlank="1" showInputMessage="1" showErrorMessage="1" sqref="L2:L417">
      <formula1>"0 %,10 %,20 %,30 %,40 %,50 %,60 %,70 %,80 %,90 %,100 %"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B2:B417</xm:sqref>
        </x14:dataValidation>
        <x14:dataValidation type="list" allowBlank="1" showInputMessage="1" showErrorMessage="1">
          <x14:formula1>
            <xm:f>Označení!$F$2:$F$50</xm:f>
          </x14:formula1>
          <xm:sqref>F2:F417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L437"/>
  <sheetViews>
    <sheetView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21.54296875" customWidth="1"/>
    <col min="5" max="5" width="14.54296875" customWidth="1"/>
    <col min="6" max="6" width="60" bestFit="1" customWidth="1"/>
    <col min="7" max="7" width="16.26953125" bestFit="1" customWidth="1"/>
    <col min="8" max="8" width="21.0898437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15.1796875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f>IFERROR(VLOOKUP(B2,Pobočky!$A$1:$C$45,3,FALSE)," ")</f>
        <v>58</v>
      </c>
      <c r="B2" s="93" t="s">
        <v>82</v>
      </c>
      <c r="C2" s="93" t="str">
        <f>IFERROR(VLOOKUP(B2,Pobočky!$A$1:$C$45,2,FALSE)," ")</f>
        <v>Jih</v>
      </c>
      <c r="D2" t="s">
        <v>445</v>
      </c>
      <c r="G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619</v>
      </c>
      <c r="H2">
        <v>12</v>
      </c>
      <c r="J2">
        <v>86</v>
      </c>
    </row>
    <row r="3" spans="1:12" x14ac:dyDescent="0.35">
      <c r="A3" s="93">
        <f>IFERROR(VLOOKUP(B3,Pobočky!$A$1:$C$45,3,FALSE)," ")</f>
        <v>58</v>
      </c>
      <c r="B3" s="93" t="s">
        <v>82</v>
      </c>
      <c r="C3" s="93" t="str">
        <f>IFERROR(VLOOKUP(B3,Pobočky!$A$1:$C$45,2,FALSE)," ")</f>
        <v>Jih</v>
      </c>
      <c r="D3" t="s">
        <v>446</v>
      </c>
      <c r="E3" t="s">
        <v>22</v>
      </c>
      <c r="F3" t="s">
        <v>169</v>
      </c>
      <c r="G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40</v>
      </c>
      <c r="H3">
        <v>1</v>
      </c>
      <c r="J3">
        <v>86</v>
      </c>
      <c r="K3" t="s">
        <v>447</v>
      </c>
      <c r="L3" s="112">
        <v>0.7</v>
      </c>
    </row>
    <row r="4" spans="1:12" x14ac:dyDescent="0.35">
      <c r="A4" s="93">
        <f>IFERROR(VLOOKUP(B4,Pobočky!$A$1:$C$45,3,FALSE)," ")</f>
        <v>58</v>
      </c>
      <c r="B4" s="93" t="s">
        <v>82</v>
      </c>
      <c r="C4" s="93" t="str">
        <f>IFERROR(VLOOKUP(B4,Pobočky!$A$1:$C$45,2,FALSE)," ")</f>
        <v>Jih</v>
      </c>
      <c r="D4" t="s">
        <v>446</v>
      </c>
      <c r="E4" t="s">
        <v>22</v>
      </c>
      <c r="F4" t="s">
        <v>169</v>
      </c>
      <c r="G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1602</v>
      </c>
      <c r="H4">
        <v>40.5</v>
      </c>
      <c r="J4">
        <v>86</v>
      </c>
      <c r="K4" t="s">
        <v>448</v>
      </c>
      <c r="L4" s="112">
        <v>0.7</v>
      </c>
    </row>
    <row r="5" spans="1:12" x14ac:dyDescent="0.35">
      <c r="A5" s="93">
        <f>IFERROR(VLOOKUP(B5,Pobočky!$A$1:$C$45,3,FALSE)," ")</f>
        <v>58</v>
      </c>
      <c r="B5" s="93" t="s">
        <v>82</v>
      </c>
      <c r="C5" s="93" t="str">
        <f>IFERROR(VLOOKUP(B5,Pobočky!$A$1:$C$45,2,FALSE)," ")</f>
        <v>Jih</v>
      </c>
      <c r="D5" t="s">
        <v>446</v>
      </c>
      <c r="E5" t="s">
        <v>22</v>
      </c>
      <c r="F5" t="s">
        <v>169</v>
      </c>
      <c r="G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732</v>
      </c>
      <c r="H5">
        <v>18.5</v>
      </c>
      <c r="J5">
        <v>86</v>
      </c>
      <c r="K5" t="s">
        <v>449</v>
      </c>
      <c r="L5" s="112">
        <v>0.7</v>
      </c>
    </row>
    <row r="6" spans="1:12" x14ac:dyDescent="0.35">
      <c r="A6" s="93">
        <f>IFERROR(VLOOKUP(B6,Pobočky!$A$1:$C$45,3,FALSE)," ")</f>
        <v>58</v>
      </c>
      <c r="B6" s="93" t="s">
        <v>82</v>
      </c>
      <c r="C6" s="93" t="str">
        <f>IFERROR(VLOOKUP(B6,Pobočky!$A$1:$C$45,2,FALSE)," ")</f>
        <v>Jih</v>
      </c>
      <c r="D6" t="s">
        <v>446</v>
      </c>
      <c r="E6" t="s">
        <v>22</v>
      </c>
      <c r="F6" t="s">
        <v>169</v>
      </c>
      <c r="G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396</v>
      </c>
      <c r="H6">
        <v>10</v>
      </c>
      <c r="J6">
        <v>86</v>
      </c>
      <c r="K6" t="s">
        <v>450</v>
      </c>
      <c r="L6" s="112">
        <v>0.7</v>
      </c>
    </row>
    <row r="7" spans="1:12" x14ac:dyDescent="0.35">
      <c r="A7" s="93">
        <f>IFERROR(VLOOKUP(B7,Pobočky!$A$1:$C$45,3,FALSE)," ")</f>
        <v>58</v>
      </c>
      <c r="B7" s="93" t="s">
        <v>82</v>
      </c>
      <c r="C7" s="93" t="str">
        <f>IFERROR(VLOOKUP(B7,Pobočky!$A$1:$C$45,2,FALSE)," ")</f>
        <v>Jih</v>
      </c>
      <c r="D7" t="s">
        <v>446</v>
      </c>
      <c r="E7" t="s">
        <v>22</v>
      </c>
      <c r="F7" t="s">
        <v>169</v>
      </c>
      <c r="G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712</v>
      </c>
      <c r="H7">
        <v>18</v>
      </c>
      <c r="J7">
        <v>86</v>
      </c>
      <c r="K7" t="s">
        <v>451</v>
      </c>
      <c r="L7" s="112">
        <v>0.7</v>
      </c>
    </row>
    <row r="8" spans="1:12" x14ac:dyDescent="0.35">
      <c r="A8" s="93">
        <f>IFERROR(VLOOKUP(B8,Pobočky!$A$1:$C$45,3,FALSE)," ")</f>
        <v>58</v>
      </c>
      <c r="B8" s="93" t="s">
        <v>82</v>
      </c>
      <c r="C8" s="93" t="str">
        <f>IFERROR(VLOOKUP(B8,Pobočky!$A$1:$C$45,2,FALSE)," ")</f>
        <v>Jih</v>
      </c>
      <c r="D8" t="s">
        <v>446</v>
      </c>
      <c r="E8" t="s">
        <v>22</v>
      </c>
      <c r="F8" t="s">
        <v>143</v>
      </c>
      <c r="G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98</v>
      </c>
      <c r="H8">
        <v>3</v>
      </c>
      <c r="J8">
        <v>86</v>
      </c>
      <c r="K8" t="s">
        <v>452</v>
      </c>
      <c r="L8" s="112">
        <v>0.7</v>
      </c>
    </row>
    <row r="9" spans="1:12" x14ac:dyDescent="0.35">
      <c r="A9" s="93">
        <f>IFERROR(VLOOKUP(B9,Pobočky!$A$1:$C$45,3,FALSE)," ")</f>
        <v>58</v>
      </c>
      <c r="B9" s="93" t="s">
        <v>82</v>
      </c>
      <c r="C9" s="93" t="str">
        <f>IFERROR(VLOOKUP(B9,Pobočky!$A$1:$C$45,2,FALSE)," ")</f>
        <v>Jih</v>
      </c>
      <c r="D9" t="s">
        <v>446</v>
      </c>
      <c r="E9" t="s">
        <v>22</v>
      </c>
      <c r="F9" t="s">
        <v>158</v>
      </c>
      <c r="G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40</v>
      </c>
      <c r="H9">
        <v>1</v>
      </c>
      <c r="J9">
        <v>86</v>
      </c>
      <c r="K9" t="s">
        <v>452</v>
      </c>
      <c r="L9" s="112">
        <v>0.7</v>
      </c>
    </row>
    <row r="10" spans="1:12" x14ac:dyDescent="0.35">
      <c r="A10" s="93">
        <f>IFERROR(VLOOKUP(B10,Pobočky!$A$1:$C$45,3,FALSE)," ")</f>
        <v>58</v>
      </c>
      <c r="B10" s="93" t="s">
        <v>82</v>
      </c>
      <c r="C10" s="93" t="str">
        <f>IFERROR(VLOOKUP(B10,Pobočky!$A$1:$C$45,2,FALSE)," ")</f>
        <v>Jih</v>
      </c>
      <c r="D10" t="s">
        <v>446</v>
      </c>
      <c r="E10" t="s">
        <v>22</v>
      </c>
      <c r="G1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103</v>
      </c>
      <c r="H10">
        <v>2</v>
      </c>
      <c r="J10">
        <v>86</v>
      </c>
      <c r="K10" t="s">
        <v>453</v>
      </c>
      <c r="L10" s="112">
        <v>0.7</v>
      </c>
    </row>
    <row r="11" spans="1:12" x14ac:dyDescent="0.35">
      <c r="A11" s="93">
        <f>IFERROR(VLOOKUP(B11,Pobočky!$A$1:$C$45,3,FALSE)," ")</f>
        <v>58</v>
      </c>
      <c r="B11" s="93" t="s">
        <v>82</v>
      </c>
      <c r="C11" s="93" t="str">
        <f>IFERROR(VLOOKUP(B11,Pobočky!$A$1:$C$45,2,FALSE)," ")</f>
        <v>Jih</v>
      </c>
      <c r="D11" t="s">
        <v>454</v>
      </c>
      <c r="E11" t="s">
        <v>22</v>
      </c>
      <c r="G1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  <c r="K11" t="s">
        <v>455</v>
      </c>
    </row>
    <row r="12" spans="1:12" x14ac:dyDescent="0.35">
      <c r="A12" s="93">
        <f>IFERROR(VLOOKUP(B12,Pobočky!$A$1:$C$45,3,FALSE)," ")</f>
        <v>58</v>
      </c>
      <c r="B12" s="93" t="s">
        <v>82</v>
      </c>
      <c r="C12" s="93" t="str">
        <f>IFERROR(VLOOKUP(B12,Pobočky!$A$1:$C$45,2,FALSE)," ")</f>
        <v>Jih</v>
      </c>
      <c r="D12" t="s">
        <v>456</v>
      </c>
      <c r="E12" t="s">
        <v>22</v>
      </c>
      <c r="F12" t="s">
        <v>169</v>
      </c>
      <c r="G1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237</v>
      </c>
      <c r="H12">
        <v>6</v>
      </c>
      <c r="J12">
        <v>86</v>
      </c>
      <c r="L12" s="112">
        <v>0.7</v>
      </c>
    </row>
    <row r="13" spans="1:12" x14ac:dyDescent="0.35">
      <c r="A13" s="93">
        <f>IFERROR(VLOOKUP(B13,Pobočky!$A$1:$C$45,3,FALSE)," ")</f>
        <v>58</v>
      </c>
      <c r="B13" s="93" t="s">
        <v>82</v>
      </c>
      <c r="C13" s="93" t="str">
        <f>IFERROR(VLOOKUP(B13,Pobočky!$A$1:$C$45,2,FALSE)," ")</f>
        <v>Jih</v>
      </c>
      <c r="D13" t="s">
        <v>457</v>
      </c>
      <c r="E13" t="s">
        <v>22</v>
      </c>
      <c r="F13" t="s">
        <v>169</v>
      </c>
      <c r="G1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5980</v>
      </c>
      <c r="H13">
        <v>130</v>
      </c>
      <c r="J13">
        <v>100</v>
      </c>
      <c r="K13" t="s">
        <v>458</v>
      </c>
      <c r="L13" s="112">
        <v>0.9</v>
      </c>
    </row>
    <row r="14" spans="1:12" x14ac:dyDescent="0.35">
      <c r="A14" s="93">
        <f>IFERROR(VLOOKUP(B14,Pobočky!$A$1:$C$45,3,FALSE)," ")</f>
        <v>58</v>
      </c>
      <c r="B14" s="93" t="s">
        <v>82</v>
      </c>
      <c r="C14" s="93" t="str">
        <f>IFERROR(VLOOKUP(B14,Pobočky!$A$1:$C$45,2,FALSE)," ")</f>
        <v>Jih</v>
      </c>
      <c r="D14" t="s">
        <v>457</v>
      </c>
      <c r="E14" t="s">
        <v>22</v>
      </c>
      <c r="G1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480</v>
      </c>
      <c r="H14">
        <v>8</v>
      </c>
      <c r="J14">
        <v>100</v>
      </c>
      <c r="K14" t="s">
        <v>459</v>
      </c>
      <c r="L14" s="112">
        <v>0.9</v>
      </c>
    </row>
    <row r="15" spans="1:12" x14ac:dyDescent="0.35">
      <c r="A15" s="93">
        <f>IFERROR(VLOOKUP(B15,Pobočky!$A$1:$C$45,3,FALSE)," ")</f>
        <v>58</v>
      </c>
      <c r="B15" s="93" t="s">
        <v>82</v>
      </c>
      <c r="C15" s="93" t="str">
        <f>IFERROR(VLOOKUP(B15,Pobočky!$A$1:$C$45,2,FALSE)," ")</f>
        <v>Jih</v>
      </c>
      <c r="D15" t="s">
        <v>457</v>
      </c>
      <c r="E15" t="s">
        <v>22</v>
      </c>
      <c r="G1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240</v>
      </c>
      <c r="H15">
        <v>4</v>
      </c>
      <c r="J15">
        <v>100</v>
      </c>
      <c r="K15" t="s">
        <v>460</v>
      </c>
      <c r="L15" s="112">
        <v>0.9</v>
      </c>
    </row>
    <row r="16" spans="1:12" x14ac:dyDescent="0.35">
      <c r="A16" s="93">
        <f>IFERROR(VLOOKUP(B16,Pobočky!$A$1:$C$45,3,FALSE)," ")</f>
        <v>58</v>
      </c>
      <c r="B16" s="93" t="s">
        <v>82</v>
      </c>
      <c r="C16" s="93" t="str">
        <f>IFERROR(VLOOKUP(B16,Pobočky!$A$1:$C$45,2,FALSE)," ")</f>
        <v>Jih</v>
      </c>
      <c r="D16" t="s">
        <v>457</v>
      </c>
      <c r="E16" t="s">
        <v>22</v>
      </c>
      <c r="G1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1440</v>
      </c>
      <c r="H16">
        <v>24</v>
      </c>
      <c r="J16">
        <v>100</v>
      </c>
      <c r="K16" t="s">
        <v>461</v>
      </c>
      <c r="L16" s="112">
        <v>0.9</v>
      </c>
    </row>
    <row r="17" spans="1:12" x14ac:dyDescent="0.35">
      <c r="A17" s="93">
        <f>IFERROR(VLOOKUP(B17,Pobočky!$A$1:$C$45,3,FALSE)," ")</f>
        <v>58</v>
      </c>
      <c r="B17" s="93" t="s">
        <v>82</v>
      </c>
      <c r="C17" s="93" t="str">
        <f>IFERROR(VLOOKUP(B17,Pobočky!$A$1:$C$45,2,FALSE)," ")</f>
        <v>Jih</v>
      </c>
      <c r="D17" t="s">
        <v>462</v>
      </c>
      <c r="E17" t="s">
        <v>20</v>
      </c>
      <c r="F17" t="s">
        <v>97</v>
      </c>
      <c r="G1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186</v>
      </c>
      <c r="H17">
        <v>6</v>
      </c>
      <c r="J17">
        <v>86</v>
      </c>
      <c r="K17" t="s">
        <v>463</v>
      </c>
    </row>
    <row r="18" spans="1:12" x14ac:dyDescent="0.35">
      <c r="A18" s="93">
        <f>IFERROR(VLOOKUP(B18,Pobočky!$A$1:$C$45,3,FALSE)," ")</f>
        <v>58</v>
      </c>
      <c r="B18" s="93" t="s">
        <v>82</v>
      </c>
      <c r="C18" s="93" t="str">
        <f>IFERROR(VLOOKUP(B18,Pobočky!$A$1:$C$45,2,FALSE)," ")</f>
        <v>Jih</v>
      </c>
      <c r="D18" t="s">
        <v>464</v>
      </c>
      <c r="E18" t="s">
        <v>20</v>
      </c>
      <c r="F18" t="s">
        <v>130</v>
      </c>
      <c r="G1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12136</v>
      </c>
      <c r="H18">
        <v>252</v>
      </c>
      <c r="J18">
        <v>86</v>
      </c>
      <c r="L18" s="112">
        <v>0.7</v>
      </c>
    </row>
    <row r="19" spans="1:12" x14ac:dyDescent="0.35">
      <c r="A19" s="93">
        <f>IFERROR(VLOOKUP(B19,Pobočky!$A$1:$C$45,3,FALSE)," ")</f>
        <v>58</v>
      </c>
      <c r="B19" s="93" t="s">
        <v>82</v>
      </c>
      <c r="C19" s="93" t="str">
        <f>IFERROR(VLOOKUP(B19,Pobočky!$A$1:$C$45,2,FALSE)," ")</f>
        <v>Jih</v>
      </c>
      <c r="D19" t="s">
        <v>464</v>
      </c>
      <c r="E19" t="s">
        <v>20</v>
      </c>
      <c r="F19" t="s">
        <v>130</v>
      </c>
      <c r="G1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339</v>
      </c>
      <c r="H19">
        <v>6</v>
      </c>
      <c r="J19">
        <v>101</v>
      </c>
      <c r="L19" s="112">
        <v>0.7</v>
      </c>
    </row>
    <row r="20" spans="1:12" x14ac:dyDescent="0.35">
      <c r="A20" s="93">
        <f>IFERROR(VLOOKUP(B20,Pobočky!$A$1:$C$45,3,FALSE)," ")</f>
        <v>58</v>
      </c>
      <c r="B20" s="93" t="s">
        <v>82</v>
      </c>
      <c r="C20" s="93" t="str">
        <f>IFERROR(VLOOKUP(B20,Pobočky!$A$1:$C$45,2,FALSE)," ")</f>
        <v>Jih</v>
      </c>
      <c r="D20" t="s">
        <v>464</v>
      </c>
      <c r="E20" t="s">
        <v>20</v>
      </c>
      <c r="F20" t="s">
        <v>130</v>
      </c>
      <c r="G2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161</v>
      </c>
      <c r="H20">
        <v>6</v>
      </c>
      <c r="J20">
        <v>48</v>
      </c>
      <c r="L20" s="112">
        <v>0.7</v>
      </c>
    </row>
    <row r="21" spans="1:12" x14ac:dyDescent="0.35">
      <c r="A21" s="93">
        <f>IFERROR(VLOOKUP(B21,Pobočky!$A$1:$C$45,3,FALSE)," ")</f>
        <v>58</v>
      </c>
      <c r="B21" s="93" t="s">
        <v>82</v>
      </c>
      <c r="C21" s="93" t="str">
        <f>IFERROR(VLOOKUP(B21,Pobočky!$A$1:$C$45,2,FALSE)," ")</f>
        <v>Jih</v>
      </c>
      <c r="D21" t="s">
        <v>464</v>
      </c>
      <c r="E21" t="s">
        <v>20</v>
      </c>
      <c r="F21" t="s">
        <v>130</v>
      </c>
      <c r="G2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131</v>
      </c>
      <c r="H21">
        <v>6</v>
      </c>
      <c r="J21">
        <v>39</v>
      </c>
      <c r="L21" s="112">
        <v>0.7</v>
      </c>
    </row>
    <row r="22" spans="1:12" x14ac:dyDescent="0.35">
      <c r="A22" s="93">
        <f>IFERROR(VLOOKUP(B22,Pobočky!$A$1:$C$45,3,FALSE)," ")</f>
        <v>58</v>
      </c>
      <c r="B22" s="93" t="s">
        <v>82</v>
      </c>
      <c r="C22" s="93" t="str">
        <f>IFERROR(VLOOKUP(B22,Pobočky!$A$1:$C$45,2,FALSE)," ")</f>
        <v>Jih</v>
      </c>
      <c r="D22" t="s">
        <v>464</v>
      </c>
      <c r="E22" t="s">
        <v>20</v>
      </c>
      <c r="F22" t="s">
        <v>183</v>
      </c>
      <c r="G2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578</v>
      </c>
      <c r="H22">
        <v>21</v>
      </c>
      <c r="J22">
        <v>86</v>
      </c>
      <c r="L22" s="112">
        <v>0.7</v>
      </c>
    </row>
    <row r="23" spans="1:12" x14ac:dyDescent="0.35">
      <c r="A23" s="93">
        <f>IFERROR(VLOOKUP(B23,Pobočky!$A$1:$C$45,3,FALSE)," ")</f>
        <v>58</v>
      </c>
      <c r="B23" s="93" t="s">
        <v>82</v>
      </c>
      <c r="C23" s="93" t="str">
        <f>IFERROR(VLOOKUP(B23,Pobočky!$A$1:$C$45,2,FALSE)," ")</f>
        <v>Jih</v>
      </c>
      <c r="D23" t="s">
        <v>464</v>
      </c>
      <c r="E23" t="s">
        <v>20</v>
      </c>
      <c r="F23" t="s">
        <v>181</v>
      </c>
      <c r="G2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1084</v>
      </c>
      <c r="H23">
        <v>42</v>
      </c>
      <c r="J23">
        <v>86</v>
      </c>
      <c r="L23" s="112">
        <v>0.7</v>
      </c>
    </row>
    <row r="24" spans="1:12" x14ac:dyDescent="0.35">
      <c r="A24" s="93">
        <f>IFERROR(VLOOKUP(B24,Pobočky!$A$1:$C$45,3,FALSE)," ")</f>
        <v>58</v>
      </c>
      <c r="B24" s="93" t="s">
        <v>82</v>
      </c>
      <c r="C24" s="93" t="str">
        <f>IFERROR(VLOOKUP(B24,Pobočky!$A$1:$C$45,2,FALSE)," ")</f>
        <v>Jih</v>
      </c>
      <c r="D24" t="s">
        <v>464</v>
      </c>
      <c r="E24" t="s">
        <v>20</v>
      </c>
      <c r="F24" t="s">
        <v>193</v>
      </c>
      <c r="G2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640</v>
      </c>
      <c r="H24">
        <v>24</v>
      </c>
      <c r="J24">
        <v>86</v>
      </c>
      <c r="L24" s="112">
        <v>0.7</v>
      </c>
    </row>
    <row r="25" spans="1:12" x14ac:dyDescent="0.35">
      <c r="A25" s="93">
        <f>IFERROR(VLOOKUP(B25,Pobočky!$A$1:$C$45,3,FALSE)," ")</f>
        <v>58</v>
      </c>
      <c r="B25" s="93" t="s">
        <v>82</v>
      </c>
      <c r="C25" s="93" t="str">
        <f>IFERROR(VLOOKUP(B25,Pobočky!$A$1:$C$45,2,FALSE)," ")</f>
        <v>Jih</v>
      </c>
      <c r="D25" t="s">
        <v>464</v>
      </c>
      <c r="E25" t="s">
        <v>20</v>
      </c>
      <c r="F25" t="s">
        <v>192</v>
      </c>
      <c r="G2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660</v>
      </c>
      <c r="H25">
        <v>24</v>
      </c>
      <c r="J25">
        <v>86</v>
      </c>
      <c r="L25" s="112">
        <v>0.7</v>
      </c>
    </row>
    <row r="26" spans="1:12" x14ac:dyDescent="0.35">
      <c r="A26" s="93">
        <f>IFERROR(VLOOKUP(B26,Pobočky!$A$1:$C$45,3,FALSE)," ")</f>
        <v>58</v>
      </c>
      <c r="B26" s="93" t="s">
        <v>82</v>
      </c>
      <c r="C26" s="93" t="str">
        <f>IFERROR(VLOOKUP(B26,Pobočky!$A$1:$C$45,2,FALSE)," ")</f>
        <v>Jih</v>
      </c>
      <c r="D26" t="s">
        <v>464</v>
      </c>
      <c r="E26" t="s">
        <v>20</v>
      </c>
      <c r="F26" t="s">
        <v>261</v>
      </c>
      <c r="G2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1084</v>
      </c>
      <c r="H26">
        <v>21</v>
      </c>
      <c r="J26">
        <v>86</v>
      </c>
      <c r="K26" t="s">
        <v>119</v>
      </c>
      <c r="L26" s="112">
        <v>0.7</v>
      </c>
    </row>
    <row r="27" spans="1:12" x14ac:dyDescent="0.35">
      <c r="A27" s="93">
        <f>IFERROR(VLOOKUP(B27,Pobočky!$A$1:$C$45,3,FALSE)," ")</f>
        <v>58</v>
      </c>
      <c r="B27" s="93" t="s">
        <v>82</v>
      </c>
      <c r="C27" s="93" t="str">
        <f>IFERROR(VLOOKUP(B27,Pobočky!$A$1:$C$45,2,FALSE)," ")</f>
        <v>Jih</v>
      </c>
      <c r="D27" t="s">
        <v>464</v>
      </c>
      <c r="E27" t="s">
        <v>20</v>
      </c>
      <c r="F27" t="s">
        <v>97</v>
      </c>
      <c r="G2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46</v>
      </c>
      <c r="H27">
        <v>1.5</v>
      </c>
      <c r="J27">
        <v>86</v>
      </c>
      <c r="K27" t="s">
        <v>224</v>
      </c>
      <c r="L27" s="112">
        <v>0.7</v>
      </c>
    </row>
    <row r="28" spans="1:12" x14ac:dyDescent="0.35">
      <c r="A28" s="93">
        <f>IFERROR(VLOOKUP(B28,Pobočky!$A$1:$C$45,3,FALSE)," ")</f>
        <v>58</v>
      </c>
      <c r="B28" s="93" t="s">
        <v>82</v>
      </c>
      <c r="C28" s="93" t="str">
        <f>IFERROR(VLOOKUP(B28,Pobočky!$A$1:$C$45,2,FALSE)," ")</f>
        <v>Jih</v>
      </c>
      <c r="D28" t="s">
        <v>464</v>
      </c>
      <c r="E28" t="s">
        <v>20</v>
      </c>
      <c r="F28" t="s">
        <v>97</v>
      </c>
      <c r="G2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31</v>
      </c>
      <c r="H28">
        <v>1</v>
      </c>
      <c r="J28">
        <v>86</v>
      </c>
      <c r="K28" t="s">
        <v>225</v>
      </c>
      <c r="L28" s="112">
        <v>0.7</v>
      </c>
    </row>
    <row r="29" spans="1:12" x14ac:dyDescent="0.35">
      <c r="A29" s="93">
        <f>IFERROR(VLOOKUP(B29,Pobočky!$A$1:$C$45,3,FALSE)," ")</f>
        <v>58</v>
      </c>
      <c r="B29" s="93" t="s">
        <v>82</v>
      </c>
      <c r="C29" s="93" t="str">
        <f>IFERROR(VLOOKUP(B29,Pobočky!$A$1:$C$45,2,FALSE)," ")</f>
        <v>Jih</v>
      </c>
      <c r="D29" t="s">
        <v>464</v>
      </c>
      <c r="E29" t="s">
        <v>20</v>
      </c>
      <c r="F29" t="s">
        <v>97</v>
      </c>
      <c r="G2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124</v>
      </c>
      <c r="H29">
        <v>4</v>
      </c>
      <c r="J29">
        <v>86</v>
      </c>
      <c r="K29" t="s">
        <v>226</v>
      </c>
      <c r="L29" s="112">
        <v>0.7</v>
      </c>
    </row>
    <row r="30" spans="1:12" x14ac:dyDescent="0.35">
      <c r="A30" s="93">
        <f>IFERROR(VLOOKUP(B30,Pobočky!$A$1:$C$45,3,FALSE)," ")</f>
        <v>58</v>
      </c>
      <c r="B30" s="93" t="s">
        <v>82</v>
      </c>
      <c r="C30" s="93" t="str">
        <f>IFERROR(VLOOKUP(B30,Pobočky!$A$1:$C$45,2,FALSE)," ")</f>
        <v>Jih</v>
      </c>
      <c r="D30" t="s">
        <v>464</v>
      </c>
      <c r="E30" t="s">
        <v>20</v>
      </c>
      <c r="F30" t="s">
        <v>97</v>
      </c>
      <c r="G3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433</v>
      </c>
      <c r="H30">
        <v>14</v>
      </c>
      <c r="J30">
        <v>86</v>
      </c>
      <c r="K30" t="s">
        <v>227</v>
      </c>
      <c r="L30" s="112">
        <v>0.7</v>
      </c>
    </row>
    <row r="31" spans="1:12" x14ac:dyDescent="0.35">
      <c r="A31" s="93">
        <f>IFERROR(VLOOKUP(B31,Pobočky!$A$1:$C$45,3,FALSE)," ")</f>
        <v>58</v>
      </c>
      <c r="B31" s="93" t="s">
        <v>82</v>
      </c>
      <c r="C31" s="93" t="str">
        <f>IFERROR(VLOOKUP(B31,Pobočky!$A$1:$C$45,2,FALSE)," ")</f>
        <v>Jih</v>
      </c>
      <c r="D31" t="s">
        <v>464</v>
      </c>
      <c r="E31" t="s">
        <v>20</v>
      </c>
      <c r="F31" t="s">
        <v>97</v>
      </c>
      <c r="G3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31</v>
      </c>
      <c r="H31">
        <v>1</v>
      </c>
      <c r="J31">
        <v>86</v>
      </c>
      <c r="K31" t="s">
        <v>228</v>
      </c>
      <c r="L31" s="112">
        <v>0.7</v>
      </c>
    </row>
    <row r="32" spans="1:12" x14ac:dyDescent="0.35">
      <c r="A32" s="93">
        <f>IFERROR(VLOOKUP(B32,Pobočky!$A$1:$C$45,3,FALSE)," ")</f>
        <v>58</v>
      </c>
      <c r="B32" s="93" t="s">
        <v>82</v>
      </c>
      <c r="C32" s="93" t="str">
        <f>IFERROR(VLOOKUP(B32,Pobočky!$A$1:$C$45,2,FALSE)," ")</f>
        <v>Jih</v>
      </c>
      <c r="D32" t="s">
        <v>464</v>
      </c>
      <c r="E32" t="s">
        <v>20</v>
      </c>
      <c r="F32" t="s">
        <v>97</v>
      </c>
      <c r="G3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62</v>
      </c>
      <c r="H32">
        <v>2</v>
      </c>
      <c r="J32">
        <v>86</v>
      </c>
      <c r="K32" t="s">
        <v>120</v>
      </c>
      <c r="L32" s="112">
        <v>0.7</v>
      </c>
    </row>
    <row r="33" spans="1:12" x14ac:dyDescent="0.35">
      <c r="A33" s="93">
        <f>IFERROR(VLOOKUP(B33,Pobočky!$A$1:$C$45,3,FALSE)," ")</f>
        <v>58</v>
      </c>
      <c r="B33" s="93" t="s">
        <v>82</v>
      </c>
      <c r="C33" s="93" t="str">
        <f>IFERROR(VLOOKUP(B33,Pobočky!$A$1:$C$45,2,FALSE)," ")</f>
        <v>Jih</v>
      </c>
      <c r="D33" t="s">
        <v>465</v>
      </c>
      <c r="G3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774</v>
      </c>
      <c r="H33">
        <v>15</v>
      </c>
      <c r="J33">
        <v>86</v>
      </c>
      <c r="K33" t="s">
        <v>466</v>
      </c>
      <c r="L33" s="112"/>
    </row>
    <row r="34" spans="1:12" x14ac:dyDescent="0.35">
      <c r="A34" s="93">
        <f>IFERROR(VLOOKUP(B34,Pobočky!$A$1:$C$45,3,FALSE)," ")</f>
        <v>58</v>
      </c>
      <c r="B34" s="93" t="s">
        <v>82</v>
      </c>
      <c r="C34" s="93" t="str">
        <f>IFERROR(VLOOKUP(B34,Pobočky!$A$1:$C$45,2,FALSE)," ")</f>
        <v>Jih</v>
      </c>
      <c r="D34" t="s">
        <v>467</v>
      </c>
      <c r="E34" t="s">
        <v>20</v>
      </c>
      <c r="F34" t="s">
        <v>130</v>
      </c>
      <c r="G3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207</v>
      </c>
      <c r="H34">
        <v>5</v>
      </c>
      <c r="J34">
        <v>74</v>
      </c>
      <c r="K34" t="s">
        <v>282</v>
      </c>
      <c r="L34" s="112"/>
    </row>
    <row r="35" spans="1:12" x14ac:dyDescent="0.35">
      <c r="A35" s="93">
        <f>IFERROR(VLOOKUP(B35,Pobočky!$A$1:$C$45,3,FALSE)," ")</f>
        <v>58</v>
      </c>
      <c r="B35" s="93" t="s">
        <v>82</v>
      </c>
      <c r="C35" s="93" t="str">
        <f>IFERROR(VLOOKUP(B35,Pobočky!$A$1:$C$45,2,FALSE)," ")</f>
        <v>Jih</v>
      </c>
      <c r="D35" t="s">
        <v>468</v>
      </c>
      <c r="G3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206</v>
      </c>
      <c r="H35">
        <v>4</v>
      </c>
      <c r="J35">
        <v>86</v>
      </c>
      <c r="K35" t="s">
        <v>469</v>
      </c>
      <c r="L35" s="112"/>
    </row>
    <row r="36" spans="1:12" x14ac:dyDescent="0.35">
      <c r="A36" s="93">
        <f>IFERROR(VLOOKUP(B36,Pobočky!$A$1:$C$45,3,FALSE)," ")</f>
        <v>58</v>
      </c>
      <c r="B36" s="93" t="s">
        <v>82</v>
      </c>
      <c r="C36" s="93" t="str">
        <f>IFERROR(VLOOKUP(B36,Pobočky!$A$1:$C$45,2,FALSE)," ")</f>
        <v>Jih</v>
      </c>
      <c r="D36" t="s">
        <v>470</v>
      </c>
      <c r="E36" t="s">
        <v>14</v>
      </c>
      <c r="F36" t="s">
        <v>130</v>
      </c>
      <c r="G3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128</v>
      </c>
      <c r="H36">
        <v>6</v>
      </c>
      <c r="J36">
        <v>38</v>
      </c>
      <c r="K36" t="s">
        <v>282</v>
      </c>
      <c r="L36" s="112"/>
    </row>
    <row r="37" spans="1:12" x14ac:dyDescent="0.35">
      <c r="A37" s="93">
        <f>IFERROR(VLOOKUP(B37,Pobočky!$A$1:$C$45,3,FALSE)," ")</f>
        <v>58</v>
      </c>
      <c r="B37" s="93" t="s">
        <v>82</v>
      </c>
      <c r="C37" s="93" t="str">
        <f>IFERROR(VLOOKUP(B37,Pobočky!$A$1:$C$45,2,FALSE)," ")</f>
        <v>Jih</v>
      </c>
      <c r="D37" t="s">
        <v>471</v>
      </c>
      <c r="E37" t="s">
        <v>14</v>
      </c>
      <c r="F37" t="s">
        <v>130</v>
      </c>
      <c r="G3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276</v>
      </c>
      <c r="H37">
        <v>6</v>
      </c>
      <c r="J37">
        <v>82</v>
      </c>
      <c r="K37" t="s">
        <v>36</v>
      </c>
      <c r="L37" s="112">
        <v>0.5</v>
      </c>
    </row>
    <row r="38" spans="1:12" x14ac:dyDescent="0.35">
      <c r="A38" s="93">
        <f>IFERROR(VLOOKUP(B38,Pobočky!$A$1:$C$45,3,FALSE)," ")</f>
        <v>58</v>
      </c>
      <c r="B38" s="93" t="s">
        <v>82</v>
      </c>
      <c r="C38" s="93" t="str">
        <f>IFERROR(VLOOKUP(B38,Pobočky!$A$1:$C$45,2,FALSE)," ")</f>
        <v>Jih</v>
      </c>
      <c r="D38" t="s">
        <v>472</v>
      </c>
      <c r="E38" t="s">
        <v>20</v>
      </c>
      <c r="F38" t="s">
        <v>130</v>
      </c>
      <c r="G3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289</v>
      </c>
      <c r="H38">
        <v>6</v>
      </c>
      <c r="J38">
        <v>86</v>
      </c>
      <c r="L38" s="112">
        <v>0.5</v>
      </c>
    </row>
    <row r="39" spans="1:12" x14ac:dyDescent="0.35">
      <c r="A39" s="105">
        <f>IFERROR(VLOOKUP(B39,Pobočky!$A$1:$C$45,3,FALSE)," ")</f>
        <v>58</v>
      </c>
      <c r="B39" s="93" t="s">
        <v>82</v>
      </c>
      <c r="C39" s="105" t="str">
        <f>IFERROR(VLOOKUP(B39,Pobočky!$A$1:$C$45,2,FALSE)," ")</f>
        <v>Jih</v>
      </c>
      <c r="D39" t="s">
        <v>472</v>
      </c>
      <c r="E39" t="s">
        <v>20</v>
      </c>
      <c r="F39" t="s">
        <v>130</v>
      </c>
      <c r="G3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252</v>
      </c>
      <c r="H39">
        <v>6</v>
      </c>
      <c r="J39">
        <v>75</v>
      </c>
      <c r="L39" s="112">
        <v>0.5</v>
      </c>
    </row>
    <row r="40" spans="1:12" x14ac:dyDescent="0.35">
      <c r="A40" s="93">
        <f>IFERROR(VLOOKUP(B40,Pobočky!$A$1:$C$45,3,FALSE)," ")</f>
        <v>58</v>
      </c>
      <c r="B40" s="93" t="s">
        <v>82</v>
      </c>
      <c r="C40" s="93" t="str">
        <f>IFERROR(VLOOKUP(B40,Pobočky!$A$1:$C$45,2,FALSE)," ")</f>
        <v>Jih</v>
      </c>
      <c r="D40" t="s">
        <v>473</v>
      </c>
      <c r="E40" t="s">
        <v>20</v>
      </c>
      <c r="F40" t="s">
        <v>130</v>
      </c>
      <c r="G4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96</v>
      </c>
      <c r="H40">
        <v>2</v>
      </c>
      <c r="J40">
        <v>86</v>
      </c>
      <c r="K40" t="s">
        <v>474</v>
      </c>
      <c r="L40" s="112">
        <v>0.7</v>
      </c>
    </row>
    <row r="41" spans="1:12" x14ac:dyDescent="0.35">
      <c r="A41" s="93">
        <f>IFERROR(VLOOKUP(B41,Pobočky!$A$1:$C$45,3,FALSE)," ")</f>
        <v>58</v>
      </c>
      <c r="B41" s="93" t="s">
        <v>82</v>
      </c>
      <c r="C41" s="93" t="str">
        <f>IFERROR(VLOOKUP(B41,Pobočky!$A$1:$C$45,2,FALSE)," ")</f>
        <v>Jih</v>
      </c>
      <c r="D41" t="s">
        <v>473</v>
      </c>
      <c r="E41" t="s">
        <v>14</v>
      </c>
      <c r="F41" t="s">
        <v>130</v>
      </c>
      <c r="G4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2119</v>
      </c>
      <c r="H41">
        <v>44</v>
      </c>
      <c r="J41">
        <v>86</v>
      </c>
      <c r="K41" t="s">
        <v>34</v>
      </c>
      <c r="L41" s="112">
        <v>0.7</v>
      </c>
    </row>
    <row r="42" spans="1:12" x14ac:dyDescent="0.35">
      <c r="A42" s="93">
        <f>IFERROR(VLOOKUP(B42,Pobočky!$A$1:$C$45,3,FALSE)," ")</f>
        <v>58</v>
      </c>
      <c r="B42" s="93" t="s">
        <v>82</v>
      </c>
      <c r="C42" s="93" t="str">
        <f>IFERROR(VLOOKUP(B42,Pobočky!$A$1:$C$45,2,FALSE)," ")</f>
        <v>Jih</v>
      </c>
      <c r="D42" t="s">
        <v>473</v>
      </c>
      <c r="E42" t="s">
        <v>14</v>
      </c>
      <c r="F42" t="s">
        <v>130</v>
      </c>
      <c r="G4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339</v>
      </c>
      <c r="H42">
        <v>6</v>
      </c>
      <c r="J42">
        <v>101</v>
      </c>
      <c r="K42" t="s">
        <v>34</v>
      </c>
      <c r="L42" s="112">
        <v>0.7</v>
      </c>
    </row>
    <row r="43" spans="1:12" x14ac:dyDescent="0.35">
      <c r="A43" s="93">
        <f>IFERROR(VLOOKUP(B43,Pobočky!$A$1:$C$45,3,FALSE)," ")</f>
        <v>58</v>
      </c>
      <c r="B43" s="93" t="s">
        <v>82</v>
      </c>
      <c r="C43" s="93" t="str">
        <f>IFERROR(VLOOKUP(B43,Pobočky!$A$1:$C$45,2,FALSE)," ")</f>
        <v>Jih</v>
      </c>
      <c r="D43" t="s">
        <v>473</v>
      </c>
      <c r="E43" t="s">
        <v>14</v>
      </c>
      <c r="F43" t="s">
        <v>130</v>
      </c>
      <c r="G4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385</v>
      </c>
      <c r="H43">
        <v>8</v>
      </c>
      <c r="J43">
        <v>86</v>
      </c>
      <c r="K43" t="s">
        <v>182</v>
      </c>
      <c r="L43" s="112">
        <v>0.7</v>
      </c>
    </row>
    <row r="44" spans="1:12" x14ac:dyDescent="0.35">
      <c r="A44" s="93">
        <f>IFERROR(VLOOKUP(B44,Pobočky!$A$1:$C$45,3,FALSE)," ")</f>
        <v>58</v>
      </c>
      <c r="B44" s="93" t="s">
        <v>82</v>
      </c>
      <c r="C44" s="93" t="str">
        <f>IFERROR(VLOOKUP(B44,Pobočky!$A$1:$C$45,2,FALSE)," ")</f>
        <v>Jih</v>
      </c>
      <c r="D44" t="s">
        <v>473</v>
      </c>
      <c r="E44" t="s">
        <v>14</v>
      </c>
      <c r="F44" t="s">
        <v>130</v>
      </c>
      <c r="G4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1156</v>
      </c>
      <c r="H44">
        <v>24</v>
      </c>
      <c r="J44">
        <v>86</v>
      </c>
      <c r="K44" t="s">
        <v>184</v>
      </c>
      <c r="L44" s="112">
        <v>0.7</v>
      </c>
    </row>
    <row r="45" spans="1:12" x14ac:dyDescent="0.35">
      <c r="A45" s="93">
        <f>IFERROR(VLOOKUP(B45,Pobočky!$A$1:$C$45,3,FALSE)," ")</f>
        <v>58</v>
      </c>
      <c r="B45" s="93" t="s">
        <v>82</v>
      </c>
      <c r="C45" s="93" t="str">
        <f>IFERROR(VLOOKUP(B45,Pobočky!$A$1:$C$45,2,FALSE)," ")</f>
        <v>Jih</v>
      </c>
      <c r="D45" t="s">
        <v>473</v>
      </c>
      <c r="E45" t="s">
        <v>14</v>
      </c>
      <c r="F45" t="s">
        <v>190</v>
      </c>
      <c r="G4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427</v>
      </c>
      <c r="H45">
        <v>8</v>
      </c>
      <c r="J45">
        <v>86</v>
      </c>
      <c r="L45" s="112">
        <v>0.7</v>
      </c>
    </row>
    <row r="46" spans="1:12" x14ac:dyDescent="0.35">
      <c r="A46" s="93">
        <f>IFERROR(VLOOKUP(B46,Pobočky!$A$1:$C$45,3,FALSE)," ")</f>
        <v>58</v>
      </c>
      <c r="B46" s="93" t="s">
        <v>82</v>
      </c>
      <c r="C46" s="93" t="str">
        <f>IFERROR(VLOOKUP(B46,Pobočky!$A$1:$C$45,2,FALSE)," ")</f>
        <v>Jih</v>
      </c>
      <c r="D46" t="s">
        <v>473</v>
      </c>
      <c r="E46" t="s">
        <v>14</v>
      </c>
      <c r="F46" t="s">
        <v>193</v>
      </c>
      <c r="G4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293</v>
      </c>
      <c r="H46">
        <v>11</v>
      </c>
      <c r="J46">
        <v>86</v>
      </c>
      <c r="L46" s="112">
        <v>0.7</v>
      </c>
    </row>
    <row r="47" spans="1:12" x14ac:dyDescent="0.35">
      <c r="A47" s="93">
        <f>IFERROR(VLOOKUP(B47,Pobočky!$A$1:$C$45,3,FALSE)," ")</f>
        <v>58</v>
      </c>
      <c r="B47" s="93" t="s">
        <v>82</v>
      </c>
      <c r="C47" s="93" t="str">
        <f>IFERROR(VLOOKUP(B47,Pobočky!$A$1:$C$45,2,FALSE)," ")</f>
        <v>Jih</v>
      </c>
      <c r="D47" t="s">
        <v>473</v>
      </c>
      <c r="E47" t="s">
        <v>14</v>
      </c>
      <c r="F47" t="s">
        <v>130</v>
      </c>
      <c r="G4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193</v>
      </c>
      <c r="H47">
        <v>4</v>
      </c>
      <c r="J47">
        <v>86</v>
      </c>
      <c r="L47" s="112">
        <v>0.7</v>
      </c>
    </row>
    <row r="48" spans="1:12" x14ac:dyDescent="0.35">
      <c r="A48" s="93">
        <f>IFERROR(VLOOKUP(B48,Pobočky!$A$1:$C$45,3,FALSE)," ")</f>
        <v>58</v>
      </c>
      <c r="B48" s="93" t="s">
        <v>82</v>
      </c>
      <c r="C48" s="93" t="str">
        <f>IFERROR(VLOOKUP(B48,Pobočky!$A$1:$C$45,2,FALSE)," ")</f>
        <v>Jih</v>
      </c>
      <c r="D48" t="s">
        <v>473</v>
      </c>
      <c r="E48" t="s">
        <v>14</v>
      </c>
      <c r="F48" t="s">
        <v>261</v>
      </c>
      <c r="G4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310</v>
      </c>
      <c r="H48">
        <v>6</v>
      </c>
      <c r="J48">
        <v>86</v>
      </c>
      <c r="L48" s="112">
        <v>0.7</v>
      </c>
    </row>
    <row r="49" spans="1:12" x14ac:dyDescent="0.35">
      <c r="A49" s="93">
        <f>IFERROR(VLOOKUP(B49,Pobočky!$A$1:$C$45,3,FALSE)," ")</f>
        <v>58</v>
      </c>
      <c r="B49" s="93" t="s">
        <v>82</v>
      </c>
      <c r="C49" s="93" t="str">
        <f>IFERROR(VLOOKUP(B49,Pobočky!$A$1:$C$45,2,FALSE)," ")</f>
        <v>Jih</v>
      </c>
      <c r="D49" t="s">
        <v>473</v>
      </c>
      <c r="E49" t="s">
        <v>14</v>
      </c>
      <c r="F49" t="s">
        <v>97</v>
      </c>
      <c r="G4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124</v>
      </c>
      <c r="H49">
        <v>4</v>
      </c>
      <c r="J49">
        <v>86</v>
      </c>
      <c r="L49" s="112">
        <v>0.7</v>
      </c>
    </row>
    <row r="50" spans="1:12" x14ac:dyDescent="0.35">
      <c r="A50" s="93">
        <f>IFERROR(VLOOKUP(B50,Pobočky!$A$1:$C$45,3,FALSE)," ")</f>
        <v>58</v>
      </c>
      <c r="B50" s="93" t="s">
        <v>82</v>
      </c>
      <c r="C50" s="93" t="str">
        <f>IFERROR(VLOOKUP(B50,Pobočky!$A$1:$C$45,2,FALSE)," ")</f>
        <v>Jih</v>
      </c>
      <c r="D50" t="s">
        <v>473</v>
      </c>
      <c r="E50" t="s">
        <v>28</v>
      </c>
      <c r="F50" t="s">
        <v>140</v>
      </c>
      <c r="G5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213</v>
      </c>
      <c r="H50">
        <v>4</v>
      </c>
      <c r="J50">
        <v>86</v>
      </c>
      <c r="L50" s="112">
        <v>0.7</v>
      </c>
    </row>
    <row r="51" spans="1:12" x14ac:dyDescent="0.35">
      <c r="A51" s="93">
        <f>IFERROR(VLOOKUP(B51,Pobočky!$A$1:$C$45,3,FALSE)," ")</f>
        <v>58</v>
      </c>
      <c r="B51" s="93" t="s">
        <v>82</v>
      </c>
      <c r="C51" s="93" t="str">
        <f>IFERROR(VLOOKUP(B51,Pobočky!$A$1:$C$45,2,FALSE)," ")</f>
        <v>Jih</v>
      </c>
      <c r="D51" t="s">
        <v>473</v>
      </c>
      <c r="E51" t="s">
        <v>28</v>
      </c>
      <c r="F51" t="s">
        <v>143</v>
      </c>
      <c r="G5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196</v>
      </c>
      <c r="H51">
        <v>6</v>
      </c>
      <c r="J51">
        <v>86</v>
      </c>
      <c r="L51" s="112">
        <v>0.7</v>
      </c>
    </row>
    <row r="52" spans="1:12" x14ac:dyDescent="0.35">
      <c r="A52" s="93">
        <f>IFERROR(VLOOKUP(B52,Pobočky!$A$1:$C$45,3,FALSE)," ")</f>
        <v>58</v>
      </c>
      <c r="B52" s="93" t="s">
        <v>82</v>
      </c>
      <c r="C52" s="93" t="str">
        <f>IFERROR(VLOOKUP(B52,Pobočky!$A$1:$C$45,2,FALSE)," ")</f>
        <v>Jih</v>
      </c>
      <c r="D52" t="s">
        <v>473</v>
      </c>
      <c r="E52" t="s">
        <v>28</v>
      </c>
      <c r="F52" t="s">
        <v>146</v>
      </c>
      <c r="G5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95</v>
      </c>
      <c r="H52">
        <v>2</v>
      </c>
      <c r="J52">
        <v>86</v>
      </c>
      <c r="L52" s="112">
        <v>0.7</v>
      </c>
    </row>
    <row r="53" spans="1:12" x14ac:dyDescent="0.35">
      <c r="A53" s="93">
        <f>IFERROR(VLOOKUP(B53,Pobočky!$A$1:$C$45,3,FALSE)," ")</f>
        <v>58</v>
      </c>
      <c r="B53" s="93" t="s">
        <v>82</v>
      </c>
      <c r="C53" s="93" t="str">
        <f>IFERROR(VLOOKUP(B53,Pobočky!$A$1:$C$45,2,FALSE)," ")</f>
        <v>Jih</v>
      </c>
      <c r="D53" t="s">
        <v>473</v>
      </c>
      <c r="E53" t="s">
        <v>28</v>
      </c>
      <c r="F53" t="s">
        <v>149</v>
      </c>
      <c r="G5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36</v>
      </c>
      <c r="H53">
        <v>1</v>
      </c>
      <c r="J53">
        <v>86</v>
      </c>
      <c r="L53" s="112">
        <v>0.7</v>
      </c>
    </row>
    <row r="54" spans="1:12" x14ac:dyDescent="0.35">
      <c r="A54" s="93">
        <f>IFERROR(VLOOKUP(B54,Pobočky!$A$1:$C$45,3,FALSE)," ")</f>
        <v>58</v>
      </c>
      <c r="B54" s="93" t="s">
        <v>82</v>
      </c>
      <c r="C54" s="93" t="str">
        <f>IFERROR(VLOOKUP(B54,Pobočky!$A$1:$C$45,2,FALSE)," ")</f>
        <v>Jih</v>
      </c>
      <c r="D54" t="s">
        <v>473</v>
      </c>
      <c r="E54" t="s">
        <v>28</v>
      </c>
      <c r="F54" t="s">
        <v>155</v>
      </c>
      <c r="G5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614</v>
      </c>
      <c r="H54">
        <v>14</v>
      </c>
      <c r="J54">
        <v>86</v>
      </c>
      <c r="L54" s="112">
        <v>0.7</v>
      </c>
    </row>
    <row r="55" spans="1:12" x14ac:dyDescent="0.35">
      <c r="A55" s="93">
        <f>IFERROR(VLOOKUP(B55,Pobočky!$A$1:$C$45,3,FALSE)," ")</f>
        <v>58</v>
      </c>
      <c r="B55" s="93" t="s">
        <v>82</v>
      </c>
      <c r="C55" s="93" t="str">
        <f>IFERROR(VLOOKUP(B55,Pobočky!$A$1:$C$45,2,FALSE)," ")</f>
        <v>Jih</v>
      </c>
      <c r="D55" t="s">
        <v>473</v>
      </c>
      <c r="E55" t="s">
        <v>28</v>
      </c>
      <c r="F55" t="s">
        <v>158</v>
      </c>
      <c r="G5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121</v>
      </c>
      <c r="H55">
        <v>3</v>
      </c>
      <c r="J55">
        <v>86</v>
      </c>
      <c r="L55" s="112">
        <v>0.7</v>
      </c>
    </row>
    <row r="56" spans="1:12" x14ac:dyDescent="0.35">
      <c r="A56" s="93">
        <f>IFERROR(VLOOKUP(B56,Pobočky!$A$1:$C$45,3,FALSE)," ")</f>
        <v>58</v>
      </c>
      <c r="B56" s="93" t="s">
        <v>82</v>
      </c>
      <c r="C56" s="93" t="str">
        <f>IFERROR(VLOOKUP(B56,Pobočky!$A$1:$C$45,2,FALSE)," ")</f>
        <v>Jih</v>
      </c>
      <c r="D56" t="s">
        <v>473</v>
      </c>
      <c r="E56" t="s">
        <v>28</v>
      </c>
      <c r="F56" t="s">
        <v>160</v>
      </c>
      <c r="G5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152</v>
      </c>
      <c r="H56">
        <v>3</v>
      </c>
      <c r="J56">
        <v>86</v>
      </c>
      <c r="L56" s="112">
        <v>0.7</v>
      </c>
    </row>
    <row r="57" spans="1:12" x14ac:dyDescent="0.35">
      <c r="A57" s="93">
        <f>IFERROR(VLOOKUP(B57,Pobočky!$A$1:$C$45,3,FALSE)," ")</f>
        <v>58</v>
      </c>
      <c r="B57" s="93" t="s">
        <v>82</v>
      </c>
      <c r="C57" s="93" t="str">
        <f>IFERROR(VLOOKUP(B57,Pobočky!$A$1:$C$45,2,FALSE)," ")</f>
        <v>Jih</v>
      </c>
      <c r="D57" t="s">
        <v>473</v>
      </c>
      <c r="E57" t="s">
        <v>28</v>
      </c>
      <c r="F57" t="s">
        <v>166</v>
      </c>
      <c r="G5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47</v>
      </c>
      <c r="H57">
        <v>1</v>
      </c>
      <c r="J57">
        <v>86</v>
      </c>
      <c r="L57" s="112">
        <v>0.7</v>
      </c>
    </row>
    <row r="58" spans="1:12" x14ac:dyDescent="0.35">
      <c r="A58" s="93">
        <f>IFERROR(VLOOKUP(B58,Pobočky!$A$1:$C$45,3,FALSE)," ")</f>
        <v>58</v>
      </c>
      <c r="B58" s="93" t="s">
        <v>82</v>
      </c>
      <c r="C58" s="93" t="str">
        <f>IFERROR(VLOOKUP(B58,Pobočky!$A$1:$C$45,2,FALSE)," ")</f>
        <v>Jih</v>
      </c>
      <c r="D58" t="s">
        <v>473</v>
      </c>
      <c r="E58" t="s">
        <v>28</v>
      </c>
      <c r="F58" t="s">
        <v>167</v>
      </c>
      <c r="G5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86</v>
      </c>
      <c r="H58">
        <v>2</v>
      </c>
      <c r="J58">
        <v>86</v>
      </c>
      <c r="L58" s="112">
        <v>0.7</v>
      </c>
    </row>
    <row r="59" spans="1:12" x14ac:dyDescent="0.35">
      <c r="A59" s="93">
        <f>IFERROR(VLOOKUP(B59,Pobočky!$A$1:$C$45,3,FALSE)," ")</f>
        <v>58</v>
      </c>
      <c r="B59" s="93" t="s">
        <v>82</v>
      </c>
      <c r="C59" s="93" t="str">
        <f>IFERROR(VLOOKUP(B59,Pobočky!$A$1:$C$45,2,FALSE)," ")</f>
        <v>Jih</v>
      </c>
      <c r="D59" t="s">
        <v>473</v>
      </c>
      <c r="E59" t="s">
        <v>28</v>
      </c>
      <c r="F59" t="s">
        <v>169</v>
      </c>
      <c r="G5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158</v>
      </c>
      <c r="H59">
        <v>4</v>
      </c>
      <c r="J59">
        <v>86</v>
      </c>
      <c r="L59" s="112">
        <v>0.7</v>
      </c>
    </row>
    <row r="60" spans="1:12" x14ac:dyDescent="0.35">
      <c r="A60" s="93">
        <f>IFERROR(VLOOKUP(B60,Pobočky!$A$1:$C$45,3,FALSE)," ")</f>
        <v>58</v>
      </c>
      <c r="B60" s="93" t="s">
        <v>82</v>
      </c>
      <c r="C60" s="93" t="str">
        <f>IFERROR(VLOOKUP(B60,Pobočky!$A$1:$C$45,2,FALSE)," ")</f>
        <v>Jih</v>
      </c>
      <c r="D60" t="s">
        <v>473</v>
      </c>
      <c r="E60" t="s">
        <v>28</v>
      </c>
      <c r="F60" t="s">
        <v>170</v>
      </c>
      <c r="G6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101</v>
      </c>
      <c r="H60">
        <v>2</v>
      </c>
      <c r="J60">
        <v>86</v>
      </c>
      <c r="L60" s="112">
        <v>0.7</v>
      </c>
    </row>
    <row r="61" spans="1:12" x14ac:dyDescent="0.35">
      <c r="A61" s="93">
        <f>IFERROR(VLOOKUP(B61,Pobočky!$A$1:$C$45,3,FALSE)," ")</f>
        <v>58</v>
      </c>
      <c r="B61" s="93" t="s">
        <v>82</v>
      </c>
      <c r="C61" s="93" t="str">
        <f>IFERROR(VLOOKUP(B61,Pobočky!$A$1:$C$45,2,FALSE)," ")</f>
        <v>Jih</v>
      </c>
      <c r="D61" t="s">
        <v>473</v>
      </c>
      <c r="E61" t="s">
        <v>28</v>
      </c>
      <c r="F61" t="s">
        <v>171</v>
      </c>
      <c r="G6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58</v>
      </c>
      <c r="H61">
        <v>4</v>
      </c>
      <c r="J61">
        <v>86</v>
      </c>
      <c r="L61" s="112">
        <v>0.7</v>
      </c>
    </row>
    <row r="62" spans="1:12" x14ac:dyDescent="0.35">
      <c r="A62" s="93">
        <f>IFERROR(VLOOKUP(B62,Pobočky!$A$1:$C$45,3,FALSE)," ")</f>
        <v>58</v>
      </c>
      <c r="B62" s="93" t="s">
        <v>82</v>
      </c>
      <c r="C62" s="93" t="str">
        <f>IFERROR(VLOOKUP(B62,Pobočky!$A$1:$C$45,2,FALSE)," ")</f>
        <v>Jih</v>
      </c>
      <c r="D62" t="s">
        <v>473</v>
      </c>
      <c r="E62" t="s">
        <v>28</v>
      </c>
      <c r="F62" t="s">
        <v>172</v>
      </c>
      <c r="G6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119</v>
      </c>
      <c r="H62">
        <v>3</v>
      </c>
      <c r="J62">
        <v>86</v>
      </c>
      <c r="L62" s="112">
        <v>0.7</v>
      </c>
    </row>
    <row r="63" spans="1:12" x14ac:dyDescent="0.35">
      <c r="A63" s="93">
        <f>IFERROR(VLOOKUP(B63,Pobočky!$A$1:$C$45,3,FALSE)," ")</f>
        <v>58</v>
      </c>
      <c r="B63" s="93" t="s">
        <v>82</v>
      </c>
      <c r="C63" s="93" t="str">
        <f>IFERROR(VLOOKUP(B63,Pobočky!$A$1:$C$45,2,FALSE)," ")</f>
        <v>Jih</v>
      </c>
      <c r="D63" t="s">
        <v>473</v>
      </c>
      <c r="E63" t="s">
        <v>28</v>
      </c>
      <c r="F63" t="s">
        <v>174</v>
      </c>
      <c r="G6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50</v>
      </c>
      <c r="H63">
        <v>1.5</v>
      </c>
      <c r="J63">
        <v>86</v>
      </c>
      <c r="L63" s="112">
        <v>0.7</v>
      </c>
    </row>
    <row r="64" spans="1:12" x14ac:dyDescent="0.35">
      <c r="A64" s="93">
        <f>IFERROR(VLOOKUP(B64,Pobočky!$A$1:$C$45,3,FALSE)," ")</f>
        <v>58</v>
      </c>
      <c r="B64" s="93" t="s">
        <v>82</v>
      </c>
      <c r="C64" s="93" t="str">
        <f>IFERROR(VLOOKUP(B64,Pobočky!$A$1:$C$45,2,FALSE)," ")</f>
        <v>Jih</v>
      </c>
      <c r="D64" t="s">
        <v>473</v>
      </c>
      <c r="E64" t="s">
        <v>28</v>
      </c>
      <c r="F64" t="s">
        <v>175</v>
      </c>
      <c r="G6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241</v>
      </c>
      <c r="H64">
        <v>5</v>
      </c>
      <c r="J64">
        <v>86</v>
      </c>
      <c r="L64" s="112">
        <v>0.7</v>
      </c>
    </row>
    <row r="65" spans="1:12" x14ac:dyDescent="0.35">
      <c r="A65" s="93">
        <f>IFERROR(VLOOKUP(B65,Pobočky!$A$1:$C$45,3,FALSE)," ")</f>
        <v>58</v>
      </c>
      <c r="B65" s="93" t="s">
        <v>82</v>
      </c>
      <c r="C65" s="93" t="str">
        <f>IFERROR(VLOOKUP(B65,Pobočky!$A$1:$C$45,2,FALSE)," ")</f>
        <v>Jih</v>
      </c>
      <c r="D65" t="s">
        <v>473</v>
      </c>
      <c r="E65" t="s">
        <v>28</v>
      </c>
      <c r="F65" t="s">
        <v>176</v>
      </c>
      <c r="G6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230</v>
      </c>
      <c r="H65">
        <v>4</v>
      </c>
      <c r="J65">
        <v>86</v>
      </c>
      <c r="L65" s="112">
        <v>0.7</v>
      </c>
    </row>
    <row r="66" spans="1:12" x14ac:dyDescent="0.35">
      <c r="A66" s="93">
        <f>IFERROR(VLOOKUP(B66,Pobočky!$A$1:$C$45,3,FALSE)," ")</f>
        <v>58</v>
      </c>
      <c r="B66" s="93" t="s">
        <v>82</v>
      </c>
      <c r="C66" s="93" t="str">
        <f>IFERROR(VLOOKUP(B66,Pobočky!$A$1:$C$45,2,FALSE)," ")</f>
        <v>Jih</v>
      </c>
      <c r="D66" t="s">
        <v>475</v>
      </c>
      <c r="E66" t="s">
        <v>14</v>
      </c>
      <c r="F66" t="s">
        <v>130</v>
      </c>
      <c r="G6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  <c r="K66" t="s">
        <v>476</v>
      </c>
      <c r="L66" s="112"/>
    </row>
    <row r="67" spans="1:12" x14ac:dyDescent="0.35">
      <c r="A67" s="93">
        <f>IFERROR(VLOOKUP(B67,Pobočky!$A$1:$C$45,3,FALSE)," ")</f>
        <v>58</v>
      </c>
      <c r="B67" s="93" t="s">
        <v>82</v>
      </c>
      <c r="C67" s="93" t="str">
        <f>IFERROR(VLOOKUP(B67,Pobočky!$A$1:$C$45,2,FALSE)," ")</f>
        <v>Jih</v>
      </c>
      <c r="D67" t="s">
        <v>477</v>
      </c>
      <c r="E67" t="s">
        <v>22</v>
      </c>
      <c r="F67" t="s">
        <v>146</v>
      </c>
      <c r="G6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204</v>
      </c>
      <c r="H67">
        <v>5</v>
      </c>
      <c r="J67">
        <v>74</v>
      </c>
    </row>
    <row r="68" spans="1:12" x14ac:dyDescent="0.35">
      <c r="A68" s="93">
        <f>IFERROR(VLOOKUP(B68,Pobočky!$A$1:$C$45,3,FALSE)," ")</f>
        <v>58</v>
      </c>
      <c r="B68" s="93" t="s">
        <v>82</v>
      </c>
      <c r="C68" s="93" t="str">
        <f>IFERROR(VLOOKUP(B68,Pobočky!$A$1:$C$45,2,FALSE)," ")</f>
        <v>Jih</v>
      </c>
      <c r="D68" t="s">
        <v>478</v>
      </c>
      <c r="E68" t="s">
        <v>22</v>
      </c>
      <c r="F68" t="s">
        <v>169</v>
      </c>
      <c r="G6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1820</v>
      </c>
      <c r="H68">
        <v>46</v>
      </c>
      <c r="J68">
        <v>86</v>
      </c>
      <c r="K68" t="s">
        <v>479</v>
      </c>
      <c r="L68" s="112">
        <v>0.7</v>
      </c>
    </row>
    <row r="69" spans="1:12" x14ac:dyDescent="0.35">
      <c r="A69" s="93">
        <f>IFERROR(VLOOKUP(B69,Pobočky!$A$1:$C$45,3,FALSE)," ")</f>
        <v>58</v>
      </c>
      <c r="B69" s="93" t="s">
        <v>82</v>
      </c>
      <c r="C69" s="93" t="str">
        <f>IFERROR(VLOOKUP(B69,Pobočky!$A$1:$C$45,2,FALSE)," ")</f>
        <v>Jih</v>
      </c>
      <c r="D69" t="s">
        <v>480</v>
      </c>
      <c r="E69" t="s">
        <v>22</v>
      </c>
      <c r="F69" t="s">
        <v>261</v>
      </c>
      <c r="G6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361</v>
      </c>
      <c r="H69">
        <v>7</v>
      </c>
      <c r="J69">
        <v>86</v>
      </c>
      <c r="L69" s="112">
        <v>0.7</v>
      </c>
    </row>
    <row r="70" spans="1:12" x14ac:dyDescent="0.35">
      <c r="A70" s="93">
        <f>IFERROR(VLOOKUP(B70,Pobočky!$A$1:$C$45,3,FALSE)," ")</f>
        <v>58</v>
      </c>
      <c r="B70" s="93" t="s">
        <v>82</v>
      </c>
      <c r="C70" s="93" t="str">
        <f>IFERROR(VLOOKUP(B70,Pobočky!$A$1:$C$45,2,FALSE)," ")</f>
        <v>Jih</v>
      </c>
      <c r="D70" t="s">
        <v>480</v>
      </c>
      <c r="E70" t="s">
        <v>22</v>
      </c>
      <c r="F70" t="s">
        <v>140</v>
      </c>
      <c r="G7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640</v>
      </c>
      <c r="H70">
        <v>12</v>
      </c>
      <c r="J70">
        <v>86</v>
      </c>
      <c r="L70" s="112">
        <v>0.7</v>
      </c>
    </row>
    <row r="71" spans="1:12" x14ac:dyDescent="0.35">
      <c r="A71" s="93">
        <f>IFERROR(VLOOKUP(B71,Pobočky!$A$1:$C$45,3,FALSE)," ")</f>
        <v>58</v>
      </c>
      <c r="B71" s="93" t="s">
        <v>82</v>
      </c>
      <c r="C71" s="93" t="str">
        <f>IFERROR(VLOOKUP(B71,Pobočky!$A$1:$C$45,2,FALSE)," ")</f>
        <v>Jih</v>
      </c>
      <c r="D71" t="s">
        <v>480</v>
      </c>
      <c r="E71" t="s">
        <v>22</v>
      </c>
      <c r="F71" t="s">
        <v>143</v>
      </c>
      <c r="G7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3072</v>
      </c>
      <c r="H71">
        <v>94</v>
      </c>
      <c r="J71">
        <v>86</v>
      </c>
      <c r="L71" s="112">
        <v>0.7</v>
      </c>
    </row>
    <row r="72" spans="1:12" x14ac:dyDescent="0.35">
      <c r="A72" s="93">
        <f>IFERROR(VLOOKUP(B72,Pobočky!$A$1:$C$45,3,FALSE)," ")</f>
        <v>58</v>
      </c>
      <c r="B72" s="93" t="s">
        <v>82</v>
      </c>
      <c r="C72" s="93" t="str">
        <f>IFERROR(VLOOKUP(B72,Pobočky!$A$1:$C$45,2,FALSE)," ")</f>
        <v>Jih</v>
      </c>
      <c r="D72" t="s">
        <v>480</v>
      </c>
      <c r="E72" t="s">
        <v>22</v>
      </c>
      <c r="F72" t="s">
        <v>146</v>
      </c>
      <c r="G7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1466</v>
      </c>
      <c r="H72">
        <v>31</v>
      </c>
      <c r="J72">
        <v>86</v>
      </c>
      <c r="L72" s="112">
        <v>0.7</v>
      </c>
    </row>
    <row r="73" spans="1:12" x14ac:dyDescent="0.35">
      <c r="A73" s="93">
        <f>IFERROR(VLOOKUP(B73,Pobočky!$A$1:$C$45,3,FALSE)," ")</f>
        <v>58</v>
      </c>
      <c r="B73" s="93" t="s">
        <v>82</v>
      </c>
      <c r="C73" s="93" t="str">
        <f>IFERROR(VLOOKUP(B73,Pobočky!$A$1:$C$45,2,FALSE)," ")</f>
        <v>Jih</v>
      </c>
      <c r="D73" t="s">
        <v>480</v>
      </c>
      <c r="E73" t="s">
        <v>22</v>
      </c>
      <c r="F73" t="s">
        <v>149</v>
      </c>
      <c r="G7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2239</v>
      </c>
      <c r="H73">
        <v>62</v>
      </c>
      <c r="J73">
        <v>86</v>
      </c>
      <c r="L73" s="112">
        <v>0.7</v>
      </c>
    </row>
    <row r="74" spans="1:12" x14ac:dyDescent="0.35">
      <c r="A74" s="93">
        <f>IFERROR(VLOOKUP(B74,Pobočky!$A$1:$C$45,3,FALSE)," ")</f>
        <v>58</v>
      </c>
      <c r="B74" s="93" t="s">
        <v>82</v>
      </c>
      <c r="C74" s="93" t="str">
        <f>IFERROR(VLOOKUP(B74,Pobočky!$A$1:$C$45,2,FALSE)," ")</f>
        <v>Jih</v>
      </c>
      <c r="D74" t="s">
        <v>480</v>
      </c>
      <c r="E74" t="s">
        <v>22</v>
      </c>
      <c r="F74" t="s">
        <v>155</v>
      </c>
      <c r="G7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2105</v>
      </c>
      <c r="H74">
        <v>48</v>
      </c>
      <c r="J74">
        <v>86</v>
      </c>
      <c r="L74" s="112">
        <v>0.7</v>
      </c>
    </row>
    <row r="75" spans="1:12" x14ac:dyDescent="0.35">
      <c r="A75" s="93">
        <f>IFERROR(VLOOKUP(B75,Pobočky!$A$1:$C$45,3,FALSE)," ")</f>
        <v>58</v>
      </c>
      <c r="B75" s="93" t="s">
        <v>82</v>
      </c>
      <c r="C75" s="93" t="str">
        <f>IFERROR(VLOOKUP(B75,Pobočky!$A$1:$C$45,2,FALSE)," ")</f>
        <v>Jih</v>
      </c>
      <c r="D75" t="s">
        <v>480</v>
      </c>
      <c r="E75" t="s">
        <v>22</v>
      </c>
      <c r="F75" t="s">
        <v>158</v>
      </c>
      <c r="G7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2546</v>
      </c>
      <c r="H75">
        <v>63</v>
      </c>
      <c r="J75">
        <v>86</v>
      </c>
      <c r="L75" s="112">
        <v>0.7</v>
      </c>
    </row>
    <row r="76" spans="1:12" x14ac:dyDescent="0.35">
      <c r="A76" s="93">
        <f>IFERROR(VLOOKUP(B76,Pobočky!$A$1:$C$45,3,FALSE)," ")</f>
        <v>58</v>
      </c>
      <c r="B76" s="93" t="s">
        <v>82</v>
      </c>
      <c r="C76" s="93" t="str">
        <f>IFERROR(VLOOKUP(B76,Pobočky!$A$1:$C$45,2,FALSE)," ")</f>
        <v>Jih</v>
      </c>
      <c r="D76" t="s">
        <v>480</v>
      </c>
      <c r="E76" t="s">
        <v>22</v>
      </c>
      <c r="F76" t="s">
        <v>160</v>
      </c>
      <c r="G7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609</v>
      </c>
      <c r="H76">
        <v>12</v>
      </c>
      <c r="J76">
        <v>86</v>
      </c>
      <c r="L76" s="112">
        <v>0.7</v>
      </c>
    </row>
    <row r="77" spans="1:12" x14ac:dyDescent="0.35">
      <c r="A77" s="93">
        <f>IFERROR(VLOOKUP(B77,Pobočky!$A$1:$C$45,3,FALSE)," ")</f>
        <v>58</v>
      </c>
      <c r="B77" s="93" t="s">
        <v>82</v>
      </c>
      <c r="C77" s="93" t="str">
        <f>IFERROR(VLOOKUP(B77,Pobočky!$A$1:$C$45,2,FALSE)," ")</f>
        <v>Jih</v>
      </c>
      <c r="D77" t="s">
        <v>480</v>
      </c>
      <c r="E77" t="s">
        <v>22</v>
      </c>
      <c r="F77" t="s">
        <v>163</v>
      </c>
      <c r="G7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273</v>
      </c>
      <c r="H77">
        <v>6</v>
      </c>
      <c r="J77">
        <v>86</v>
      </c>
      <c r="L77" s="112">
        <v>0.7</v>
      </c>
    </row>
    <row r="78" spans="1:12" x14ac:dyDescent="0.35">
      <c r="A78" s="93">
        <f>IFERROR(VLOOKUP(B78,Pobočky!$A$1:$C$45,3,FALSE)," ")</f>
        <v>58</v>
      </c>
      <c r="B78" s="93" t="s">
        <v>82</v>
      </c>
      <c r="C78" s="93" t="str">
        <f>IFERROR(VLOOKUP(B78,Pobočky!$A$1:$C$45,2,FALSE)," ")</f>
        <v>Jih</v>
      </c>
      <c r="D78" t="s">
        <v>480</v>
      </c>
      <c r="E78" t="s">
        <v>22</v>
      </c>
      <c r="F78" t="s">
        <v>166</v>
      </c>
      <c r="G7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1135</v>
      </c>
      <c r="H78">
        <v>24</v>
      </c>
      <c r="J78">
        <v>86</v>
      </c>
      <c r="L78" s="112">
        <v>0.7</v>
      </c>
    </row>
    <row r="79" spans="1:12" x14ac:dyDescent="0.35">
      <c r="A79" s="93">
        <f>IFERROR(VLOOKUP(B79,Pobočky!$A$1:$C$45,3,FALSE)," ")</f>
        <v>58</v>
      </c>
      <c r="B79" s="93" t="s">
        <v>82</v>
      </c>
      <c r="C79" s="93" t="str">
        <f>IFERROR(VLOOKUP(B79,Pobočky!$A$1:$C$45,2,FALSE)," ")</f>
        <v>Jih</v>
      </c>
      <c r="D79" t="s">
        <v>480</v>
      </c>
      <c r="E79" t="s">
        <v>22</v>
      </c>
      <c r="F79" t="s">
        <v>167</v>
      </c>
      <c r="G7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774</v>
      </c>
      <c r="H79">
        <v>18</v>
      </c>
      <c r="J79">
        <v>86</v>
      </c>
      <c r="L79" s="112">
        <v>0.7</v>
      </c>
    </row>
    <row r="80" spans="1:12" x14ac:dyDescent="0.35">
      <c r="A80" s="93">
        <f>IFERROR(VLOOKUP(B80,Pobočky!$A$1:$C$45,3,FALSE)," ")</f>
        <v>58</v>
      </c>
      <c r="B80" s="93" t="s">
        <v>82</v>
      </c>
      <c r="C80" s="93" t="str">
        <f>IFERROR(VLOOKUP(B80,Pobočky!$A$1:$C$45,2,FALSE)," ")</f>
        <v>Jih</v>
      </c>
      <c r="D80" t="s">
        <v>480</v>
      </c>
      <c r="E80" t="s">
        <v>22</v>
      </c>
      <c r="F80" t="s">
        <v>169</v>
      </c>
      <c r="G8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198</v>
      </c>
      <c r="H80">
        <v>5</v>
      </c>
      <c r="J80">
        <v>86</v>
      </c>
      <c r="L80" s="112">
        <v>0.7</v>
      </c>
    </row>
    <row r="81" spans="1:12" x14ac:dyDescent="0.35">
      <c r="A81" s="93">
        <f>IFERROR(VLOOKUP(B81,Pobočky!$A$1:$C$45,3,FALSE)," ")</f>
        <v>58</v>
      </c>
      <c r="B81" s="93" t="s">
        <v>82</v>
      </c>
      <c r="C81" s="93" t="str">
        <f>IFERROR(VLOOKUP(B81,Pobočky!$A$1:$C$45,2,FALSE)," ")</f>
        <v>Jih</v>
      </c>
      <c r="D81" t="s">
        <v>480</v>
      </c>
      <c r="E81" t="s">
        <v>22</v>
      </c>
      <c r="F81" t="s">
        <v>169</v>
      </c>
      <c r="G8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316</v>
      </c>
      <c r="H81">
        <v>8</v>
      </c>
      <c r="J81">
        <v>86</v>
      </c>
      <c r="L81" s="112">
        <v>0.7</v>
      </c>
    </row>
    <row r="82" spans="1:12" x14ac:dyDescent="0.35">
      <c r="A82" s="93">
        <f>IFERROR(VLOOKUP(B82,Pobočky!$A$1:$C$45,3,FALSE)," ")</f>
        <v>58</v>
      </c>
      <c r="B82" s="93" t="s">
        <v>82</v>
      </c>
      <c r="C82" s="93" t="str">
        <f>IFERROR(VLOOKUP(B82,Pobočky!$A$1:$C$45,2,FALSE)," ")</f>
        <v>Jih</v>
      </c>
      <c r="D82" t="s">
        <v>480</v>
      </c>
      <c r="E82" t="s">
        <v>22</v>
      </c>
      <c r="F82" t="s">
        <v>170</v>
      </c>
      <c r="G8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913</v>
      </c>
      <c r="H82">
        <v>18</v>
      </c>
      <c r="J82">
        <v>86</v>
      </c>
      <c r="L82" s="112">
        <v>0.7</v>
      </c>
    </row>
    <row r="83" spans="1:12" x14ac:dyDescent="0.35">
      <c r="A83" s="93">
        <f>IFERROR(VLOOKUP(B83,Pobočky!$A$1:$C$45,3,FALSE)," ")</f>
        <v>58</v>
      </c>
      <c r="B83" s="93" t="s">
        <v>82</v>
      </c>
      <c r="C83" s="93" t="str">
        <f>IFERROR(VLOOKUP(B83,Pobočky!$A$1:$C$45,2,FALSE)," ")</f>
        <v>Jih</v>
      </c>
      <c r="D83" t="s">
        <v>480</v>
      </c>
      <c r="E83" t="s">
        <v>22</v>
      </c>
      <c r="F83" t="s">
        <v>171</v>
      </c>
      <c r="G8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88</v>
      </c>
      <c r="H83">
        <v>6</v>
      </c>
      <c r="J83">
        <v>86</v>
      </c>
      <c r="L83" s="112">
        <v>0.7</v>
      </c>
    </row>
    <row r="84" spans="1:12" x14ac:dyDescent="0.35">
      <c r="A84" s="93">
        <f>IFERROR(VLOOKUP(B84,Pobočky!$A$1:$C$45,3,FALSE)," ")</f>
        <v>58</v>
      </c>
      <c r="B84" s="93" t="s">
        <v>82</v>
      </c>
      <c r="C84" s="93" t="str">
        <f>IFERROR(VLOOKUP(B84,Pobočky!$A$1:$C$45,2,FALSE)," ")</f>
        <v>Jih</v>
      </c>
      <c r="D84" t="s">
        <v>480</v>
      </c>
      <c r="E84" t="s">
        <v>22</v>
      </c>
      <c r="F84" t="s">
        <v>172</v>
      </c>
      <c r="G8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475</v>
      </c>
      <c r="H84">
        <v>12</v>
      </c>
      <c r="J84">
        <v>86</v>
      </c>
      <c r="L84" s="112">
        <v>0.7</v>
      </c>
    </row>
    <row r="85" spans="1:12" x14ac:dyDescent="0.35">
      <c r="A85" s="93">
        <f>IFERROR(VLOOKUP(B85,Pobočky!$A$1:$C$45,3,FALSE)," ")</f>
        <v>58</v>
      </c>
      <c r="B85" s="93" t="s">
        <v>82</v>
      </c>
      <c r="C85" s="93" t="str">
        <f>IFERROR(VLOOKUP(B85,Pobočky!$A$1:$C$45,2,FALSE)," ")</f>
        <v>Jih</v>
      </c>
      <c r="D85" t="s">
        <v>480</v>
      </c>
      <c r="E85" t="s">
        <v>22</v>
      </c>
      <c r="F85" t="s">
        <v>173</v>
      </c>
      <c r="G8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867</v>
      </c>
      <c r="H85">
        <v>24</v>
      </c>
      <c r="J85">
        <v>86</v>
      </c>
      <c r="L85" s="112">
        <v>0.7</v>
      </c>
    </row>
    <row r="86" spans="1:12" x14ac:dyDescent="0.35">
      <c r="A86" s="93">
        <f>IFERROR(VLOOKUP(B86,Pobočky!$A$1:$C$45,3,FALSE)," ")</f>
        <v>58</v>
      </c>
      <c r="B86" s="93" t="s">
        <v>82</v>
      </c>
      <c r="C86" s="93" t="str">
        <f>IFERROR(VLOOKUP(B86,Pobočky!$A$1:$C$45,2,FALSE)," ")</f>
        <v>Jih</v>
      </c>
      <c r="D86" t="s">
        <v>480</v>
      </c>
      <c r="E86" t="s">
        <v>22</v>
      </c>
      <c r="F86" t="s">
        <v>174</v>
      </c>
      <c r="G8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1174</v>
      </c>
      <c r="H86">
        <v>35</v>
      </c>
      <c r="J86">
        <v>86</v>
      </c>
      <c r="L86" s="112">
        <v>0.7</v>
      </c>
    </row>
    <row r="87" spans="1:12" x14ac:dyDescent="0.35">
      <c r="A87" s="93">
        <f>IFERROR(VLOOKUP(B87,Pobočky!$A$1:$C$45,3,FALSE)," ")</f>
        <v>58</v>
      </c>
      <c r="B87" s="93" t="s">
        <v>82</v>
      </c>
      <c r="C87" s="93" t="str">
        <f>IFERROR(VLOOKUP(B87,Pobočky!$A$1:$C$45,2,FALSE)," ")</f>
        <v>Jih</v>
      </c>
      <c r="D87" t="s">
        <v>480</v>
      </c>
      <c r="E87" t="s">
        <v>22</v>
      </c>
      <c r="F87" t="s">
        <v>175</v>
      </c>
      <c r="G8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867</v>
      </c>
      <c r="H87">
        <v>18</v>
      </c>
      <c r="J87">
        <v>86</v>
      </c>
      <c r="L87" s="112">
        <v>0.7</v>
      </c>
    </row>
    <row r="88" spans="1:12" x14ac:dyDescent="0.35">
      <c r="A88" s="93">
        <f>IFERROR(VLOOKUP(B88,Pobočky!$A$1:$C$45,3,FALSE)," ")</f>
        <v>58</v>
      </c>
      <c r="B88" s="93" t="s">
        <v>82</v>
      </c>
      <c r="C88" s="93" t="str">
        <f>IFERROR(VLOOKUP(B88,Pobočky!$A$1:$C$45,2,FALSE)," ")</f>
        <v>Jih</v>
      </c>
      <c r="D88" t="s">
        <v>480</v>
      </c>
      <c r="E88" t="s">
        <v>22</v>
      </c>
      <c r="F88" t="s">
        <v>176</v>
      </c>
      <c r="G8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1037</v>
      </c>
      <c r="H88">
        <v>18</v>
      </c>
      <c r="J88">
        <v>86</v>
      </c>
      <c r="L88" s="112">
        <v>0.7</v>
      </c>
    </row>
    <row r="89" spans="1:12" x14ac:dyDescent="0.35">
      <c r="A89" s="93">
        <f>IFERROR(VLOOKUP(B89,Pobočky!$A$1:$C$45,3,FALSE)," ")</f>
        <v>58</v>
      </c>
      <c r="B89" s="93" t="s">
        <v>82</v>
      </c>
      <c r="C89" s="93" t="str">
        <f>IFERROR(VLOOKUP(B89,Pobočky!$A$1:$C$45,2,FALSE)," ")</f>
        <v>Jih</v>
      </c>
      <c r="D89" t="s">
        <v>481</v>
      </c>
      <c r="E89" t="s">
        <v>20</v>
      </c>
      <c r="F89" t="s">
        <v>130</v>
      </c>
      <c r="G8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24472</v>
      </c>
      <c r="H89">
        <v>437</v>
      </c>
      <c r="J89">
        <v>100</v>
      </c>
      <c r="K89" t="s">
        <v>21</v>
      </c>
      <c r="L89" s="112">
        <v>0.9</v>
      </c>
    </row>
    <row r="90" spans="1:12" x14ac:dyDescent="0.35">
      <c r="A90" s="93">
        <f>IFERROR(VLOOKUP(B90,Pobočky!$A$1:$C$45,3,FALSE)," ")</f>
        <v>58</v>
      </c>
      <c r="B90" s="93" t="s">
        <v>82</v>
      </c>
      <c r="C90" s="93" t="str">
        <f>IFERROR(VLOOKUP(B90,Pobočky!$A$1:$C$45,2,FALSE)," ")</f>
        <v>Jih</v>
      </c>
      <c r="D90" t="s">
        <v>481</v>
      </c>
      <c r="E90" t="s">
        <v>14</v>
      </c>
      <c r="F90" t="s">
        <v>130</v>
      </c>
      <c r="G9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5600</v>
      </c>
      <c r="H90">
        <v>100</v>
      </c>
      <c r="J90">
        <v>100</v>
      </c>
      <c r="K90" t="s">
        <v>482</v>
      </c>
      <c r="L90" s="112">
        <v>0.9</v>
      </c>
    </row>
    <row r="91" spans="1:12" x14ac:dyDescent="0.35">
      <c r="A91" s="93">
        <f>IFERROR(VLOOKUP(B91,Pobočky!$A$1:$C$45,3,FALSE)," ")</f>
        <v>58</v>
      </c>
      <c r="B91" s="93" t="s">
        <v>82</v>
      </c>
      <c r="C91" s="93" t="str">
        <f>IFERROR(VLOOKUP(B91,Pobočky!$A$1:$C$45,2,FALSE)," ")</f>
        <v>Jih</v>
      </c>
      <c r="D91" t="s">
        <v>481</v>
      </c>
      <c r="E91" t="s">
        <v>20</v>
      </c>
      <c r="F91" t="s">
        <v>261</v>
      </c>
      <c r="G9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1920</v>
      </c>
      <c r="H91">
        <v>32</v>
      </c>
      <c r="J91">
        <v>100</v>
      </c>
      <c r="L91" s="112">
        <v>0.9</v>
      </c>
    </row>
    <row r="92" spans="1:12" x14ac:dyDescent="0.35">
      <c r="A92" s="93">
        <f>IFERROR(VLOOKUP(B92,Pobočky!$A$1:$C$45,3,FALSE)," ")</f>
        <v>58</v>
      </c>
      <c r="B92" s="93" t="s">
        <v>82</v>
      </c>
      <c r="C92" s="93" t="str">
        <f>IFERROR(VLOOKUP(B92,Pobočky!$A$1:$C$45,2,FALSE)," ")</f>
        <v>Jih</v>
      </c>
      <c r="D92" t="s">
        <v>481</v>
      </c>
      <c r="E92" t="s">
        <v>22</v>
      </c>
      <c r="F92" t="s">
        <v>261</v>
      </c>
      <c r="G9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420</v>
      </c>
      <c r="H92">
        <v>7</v>
      </c>
      <c r="J92">
        <v>100</v>
      </c>
      <c r="K92" t="s">
        <v>483</v>
      </c>
      <c r="L92" s="112">
        <v>0.9</v>
      </c>
    </row>
    <row r="93" spans="1:12" x14ac:dyDescent="0.35">
      <c r="A93" s="93">
        <f>IFERROR(VLOOKUP(B93,Pobočky!$A$1:$C$45,3,FALSE)," ")</f>
        <v>58</v>
      </c>
      <c r="B93" s="93" t="s">
        <v>82</v>
      </c>
      <c r="C93" s="93" t="str">
        <f>IFERROR(VLOOKUP(B93,Pobočky!$A$1:$C$45,2,FALSE)," ")</f>
        <v>Jih</v>
      </c>
      <c r="D93" t="s">
        <v>481</v>
      </c>
      <c r="E93" t="s">
        <v>22</v>
      </c>
      <c r="F93" t="s">
        <v>140</v>
      </c>
      <c r="G9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868</v>
      </c>
      <c r="H93">
        <v>14</v>
      </c>
      <c r="J93">
        <v>100</v>
      </c>
      <c r="K93" t="s">
        <v>484</v>
      </c>
      <c r="L93" s="112">
        <v>0.9</v>
      </c>
    </row>
    <row r="94" spans="1:12" x14ac:dyDescent="0.35">
      <c r="A94" s="93">
        <f>IFERROR(VLOOKUP(B94,Pobočky!$A$1:$C$45,3,FALSE)," ")</f>
        <v>58</v>
      </c>
      <c r="B94" s="93" t="s">
        <v>82</v>
      </c>
      <c r="C94" s="93" t="str">
        <f>IFERROR(VLOOKUP(B94,Pobočky!$A$1:$C$45,2,FALSE)," ")</f>
        <v>Jih</v>
      </c>
      <c r="D94" t="s">
        <v>481</v>
      </c>
      <c r="E94" t="s">
        <v>22</v>
      </c>
      <c r="F94" t="s">
        <v>143</v>
      </c>
      <c r="G9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1330</v>
      </c>
      <c r="H94">
        <v>35</v>
      </c>
      <c r="J94">
        <v>100</v>
      </c>
      <c r="K94" t="s">
        <v>484</v>
      </c>
      <c r="L94" s="112">
        <v>0.9</v>
      </c>
    </row>
    <row r="95" spans="1:12" x14ac:dyDescent="0.35">
      <c r="A95" s="93">
        <f>IFERROR(VLOOKUP(B95,Pobočky!$A$1:$C$45,3,FALSE)," ")</f>
        <v>58</v>
      </c>
      <c r="B95" s="93" t="s">
        <v>82</v>
      </c>
      <c r="C95" s="93" t="str">
        <f>IFERROR(VLOOKUP(B95,Pobočky!$A$1:$C$45,2,FALSE)," ")</f>
        <v>Jih</v>
      </c>
      <c r="D95" t="s">
        <v>481</v>
      </c>
      <c r="E95" t="s">
        <v>22</v>
      </c>
      <c r="F95" t="s">
        <v>146</v>
      </c>
      <c r="G9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770</v>
      </c>
      <c r="H95">
        <v>14</v>
      </c>
      <c r="J95">
        <v>100</v>
      </c>
      <c r="K95" t="s">
        <v>484</v>
      </c>
      <c r="L95" s="112">
        <v>0.9</v>
      </c>
    </row>
    <row r="96" spans="1:12" x14ac:dyDescent="0.35">
      <c r="A96" s="93">
        <f>IFERROR(VLOOKUP(B96,Pobočky!$A$1:$C$45,3,FALSE)," ")</f>
        <v>58</v>
      </c>
      <c r="B96" s="93" t="s">
        <v>82</v>
      </c>
      <c r="C96" s="93" t="str">
        <f>IFERROR(VLOOKUP(B96,Pobočky!$A$1:$C$45,2,FALSE)," ")</f>
        <v>Jih</v>
      </c>
      <c r="D96" t="s">
        <v>481</v>
      </c>
      <c r="E96" t="s">
        <v>22</v>
      </c>
      <c r="F96" t="s">
        <v>149</v>
      </c>
      <c r="G9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714</v>
      </c>
      <c r="H96">
        <v>17</v>
      </c>
      <c r="J96">
        <v>100</v>
      </c>
      <c r="K96" t="s">
        <v>484</v>
      </c>
      <c r="L96" s="112">
        <v>0.9</v>
      </c>
    </row>
    <row r="97" spans="1:12" x14ac:dyDescent="0.35">
      <c r="A97" s="93">
        <f>IFERROR(VLOOKUP(B97,Pobočky!$A$1:$C$45,3,FALSE)," ")</f>
        <v>58</v>
      </c>
      <c r="B97" s="93" t="s">
        <v>82</v>
      </c>
      <c r="C97" s="93" t="str">
        <f>IFERROR(VLOOKUP(B97,Pobočky!$A$1:$C$45,2,FALSE)," ")</f>
        <v>Jih</v>
      </c>
      <c r="D97" t="s">
        <v>481</v>
      </c>
      <c r="E97" t="s">
        <v>22</v>
      </c>
      <c r="F97" t="s">
        <v>155</v>
      </c>
      <c r="G9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1428</v>
      </c>
      <c r="H97">
        <v>28</v>
      </c>
      <c r="J97">
        <v>100</v>
      </c>
      <c r="K97" t="s">
        <v>484</v>
      </c>
      <c r="L97" s="112">
        <v>0.9</v>
      </c>
    </row>
    <row r="98" spans="1:12" x14ac:dyDescent="0.35">
      <c r="A98" s="93">
        <f>IFERROR(VLOOKUP(B98,Pobočky!$A$1:$C$45,3,FALSE)," ")</f>
        <v>58</v>
      </c>
      <c r="B98" s="93" t="s">
        <v>82</v>
      </c>
      <c r="C98" s="93" t="str">
        <f>IFERROR(VLOOKUP(B98,Pobočky!$A$1:$C$45,2,FALSE)," ")</f>
        <v>Jih</v>
      </c>
      <c r="D98" t="s">
        <v>481</v>
      </c>
      <c r="E98" t="s">
        <v>22</v>
      </c>
      <c r="F98" t="s">
        <v>158</v>
      </c>
      <c r="G9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987</v>
      </c>
      <c r="H98">
        <v>21</v>
      </c>
      <c r="J98">
        <v>100</v>
      </c>
      <c r="K98" t="s">
        <v>484</v>
      </c>
      <c r="L98" s="112">
        <v>0.9</v>
      </c>
    </row>
    <row r="99" spans="1:12" x14ac:dyDescent="0.35">
      <c r="A99" s="93">
        <f>IFERROR(VLOOKUP(B99,Pobočky!$A$1:$C$45,3,FALSE)," ")</f>
        <v>58</v>
      </c>
      <c r="B99" s="93" t="s">
        <v>82</v>
      </c>
      <c r="C99" s="93" t="str">
        <f>IFERROR(VLOOKUP(B99,Pobočky!$A$1:$C$45,2,FALSE)," ")</f>
        <v>Jih</v>
      </c>
      <c r="D99" t="s">
        <v>481</v>
      </c>
      <c r="E99" t="s">
        <v>22</v>
      </c>
      <c r="F99" t="s">
        <v>160</v>
      </c>
      <c r="G9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826</v>
      </c>
      <c r="H99">
        <v>14</v>
      </c>
      <c r="J99">
        <v>100</v>
      </c>
      <c r="K99" t="s">
        <v>484</v>
      </c>
      <c r="L99" s="112">
        <v>0.9</v>
      </c>
    </row>
    <row r="100" spans="1:12" x14ac:dyDescent="0.35">
      <c r="A100" s="93">
        <f>IFERROR(VLOOKUP(B100,Pobočky!$A$1:$C$45,3,FALSE)," ")</f>
        <v>58</v>
      </c>
      <c r="B100" s="93" t="s">
        <v>82</v>
      </c>
      <c r="C100" s="93" t="str">
        <f>IFERROR(VLOOKUP(B100,Pobočky!$A$1:$C$45,2,FALSE)," ")</f>
        <v>Jih</v>
      </c>
      <c r="D100" t="s">
        <v>481</v>
      </c>
      <c r="E100" t="s">
        <v>22</v>
      </c>
      <c r="F100" t="s">
        <v>163</v>
      </c>
      <c r="G10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265</v>
      </c>
      <c r="H100">
        <v>5</v>
      </c>
      <c r="J100">
        <v>100</v>
      </c>
      <c r="K100" t="s">
        <v>484</v>
      </c>
      <c r="L100" s="112">
        <v>0.9</v>
      </c>
    </row>
    <row r="101" spans="1:12" x14ac:dyDescent="0.35">
      <c r="A101" s="93">
        <f>IFERROR(VLOOKUP(B101,Pobočky!$A$1:$C$45,3,FALSE)," ")</f>
        <v>58</v>
      </c>
      <c r="B101" s="93" t="s">
        <v>82</v>
      </c>
      <c r="C101" s="93" t="str">
        <f>IFERROR(VLOOKUP(B101,Pobočky!$A$1:$C$45,2,FALSE)," ")</f>
        <v>Jih</v>
      </c>
      <c r="D101" t="s">
        <v>481</v>
      </c>
      <c r="E101" t="s">
        <v>22</v>
      </c>
      <c r="F101" t="s">
        <v>166</v>
      </c>
      <c r="G10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385</v>
      </c>
      <c r="H101">
        <v>7</v>
      </c>
      <c r="J101">
        <v>100</v>
      </c>
      <c r="K101" t="s">
        <v>484</v>
      </c>
      <c r="L101" s="112">
        <v>0.9</v>
      </c>
    </row>
    <row r="102" spans="1:12" x14ac:dyDescent="0.35">
      <c r="A102" s="93">
        <f>IFERROR(VLOOKUP(B102,Pobočky!$A$1:$C$45,3,FALSE)," ")</f>
        <v>58</v>
      </c>
      <c r="B102" s="93" t="s">
        <v>82</v>
      </c>
      <c r="C102" s="93" t="str">
        <f>IFERROR(VLOOKUP(B102,Pobočky!$A$1:$C$45,2,FALSE)," ")</f>
        <v>Jih</v>
      </c>
      <c r="D102" t="s">
        <v>481</v>
      </c>
      <c r="E102" t="s">
        <v>22</v>
      </c>
      <c r="F102" t="s">
        <v>167</v>
      </c>
      <c r="G10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350</v>
      </c>
      <c r="H102">
        <v>7</v>
      </c>
      <c r="J102">
        <v>100</v>
      </c>
      <c r="K102" t="s">
        <v>484</v>
      </c>
      <c r="L102" s="112">
        <v>0.9</v>
      </c>
    </row>
    <row r="103" spans="1:12" x14ac:dyDescent="0.35">
      <c r="A103" s="93">
        <f>IFERROR(VLOOKUP(B103,Pobočky!$A$1:$C$45,3,FALSE)," ")</f>
        <v>58</v>
      </c>
      <c r="B103" s="93" t="s">
        <v>82</v>
      </c>
      <c r="C103" s="93" t="str">
        <f>IFERROR(VLOOKUP(B103,Pobočky!$A$1:$C$45,2,FALSE)," ")</f>
        <v>Jih</v>
      </c>
      <c r="D103" t="s">
        <v>481</v>
      </c>
      <c r="E103" t="s">
        <v>22</v>
      </c>
      <c r="F103" t="s">
        <v>169</v>
      </c>
      <c r="G10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644</v>
      </c>
      <c r="H103">
        <v>14</v>
      </c>
      <c r="J103">
        <v>100</v>
      </c>
      <c r="K103" t="s">
        <v>485</v>
      </c>
      <c r="L103" s="112">
        <v>0.9</v>
      </c>
    </row>
    <row r="104" spans="1:12" x14ac:dyDescent="0.35">
      <c r="A104" s="93">
        <f>IFERROR(VLOOKUP(B104,Pobočky!$A$1:$C$45,3,FALSE)," ")</f>
        <v>58</v>
      </c>
      <c r="B104" s="93" t="s">
        <v>82</v>
      </c>
      <c r="C104" s="93" t="str">
        <f>IFERROR(VLOOKUP(B104,Pobočky!$A$1:$C$45,2,FALSE)," ")</f>
        <v>Jih</v>
      </c>
      <c r="D104" t="s">
        <v>481</v>
      </c>
      <c r="E104" t="s">
        <v>22</v>
      </c>
      <c r="F104" t="s">
        <v>170</v>
      </c>
      <c r="G10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826</v>
      </c>
      <c r="H104">
        <v>14</v>
      </c>
      <c r="J104">
        <v>100</v>
      </c>
      <c r="K104" t="s">
        <v>484</v>
      </c>
      <c r="L104" s="112">
        <v>0.9</v>
      </c>
    </row>
    <row r="105" spans="1:12" x14ac:dyDescent="0.35">
      <c r="A105" s="93">
        <f>IFERROR(VLOOKUP(B105,Pobočky!$A$1:$C$45,3,FALSE)," ")</f>
        <v>58</v>
      </c>
      <c r="B105" s="93" t="s">
        <v>82</v>
      </c>
      <c r="C105" s="93" t="str">
        <f>IFERROR(VLOOKUP(B105,Pobočky!$A$1:$C$45,2,FALSE)," ")</f>
        <v>Jih</v>
      </c>
      <c r="D105" t="s">
        <v>481</v>
      </c>
      <c r="E105" t="s">
        <v>22</v>
      </c>
      <c r="F105" t="s">
        <v>171</v>
      </c>
      <c r="G10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102</v>
      </c>
      <c r="H105">
        <v>6</v>
      </c>
      <c r="J105">
        <v>100</v>
      </c>
      <c r="K105" t="s">
        <v>484</v>
      </c>
      <c r="L105" s="112">
        <v>0.9</v>
      </c>
    </row>
    <row r="106" spans="1:12" x14ac:dyDescent="0.35">
      <c r="A106" s="93">
        <f>IFERROR(VLOOKUP(B106,Pobočky!$A$1:$C$45,3,FALSE)," ")</f>
        <v>58</v>
      </c>
      <c r="B106" s="93" t="s">
        <v>82</v>
      </c>
      <c r="C106" s="93" t="str">
        <f>IFERROR(VLOOKUP(B106,Pobočky!$A$1:$C$45,2,FALSE)," ")</f>
        <v>Jih</v>
      </c>
      <c r="D106" t="s">
        <v>481</v>
      </c>
      <c r="E106" t="s">
        <v>22</v>
      </c>
      <c r="F106" t="s">
        <v>172</v>
      </c>
      <c r="G10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322</v>
      </c>
      <c r="H106">
        <v>7</v>
      </c>
      <c r="J106">
        <v>100</v>
      </c>
      <c r="K106" t="s">
        <v>484</v>
      </c>
      <c r="L106" s="112">
        <v>0.9</v>
      </c>
    </row>
    <row r="107" spans="1:12" x14ac:dyDescent="0.35">
      <c r="A107" s="93">
        <f>IFERROR(VLOOKUP(B107,Pobočky!$A$1:$C$45,3,FALSE)," ")</f>
        <v>58</v>
      </c>
      <c r="B107" s="93" t="s">
        <v>82</v>
      </c>
      <c r="C107" s="93" t="str">
        <f>IFERROR(VLOOKUP(B107,Pobočky!$A$1:$C$45,2,FALSE)," ")</f>
        <v>Jih</v>
      </c>
      <c r="D107" t="s">
        <v>481</v>
      </c>
      <c r="E107" t="s">
        <v>22</v>
      </c>
      <c r="F107" t="s">
        <v>173</v>
      </c>
      <c r="G10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588</v>
      </c>
      <c r="H107">
        <v>14</v>
      </c>
      <c r="J107">
        <v>100</v>
      </c>
      <c r="K107" t="s">
        <v>484</v>
      </c>
      <c r="L107" s="112">
        <v>0.9</v>
      </c>
    </row>
    <row r="108" spans="1:12" x14ac:dyDescent="0.35">
      <c r="A108" s="93">
        <f>IFERROR(VLOOKUP(B108,Pobočky!$A$1:$C$45,3,FALSE)," ")</f>
        <v>58</v>
      </c>
      <c r="B108" s="93" t="s">
        <v>82</v>
      </c>
      <c r="C108" s="93" t="str">
        <f>IFERROR(VLOOKUP(B108,Pobočky!$A$1:$C$45,2,FALSE)," ")</f>
        <v>Jih</v>
      </c>
      <c r="D108" t="s">
        <v>481</v>
      </c>
      <c r="E108" t="s">
        <v>22</v>
      </c>
      <c r="F108" t="s">
        <v>174</v>
      </c>
      <c r="G10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546</v>
      </c>
      <c r="H108">
        <v>14</v>
      </c>
      <c r="J108">
        <v>100</v>
      </c>
      <c r="K108" t="s">
        <v>484</v>
      </c>
      <c r="L108" s="112">
        <v>0.9</v>
      </c>
    </row>
    <row r="109" spans="1:12" x14ac:dyDescent="0.35">
      <c r="A109" s="93">
        <f>IFERROR(VLOOKUP(B109,Pobočky!$A$1:$C$45,3,FALSE)," ")</f>
        <v>58</v>
      </c>
      <c r="B109" s="93" t="s">
        <v>82</v>
      </c>
      <c r="C109" s="93" t="str">
        <f>IFERROR(VLOOKUP(B109,Pobočky!$A$1:$C$45,2,FALSE)," ")</f>
        <v>Jih</v>
      </c>
      <c r="D109" t="s">
        <v>481</v>
      </c>
      <c r="E109" t="s">
        <v>22</v>
      </c>
      <c r="F109" t="s">
        <v>175</v>
      </c>
      <c r="G10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392</v>
      </c>
      <c r="H109">
        <v>7</v>
      </c>
      <c r="J109">
        <v>100</v>
      </c>
      <c r="K109" t="s">
        <v>484</v>
      </c>
      <c r="L109" s="112">
        <v>0.9</v>
      </c>
    </row>
    <row r="110" spans="1:12" x14ac:dyDescent="0.35">
      <c r="A110" s="93">
        <f>IFERROR(VLOOKUP(B110,Pobočky!$A$1:$C$45,3,FALSE)," ")</f>
        <v>58</v>
      </c>
      <c r="B110" s="93" t="s">
        <v>82</v>
      </c>
      <c r="C110" s="93" t="str">
        <f>IFERROR(VLOOKUP(B110,Pobočky!$A$1:$C$45,2,FALSE)," ")</f>
        <v>Jih</v>
      </c>
      <c r="D110" t="s">
        <v>481</v>
      </c>
      <c r="E110" t="s">
        <v>22</v>
      </c>
      <c r="F110" t="s">
        <v>176</v>
      </c>
      <c r="G11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469</v>
      </c>
      <c r="H110">
        <v>7</v>
      </c>
      <c r="J110">
        <v>100</v>
      </c>
      <c r="K110" t="s">
        <v>484</v>
      </c>
      <c r="L110" s="112">
        <v>0.9</v>
      </c>
    </row>
    <row r="111" spans="1:12" x14ac:dyDescent="0.35">
      <c r="A111" s="93">
        <f>IFERROR(VLOOKUP(B111,Pobočky!$A$1:$C$45,3,FALSE)," ")</f>
        <v>58</v>
      </c>
      <c r="B111" s="93" t="s">
        <v>82</v>
      </c>
      <c r="C111" s="93" t="str">
        <f>IFERROR(VLOOKUP(B111,Pobočky!$A$1:$C$45,2,FALSE)," ")</f>
        <v>Jih</v>
      </c>
      <c r="D111" t="s">
        <v>481</v>
      </c>
      <c r="E111" t="s">
        <v>20</v>
      </c>
      <c r="F111" t="s">
        <v>97</v>
      </c>
      <c r="G11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108</v>
      </c>
      <c r="H111">
        <v>3</v>
      </c>
      <c r="J111">
        <v>100</v>
      </c>
      <c r="K111" t="s">
        <v>225</v>
      </c>
      <c r="L111" s="112">
        <v>0.9</v>
      </c>
    </row>
    <row r="112" spans="1:12" x14ac:dyDescent="0.35">
      <c r="A112" s="93">
        <f>IFERROR(VLOOKUP(B112,Pobočky!$A$1:$C$45,3,FALSE)," ")</f>
        <v>58</v>
      </c>
      <c r="B112" s="93" t="s">
        <v>82</v>
      </c>
      <c r="C112" s="93" t="str">
        <f>IFERROR(VLOOKUP(B112,Pobočky!$A$1:$C$45,2,FALSE)," ")</f>
        <v>Jih</v>
      </c>
      <c r="D112" t="s">
        <v>481</v>
      </c>
      <c r="E112" t="s">
        <v>20</v>
      </c>
      <c r="F112" t="s">
        <v>97</v>
      </c>
      <c r="G11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144</v>
      </c>
      <c r="H112">
        <v>4</v>
      </c>
      <c r="J112">
        <v>100</v>
      </c>
      <c r="K112" t="s">
        <v>226</v>
      </c>
      <c r="L112" s="112">
        <v>0.9</v>
      </c>
    </row>
    <row r="113" spans="1:12" x14ac:dyDescent="0.35">
      <c r="A113" s="93">
        <f>IFERROR(VLOOKUP(B113,Pobočky!$A$1:$C$45,3,FALSE)," ")</f>
        <v>58</v>
      </c>
      <c r="B113" s="93" t="s">
        <v>82</v>
      </c>
      <c r="C113" s="93" t="str">
        <f>IFERROR(VLOOKUP(B113,Pobočky!$A$1:$C$45,2,FALSE)," ")</f>
        <v>Jih</v>
      </c>
      <c r="D113" t="s">
        <v>481</v>
      </c>
      <c r="E113" t="s">
        <v>20</v>
      </c>
      <c r="F113" t="s">
        <v>97</v>
      </c>
      <c r="G11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504</v>
      </c>
      <c r="H113">
        <v>14</v>
      </c>
      <c r="J113">
        <v>100</v>
      </c>
      <c r="K113" t="s">
        <v>227</v>
      </c>
      <c r="L113" s="112">
        <v>0.9</v>
      </c>
    </row>
    <row r="114" spans="1:12" x14ac:dyDescent="0.35">
      <c r="A114" s="93">
        <f>IFERROR(VLOOKUP(B114,Pobočky!$A$1:$C$45,3,FALSE)," ")</f>
        <v>58</v>
      </c>
      <c r="B114" s="93" t="s">
        <v>82</v>
      </c>
      <c r="C114" s="93" t="str">
        <f>IFERROR(VLOOKUP(B114,Pobočky!$A$1:$C$45,2,FALSE)," ")</f>
        <v>Jih</v>
      </c>
      <c r="D114" t="s">
        <v>481</v>
      </c>
      <c r="E114" t="s">
        <v>20</v>
      </c>
      <c r="F114" t="s">
        <v>97</v>
      </c>
      <c r="G11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36</v>
      </c>
      <c r="H114">
        <v>1</v>
      </c>
      <c r="J114">
        <v>100</v>
      </c>
      <c r="K114" t="s">
        <v>486</v>
      </c>
      <c r="L114" s="112">
        <v>0.9</v>
      </c>
    </row>
    <row r="115" spans="1:12" x14ac:dyDescent="0.35">
      <c r="A115" s="93">
        <f>IFERROR(VLOOKUP(B115,Pobočky!$A$1:$C$45,3,FALSE)," ")</f>
        <v>58</v>
      </c>
      <c r="B115" s="93" t="s">
        <v>82</v>
      </c>
      <c r="C115" s="93" t="str">
        <f>IFERROR(VLOOKUP(B115,Pobočky!$A$1:$C$45,2,FALSE)," ")</f>
        <v>Jih</v>
      </c>
      <c r="D115" t="s">
        <v>481</v>
      </c>
      <c r="E115" t="s">
        <v>20</v>
      </c>
      <c r="F115" t="s">
        <v>97</v>
      </c>
      <c r="G11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31</v>
      </c>
      <c r="H115">
        <v>1</v>
      </c>
      <c r="J115">
        <v>86</v>
      </c>
    </row>
    <row r="116" spans="1:12" x14ac:dyDescent="0.35">
      <c r="A116" s="93">
        <f>IFERROR(VLOOKUP(B116,Pobočky!$A$1:$C$45,3,FALSE)," ")</f>
        <v>58</v>
      </c>
      <c r="B116" s="93" t="s">
        <v>82</v>
      </c>
      <c r="C116" s="93" t="str">
        <f>IFERROR(VLOOKUP(B116,Pobočky!$A$1:$C$45,2,FALSE)," ")</f>
        <v>Jih</v>
      </c>
      <c r="D116" t="s">
        <v>481</v>
      </c>
      <c r="E116" t="s">
        <v>22</v>
      </c>
      <c r="G11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464</v>
      </c>
      <c r="H116">
        <v>9</v>
      </c>
      <c r="J116">
        <v>86</v>
      </c>
      <c r="K116" t="s">
        <v>487</v>
      </c>
    </row>
    <row r="117" spans="1:12" x14ac:dyDescent="0.35">
      <c r="A117" s="93">
        <f>IFERROR(VLOOKUP(B117,Pobočky!$A$1:$C$45,3,FALSE)," ")</f>
        <v>58</v>
      </c>
      <c r="B117" s="93" t="s">
        <v>82</v>
      </c>
      <c r="C117" s="93" t="str">
        <f>IFERROR(VLOOKUP(B117,Pobočky!$A$1:$C$45,2,FALSE)," ")</f>
        <v>Jih</v>
      </c>
      <c r="D117" t="s">
        <v>481</v>
      </c>
      <c r="G11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3840</v>
      </c>
      <c r="H117">
        <v>320</v>
      </c>
      <c r="J117">
        <v>20</v>
      </c>
      <c r="K117" t="s">
        <v>282</v>
      </c>
    </row>
    <row r="118" spans="1:12" x14ac:dyDescent="0.35">
      <c r="A118" s="93">
        <f>IFERROR(VLOOKUP(B118,Pobočky!$A$1:$C$45,3,FALSE)," ")</f>
        <v>58</v>
      </c>
      <c r="B118" s="93" t="s">
        <v>82</v>
      </c>
      <c r="C118" s="93" t="str">
        <f>IFERROR(VLOOKUP(B118,Pobočky!$A$1:$C$45,2,FALSE)," ")</f>
        <v>Jih</v>
      </c>
      <c r="D118" t="s">
        <v>488</v>
      </c>
      <c r="E118" t="s">
        <v>22</v>
      </c>
      <c r="F118" t="s">
        <v>140</v>
      </c>
      <c r="G11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27</v>
      </c>
      <c r="H118">
        <v>0.5</v>
      </c>
      <c r="J118">
        <v>86</v>
      </c>
      <c r="K118" t="s">
        <v>489</v>
      </c>
      <c r="L118" s="112">
        <v>0.7</v>
      </c>
    </row>
    <row r="119" spans="1:12" x14ac:dyDescent="0.35">
      <c r="A119" s="93">
        <f>IFERROR(VLOOKUP(B119,Pobočky!$A$1:$C$45,3,FALSE)," ")</f>
        <v>58</v>
      </c>
      <c r="B119" s="93" t="s">
        <v>82</v>
      </c>
      <c r="C119" s="93" t="str">
        <f>IFERROR(VLOOKUP(B119,Pobočky!$A$1:$C$45,2,FALSE)," ")</f>
        <v>Jih</v>
      </c>
      <c r="D119" t="s">
        <v>488</v>
      </c>
      <c r="E119" t="s">
        <v>22</v>
      </c>
      <c r="F119" t="s">
        <v>143</v>
      </c>
      <c r="G11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686</v>
      </c>
      <c r="H119">
        <v>21</v>
      </c>
      <c r="J119">
        <v>86</v>
      </c>
      <c r="K119" t="s">
        <v>489</v>
      </c>
      <c r="L119" s="112">
        <v>0.7</v>
      </c>
    </row>
    <row r="120" spans="1:12" x14ac:dyDescent="0.35">
      <c r="A120" s="93">
        <f>IFERROR(VLOOKUP(B120,Pobočky!$A$1:$C$45,3,FALSE)," ")</f>
        <v>58</v>
      </c>
      <c r="B120" s="93" t="s">
        <v>82</v>
      </c>
      <c r="C120" s="93" t="str">
        <f>IFERROR(VLOOKUP(B120,Pobočky!$A$1:$C$45,2,FALSE)," ")</f>
        <v>Jih</v>
      </c>
      <c r="D120" t="s">
        <v>488</v>
      </c>
      <c r="E120" t="s">
        <v>22</v>
      </c>
      <c r="F120" t="s">
        <v>143</v>
      </c>
      <c r="G12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164</v>
      </c>
      <c r="H120">
        <v>6</v>
      </c>
      <c r="J120">
        <v>72</v>
      </c>
      <c r="K120" t="s">
        <v>489</v>
      </c>
      <c r="L120" s="112">
        <v>0.7</v>
      </c>
    </row>
    <row r="121" spans="1:12" x14ac:dyDescent="0.35">
      <c r="A121" s="93">
        <f>IFERROR(VLOOKUP(B121,Pobočky!$A$1:$C$45,3,FALSE)," ")</f>
        <v>58</v>
      </c>
      <c r="B121" s="93" t="s">
        <v>82</v>
      </c>
      <c r="C121" s="93" t="str">
        <f>IFERROR(VLOOKUP(B121,Pobočky!$A$1:$C$45,2,FALSE)," ")</f>
        <v>Jih</v>
      </c>
      <c r="D121" t="s">
        <v>488</v>
      </c>
      <c r="E121" t="s">
        <v>22</v>
      </c>
      <c r="F121" t="s">
        <v>146</v>
      </c>
      <c r="G12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378</v>
      </c>
      <c r="H121">
        <v>8</v>
      </c>
      <c r="J121">
        <v>86</v>
      </c>
      <c r="K121" t="s">
        <v>489</v>
      </c>
      <c r="L121" s="112">
        <v>0.7</v>
      </c>
    </row>
    <row r="122" spans="1:12" x14ac:dyDescent="0.35">
      <c r="A122" s="93">
        <f>IFERROR(VLOOKUP(B122,Pobočky!$A$1:$C$45,3,FALSE)," ")</f>
        <v>58</v>
      </c>
      <c r="B122" s="93" t="s">
        <v>82</v>
      </c>
      <c r="C122" s="93" t="str">
        <f>IFERROR(VLOOKUP(B122,Pobočky!$A$1:$C$45,2,FALSE)," ")</f>
        <v>Jih</v>
      </c>
      <c r="D122" t="s">
        <v>488</v>
      </c>
      <c r="E122" t="s">
        <v>22</v>
      </c>
      <c r="F122" t="s">
        <v>149</v>
      </c>
      <c r="G12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325</v>
      </c>
      <c r="H122">
        <v>9</v>
      </c>
      <c r="J122">
        <v>86</v>
      </c>
      <c r="K122" t="s">
        <v>489</v>
      </c>
      <c r="L122" s="112">
        <v>0.7</v>
      </c>
    </row>
    <row r="123" spans="1:12" x14ac:dyDescent="0.35">
      <c r="A123" s="93">
        <f>IFERROR(VLOOKUP(B123,Pobočky!$A$1:$C$45,3,FALSE)," ")</f>
        <v>58</v>
      </c>
      <c r="B123" s="93" t="s">
        <v>82</v>
      </c>
      <c r="C123" s="93" t="str">
        <f>IFERROR(VLOOKUP(B123,Pobočky!$A$1:$C$45,2,FALSE)," ")</f>
        <v>Jih</v>
      </c>
      <c r="D123" t="s">
        <v>488</v>
      </c>
      <c r="E123" t="s">
        <v>22</v>
      </c>
      <c r="F123" t="s">
        <v>155</v>
      </c>
      <c r="G12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658</v>
      </c>
      <c r="H123">
        <v>15</v>
      </c>
      <c r="J123">
        <v>86</v>
      </c>
      <c r="K123" t="s">
        <v>489</v>
      </c>
      <c r="L123" s="112">
        <v>0.7</v>
      </c>
    </row>
    <row r="124" spans="1:12" x14ac:dyDescent="0.35">
      <c r="A124" s="93">
        <f>IFERROR(VLOOKUP(B124,Pobočky!$A$1:$C$45,3,FALSE)," ")</f>
        <v>58</v>
      </c>
      <c r="B124" s="93" t="s">
        <v>82</v>
      </c>
      <c r="C124" s="93" t="str">
        <f>IFERROR(VLOOKUP(B124,Pobočky!$A$1:$C$45,2,FALSE)," ")</f>
        <v>Jih</v>
      </c>
      <c r="D124" t="s">
        <v>488</v>
      </c>
      <c r="E124" t="s">
        <v>22</v>
      </c>
      <c r="F124" t="s">
        <v>158</v>
      </c>
      <c r="G12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323</v>
      </c>
      <c r="H124">
        <v>8</v>
      </c>
      <c r="J124">
        <v>86</v>
      </c>
      <c r="K124" t="s">
        <v>489</v>
      </c>
      <c r="L124" s="112">
        <v>0.7</v>
      </c>
    </row>
    <row r="125" spans="1:12" x14ac:dyDescent="0.35">
      <c r="A125" s="93">
        <f>IFERROR(VLOOKUP(B125,Pobočky!$A$1:$C$45,3,FALSE)," ")</f>
        <v>58</v>
      </c>
      <c r="B125" s="93" t="s">
        <v>82</v>
      </c>
      <c r="C125" s="93" t="str">
        <f>IFERROR(VLOOKUP(B125,Pobočky!$A$1:$C$45,2,FALSE)," ")</f>
        <v>Jih</v>
      </c>
      <c r="D125" t="s">
        <v>488</v>
      </c>
      <c r="E125" t="s">
        <v>22</v>
      </c>
      <c r="F125" t="s">
        <v>160</v>
      </c>
      <c r="G12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152</v>
      </c>
      <c r="H125">
        <v>3</v>
      </c>
      <c r="J125">
        <v>86</v>
      </c>
      <c r="K125" t="s">
        <v>489</v>
      </c>
      <c r="L125" s="112">
        <v>0.7</v>
      </c>
    </row>
    <row r="126" spans="1:12" x14ac:dyDescent="0.35">
      <c r="A126" s="93">
        <f>IFERROR(VLOOKUP(B126,Pobočky!$A$1:$C$45,3,FALSE)," ")</f>
        <v>58</v>
      </c>
      <c r="B126" s="93" t="s">
        <v>82</v>
      </c>
      <c r="C126" s="93" t="str">
        <f>IFERROR(VLOOKUP(B126,Pobočky!$A$1:$C$45,2,FALSE)," ")</f>
        <v>Jih</v>
      </c>
      <c r="D126" t="s">
        <v>488</v>
      </c>
      <c r="E126" t="s">
        <v>22</v>
      </c>
      <c r="F126" t="s">
        <v>163</v>
      </c>
      <c r="G12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182</v>
      </c>
      <c r="H126">
        <v>4</v>
      </c>
      <c r="J126">
        <v>86</v>
      </c>
      <c r="K126" t="s">
        <v>489</v>
      </c>
      <c r="L126" s="112">
        <v>0.7</v>
      </c>
    </row>
    <row r="127" spans="1:12" x14ac:dyDescent="0.35">
      <c r="A127" s="93">
        <f>IFERROR(VLOOKUP(B127,Pobočky!$A$1:$C$45,3,FALSE)," ")</f>
        <v>58</v>
      </c>
      <c r="B127" s="93" t="s">
        <v>82</v>
      </c>
      <c r="C127" s="93" t="str">
        <f>IFERROR(VLOOKUP(B127,Pobočky!$A$1:$C$45,2,FALSE)," ")</f>
        <v>Jih</v>
      </c>
      <c r="D127" t="s">
        <v>488</v>
      </c>
      <c r="E127" t="s">
        <v>22</v>
      </c>
      <c r="F127" t="s">
        <v>166</v>
      </c>
      <c r="G12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142</v>
      </c>
      <c r="H127">
        <v>3</v>
      </c>
      <c r="J127">
        <v>86</v>
      </c>
      <c r="K127" t="s">
        <v>489</v>
      </c>
      <c r="L127" s="112">
        <v>0.7</v>
      </c>
    </row>
    <row r="128" spans="1:12" x14ac:dyDescent="0.35">
      <c r="A128" s="93">
        <f>IFERROR(VLOOKUP(B128,Pobočky!$A$1:$C$45,3,FALSE)," ")</f>
        <v>58</v>
      </c>
      <c r="B128" s="93" t="s">
        <v>82</v>
      </c>
      <c r="C128" s="93" t="str">
        <f>IFERROR(VLOOKUP(B128,Pobočky!$A$1:$C$45,2,FALSE)," ")</f>
        <v>Jih</v>
      </c>
      <c r="D128" t="s">
        <v>488</v>
      </c>
      <c r="E128" t="s">
        <v>22</v>
      </c>
      <c r="F128" t="s">
        <v>167</v>
      </c>
      <c r="G12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430</v>
      </c>
      <c r="H128">
        <v>10</v>
      </c>
      <c r="J128">
        <v>86</v>
      </c>
      <c r="K128" t="s">
        <v>489</v>
      </c>
      <c r="L128" s="112">
        <v>0.7</v>
      </c>
    </row>
    <row r="129" spans="1:12" x14ac:dyDescent="0.35">
      <c r="A129" s="93">
        <f>IFERROR(VLOOKUP(B129,Pobočky!$A$1:$C$45,3,FALSE)," ")</f>
        <v>58</v>
      </c>
      <c r="B129" s="93" t="s">
        <v>82</v>
      </c>
      <c r="C129" s="93" t="str">
        <f>IFERROR(VLOOKUP(B129,Pobočky!$A$1:$C$45,2,FALSE)," ")</f>
        <v>Jih</v>
      </c>
      <c r="D129" t="s">
        <v>488</v>
      </c>
      <c r="E129" t="s">
        <v>22</v>
      </c>
      <c r="F129" t="s">
        <v>169</v>
      </c>
      <c r="G12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198</v>
      </c>
      <c r="H129">
        <v>5</v>
      </c>
      <c r="J129">
        <v>86</v>
      </c>
      <c r="K129" t="s">
        <v>489</v>
      </c>
      <c r="L129" s="112">
        <v>0.7</v>
      </c>
    </row>
    <row r="130" spans="1:12" x14ac:dyDescent="0.35">
      <c r="A130" s="93">
        <f>IFERROR(VLOOKUP(B130,Pobočky!$A$1:$C$45,3,FALSE)," ")</f>
        <v>58</v>
      </c>
      <c r="B130" s="93" t="s">
        <v>82</v>
      </c>
      <c r="C130" s="93" t="str">
        <f>IFERROR(VLOOKUP(B130,Pobočky!$A$1:$C$45,2,FALSE)," ")</f>
        <v>Jih</v>
      </c>
      <c r="D130" t="s">
        <v>488</v>
      </c>
      <c r="E130" t="s">
        <v>22</v>
      </c>
      <c r="F130" t="s">
        <v>169</v>
      </c>
      <c r="G13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  <c r="J130">
        <v>86</v>
      </c>
      <c r="K130" t="s">
        <v>489</v>
      </c>
      <c r="L130" s="112">
        <v>0.7</v>
      </c>
    </row>
    <row r="131" spans="1:12" x14ac:dyDescent="0.35">
      <c r="A131" s="93">
        <f>IFERROR(VLOOKUP(B131,Pobočky!$A$1:$C$45,3,FALSE)," ")</f>
        <v>58</v>
      </c>
      <c r="B131" s="93" t="s">
        <v>82</v>
      </c>
      <c r="C131" s="93" t="str">
        <f>IFERROR(VLOOKUP(B131,Pobočky!$A$1:$C$45,2,FALSE)," ")</f>
        <v>Jih</v>
      </c>
      <c r="D131" t="s">
        <v>488</v>
      </c>
      <c r="E131" t="s">
        <v>22</v>
      </c>
      <c r="F131" t="s">
        <v>170</v>
      </c>
      <c r="G13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178</v>
      </c>
      <c r="H131">
        <v>3.5</v>
      </c>
      <c r="J131">
        <v>86</v>
      </c>
      <c r="K131" t="s">
        <v>489</v>
      </c>
      <c r="L131" s="112">
        <v>0.7</v>
      </c>
    </row>
    <row r="132" spans="1:12" x14ac:dyDescent="0.35">
      <c r="A132" s="93">
        <f>IFERROR(VLOOKUP(B132,Pobočky!$A$1:$C$45,3,FALSE)," ")</f>
        <v>58</v>
      </c>
      <c r="B132" s="93" t="s">
        <v>82</v>
      </c>
      <c r="C132" s="93" t="str">
        <f>IFERROR(VLOOKUP(B132,Pobočky!$A$1:$C$45,2,FALSE)," ")</f>
        <v>Jih</v>
      </c>
      <c r="D132" t="s">
        <v>488</v>
      </c>
      <c r="E132" t="s">
        <v>22</v>
      </c>
      <c r="F132" t="s">
        <v>171</v>
      </c>
      <c r="G13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175</v>
      </c>
      <c r="H132">
        <v>12</v>
      </c>
      <c r="J132">
        <v>86</v>
      </c>
      <c r="K132" t="s">
        <v>489</v>
      </c>
      <c r="L132" s="112">
        <v>0.7</v>
      </c>
    </row>
    <row r="133" spans="1:12" x14ac:dyDescent="0.35">
      <c r="A133" s="93">
        <f>IFERROR(VLOOKUP(B133,Pobočky!$A$1:$C$45,3,FALSE)," ")</f>
        <v>58</v>
      </c>
      <c r="B133" s="93" t="s">
        <v>82</v>
      </c>
      <c r="C133" s="93" t="str">
        <f>IFERROR(VLOOKUP(B133,Pobočky!$A$1:$C$45,2,FALSE)," ")</f>
        <v>Jih</v>
      </c>
      <c r="D133" t="s">
        <v>488</v>
      </c>
      <c r="E133" t="s">
        <v>22</v>
      </c>
      <c r="F133" t="s">
        <v>172</v>
      </c>
      <c r="G13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79</v>
      </c>
      <c r="H133">
        <v>2</v>
      </c>
      <c r="J133">
        <v>86</v>
      </c>
      <c r="K133" t="s">
        <v>489</v>
      </c>
      <c r="L133" s="112">
        <v>0.7</v>
      </c>
    </row>
    <row r="134" spans="1:12" x14ac:dyDescent="0.35">
      <c r="A134" s="93">
        <f>IFERROR(VLOOKUP(B134,Pobočky!$A$1:$C$45,3,FALSE)," ")</f>
        <v>58</v>
      </c>
      <c r="B134" s="93" t="s">
        <v>82</v>
      </c>
      <c r="C134" s="93" t="str">
        <f>IFERROR(VLOOKUP(B134,Pobočky!$A$1:$C$45,2,FALSE)," ")</f>
        <v>Jih</v>
      </c>
      <c r="D134" t="s">
        <v>488</v>
      </c>
      <c r="E134" t="s">
        <v>22</v>
      </c>
      <c r="F134" t="s">
        <v>173</v>
      </c>
      <c r="G13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72</v>
      </c>
      <c r="H134">
        <v>2</v>
      </c>
      <c r="J134">
        <v>86</v>
      </c>
      <c r="K134" t="s">
        <v>489</v>
      </c>
      <c r="L134" s="112">
        <v>0.7</v>
      </c>
    </row>
    <row r="135" spans="1:12" x14ac:dyDescent="0.35">
      <c r="A135" s="93">
        <f>IFERROR(VLOOKUP(B135,Pobočky!$A$1:$C$45,3,FALSE)," ")</f>
        <v>58</v>
      </c>
      <c r="B135" s="93" t="s">
        <v>82</v>
      </c>
      <c r="C135" s="93" t="str">
        <f>IFERROR(VLOOKUP(B135,Pobočky!$A$1:$C$45,2,FALSE)," ")</f>
        <v>Jih</v>
      </c>
      <c r="D135" t="s">
        <v>488</v>
      </c>
      <c r="E135" t="s">
        <v>22</v>
      </c>
      <c r="F135" t="s">
        <v>174</v>
      </c>
      <c r="G13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335</v>
      </c>
      <c r="H135">
        <v>10</v>
      </c>
      <c r="J135">
        <v>86</v>
      </c>
      <c r="K135" t="s">
        <v>489</v>
      </c>
      <c r="L135" s="112">
        <v>0.7</v>
      </c>
    </row>
    <row r="136" spans="1:12" x14ac:dyDescent="0.35">
      <c r="A136" s="93">
        <f>IFERROR(VLOOKUP(B136,Pobočky!$A$1:$C$45,3,FALSE)," ")</f>
        <v>58</v>
      </c>
      <c r="B136" s="93" t="s">
        <v>82</v>
      </c>
      <c r="C136" s="93" t="str">
        <f>IFERROR(VLOOKUP(B136,Pobočky!$A$1:$C$45,2,FALSE)," ")</f>
        <v>Jih</v>
      </c>
      <c r="D136" t="s">
        <v>488</v>
      </c>
      <c r="E136" t="s">
        <v>22</v>
      </c>
      <c r="F136" t="s">
        <v>175</v>
      </c>
      <c r="G13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48</v>
      </c>
      <c r="H136">
        <v>1</v>
      </c>
      <c r="J136">
        <v>86</v>
      </c>
      <c r="K136" t="s">
        <v>489</v>
      </c>
      <c r="L136" s="112">
        <v>0.7</v>
      </c>
    </row>
    <row r="137" spans="1:12" x14ac:dyDescent="0.35">
      <c r="A137" s="93">
        <f>IFERROR(VLOOKUP(B137,Pobočky!$A$1:$C$45,3,FALSE)," ")</f>
        <v>58</v>
      </c>
      <c r="B137" s="93" t="s">
        <v>82</v>
      </c>
      <c r="C137" s="93" t="str">
        <f>IFERROR(VLOOKUP(B137,Pobočky!$A$1:$C$45,2,FALSE)," ")</f>
        <v>Jih</v>
      </c>
      <c r="D137" t="s">
        <v>490</v>
      </c>
      <c r="G13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996</v>
      </c>
      <c r="H137">
        <v>20</v>
      </c>
      <c r="J137">
        <v>83</v>
      </c>
      <c r="K137" t="s">
        <v>491</v>
      </c>
    </row>
    <row r="138" spans="1:12" x14ac:dyDescent="0.35">
      <c r="A138" s="93">
        <f>IFERROR(VLOOKUP(B138,Pobočky!$A$1:$C$45,3,FALSE)," ")</f>
        <v>58</v>
      </c>
      <c r="B138" s="93" t="s">
        <v>82</v>
      </c>
      <c r="C138" s="93" t="str">
        <f>IFERROR(VLOOKUP(B138,Pobočky!$A$1:$C$45,2,FALSE)," ")</f>
        <v>Jih</v>
      </c>
      <c r="D138" t="s">
        <v>490</v>
      </c>
      <c r="G13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144</v>
      </c>
      <c r="H138">
        <v>6</v>
      </c>
      <c r="J138">
        <v>40</v>
      </c>
      <c r="K138" t="s">
        <v>491</v>
      </c>
    </row>
    <row r="139" spans="1:12" x14ac:dyDescent="0.35">
      <c r="A139" s="93">
        <f>IFERROR(VLOOKUP(B139,Pobočky!$A$1:$C$45,3,FALSE)," ")</f>
        <v>58</v>
      </c>
      <c r="B139" s="93" t="s">
        <v>82</v>
      </c>
      <c r="C139" s="93" t="str">
        <f>IFERROR(VLOOKUP(B139,Pobočky!$A$1:$C$45,2,FALSE)," ")</f>
        <v>Jih</v>
      </c>
      <c r="D139" t="s">
        <v>492</v>
      </c>
      <c r="G13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980</v>
      </c>
      <c r="H139">
        <v>19</v>
      </c>
      <c r="J139">
        <v>86</v>
      </c>
      <c r="K139" t="s">
        <v>493</v>
      </c>
    </row>
    <row r="140" spans="1:12" x14ac:dyDescent="0.35">
      <c r="A140" s="93">
        <f>IFERROR(VLOOKUP(B140,Pobočky!$A$1:$C$45,3,FALSE)," ")</f>
        <v>58</v>
      </c>
      <c r="B140" s="93" t="s">
        <v>82</v>
      </c>
      <c r="C140" s="93" t="str">
        <f>IFERROR(VLOOKUP(B140,Pobočky!$A$1:$C$45,2,FALSE)," ")</f>
        <v>Jih</v>
      </c>
      <c r="D140" t="s">
        <v>494</v>
      </c>
      <c r="G14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41" spans="1:12" x14ac:dyDescent="0.35">
      <c r="A141" s="93">
        <f>IFERROR(VLOOKUP(B141,Pobočky!$A$1:$C$45,3,FALSE)," ")</f>
        <v>58</v>
      </c>
      <c r="B141" s="93" t="s">
        <v>82</v>
      </c>
      <c r="C141" s="93" t="str">
        <f>IFERROR(VLOOKUP(B141,Pobočky!$A$1:$C$45,2,FALSE)," ")</f>
        <v>Jih</v>
      </c>
      <c r="D141" t="s">
        <v>315</v>
      </c>
      <c r="G14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1238</v>
      </c>
      <c r="H141">
        <v>24</v>
      </c>
      <c r="J141">
        <v>86</v>
      </c>
    </row>
    <row r="142" spans="1:12" x14ac:dyDescent="0.35">
      <c r="A142" s="93">
        <f>IFERROR(VLOOKUP(B142,Pobočky!$A$1:$C$45,3,FALSE)," ")</f>
        <v>58</v>
      </c>
      <c r="B142" s="93" t="s">
        <v>82</v>
      </c>
      <c r="C142" s="93" t="str">
        <f>IFERROR(VLOOKUP(B142,Pobočky!$A$1:$C$45,2,FALSE)," ")</f>
        <v>Jih</v>
      </c>
      <c r="D142" t="s">
        <v>495</v>
      </c>
      <c r="G14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  <c r="K142" t="s">
        <v>496</v>
      </c>
    </row>
    <row r="143" spans="1:12" x14ac:dyDescent="0.35">
      <c r="A143" s="93"/>
      <c r="B143" s="93"/>
      <c r="C143" s="93"/>
      <c r="G14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44" spans="1:12" x14ac:dyDescent="0.35">
      <c r="A144" s="93"/>
      <c r="B144" s="93"/>
      <c r="C144" s="93"/>
      <c r="G14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11" spans="1:7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  <c r="G41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12" spans="1:7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  <c r="G41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13" spans="1:7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  <c r="G41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14" spans="1:7" x14ac:dyDescent="0.35">
      <c r="A414" s="93" t="str">
        <f>IFERROR(VLOOKUP(B414,Pobočky!$A$1:$C$45,3,FALSE)," ")</f>
        <v xml:space="preserve"> </v>
      </c>
      <c r="B414" s="93"/>
      <c r="C414" s="93" t="str">
        <f>IFERROR(VLOOKUP(B414,Pobočky!$A$1:$C$45,2,FALSE)," ")</f>
        <v xml:space="preserve"> </v>
      </c>
      <c r="G41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15" spans="1:7" x14ac:dyDescent="0.35">
      <c r="A415" s="93" t="str">
        <f>IFERROR(VLOOKUP(B415,Pobočky!$A$1:$C$45,3,FALSE)," ")</f>
        <v xml:space="preserve"> </v>
      </c>
      <c r="B415" s="93"/>
      <c r="C415" s="93" t="str">
        <f>IFERROR(VLOOKUP(B415,Pobočky!$A$1:$C$45,2,FALSE)," ")</f>
        <v xml:space="preserve"> </v>
      </c>
      <c r="G41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16" spans="1:7" x14ac:dyDescent="0.35">
      <c r="A416" s="93" t="str">
        <f>IFERROR(VLOOKUP(B416,Pobočky!$A$1:$C$45,3,FALSE)," ")</f>
        <v xml:space="preserve"> </v>
      </c>
      <c r="B416" s="93"/>
      <c r="C416" s="93" t="str">
        <f>IFERROR(VLOOKUP(B416,Pobočky!$A$1:$C$45,2,FALSE)," ")</f>
        <v xml:space="preserve"> </v>
      </c>
      <c r="G41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17" spans="1:7" x14ac:dyDescent="0.35">
      <c r="A417" s="93" t="str">
        <f>IFERROR(VLOOKUP(B417,Pobočky!$A$1:$C$45,3,FALSE)," ")</f>
        <v xml:space="preserve"> </v>
      </c>
      <c r="B417" s="93"/>
      <c r="C417" s="93" t="str">
        <f>IFERROR(VLOOKUP(B417,Pobočky!$A$1:$C$45,2,FALSE)," ")</f>
        <v xml:space="preserve"> </v>
      </c>
      <c r="G41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18" spans="1:7" x14ac:dyDescent="0.35">
      <c r="A418" s="93" t="str">
        <f>IFERROR(VLOOKUP(B418,Pobočky!$A$1:$C$45,3,FALSE)," ")</f>
        <v xml:space="preserve"> </v>
      </c>
      <c r="B418" s="93"/>
      <c r="C418" s="93" t="str">
        <f>IFERROR(VLOOKUP(B418,Pobočky!$A$1:$C$45,2,FALSE)," ")</f>
        <v xml:space="preserve"> </v>
      </c>
      <c r="G41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19" spans="1:7" x14ac:dyDescent="0.35">
      <c r="A419" s="93" t="str">
        <f>IFERROR(VLOOKUP(B419,Pobočky!$A$1:$C$45,3,FALSE)," ")</f>
        <v xml:space="preserve"> </v>
      </c>
      <c r="B419" s="93"/>
      <c r="C419" s="93" t="str">
        <f>IFERROR(VLOOKUP(B419,Pobočky!$A$1:$C$45,2,FALSE)," ")</f>
        <v xml:space="preserve"> </v>
      </c>
      <c r="G41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20" spans="1:7" x14ac:dyDescent="0.35">
      <c r="A420" s="93" t="str">
        <f>IFERROR(VLOOKUP(B420,Pobočky!$A$1:$C$45,3,FALSE)," ")</f>
        <v xml:space="preserve"> </v>
      </c>
      <c r="B420" s="93"/>
      <c r="C420" s="93" t="str">
        <f>IFERROR(VLOOKUP(B420,Pobočky!$A$1:$C$45,2,FALSE)," ")</f>
        <v xml:space="preserve"> </v>
      </c>
      <c r="G42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21" spans="1:7" x14ac:dyDescent="0.35">
      <c r="A421" s="93" t="str">
        <f>IFERROR(VLOOKUP(B421,Pobočky!$A$1:$C$45,3,FALSE)," ")</f>
        <v xml:space="preserve"> </v>
      </c>
      <c r="B421" s="93"/>
      <c r="C421" s="93" t="str">
        <f>IFERROR(VLOOKUP(B421,Pobočky!$A$1:$C$45,2,FALSE)," ")</f>
        <v xml:space="preserve"> </v>
      </c>
      <c r="G42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22" spans="1:7" x14ac:dyDescent="0.35">
      <c r="A422" s="93" t="str">
        <f>IFERROR(VLOOKUP(B422,Pobočky!$A$1:$C$45,3,FALSE)," ")</f>
        <v xml:space="preserve"> </v>
      </c>
      <c r="B422" s="93"/>
      <c r="C422" s="93" t="str">
        <f>IFERROR(VLOOKUP(B422,Pobočky!$A$1:$C$45,2,FALSE)," ")</f>
        <v xml:space="preserve"> </v>
      </c>
      <c r="G42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23" spans="1:7" x14ac:dyDescent="0.35">
      <c r="A423" s="93" t="str">
        <f>IFERROR(VLOOKUP(B423,Pobočky!$A$1:$C$45,3,FALSE)," ")</f>
        <v xml:space="preserve"> </v>
      </c>
      <c r="B423" s="93"/>
      <c r="C423" s="93" t="str">
        <f>IFERROR(VLOOKUP(B423,Pobočky!$A$1:$C$45,2,FALSE)," ")</f>
        <v xml:space="preserve"> </v>
      </c>
      <c r="G42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24" spans="1:7" x14ac:dyDescent="0.35">
      <c r="A424" s="93" t="str">
        <f>IFERROR(VLOOKUP(B424,Pobočky!$A$1:$C$45,3,FALSE)," ")</f>
        <v xml:space="preserve"> </v>
      </c>
      <c r="B424" s="93"/>
      <c r="C424" s="93" t="str">
        <f>IFERROR(VLOOKUP(B424,Pobočky!$A$1:$C$45,2,FALSE)," ")</f>
        <v xml:space="preserve"> </v>
      </c>
      <c r="G42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25" spans="1:7" x14ac:dyDescent="0.35">
      <c r="A425" s="93" t="str">
        <f>IFERROR(VLOOKUP(B425,Pobočky!$A$1:$C$45,3,FALSE)," ")</f>
        <v xml:space="preserve"> </v>
      </c>
      <c r="B425" s="93"/>
      <c r="C425" s="93" t="str">
        <f>IFERROR(VLOOKUP(B425,Pobočky!$A$1:$C$45,2,FALSE)," ")</f>
        <v xml:space="preserve"> </v>
      </c>
      <c r="G42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26" spans="1:7" x14ac:dyDescent="0.35">
      <c r="A426" s="93" t="str">
        <f>IFERROR(VLOOKUP(B426,Pobočky!$A$1:$C$45,3,FALSE)," ")</f>
        <v xml:space="preserve"> </v>
      </c>
      <c r="B426" s="93"/>
      <c r="C426" s="93" t="str">
        <f>IFERROR(VLOOKUP(B426,Pobočky!$A$1:$C$45,2,FALSE)," ")</f>
        <v xml:space="preserve"> </v>
      </c>
      <c r="G42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27" spans="1:7" x14ac:dyDescent="0.35">
      <c r="A427" s="93" t="str">
        <f>IFERROR(VLOOKUP(B427,Pobočky!$A$1:$C$45,3,FALSE)," ")</f>
        <v xml:space="preserve"> </v>
      </c>
      <c r="B427" s="93"/>
      <c r="C427" s="93" t="str">
        <f>IFERROR(VLOOKUP(B427,Pobočky!$A$1:$C$45,2,FALSE)," ")</f>
        <v xml:space="preserve"> </v>
      </c>
      <c r="G42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28" spans="1:7" x14ac:dyDescent="0.35">
      <c r="A428" s="93" t="str">
        <f>IFERROR(VLOOKUP(B428,Pobočky!$A$1:$C$45,3,FALSE)," ")</f>
        <v xml:space="preserve"> </v>
      </c>
      <c r="B428" s="93"/>
      <c r="C428" s="93" t="str">
        <f>IFERROR(VLOOKUP(B428,Pobočky!$A$1:$C$45,2,FALSE)," ")</f>
        <v xml:space="preserve"> </v>
      </c>
      <c r="G428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29" spans="1:7" x14ac:dyDescent="0.35">
      <c r="A429" s="93" t="str">
        <f>IFERROR(VLOOKUP(B429,Pobočky!$A$1:$C$45,3,FALSE)," ")</f>
        <v xml:space="preserve"> </v>
      </c>
      <c r="B429" s="93"/>
      <c r="C429" s="93" t="str">
        <f>IFERROR(VLOOKUP(B429,Pobočky!$A$1:$C$45,2,FALSE)," ")</f>
        <v xml:space="preserve"> </v>
      </c>
      <c r="G429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30" spans="1:7" x14ac:dyDescent="0.35">
      <c r="A430" s="93" t="str">
        <f>IFERROR(VLOOKUP(B430,Pobočky!$A$1:$C$45,3,FALSE)," ")</f>
        <v xml:space="preserve"> </v>
      </c>
      <c r="B430" s="93"/>
      <c r="C430" s="93" t="str">
        <f>IFERROR(VLOOKUP(B430,Pobočky!$A$1:$C$45,2,FALSE)," ")</f>
        <v xml:space="preserve"> </v>
      </c>
      <c r="G430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31" spans="1:7" x14ac:dyDescent="0.35">
      <c r="A431" s="93" t="str">
        <f>IFERROR(VLOOKUP(B431,Pobočky!$A$1:$C$45,3,FALSE)," ")</f>
        <v xml:space="preserve"> </v>
      </c>
      <c r="B431" s="93"/>
      <c r="C431" s="93" t="str">
        <f>IFERROR(VLOOKUP(B431,Pobočky!$A$1:$C$45,2,FALSE)," ")</f>
        <v xml:space="preserve"> </v>
      </c>
      <c r="G431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32" spans="1:7" x14ac:dyDescent="0.35">
      <c r="A432" s="93" t="str">
        <f>IFERROR(VLOOKUP(B432,Pobočky!$A$1:$C$45,3,FALSE)," ")</f>
        <v xml:space="preserve"> </v>
      </c>
      <c r="B432" s="93"/>
      <c r="C432" s="93" t="str">
        <f>IFERROR(VLOOKUP(B432,Pobočky!$A$1:$C$45,2,FALSE)," ")</f>
        <v xml:space="preserve"> </v>
      </c>
      <c r="G432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33" spans="1:7" x14ac:dyDescent="0.35">
      <c r="A433" s="93" t="str">
        <f>IFERROR(VLOOKUP(B433,Pobočky!$A$1:$C$45,3,FALSE)," ")</f>
        <v xml:space="preserve"> </v>
      </c>
      <c r="B433" s="93"/>
      <c r="C433" s="93" t="str">
        <f>IFERROR(VLOOKUP(B433,Pobočky!$A$1:$C$45,2,FALSE)," ")</f>
        <v xml:space="preserve"> </v>
      </c>
      <c r="G433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34" spans="1:7" x14ac:dyDescent="0.35">
      <c r="A434" s="93" t="str">
        <f>IFERROR(VLOOKUP(B434,Pobočky!$A$1:$C$45,3,FALSE)," ")</f>
        <v xml:space="preserve"> </v>
      </c>
      <c r="B434" s="93"/>
      <c r="C434" s="93" t="str">
        <f>IFERROR(VLOOKUP(B434,Pobočky!$A$1:$C$45,2,FALSE)," ")</f>
        <v xml:space="preserve"> </v>
      </c>
      <c r="G434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35" spans="1:7" x14ac:dyDescent="0.35">
      <c r="A435" s="93" t="str">
        <f>IFERROR(VLOOKUP(B435,Pobočky!$A$1:$C$45,3,FALSE)," ")</f>
        <v xml:space="preserve"> </v>
      </c>
      <c r="B435" s="93"/>
      <c r="C435" s="93" t="str">
        <f>IFERROR(VLOOKUP(B435,Pobočky!$A$1:$C$45,2,FALSE)," ")</f>
        <v xml:space="preserve"> </v>
      </c>
      <c r="G435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36" spans="1:7" x14ac:dyDescent="0.35">
      <c r="A436" s="93" t="str">
        <f>IFERROR(VLOOKUP(B436,Pobočky!$A$1:$C$45,3,FALSE)," ")</f>
        <v xml:space="preserve"> </v>
      </c>
      <c r="B436" s="93"/>
      <c r="C436" s="93" t="str">
        <f>IFERROR(VLOOKUP(B436,Pobočky!$A$1:$C$45,2,FALSE)," ")</f>
        <v xml:space="preserve"> </v>
      </c>
      <c r="G436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  <row r="437" spans="1:7" x14ac:dyDescent="0.35">
      <c r="A437" s="105" t="str">
        <f>IFERROR(VLOOKUP(B437,Pobočky!$A$1:$C$45,3,FALSE)," ")</f>
        <v xml:space="preserve"> </v>
      </c>
      <c r="B437" s="105"/>
      <c r="C437" s="105" t="str">
        <f>IFERROR(VLOOKUP(B437,Pobočky!$A$1:$C$45,2,FALSE)," ")</f>
        <v xml:space="preserve"> </v>
      </c>
      <c r="G437">
        <f>ROUND(Tabulka57891011121314151617181920212223242526272829303132333435363738394041[[#This Row],[Kapacita - počet polic]]*Tabulka57891011121314151617181920212223242526272829303132333435363738394041[[#This Row],[Kapacita - rozměr polic]]*IFERROR(VLOOKUP(Tabulka57891011121314151617181920212223242526272829303132333435363738394041[[#This Row],[Označení]],OCHy[#All],2,FALSE),0.6),0)</f>
        <v>0</v>
      </c>
    </row>
  </sheetData>
  <dataValidations count="2">
    <dataValidation type="list" allowBlank="1" showInputMessage="1" showErrorMessage="1" sqref="L2:L437">
      <formula1>"0 %,10 %,20 %,30 %,40 %,50 %,60 %,70 %,80 %,90 %,100 %"</formula1>
    </dataValidation>
    <dataValidation type="list" allowBlank="1" showInputMessage="1" showErrorMessage="1" sqref="E2:E437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B2:B437</xm:sqref>
        </x14:dataValidation>
        <x14:dataValidation type="list" allowBlank="1" showInputMessage="1" showErrorMessage="1">
          <x14:formula1>
            <xm:f>Označení!$F$2:$F$50</xm:f>
          </x14:formula1>
          <xm:sqref>F2:F437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L417"/>
  <sheetViews>
    <sheetView topLeftCell="E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14.54296875" customWidth="1"/>
    <col min="6" max="6" width="60" bestFit="1" customWidth="1"/>
    <col min="7" max="7" width="16.26953125" bestFit="1" customWidth="1"/>
    <col min="8" max="8" width="21.0898437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f>IFERROR(VLOOKUP(B2,Pobočky!$A$1:$C$45,3,FALSE)," ")</f>
        <v>45</v>
      </c>
      <c r="B2" s="93" t="s">
        <v>81</v>
      </c>
      <c r="C2" s="93" t="str">
        <f>IFERROR(VLOOKUP(B2,Pobočky!$A$1:$C$45,2,FALSE)," ")</f>
        <v>Jih</v>
      </c>
      <c r="D2" s="93" t="s">
        <v>497</v>
      </c>
      <c r="E2" s="93" t="s">
        <v>20</v>
      </c>
      <c r="F2" t="s">
        <v>130</v>
      </c>
      <c r="G2" s="9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11108</v>
      </c>
      <c r="H2" s="93">
        <v>228</v>
      </c>
      <c r="I2" s="93"/>
      <c r="J2" s="93">
        <v>87</v>
      </c>
      <c r="K2" s="93" t="s">
        <v>498</v>
      </c>
      <c r="L2" s="112">
        <v>0.7</v>
      </c>
    </row>
    <row r="3" spans="1:12" x14ac:dyDescent="0.35">
      <c r="A3" s="105">
        <f>IFERROR(VLOOKUP(B3,Pobočky!$A$1:$C$45,3,FALSE)," ")</f>
        <v>45</v>
      </c>
      <c r="B3" s="93" t="s">
        <v>81</v>
      </c>
      <c r="C3" s="105" t="str">
        <f>IFERROR(VLOOKUP(B3,Pobočky!$A$1:$C$45,2,FALSE)," ")</f>
        <v>Jih</v>
      </c>
      <c r="D3" s="106" t="s">
        <v>499</v>
      </c>
      <c r="E3" s="106" t="s">
        <v>14</v>
      </c>
      <c r="F3" s="106" t="s">
        <v>130</v>
      </c>
      <c r="G3" s="10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390</v>
      </c>
      <c r="H3" s="106">
        <v>8</v>
      </c>
      <c r="I3" s="106"/>
      <c r="J3" s="106">
        <v>87</v>
      </c>
      <c r="K3" s="106" t="s">
        <v>500</v>
      </c>
      <c r="L3" s="112">
        <v>0.7</v>
      </c>
    </row>
    <row r="4" spans="1:12" x14ac:dyDescent="0.35">
      <c r="A4" s="93">
        <f>IFERROR(VLOOKUP(B4,Pobočky!$A$1:$C$45,3,FALSE)," ")</f>
        <v>45</v>
      </c>
      <c r="B4" s="93" t="s">
        <v>81</v>
      </c>
      <c r="C4" s="93" t="str">
        <f>IFERROR(VLOOKUP(B4,Pobočky!$A$1:$C$45,2,FALSE)," ")</f>
        <v>Jih</v>
      </c>
      <c r="D4" t="s">
        <v>499</v>
      </c>
      <c r="E4" s="106" t="s">
        <v>14</v>
      </c>
      <c r="F4" t="s">
        <v>130</v>
      </c>
      <c r="G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1364</v>
      </c>
      <c r="H4">
        <v>28</v>
      </c>
      <c r="J4">
        <v>87</v>
      </c>
      <c r="K4" t="s">
        <v>501</v>
      </c>
      <c r="L4" s="112">
        <v>0.7</v>
      </c>
    </row>
    <row r="5" spans="1:12" x14ac:dyDescent="0.35">
      <c r="A5" s="93">
        <f>IFERROR(VLOOKUP(B5,Pobočky!$A$1:$C$45,3,FALSE)," ")</f>
        <v>45</v>
      </c>
      <c r="B5" s="93" t="s">
        <v>81</v>
      </c>
      <c r="C5" s="93" t="str">
        <f>IFERROR(VLOOKUP(B5,Pobočky!$A$1:$C$45,2,FALSE)," ")</f>
        <v>Jih</v>
      </c>
      <c r="D5" t="s">
        <v>499</v>
      </c>
      <c r="E5" s="106" t="s">
        <v>14</v>
      </c>
      <c r="F5" t="s">
        <v>130</v>
      </c>
      <c r="G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1462</v>
      </c>
      <c r="H5">
        <v>30</v>
      </c>
      <c r="J5">
        <v>87</v>
      </c>
      <c r="K5" t="s">
        <v>502</v>
      </c>
      <c r="L5" s="112">
        <v>0.7</v>
      </c>
    </row>
    <row r="6" spans="1:12" x14ac:dyDescent="0.35">
      <c r="A6" s="93">
        <f>IFERROR(VLOOKUP(B6,Pobočky!$A$1:$C$45,3,FALSE)," ")</f>
        <v>45</v>
      </c>
      <c r="B6" s="93" t="s">
        <v>81</v>
      </c>
      <c r="C6" s="93" t="str">
        <f>IFERROR(VLOOKUP(B6,Pobočky!$A$1:$C$45,2,FALSE)," ")</f>
        <v>Jih</v>
      </c>
      <c r="D6" t="s">
        <v>499</v>
      </c>
      <c r="E6" s="106" t="s">
        <v>14</v>
      </c>
      <c r="F6" t="s">
        <v>97</v>
      </c>
      <c r="G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63</v>
      </c>
      <c r="H6">
        <v>2</v>
      </c>
      <c r="J6">
        <v>87</v>
      </c>
      <c r="K6" t="s">
        <v>101</v>
      </c>
      <c r="L6" s="112">
        <v>0.7</v>
      </c>
    </row>
    <row r="7" spans="1:12" x14ac:dyDescent="0.35">
      <c r="A7" s="93">
        <f>IFERROR(VLOOKUP(B7,Pobočky!$A$1:$C$45,3,FALSE)," ")</f>
        <v>45</v>
      </c>
      <c r="B7" s="93" t="s">
        <v>81</v>
      </c>
      <c r="C7" s="93" t="str">
        <f>IFERROR(VLOOKUP(B7,Pobočky!$A$1:$C$45,2,FALSE)," ")</f>
        <v>Jih</v>
      </c>
      <c r="D7" t="s">
        <v>499</v>
      </c>
      <c r="E7" s="106" t="s">
        <v>28</v>
      </c>
      <c r="F7" t="s">
        <v>140</v>
      </c>
      <c r="G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54</v>
      </c>
      <c r="H7">
        <v>1</v>
      </c>
      <c r="J7">
        <v>87</v>
      </c>
      <c r="L7" s="112">
        <v>0.6</v>
      </c>
    </row>
    <row r="8" spans="1:12" x14ac:dyDescent="0.35">
      <c r="A8" s="93">
        <f>IFERROR(VLOOKUP(B8,Pobočky!$A$1:$C$45,3,FALSE)," ")</f>
        <v>45</v>
      </c>
      <c r="B8" s="93" t="s">
        <v>81</v>
      </c>
      <c r="C8" s="93" t="str">
        <f>IFERROR(VLOOKUP(B8,Pobočky!$A$1:$C$45,2,FALSE)," ")</f>
        <v>Jih</v>
      </c>
      <c r="D8" t="s">
        <v>499</v>
      </c>
      <c r="E8" s="106" t="s">
        <v>28</v>
      </c>
      <c r="F8" t="s">
        <v>143</v>
      </c>
      <c r="G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132</v>
      </c>
      <c r="H8">
        <v>4</v>
      </c>
      <c r="J8">
        <v>87</v>
      </c>
      <c r="L8" s="112">
        <v>0.6</v>
      </c>
    </row>
    <row r="9" spans="1:12" x14ac:dyDescent="0.35">
      <c r="A9" s="93">
        <f>IFERROR(VLOOKUP(B9,Pobočky!$A$1:$C$45,3,FALSE)," ")</f>
        <v>45</v>
      </c>
      <c r="B9" s="93" t="s">
        <v>81</v>
      </c>
      <c r="C9" s="93" t="str">
        <f>IFERROR(VLOOKUP(B9,Pobočky!$A$1:$C$45,2,FALSE)," ")</f>
        <v>Jih</v>
      </c>
      <c r="D9" t="s">
        <v>499</v>
      </c>
      <c r="E9" s="106" t="s">
        <v>28</v>
      </c>
      <c r="F9" t="s">
        <v>146</v>
      </c>
      <c r="G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48</v>
      </c>
      <c r="H9">
        <v>1</v>
      </c>
      <c r="J9">
        <v>87</v>
      </c>
      <c r="L9" s="112">
        <v>0.6</v>
      </c>
    </row>
    <row r="10" spans="1:12" x14ac:dyDescent="0.35">
      <c r="A10" s="93">
        <f>IFERROR(VLOOKUP(B10,Pobočky!$A$1:$C$45,3,FALSE)," ")</f>
        <v>45</v>
      </c>
      <c r="B10" s="93" t="s">
        <v>81</v>
      </c>
      <c r="C10" s="93" t="str">
        <f>IFERROR(VLOOKUP(B10,Pobočky!$A$1:$C$45,2,FALSE)," ")</f>
        <v>Jih</v>
      </c>
      <c r="D10" t="s">
        <v>499</v>
      </c>
      <c r="E10" s="106" t="s">
        <v>28</v>
      </c>
      <c r="F10" t="s">
        <v>149</v>
      </c>
      <c r="G1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9</v>
      </c>
      <c r="H10">
        <v>0.25</v>
      </c>
      <c r="I10" t="s">
        <v>272</v>
      </c>
      <c r="J10">
        <v>87</v>
      </c>
      <c r="L10" s="112">
        <v>0.6</v>
      </c>
    </row>
    <row r="11" spans="1:12" x14ac:dyDescent="0.35">
      <c r="A11" s="93">
        <f>IFERROR(VLOOKUP(B11,Pobočky!$A$1:$C$45,3,FALSE)," ")</f>
        <v>45</v>
      </c>
      <c r="B11" s="93" t="s">
        <v>81</v>
      </c>
      <c r="C11" s="93" t="str">
        <f>IFERROR(VLOOKUP(B11,Pobočky!$A$1:$C$45,2,FALSE)," ")</f>
        <v>Jih</v>
      </c>
      <c r="D11" t="s">
        <v>499</v>
      </c>
      <c r="E11" s="106" t="s">
        <v>28</v>
      </c>
      <c r="F11" t="s">
        <v>155</v>
      </c>
      <c r="G1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222</v>
      </c>
      <c r="H11">
        <v>5</v>
      </c>
      <c r="J11">
        <v>87</v>
      </c>
      <c r="L11" s="112">
        <v>0.6</v>
      </c>
    </row>
    <row r="12" spans="1:12" x14ac:dyDescent="0.35">
      <c r="A12" s="93">
        <f>IFERROR(VLOOKUP(B12,Pobočky!$A$1:$C$45,3,FALSE)," ")</f>
        <v>45</v>
      </c>
      <c r="B12" s="93" t="s">
        <v>81</v>
      </c>
      <c r="C12" s="93" t="str">
        <f>IFERROR(VLOOKUP(B12,Pobočky!$A$1:$C$45,2,FALSE)," ")</f>
        <v>Jih</v>
      </c>
      <c r="D12" t="s">
        <v>499</v>
      </c>
      <c r="E12" s="106" t="s">
        <v>28</v>
      </c>
      <c r="F12" t="s">
        <v>158</v>
      </c>
      <c r="G1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41</v>
      </c>
      <c r="H12">
        <v>1</v>
      </c>
      <c r="J12">
        <v>87</v>
      </c>
      <c r="L12" s="112">
        <v>0.6</v>
      </c>
    </row>
    <row r="13" spans="1:12" x14ac:dyDescent="0.35">
      <c r="A13" s="93">
        <f>IFERROR(VLOOKUP(B13,Pobočky!$A$1:$C$45,3,FALSE)," ")</f>
        <v>45</v>
      </c>
      <c r="B13" s="93" t="s">
        <v>81</v>
      </c>
      <c r="C13" s="93" t="str">
        <f>IFERROR(VLOOKUP(B13,Pobočky!$A$1:$C$45,2,FALSE)," ")</f>
        <v>Jih</v>
      </c>
      <c r="D13" t="s">
        <v>499</v>
      </c>
      <c r="E13" s="106" t="s">
        <v>28</v>
      </c>
      <c r="F13" t="s">
        <v>160</v>
      </c>
      <c r="G1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51</v>
      </c>
      <c r="H13">
        <v>1</v>
      </c>
      <c r="J13">
        <v>87</v>
      </c>
      <c r="L13" s="112">
        <v>0.6</v>
      </c>
    </row>
    <row r="14" spans="1:12" x14ac:dyDescent="0.35">
      <c r="A14" s="93">
        <f>IFERROR(VLOOKUP(B14,Pobočky!$A$1:$C$45,3,FALSE)," ")</f>
        <v>45</v>
      </c>
      <c r="B14" s="93" t="s">
        <v>81</v>
      </c>
      <c r="C14" s="93" t="str">
        <f>IFERROR(VLOOKUP(B14,Pobočky!$A$1:$C$45,2,FALSE)," ")</f>
        <v>Jih</v>
      </c>
      <c r="D14" t="s">
        <v>499</v>
      </c>
      <c r="E14" s="106" t="s">
        <v>28</v>
      </c>
      <c r="F14" t="s">
        <v>166</v>
      </c>
      <c r="G1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24</v>
      </c>
      <c r="H14">
        <v>0.5</v>
      </c>
      <c r="J14">
        <v>87</v>
      </c>
      <c r="L14" s="112">
        <v>0.6</v>
      </c>
    </row>
    <row r="15" spans="1:12" x14ac:dyDescent="0.35">
      <c r="A15" s="93">
        <f>IFERROR(VLOOKUP(B15,Pobočky!$A$1:$C$45,3,FALSE)," ")</f>
        <v>45</v>
      </c>
      <c r="B15" s="93" t="s">
        <v>81</v>
      </c>
      <c r="C15" s="93" t="str">
        <f>IFERROR(VLOOKUP(B15,Pobočky!$A$1:$C$45,2,FALSE)," ")</f>
        <v>Jih</v>
      </c>
      <c r="D15" t="s">
        <v>499</v>
      </c>
      <c r="E15" s="106" t="s">
        <v>28</v>
      </c>
      <c r="F15" t="s">
        <v>167</v>
      </c>
      <c r="G1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22</v>
      </c>
      <c r="H15">
        <v>0.5</v>
      </c>
      <c r="J15">
        <v>87</v>
      </c>
      <c r="L15" s="112">
        <v>0.6</v>
      </c>
    </row>
    <row r="16" spans="1:12" x14ac:dyDescent="0.35">
      <c r="A16" s="93">
        <f>IFERROR(VLOOKUP(B16,Pobočky!$A$1:$C$45,3,FALSE)," ")</f>
        <v>45</v>
      </c>
      <c r="B16" s="93" t="s">
        <v>81</v>
      </c>
      <c r="C16" s="93" t="str">
        <f>IFERROR(VLOOKUP(B16,Pobočky!$A$1:$C$45,2,FALSE)," ")</f>
        <v>Jih</v>
      </c>
      <c r="D16" t="s">
        <v>499</v>
      </c>
      <c r="E16" s="106" t="s">
        <v>28</v>
      </c>
      <c r="F16" t="s">
        <v>169</v>
      </c>
      <c r="G1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40</v>
      </c>
      <c r="H16">
        <v>1</v>
      </c>
      <c r="J16">
        <v>87</v>
      </c>
      <c r="L16" s="112">
        <v>0.6</v>
      </c>
    </row>
    <row r="17" spans="1:12" x14ac:dyDescent="0.35">
      <c r="A17" s="93">
        <f>IFERROR(VLOOKUP(B17,Pobočky!$A$1:$C$45,3,FALSE)," ")</f>
        <v>45</v>
      </c>
      <c r="B17" s="93" t="s">
        <v>81</v>
      </c>
      <c r="C17" s="93" t="str">
        <f>IFERROR(VLOOKUP(B17,Pobočky!$A$1:$C$45,2,FALSE)," ")</f>
        <v>Jih</v>
      </c>
      <c r="D17" t="s">
        <v>499</v>
      </c>
      <c r="E17" s="106" t="s">
        <v>28</v>
      </c>
      <c r="F17" t="s">
        <v>170</v>
      </c>
      <c r="G1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26</v>
      </c>
      <c r="H17">
        <v>0.5</v>
      </c>
      <c r="J17">
        <v>87</v>
      </c>
      <c r="L17" s="112">
        <v>0.6</v>
      </c>
    </row>
    <row r="18" spans="1:12" x14ac:dyDescent="0.35">
      <c r="A18" s="93">
        <f>IFERROR(VLOOKUP(B18,Pobočky!$A$1:$C$45,3,FALSE)," ")</f>
        <v>45</v>
      </c>
      <c r="B18" s="93" t="s">
        <v>81</v>
      </c>
      <c r="C18" s="93" t="str">
        <f>IFERROR(VLOOKUP(B18,Pobočky!$A$1:$C$45,2,FALSE)," ")</f>
        <v>Jih</v>
      </c>
      <c r="D18" t="s">
        <v>499</v>
      </c>
      <c r="E18" s="106" t="s">
        <v>28</v>
      </c>
      <c r="F18" t="s">
        <v>171</v>
      </c>
      <c r="G1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15</v>
      </c>
      <c r="H18">
        <v>1</v>
      </c>
      <c r="J18">
        <v>87</v>
      </c>
      <c r="L18" s="112">
        <v>0.6</v>
      </c>
    </row>
    <row r="19" spans="1:12" x14ac:dyDescent="0.35">
      <c r="A19" s="93">
        <f>IFERROR(VLOOKUP(B19,Pobočky!$A$1:$C$45,3,FALSE)," ")</f>
        <v>45</v>
      </c>
      <c r="B19" s="93" t="s">
        <v>81</v>
      </c>
      <c r="C19" s="93" t="str">
        <f>IFERROR(VLOOKUP(B19,Pobočky!$A$1:$C$45,2,FALSE)," ")</f>
        <v>Jih</v>
      </c>
      <c r="D19" t="s">
        <v>499</v>
      </c>
      <c r="E19" s="106" t="s">
        <v>28</v>
      </c>
      <c r="F19" t="s">
        <v>172</v>
      </c>
      <c r="G1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200</v>
      </c>
      <c r="H19">
        <v>5</v>
      </c>
      <c r="J19">
        <v>87</v>
      </c>
      <c r="L19" s="112">
        <v>0.6</v>
      </c>
    </row>
    <row r="20" spans="1:12" x14ac:dyDescent="0.35">
      <c r="A20" s="93">
        <f>IFERROR(VLOOKUP(B20,Pobočky!$A$1:$C$45,3,FALSE)," ")</f>
        <v>45</v>
      </c>
      <c r="B20" s="93" t="s">
        <v>81</v>
      </c>
      <c r="C20" s="93" t="str">
        <f>IFERROR(VLOOKUP(B20,Pobočky!$A$1:$C$45,2,FALSE)," ")</f>
        <v>Jih</v>
      </c>
      <c r="D20" t="s">
        <v>499</v>
      </c>
      <c r="E20" s="106" t="s">
        <v>28</v>
      </c>
      <c r="F20" t="s">
        <v>174</v>
      </c>
      <c r="G2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8</v>
      </c>
      <c r="H20">
        <v>0.25</v>
      </c>
      <c r="J20">
        <v>87</v>
      </c>
      <c r="L20" s="112">
        <v>0.6</v>
      </c>
    </row>
    <row r="21" spans="1:12" x14ac:dyDescent="0.35">
      <c r="A21" s="93">
        <f>IFERROR(VLOOKUP(B21,Pobočky!$A$1:$C$45,3,FALSE)," ")</f>
        <v>45</v>
      </c>
      <c r="B21" s="93" t="s">
        <v>81</v>
      </c>
      <c r="C21" s="93" t="str">
        <f>IFERROR(VLOOKUP(B21,Pobočky!$A$1:$C$45,2,FALSE)," ")</f>
        <v>Jih</v>
      </c>
      <c r="D21" t="s">
        <v>499</v>
      </c>
      <c r="E21" s="106" t="s">
        <v>28</v>
      </c>
      <c r="F21" t="s">
        <v>175</v>
      </c>
      <c r="G2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49</v>
      </c>
      <c r="H21">
        <v>1</v>
      </c>
      <c r="J21">
        <v>87</v>
      </c>
      <c r="L21" s="112">
        <v>0.6</v>
      </c>
    </row>
    <row r="22" spans="1:12" x14ac:dyDescent="0.35">
      <c r="A22" s="93">
        <f>IFERROR(VLOOKUP(B22,Pobočky!$A$1:$C$45,3,FALSE)," ")</f>
        <v>45</v>
      </c>
      <c r="B22" s="93" t="s">
        <v>81</v>
      </c>
      <c r="C22" s="93" t="str">
        <f>IFERROR(VLOOKUP(B22,Pobočky!$A$1:$C$45,2,FALSE)," ")</f>
        <v>Jih</v>
      </c>
      <c r="D22" t="s">
        <v>499</v>
      </c>
      <c r="E22" s="106" t="s">
        <v>28</v>
      </c>
      <c r="F22" t="s">
        <v>176</v>
      </c>
      <c r="G2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58</v>
      </c>
      <c r="H22">
        <v>1</v>
      </c>
      <c r="J22">
        <v>87</v>
      </c>
      <c r="L22" s="112">
        <v>0.6</v>
      </c>
    </row>
    <row r="23" spans="1:12" x14ac:dyDescent="0.35">
      <c r="A23" s="93">
        <f>IFERROR(VLOOKUP(B23,Pobočky!$A$1:$C$45,3,FALSE)," ")</f>
        <v>45</v>
      </c>
      <c r="B23" s="93" t="s">
        <v>81</v>
      </c>
      <c r="C23" s="93" t="str">
        <f>IFERROR(VLOOKUP(B23,Pobočky!$A$1:$C$45,2,FALSE)," ")</f>
        <v>Jih</v>
      </c>
      <c r="D23" t="s">
        <v>503</v>
      </c>
      <c r="E23" t="s">
        <v>14</v>
      </c>
      <c r="F23" t="s">
        <v>130</v>
      </c>
      <c r="G2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195</v>
      </c>
      <c r="H23">
        <v>4</v>
      </c>
      <c r="J23">
        <v>87</v>
      </c>
      <c r="L23" s="112">
        <v>0.5</v>
      </c>
    </row>
    <row r="24" spans="1:12" x14ac:dyDescent="0.35">
      <c r="A24" s="93">
        <f>IFERROR(VLOOKUP(B24,Pobočky!$A$1:$C$45,3,FALSE)," ")</f>
        <v>45</v>
      </c>
      <c r="B24" s="93" t="s">
        <v>81</v>
      </c>
      <c r="C24" s="93" t="str">
        <f>IFERROR(VLOOKUP(B24,Pobočky!$A$1:$C$45,2,FALSE)," ")</f>
        <v>Jih</v>
      </c>
      <c r="D24" t="s">
        <v>504</v>
      </c>
      <c r="E24" t="s">
        <v>20</v>
      </c>
      <c r="F24" t="s">
        <v>130</v>
      </c>
      <c r="G2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292</v>
      </c>
      <c r="H24">
        <v>6</v>
      </c>
      <c r="J24">
        <v>87</v>
      </c>
      <c r="L24" s="112">
        <v>0.5</v>
      </c>
    </row>
    <row r="25" spans="1:12" x14ac:dyDescent="0.35">
      <c r="A25" s="93">
        <f>IFERROR(VLOOKUP(B25,Pobočky!$A$1:$C$45,3,FALSE)," ")</f>
        <v>45</v>
      </c>
      <c r="B25" s="93" t="s">
        <v>81</v>
      </c>
      <c r="C25" s="93" t="str">
        <f>IFERROR(VLOOKUP(B25,Pobočky!$A$1:$C$45,2,FALSE)," ")</f>
        <v>Jih</v>
      </c>
      <c r="D25" t="s">
        <v>505</v>
      </c>
      <c r="E25" t="s">
        <v>14</v>
      </c>
      <c r="F25" t="s">
        <v>130</v>
      </c>
      <c r="G2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195</v>
      </c>
      <c r="H25">
        <v>4</v>
      </c>
      <c r="J25">
        <v>87</v>
      </c>
      <c r="L25" s="112">
        <v>0.7</v>
      </c>
    </row>
    <row r="26" spans="1:12" x14ac:dyDescent="0.35">
      <c r="A26" s="93">
        <f>IFERROR(VLOOKUP(B26,Pobočky!$A$1:$C$45,3,FALSE)," ")</f>
        <v>45</v>
      </c>
      <c r="B26" s="93" t="s">
        <v>81</v>
      </c>
      <c r="C26" s="93" t="str">
        <f>IFERROR(VLOOKUP(B26,Pobočky!$A$1:$C$45,2,FALSE)," ")</f>
        <v>Jih</v>
      </c>
      <c r="D26" t="s">
        <v>506</v>
      </c>
      <c r="E26" t="s">
        <v>22</v>
      </c>
      <c r="F26" t="s">
        <v>140</v>
      </c>
      <c r="G2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485</v>
      </c>
      <c r="H26">
        <v>9</v>
      </c>
      <c r="J26">
        <v>87</v>
      </c>
      <c r="L26" s="112">
        <v>0.7</v>
      </c>
    </row>
    <row r="27" spans="1:12" x14ac:dyDescent="0.35">
      <c r="A27" s="93">
        <f>IFERROR(VLOOKUP(B27,Pobočky!$A$1:$C$45,3,FALSE)," ")</f>
        <v>45</v>
      </c>
      <c r="B27" s="93" t="s">
        <v>81</v>
      </c>
      <c r="C27" s="93" t="str">
        <f>IFERROR(VLOOKUP(B27,Pobočky!$A$1:$C$45,2,FALSE)," ")</f>
        <v>Jih</v>
      </c>
      <c r="D27" t="s">
        <v>506</v>
      </c>
      <c r="E27" t="s">
        <v>22</v>
      </c>
      <c r="F27" t="s">
        <v>143</v>
      </c>
      <c r="G2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992</v>
      </c>
      <c r="H27">
        <v>30</v>
      </c>
      <c r="J27">
        <v>87</v>
      </c>
      <c r="L27" s="112">
        <v>0.7</v>
      </c>
    </row>
    <row r="28" spans="1:12" x14ac:dyDescent="0.35">
      <c r="A28" s="93">
        <f>IFERROR(VLOOKUP(B28,Pobočky!$A$1:$C$45,3,FALSE)," ")</f>
        <v>45</v>
      </c>
      <c r="B28" s="93" t="s">
        <v>81</v>
      </c>
      <c r="C28" s="93" t="str">
        <f>IFERROR(VLOOKUP(B28,Pobočky!$A$1:$C$45,2,FALSE)," ")</f>
        <v>Jih</v>
      </c>
      <c r="D28" t="s">
        <v>506</v>
      </c>
      <c r="E28" t="s">
        <v>22</v>
      </c>
      <c r="F28" t="s">
        <v>146</v>
      </c>
      <c r="G2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574</v>
      </c>
      <c r="H28">
        <v>12</v>
      </c>
      <c r="J28">
        <v>87</v>
      </c>
      <c r="L28" s="112">
        <v>0.7</v>
      </c>
    </row>
    <row r="29" spans="1:12" x14ac:dyDescent="0.35">
      <c r="A29" s="93">
        <f>IFERROR(VLOOKUP(B29,Pobočky!$A$1:$C$45,3,FALSE)," ")</f>
        <v>45</v>
      </c>
      <c r="B29" s="93" t="s">
        <v>81</v>
      </c>
      <c r="C29" s="93" t="str">
        <f>IFERROR(VLOOKUP(B29,Pobočky!$A$1:$C$45,2,FALSE)," ")</f>
        <v>Jih</v>
      </c>
      <c r="D29" t="s">
        <v>506</v>
      </c>
      <c r="E29" t="s">
        <v>22</v>
      </c>
      <c r="F29" t="s">
        <v>149</v>
      </c>
      <c r="G2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475</v>
      </c>
      <c r="H29">
        <v>13</v>
      </c>
      <c r="J29">
        <v>87</v>
      </c>
      <c r="L29" s="112">
        <v>0.7</v>
      </c>
    </row>
    <row r="30" spans="1:12" x14ac:dyDescent="0.35">
      <c r="A30" s="93">
        <f>IFERROR(VLOOKUP(B30,Pobočky!$A$1:$C$45,3,FALSE)," ")</f>
        <v>45</v>
      </c>
      <c r="B30" s="93" t="s">
        <v>81</v>
      </c>
      <c r="C30" s="93" t="str">
        <f>IFERROR(VLOOKUP(B30,Pobočky!$A$1:$C$45,2,FALSE)," ")</f>
        <v>Jih</v>
      </c>
      <c r="D30" t="s">
        <v>506</v>
      </c>
      <c r="E30" t="s">
        <v>22</v>
      </c>
      <c r="F30" t="s">
        <v>155</v>
      </c>
      <c r="G3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399</v>
      </c>
      <c r="H30">
        <v>9</v>
      </c>
      <c r="J30">
        <v>87</v>
      </c>
      <c r="L30" s="112">
        <v>0.7</v>
      </c>
    </row>
    <row r="31" spans="1:12" x14ac:dyDescent="0.35">
      <c r="A31" s="93">
        <f>IFERROR(VLOOKUP(B31,Pobočky!$A$1:$C$45,3,FALSE)," ")</f>
        <v>45</v>
      </c>
      <c r="B31" s="93" t="s">
        <v>81</v>
      </c>
      <c r="C31" s="93" t="str">
        <f>IFERROR(VLOOKUP(B31,Pobočky!$A$1:$C$45,2,FALSE)," ")</f>
        <v>Jih</v>
      </c>
      <c r="D31" t="s">
        <v>506</v>
      </c>
      <c r="E31" t="s">
        <v>22</v>
      </c>
      <c r="F31" t="s">
        <v>158</v>
      </c>
      <c r="G3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675</v>
      </c>
      <c r="H31">
        <v>16.5</v>
      </c>
      <c r="J31">
        <v>87</v>
      </c>
      <c r="L31" s="112">
        <v>0.7</v>
      </c>
    </row>
    <row r="32" spans="1:12" x14ac:dyDescent="0.35">
      <c r="A32" s="93">
        <f>IFERROR(VLOOKUP(B32,Pobočky!$A$1:$C$45,3,FALSE)," ")</f>
        <v>45</v>
      </c>
      <c r="B32" s="93" t="s">
        <v>81</v>
      </c>
      <c r="C32" s="93" t="str">
        <f>IFERROR(VLOOKUP(B32,Pobočky!$A$1:$C$45,2,FALSE)," ")</f>
        <v>Jih</v>
      </c>
      <c r="D32" t="s">
        <v>506</v>
      </c>
      <c r="E32" t="s">
        <v>22</v>
      </c>
      <c r="F32" t="s">
        <v>160</v>
      </c>
      <c r="G3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334</v>
      </c>
      <c r="H32">
        <v>6.5</v>
      </c>
      <c r="J32">
        <v>87</v>
      </c>
      <c r="L32" s="112">
        <v>0.7</v>
      </c>
    </row>
    <row r="33" spans="1:12" x14ac:dyDescent="0.35">
      <c r="A33" s="93">
        <f>IFERROR(VLOOKUP(B33,Pobočky!$A$1:$C$45,3,FALSE)," ")</f>
        <v>45</v>
      </c>
      <c r="B33" s="93" t="s">
        <v>81</v>
      </c>
      <c r="C33" s="93" t="str">
        <f>IFERROR(VLOOKUP(B33,Pobočky!$A$1:$C$45,2,FALSE)," ")</f>
        <v>Jih</v>
      </c>
      <c r="D33" t="s">
        <v>506</v>
      </c>
      <c r="E33" t="s">
        <v>22</v>
      </c>
      <c r="F33" t="s">
        <v>163</v>
      </c>
      <c r="G3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92</v>
      </c>
      <c r="H33">
        <v>2</v>
      </c>
      <c r="J33">
        <v>87</v>
      </c>
      <c r="L33" s="112">
        <v>0.7</v>
      </c>
    </row>
    <row r="34" spans="1:12" x14ac:dyDescent="0.35">
      <c r="A34" s="93">
        <f>IFERROR(VLOOKUP(B34,Pobočky!$A$1:$C$45,3,FALSE)," ")</f>
        <v>45</v>
      </c>
      <c r="B34" s="93" t="s">
        <v>81</v>
      </c>
      <c r="C34" s="93" t="str">
        <f>IFERROR(VLOOKUP(B34,Pobočky!$A$1:$C$45,2,FALSE)," ")</f>
        <v>Jih</v>
      </c>
      <c r="D34" t="s">
        <v>506</v>
      </c>
      <c r="E34" t="s">
        <v>22</v>
      </c>
      <c r="F34" t="s">
        <v>166</v>
      </c>
      <c r="G3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407</v>
      </c>
      <c r="H34">
        <v>8.5</v>
      </c>
      <c r="J34">
        <v>87</v>
      </c>
      <c r="L34" s="112">
        <v>0.7</v>
      </c>
    </row>
    <row r="35" spans="1:12" x14ac:dyDescent="0.35">
      <c r="A35" s="93">
        <f>IFERROR(VLOOKUP(B35,Pobočky!$A$1:$C$45,3,FALSE)," ")</f>
        <v>45</v>
      </c>
      <c r="B35" s="93" t="s">
        <v>81</v>
      </c>
      <c r="C35" s="93" t="str">
        <f>IFERROR(VLOOKUP(B35,Pobočky!$A$1:$C$45,2,FALSE)," ")</f>
        <v>Jih</v>
      </c>
      <c r="D35" t="s">
        <v>506</v>
      </c>
      <c r="E35" t="s">
        <v>22</v>
      </c>
      <c r="F35" t="s">
        <v>167</v>
      </c>
      <c r="G3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348</v>
      </c>
      <c r="H35">
        <v>8</v>
      </c>
      <c r="J35">
        <v>87</v>
      </c>
      <c r="L35" s="112">
        <v>0.7</v>
      </c>
    </row>
    <row r="36" spans="1:12" x14ac:dyDescent="0.35">
      <c r="A36" s="93">
        <f>IFERROR(VLOOKUP(B36,Pobočky!$A$1:$C$45,3,FALSE)," ")</f>
        <v>45</v>
      </c>
      <c r="B36" s="93" t="s">
        <v>81</v>
      </c>
      <c r="C36" s="93" t="str">
        <f>IFERROR(VLOOKUP(B36,Pobočky!$A$1:$C$45,2,FALSE)," ")</f>
        <v>Jih</v>
      </c>
      <c r="D36" t="s">
        <v>506</v>
      </c>
      <c r="E36" t="s">
        <v>22</v>
      </c>
      <c r="F36" t="s">
        <v>169</v>
      </c>
      <c r="G3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400</v>
      </c>
      <c r="H36">
        <v>10</v>
      </c>
      <c r="J36">
        <v>87</v>
      </c>
      <c r="L36" s="112">
        <v>0.7</v>
      </c>
    </row>
    <row r="37" spans="1:12" x14ac:dyDescent="0.35">
      <c r="A37" s="93">
        <f>IFERROR(VLOOKUP(B37,Pobočky!$A$1:$C$45,3,FALSE)," ")</f>
        <v>45</v>
      </c>
      <c r="B37" s="93" t="s">
        <v>81</v>
      </c>
      <c r="C37" s="93" t="str">
        <f>IFERROR(VLOOKUP(B37,Pobočky!$A$1:$C$45,2,FALSE)," ")</f>
        <v>Jih</v>
      </c>
      <c r="D37" t="s">
        <v>506</v>
      </c>
      <c r="E37" t="s">
        <v>22</v>
      </c>
      <c r="F37" t="s">
        <v>170</v>
      </c>
      <c r="G3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205</v>
      </c>
      <c r="H37">
        <v>4</v>
      </c>
      <c r="J37">
        <v>87</v>
      </c>
      <c r="L37" s="112">
        <v>0.7</v>
      </c>
    </row>
    <row r="38" spans="1:12" x14ac:dyDescent="0.35">
      <c r="A38" s="93">
        <f>IFERROR(VLOOKUP(B38,Pobočky!$A$1:$C$45,3,FALSE)," ")</f>
        <v>45</v>
      </c>
      <c r="B38" s="93" t="s">
        <v>81</v>
      </c>
      <c r="C38" s="93" t="str">
        <f>IFERROR(VLOOKUP(B38,Pobočky!$A$1:$C$45,2,FALSE)," ")</f>
        <v>Jih</v>
      </c>
      <c r="D38" t="s">
        <v>506</v>
      </c>
      <c r="E38" t="s">
        <v>22</v>
      </c>
      <c r="F38" t="s">
        <v>172</v>
      </c>
      <c r="G3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80</v>
      </c>
      <c r="H38">
        <v>2</v>
      </c>
      <c r="J38">
        <v>87</v>
      </c>
      <c r="L38" s="112">
        <v>0.7</v>
      </c>
    </row>
    <row r="39" spans="1:12" x14ac:dyDescent="0.35">
      <c r="A39" s="93">
        <f>IFERROR(VLOOKUP(B39,Pobočky!$A$1:$C$45,3,FALSE)," ")</f>
        <v>45</v>
      </c>
      <c r="B39" s="93" t="s">
        <v>81</v>
      </c>
      <c r="C39" s="93" t="str">
        <f>IFERROR(VLOOKUP(B39,Pobočky!$A$1:$C$45,2,FALSE)," ")</f>
        <v>Jih</v>
      </c>
      <c r="D39" t="s">
        <v>506</v>
      </c>
      <c r="E39" t="s">
        <v>22</v>
      </c>
      <c r="F39" t="s">
        <v>173</v>
      </c>
      <c r="G3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183</v>
      </c>
      <c r="H39">
        <v>5</v>
      </c>
      <c r="J39">
        <v>87</v>
      </c>
      <c r="L39" s="112">
        <v>0.7</v>
      </c>
    </row>
    <row r="40" spans="1:12" x14ac:dyDescent="0.35">
      <c r="A40" s="93">
        <f>IFERROR(VLOOKUP(B40,Pobočky!$A$1:$C$45,3,FALSE)," ")</f>
        <v>45</v>
      </c>
      <c r="B40" s="93" t="s">
        <v>81</v>
      </c>
      <c r="C40" s="93" t="str">
        <f>IFERROR(VLOOKUP(B40,Pobočky!$A$1:$C$45,2,FALSE)," ")</f>
        <v>Jih</v>
      </c>
      <c r="D40" t="s">
        <v>506</v>
      </c>
      <c r="E40" t="s">
        <v>22</v>
      </c>
      <c r="F40" t="s">
        <v>174</v>
      </c>
      <c r="G4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407</v>
      </c>
      <c r="H40">
        <v>12</v>
      </c>
      <c r="J40">
        <v>87</v>
      </c>
      <c r="L40" s="112">
        <v>0.7</v>
      </c>
    </row>
    <row r="41" spans="1:12" x14ac:dyDescent="0.35">
      <c r="A41" s="93">
        <f>IFERROR(VLOOKUP(B41,Pobočky!$A$1:$C$45,3,FALSE)," ")</f>
        <v>45</v>
      </c>
      <c r="B41" s="93" t="s">
        <v>81</v>
      </c>
      <c r="C41" s="93" t="str">
        <f>IFERROR(VLOOKUP(B41,Pobočky!$A$1:$C$45,2,FALSE)," ")</f>
        <v>Jih</v>
      </c>
      <c r="D41" t="s">
        <v>506</v>
      </c>
      <c r="E41" t="s">
        <v>22</v>
      </c>
      <c r="F41" t="s">
        <v>175</v>
      </c>
      <c r="G4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195</v>
      </c>
      <c r="H41">
        <v>4</v>
      </c>
      <c r="J41">
        <v>87</v>
      </c>
      <c r="L41" s="112">
        <v>0.7</v>
      </c>
    </row>
    <row r="42" spans="1:12" x14ac:dyDescent="0.35">
      <c r="A42" s="93">
        <f>IFERROR(VLOOKUP(B42,Pobočky!$A$1:$C$45,3,FALSE)," ")</f>
        <v>45</v>
      </c>
      <c r="B42" s="93" t="s">
        <v>81</v>
      </c>
      <c r="C42" s="93" t="str">
        <f>IFERROR(VLOOKUP(B42,Pobočky!$A$1:$C$45,2,FALSE)," ")</f>
        <v>Jih</v>
      </c>
      <c r="D42" t="s">
        <v>506</v>
      </c>
      <c r="E42" t="s">
        <v>22</v>
      </c>
      <c r="F42" t="s">
        <v>176</v>
      </c>
      <c r="G4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233</v>
      </c>
      <c r="H42">
        <v>4</v>
      </c>
      <c r="J42">
        <v>87</v>
      </c>
      <c r="L42" s="112">
        <v>0.7</v>
      </c>
    </row>
    <row r="43" spans="1:12" x14ac:dyDescent="0.35">
      <c r="A43" s="93">
        <f>IFERROR(VLOOKUP(B43,Pobočky!$A$1:$C$45,3,FALSE)," ")</f>
        <v>45</v>
      </c>
      <c r="B43" s="93" t="s">
        <v>81</v>
      </c>
      <c r="C43" s="93" t="str">
        <f>IFERROR(VLOOKUP(B43,Pobočky!$A$1:$C$45,2,FALSE)," ")</f>
        <v>Jih</v>
      </c>
      <c r="D43" t="s">
        <v>507</v>
      </c>
      <c r="E43" t="s">
        <v>20</v>
      </c>
      <c r="F43" t="s">
        <v>97</v>
      </c>
      <c r="G4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16</v>
      </c>
      <c r="H43">
        <v>0.5</v>
      </c>
      <c r="J43">
        <v>87</v>
      </c>
      <c r="K43" t="s">
        <v>224</v>
      </c>
      <c r="L43" s="112">
        <v>0.7</v>
      </c>
    </row>
    <row r="44" spans="1:12" x14ac:dyDescent="0.35">
      <c r="A44" s="93">
        <f>IFERROR(VLOOKUP(B44,Pobočky!$A$1:$C$45,3,FALSE)," ")</f>
        <v>45</v>
      </c>
      <c r="B44" s="93" t="s">
        <v>81</v>
      </c>
      <c r="C44" s="93" t="str">
        <f>IFERROR(VLOOKUP(B44,Pobočky!$A$1:$C$45,2,FALSE)," ")</f>
        <v>Jih</v>
      </c>
      <c r="D44" t="s">
        <v>507</v>
      </c>
      <c r="E44" t="s">
        <v>20</v>
      </c>
      <c r="F44" t="s">
        <v>97</v>
      </c>
      <c r="G4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16</v>
      </c>
      <c r="H44">
        <v>0.5</v>
      </c>
      <c r="J44">
        <v>87</v>
      </c>
      <c r="K44" t="s">
        <v>225</v>
      </c>
      <c r="L44" s="112">
        <v>0.7</v>
      </c>
    </row>
    <row r="45" spans="1:12" x14ac:dyDescent="0.35">
      <c r="A45" s="93">
        <f>IFERROR(VLOOKUP(B45,Pobočky!$A$1:$C$45,3,FALSE)," ")</f>
        <v>45</v>
      </c>
      <c r="B45" s="93" t="s">
        <v>81</v>
      </c>
      <c r="C45" s="93" t="str">
        <f>IFERROR(VLOOKUP(B45,Pobočky!$A$1:$C$45,2,FALSE)," ")</f>
        <v>Jih</v>
      </c>
      <c r="D45" t="s">
        <v>507</v>
      </c>
      <c r="E45" t="s">
        <v>20</v>
      </c>
      <c r="F45" t="s">
        <v>97</v>
      </c>
      <c r="G4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31</v>
      </c>
      <c r="H45">
        <v>1</v>
      </c>
      <c r="J45">
        <v>87</v>
      </c>
      <c r="K45" t="s">
        <v>226</v>
      </c>
      <c r="L45" s="112">
        <v>0.7</v>
      </c>
    </row>
    <row r="46" spans="1:12" x14ac:dyDescent="0.35">
      <c r="A46" s="93">
        <f>IFERROR(VLOOKUP(B46,Pobočky!$A$1:$C$45,3,FALSE)," ")</f>
        <v>45</v>
      </c>
      <c r="B46" s="93" t="s">
        <v>81</v>
      </c>
      <c r="C46" s="93" t="str">
        <f>IFERROR(VLOOKUP(B46,Pobočky!$A$1:$C$45,2,FALSE)," ")</f>
        <v>Jih</v>
      </c>
      <c r="D46" t="s">
        <v>507</v>
      </c>
      <c r="E46" t="s">
        <v>20</v>
      </c>
      <c r="F46" t="s">
        <v>97</v>
      </c>
      <c r="G4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172</v>
      </c>
      <c r="H46">
        <v>5.5</v>
      </c>
      <c r="J46">
        <v>87</v>
      </c>
      <c r="K46" t="s">
        <v>227</v>
      </c>
      <c r="L46" s="112">
        <v>0.7</v>
      </c>
    </row>
    <row r="47" spans="1:12" x14ac:dyDescent="0.35">
      <c r="A47" s="93">
        <f>IFERROR(VLOOKUP(B47,Pobočky!$A$1:$C$45,3,FALSE)," ")</f>
        <v>45</v>
      </c>
      <c r="B47" s="93" t="s">
        <v>81</v>
      </c>
      <c r="C47" s="93" t="str">
        <f>IFERROR(VLOOKUP(B47,Pobočky!$A$1:$C$45,2,FALSE)," ")</f>
        <v>Jih</v>
      </c>
      <c r="D47" t="s">
        <v>507</v>
      </c>
      <c r="E47" t="s">
        <v>20</v>
      </c>
      <c r="F47" t="s">
        <v>97</v>
      </c>
      <c r="G4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47</v>
      </c>
      <c r="H47">
        <v>1.5</v>
      </c>
      <c r="J47">
        <v>87</v>
      </c>
      <c r="K47" t="s">
        <v>228</v>
      </c>
      <c r="L47" s="112">
        <v>0.7</v>
      </c>
    </row>
    <row r="48" spans="1:12" x14ac:dyDescent="0.35">
      <c r="A48" s="93">
        <f>IFERROR(VLOOKUP(B48,Pobočky!$A$1:$C$45,3,FALSE)," ")</f>
        <v>45</v>
      </c>
      <c r="B48" s="93" t="s">
        <v>81</v>
      </c>
      <c r="C48" s="93" t="str">
        <f>IFERROR(VLOOKUP(B48,Pobočky!$A$1:$C$45,2,FALSE)," ")</f>
        <v>Jih</v>
      </c>
      <c r="D48" t="s">
        <v>507</v>
      </c>
      <c r="E48" t="s">
        <v>20</v>
      </c>
      <c r="F48" t="s">
        <v>97</v>
      </c>
      <c r="G4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16</v>
      </c>
      <c r="H48">
        <v>0.5</v>
      </c>
      <c r="J48">
        <v>87</v>
      </c>
      <c r="K48" t="s">
        <v>508</v>
      </c>
      <c r="L48" s="112">
        <v>0.7</v>
      </c>
    </row>
    <row r="49" spans="1:12" x14ac:dyDescent="0.35">
      <c r="A49" s="93">
        <f>IFERROR(VLOOKUP(B49,Pobočky!$A$1:$C$45,3,FALSE)," ")</f>
        <v>45</v>
      </c>
      <c r="B49" s="93" t="s">
        <v>81</v>
      </c>
      <c r="C49" s="93" t="str">
        <f>IFERROR(VLOOKUP(B49,Pobočky!$A$1:$C$45,2,FALSE)," ")</f>
        <v>Jih</v>
      </c>
      <c r="D49" t="s">
        <v>507</v>
      </c>
      <c r="E49" t="s">
        <v>20</v>
      </c>
      <c r="F49" t="s">
        <v>261</v>
      </c>
      <c r="G4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52</v>
      </c>
      <c r="H49">
        <v>1</v>
      </c>
      <c r="J49">
        <v>87</v>
      </c>
      <c r="K49" t="s">
        <v>437</v>
      </c>
      <c r="L49" s="112">
        <v>0.7</v>
      </c>
    </row>
    <row r="50" spans="1:12" x14ac:dyDescent="0.35">
      <c r="A50" s="93">
        <f>IFERROR(VLOOKUP(B50,Pobočky!$A$1:$C$45,3,FALSE)," ")</f>
        <v>45</v>
      </c>
      <c r="B50" s="93" t="s">
        <v>81</v>
      </c>
      <c r="C50" s="93" t="str">
        <f>IFERROR(VLOOKUP(B50,Pobočky!$A$1:$C$45,2,FALSE)," ")</f>
        <v>Jih</v>
      </c>
      <c r="D50" t="s">
        <v>507</v>
      </c>
      <c r="E50" t="s">
        <v>20</v>
      </c>
      <c r="F50" t="s">
        <v>261</v>
      </c>
      <c r="G5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470</v>
      </c>
      <c r="H50">
        <v>9</v>
      </c>
      <c r="J50">
        <v>87</v>
      </c>
      <c r="K50" t="s">
        <v>119</v>
      </c>
      <c r="L50" s="112">
        <v>0.7</v>
      </c>
    </row>
    <row r="51" spans="1:12" x14ac:dyDescent="0.35">
      <c r="A51" s="93">
        <f>IFERROR(VLOOKUP(B51,Pobočky!$A$1:$C$45,3,FALSE)," ")</f>
        <v>45</v>
      </c>
      <c r="B51" s="93" t="s">
        <v>81</v>
      </c>
      <c r="C51" s="93" t="str">
        <f>IFERROR(VLOOKUP(B51,Pobočky!$A$1:$C$45,2,FALSE)," ")</f>
        <v>Jih</v>
      </c>
      <c r="D51" t="s">
        <v>509</v>
      </c>
      <c r="G5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104</v>
      </c>
      <c r="H51">
        <v>2</v>
      </c>
      <c r="J51">
        <v>87</v>
      </c>
    </row>
    <row r="52" spans="1:12" x14ac:dyDescent="0.35">
      <c r="A52" s="93">
        <f>IFERROR(VLOOKUP(B52,Pobočky!$A$1:$C$45,3,FALSE)," ")</f>
        <v>45</v>
      </c>
      <c r="B52" s="93" t="s">
        <v>81</v>
      </c>
      <c r="C52" s="93" t="str">
        <f>IFERROR(VLOOKUP(B52,Pobočky!$A$1:$C$45,2,FALSE)," ")</f>
        <v>Jih</v>
      </c>
      <c r="D52" t="s">
        <v>510</v>
      </c>
      <c r="G5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  <c r="K52" t="s">
        <v>511</v>
      </c>
    </row>
    <row r="53" spans="1:12" x14ac:dyDescent="0.35">
      <c r="A53" s="93">
        <f>IFERROR(VLOOKUP(B53,Pobočky!$A$1:$C$45,3,FALSE)," ")</f>
        <v>45</v>
      </c>
      <c r="B53" s="93" t="s">
        <v>81</v>
      </c>
      <c r="C53" s="93" t="str">
        <f>IFERROR(VLOOKUP(B53,Pobočky!$A$1:$C$45,2,FALSE)," ")</f>
        <v>Jih</v>
      </c>
      <c r="D53" t="s">
        <v>512</v>
      </c>
      <c r="G5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54" spans="1:12" x14ac:dyDescent="0.35">
      <c r="A54" s="93">
        <f>IFERROR(VLOOKUP(B54,Pobočky!$A$1:$C$45,3,FALSE)," ")</f>
        <v>45</v>
      </c>
      <c r="B54" s="93" t="s">
        <v>81</v>
      </c>
      <c r="C54" s="93" t="str">
        <f>IFERROR(VLOOKUP(B54,Pobočky!$A$1:$C$45,2,FALSE)," ")</f>
        <v>Jih</v>
      </c>
      <c r="D54" t="s">
        <v>513</v>
      </c>
      <c r="G5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225</v>
      </c>
      <c r="H54">
        <v>5</v>
      </c>
      <c r="J54">
        <v>75</v>
      </c>
    </row>
    <row r="55" spans="1:12" x14ac:dyDescent="0.35">
      <c r="A55" s="93">
        <f>IFERROR(VLOOKUP(B55,Pobočky!$A$1:$C$45,3,FALSE)," ")</f>
        <v>45</v>
      </c>
      <c r="B55" s="93" t="s">
        <v>81</v>
      </c>
      <c r="C55" s="93" t="str">
        <f>IFERROR(VLOOKUP(B55,Pobočky!$A$1:$C$45,2,FALSE)," ")</f>
        <v>Jih</v>
      </c>
      <c r="D55" t="s">
        <v>513</v>
      </c>
      <c r="G5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113</v>
      </c>
      <c r="H55">
        <v>3</v>
      </c>
      <c r="J55">
        <v>63</v>
      </c>
    </row>
    <row r="56" spans="1:12" x14ac:dyDescent="0.35">
      <c r="A56" s="93">
        <f>IFERROR(VLOOKUP(B56,Pobočky!$A$1:$C$45,3,FALSE)," ")</f>
        <v>45</v>
      </c>
      <c r="B56" s="93" t="s">
        <v>81</v>
      </c>
      <c r="C56" s="93" t="str">
        <f>IFERROR(VLOOKUP(B56,Pobočky!$A$1:$C$45,2,FALSE)," ")</f>
        <v>Jih</v>
      </c>
      <c r="D56" t="s">
        <v>514</v>
      </c>
      <c r="G5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418</v>
      </c>
      <c r="H56">
        <v>8</v>
      </c>
      <c r="J56">
        <v>87</v>
      </c>
    </row>
    <row r="57" spans="1:12" x14ac:dyDescent="0.35">
      <c r="A57" s="93">
        <f>IFERROR(VLOOKUP(B57,Pobočky!$A$1:$C$45,3,FALSE)," ")</f>
        <v>45</v>
      </c>
      <c r="B57" s="93" t="s">
        <v>81</v>
      </c>
      <c r="C57" s="93" t="str">
        <f>IFERROR(VLOOKUP(B57,Pobočky!$A$1:$C$45,2,FALSE)," ")</f>
        <v>Jih</v>
      </c>
      <c r="D57" t="s">
        <v>514</v>
      </c>
      <c r="G5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67</v>
      </c>
      <c r="H57">
        <v>3</v>
      </c>
      <c r="J57">
        <v>37</v>
      </c>
    </row>
    <row r="58" spans="1:12" x14ac:dyDescent="0.35">
      <c r="A58" s="93">
        <f>IFERROR(VLOOKUP(B58,Pobočky!$A$1:$C$45,3,FALSE)," ")</f>
        <v>45</v>
      </c>
      <c r="B58" s="93" t="s">
        <v>81</v>
      </c>
      <c r="C58" s="93" t="str">
        <f>IFERROR(VLOOKUP(B58,Pobočky!$A$1:$C$45,2,FALSE)," ")</f>
        <v>Jih</v>
      </c>
      <c r="D58" t="s">
        <v>514</v>
      </c>
      <c r="G5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113</v>
      </c>
      <c r="H58">
        <v>3</v>
      </c>
      <c r="J58">
        <v>63</v>
      </c>
    </row>
    <row r="59" spans="1:12" x14ac:dyDescent="0.35">
      <c r="A59" s="93">
        <f>IFERROR(VLOOKUP(B59,Pobočky!$A$1:$C$45,3,FALSE)," ")</f>
        <v>45</v>
      </c>
      <c r="B59" s="93" t="s">
        <v>81</v>
      </c>
      <c r="C59" s="93" t="str">
        <f>IFERROR(VLOOKUP(B59,Pobočky!$A$1:$C$45,2,FALSE)," ")</f>
        <v>Jih</v>
      </c>
      <c r="D59" t="s">
        <v>515</v>
      </c>
      <c r="G5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468</v>
      </c>
      <c r="H59">
        <v>10</v>
      </c>
      <c r="J59">
        <v>78</v>
      </c>
    </row>
    <row r="60" spans="1:12" x14ac:dyDescent="0.35">
      <c r="A60" s="93">
        <f>IFERROR(VLOOKUP(B60,Pobočky!$A$1:$C$45,3,FALSE)," ")</f>
        <v>45</v>
      </c>
      <c r="B60" s="93" t="s">
        <v>81</v>
      </c>
      <c r="C60" s="93" t="str">
        <f>IFERROR(VLOOKUP(B60,Pobočky!$A$1:$C$45,2,FALSE)," ")</f>
        <v>Jih</v>
      </c>
      <c r="D60" t="s">
        <v>515</v>
      </c>
      <c r="G6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120</v>
      </c>
      <c r="H60">
        <v>4</v>
      </c>
      <c r="J60">
        <v>50</v>
      </c>
    </row>
    <row r="61" spans="1:12" x14ac:dyDescent="0.35">
      <c r="A61" s="93">
        <f>IFERROR(VLOOKUP(B61,Pobočky!$A$1:$C$45,3,FALSE)," ")</f>
        <v>45</v>
      </c>
      <c r="B61" s="93" t="s">
        <v>81</v>
      </c>
      <c r="C61" s="93" t="str">
        <f>IFERROR(VLOOKUP(B61,Pobočky!$A$1:$C$45,2,FALSE)," ")</f>
        <v>Jih</v>
      </c>
      <c r="D61" t="s">
        <v>315</v>
      </c>
      <c r="G6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  <c r="H61">
        <v>6</v>
      </c>
    </row>
    <row r="62" spans="1:12" x14ac:dyDescent="0.35">
      <c r="A62" s="93" t="str">
        <f>IFERROR(VLOOKUP(B62,Pobočky!$A$1:$C$45,3,FALSE)," ")</f>
        <v xml:space="preserve"> </v>
      </c>
      <c r="B62" s="93"/>
      <c r="C62" s="93" t="str">
        <f>IFERROR(VLOOKUP(B62,Pobočky!$A$1:$C$45,2,FALSE)," ")</f>
        <v xml:space="preserve"> </v>
      </c>
      <c r="G6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63" spans="1:12" x14ac:dyDescent="0.35">
      <c r="A63" s="93" t="str">
        <f>IFERROR(VLOOKUP(B63,Pobočky!$A$1:$C$45,3,FALSE)," ")</f>
        <v xml:space="preserve"> </v>
      </c>
      <c r="B63" s="93"/>
      <c r="C63" s="93" t="str">
        <f>IFERROR(VLOOKUP(B63,Pobočky!$A$1:$C$45,2,FALSE)," ")</f>
        <v xml:space="preserve"> </v>
      </c>
      <c r="G6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64" spans="1:12" x14ac:dyDescent="0.35">
      <c r="A64" s="93" t="str">
        <f>IFERROR(VLOOKUP(B64,Pobočky!$A$1:$C$45,3,FALSE)," ")</f>
        <v xml:space="preserve"> </v>
      </c>
      <c r="B64" s="93"/>
      <c r="C64" s="93" t="str">
        <f>IFERROR(VLOOKUP(B64,Pobočky!$A$1:$C$45,2,FALSE)," ")</f>
        <v xml:space="preserve"> </v>
      </c>
      <c r="G6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65" spans="1:7" x14ac:dyDescent="0.35">
      <c r="A65" s="93" t="str">
        <f>IFERROR(VLOOKUP(B65,Pobočky!$A$1:$C$45,3,FALSE)," ")</f>
        <v xml:space="preserve"> </v>
      </c>
      <c r="B65" s="93"/>
      <c r="C65" s="93" t="str">
        <f>IFERROR(VLOOKUP(B65,Pobočky!$A$1:$C$45,2,FALSE)," ")</f>
        <v xml:space="preserve"> </v>
      </c>
      <c r="G6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66" spans="1:7" x14ac:dyDescent="0.35">
      <c r="A66" s="93" t="str">
        <f>IFERROR(VLOOKUP(B66,Pobočky!$A$1:$C$45,3,FALSE)," ")</f>
        <v xml:space="preserve"> </v>
      </c>
      <c r="B66" s="93"/>
      <c r="C66" s="93" t="str">
        <f>IFERROR(VLOOKUP(B66,Pobočky!$A$1:$C$45,2,FALSE)," ")</f>
        <v xml:space="preserve"> </v>
      </c>
      <c r="G6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67" spans="1:7" x14ac:dyDescent="0.35">
      <c r="A67" s="93" t="str">
        <f>IFERROR(VLOOKUP(B67,Pobočky!$A$1:$C$45,3,FALSE)," ")</f>
        <v xml:space="preserve"> </v>
      </c>
      <c r="B67" s="93"/>
      <c r="C67" s="93" t="str">
        <f>IFERROR(VLOOKUP(B67,Pobočky!$A$1:$C$45,2,FALSE)," ")</f>
        <v xml:space="preserve"> </v>
      </c>
      <c r="G6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68" spans="1:7" x14ac:dyDescent="0.35">
      <c r="A68" s="93" t="str">
        <f>IFERROR(VLOOKUP(B68,Pobočky!$A$1:$C$45,3,FALSE)," ")</f>
        <v xml:space="preserve"> </v>
      </c>
      <c r="B68" s="93"/>
      <c r="C68" s="93" t="str">
        <f>IFERROR(VLOOKUP(B68,Pobočky!$A$1:$C$45,2,FALSE)," ")</f>
        <v xml:space="preserve"> </v>
      </c>
      <c r="G6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69" spans="1:7" x14ac:dyDescent="0.35">
      <c r="A69" s="93" t="str">
        <f>IFERROR(VLOOKUP(B69,Pobočky!$A$1:$C$45,3,FALSE)," ")</f>
        <v xml:space="preserve"> </v>
      </c>
      <c r="B69" s="93"/>
      <c r="C69" s="93" t="str">
        <f>IFERROR(VLOOKUP(B69,Pobočky!$A$1:$C$45,2,FALSE)," ")</f>
        <v xml:space="preserve"> </v>
      </c>
      <c r="G6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70" spans="1:7" x14ac:dyDescent="0.35">
      <c r="A70" s="93" t="str">
        <f>IFERROR(VLOOKUP(B70,Pobočky!$A$1:$C$45,3,FALSE)," ")</f>
        <v xml:space="preserve"> </v>
      </c>
      <c r="B70" s="93"/>
      <c r="C70" s="93" t="str">
        <f>IFERROR(VLOOKUP(B70,Pobočky!$A$1:$C$45,2,FALSE)," ")</f>
        <v xml:space="preserve"> </v>
      </c>
      <c r="G7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71" spans="1:7" x14ac:dyDescent="0.35">
      <c r="A71" s="93" t="str">
        <f>IFERROR(VLOOKUP(B71,Pobočky!$A$1:$C$45,3,FALSE)," ")</f>
        <v xml:space="preserve"> </v>
      </c>
      <c r="B71" s="93"/>
      <c r="C71" s="93" t="str">
        <f>IFERROR(VLOOKUP(B71,Pobočky!$A$1:$C$45,2,FALSE)," ")</f>
        <v xml:space="preserve"> </v>
      </c>
      <c r="G7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72" spans="1:7" x14ac:dyDescent="0.35">
      <c r="A72" s="93" t="str">
        <f>IFERROR(VLOOKUP(B72,Pobočky!$A$1:$C$45,3,FALSE)," ")</f>
        <v xml:space="preserve"> </v>
      </c>
      <c r="B72" s="93"/>
      <c r="C72" s="93" t="str">
        <f>IFERROR(VLOOKUP(B72,Pobočky!$A$1:$C$45,2,FALSE)," ")</f>
        <v xml:space="preserve"> </v>
      </c>
      <c r="G7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73" spans="1:7" x14ac:dyDescent="0.35">
      <c r="A73" s="93" t="str">
        <f>IFERROR(VLOOKUP(B73,Pobočky!$A$1:$C$45,3,FALSE)," ")</f>
        <v xml:space="preserve"> </v>
      </c>
      <c r="B73" s="93"/>
      <c r="C73" s="93" t="str">
        <f>IFERROR(VLOOKUP(B73,Pobočky!$A$1:$C$45,2,FALSE)," ")</f>
        <v xml:space="preserve"> </v>
      </c>
      <c r="G7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74" spans="1:7" x14ac:dyDescent="0.35">
      <c r="A74" s="93" t="str">
        <f>IFERROR(VLOOKUP(B74,Pobočky!$A$1:$C$45,3,FALSE)," ")</f>
        <v xml:space="preserve"> </v>
      </c>
      <c r="B74" s="93"/>
      <c r="C74" s="93" t="str">
        <f>IFERROR(VLOOKUP(B74,Pobočky!$A$1:$C$45,2,FALSE)," ")</f>
        <v xml:space="preserve"> </v>
      </c>
      <c r="G7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75" spans="1:7" x14ac:dyDescent="0.35">
      <c r="A75" s="93" t="str">
        <f>IFERROR(VLOOKUP(B75,Pobočky!$A$1:$C$45,3,FALSE)," ")</f>
        <v xml:space="preserve"> </v>
      </c>
      <c r="B75" s="93"/>
      <c r="C75" s="93" t="str">
        <f>IFERROR(VLOOKUP(B75,Pobočky!$A$1:$C$45,2,FALSE)," ")</f>
        <v xml:space="preserve"> </v>
      </c>
      <c r="G7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76" spans="1:7" x14ac:dyDescent="0.35">
      <c r="A76" s="93" t="str">
        <f>IFERROR(VLOOKUP(B76,Pobočky!$A$1:$C$45,3,FALSE)," ")</f>
        <v xml:space="preserve"> </v>
      </c>
      <c r="B76" s="93"/>
      <c r="C76" s="93" t="str">
        <f>IFERROR(VLOOKUP(B76,Pobočky!$A$1:$C$45,2,FALSE)," ")</f>
        <v xml:space="preserve"> </v>
      </c>
      <c r="G7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77" spans="1:7" x14ac:dyDescent="0.35">
      <c r="A77" s="93" t="str">
        <f>IFERROR(VLOOKUP(B77,Pobočky!$A$1:$C$45,3,FALSE)," ")</f>
        <v xml:space="preserve"> </v>
      </c>
      <c r="B77" s="93"/>
      <c r="C77" s="93" t="str">
        <f>IFERROR(VLOOKUP(B77,Pobočky!$A$1:$C$45,2,FALSE)," ")</f>
        <v xml:space="preserve"> </v>
      </c>
      <c r="G7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78" spans="1:7" x14ac:dyDescent="0.35">
      <c r="A78" s="93" t="str">
        <f>IFERROR(VLOOKUP(B78,Pobočky!$A$1:$C$45,3,FALSE)," ")</f>
        <v xml:space="preserve"> </v>
      </c>
      <c r="B78" s="93"/>
      <c r="C78" s="93" t="str">
        <f>IFERROR(VLOOKUP(B78,Pobočky!$A$1:$C$45,2,FALSE)," ")</f>
        <v xml:space="preserve"> </v>
      </c>
      <c r="G7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79" spans="1:7" x14ac:dyDescent="0.35">
      <c r="A79" s="93" t="str">
        <f>IFERROR(VLOOKUP(B79,Pobočky!$A$1:$C$45,3,FALSE)," ")</f>
        <v xml:space="preserve"> </v>
      </c>
      <c r="B79" s="93"/>
      <c r="C79" s="93" t="str">
        <f>IFERROR(VLOOKUP(B79,Pobočky!$A$1:$C$45,2,FALSE)," ")</f>
        <v xml:space="preserve"> </v>
      </c>
      <c r="G7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80" spans="1:7" x14ac:dyDescent="0.35">
      <c r="A80" s="93" t="str">
        <f>IFERROR(VLOOKUP(B80,Pobočky!$A$1:$C$45,3,FALSE)," ")</f>
        <v xml:space="preserve"> </v>
      </c>
      <c r="B80" s="93"/>
      <c r="C80" s="93" t="str">
        <f>IFERROR(VLOOKUP(B80,Pobočky!$A$1:$C$45,2,FALSE)," ")</f>
        <v xml:space="preserve"> </v>
      </c>
      <c r="G8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81" spans="1:7" x14ac:dyDescent="0.35">
      <c r="A81" s="93" t="str">
        <f>IFERROR(VLOOKUP(B81,Pobočky!$A$1:$C$45,3,FALSE)," ")</f>
        <v xml:space="preserve"> </v>
      </c>
      <c r="B81" s="93"/>
      <c r="C81" s="93" t="str">
        <f>IFERROR(VLOOKUP(B81,Pobočky!$A$1:$C$45,2,FALSE)," ")</f>
        <v xml:space="preserve"> </v>
      </c>
      <c r="G8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82" spans="1:7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  <c r="G8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83" spans="1:7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  <c r="G8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84" spans="1:7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G8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85" spans="1:7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86" spans="1:7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87" spans="1:7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88" spans="1:7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89" spans="1:7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90" spans="1:7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91" spans="1:7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92" spans="1:7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93" spans="1:7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94" spans="1:7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95" spans="1:7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96" spans="1:7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411" spans="1:7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  <c r="G411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412" spans="1:7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  <c r="G412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413" spans="1:7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  <c r="G413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414" spans="1:7" x14ac:dyDescent="0.35">
      <c r="A414" s="93" t="str">
        <f>IFERROR(VLOOKUP(B414,Pobočky!$A$1:$C$45,3,FALSE)," ")</f>
        <v xml:space="preserve"> </v>
      </c>
      <c r="B414" s="93"/>
      <c r="C414" s="93" t="str">
        <f>IFERROR(VLOOKUP(B414,Pobočky!$A$1:$C$45,2,FALSE)," ")</f>
        <v xml:space="preserve"> </v>
      </c>
      <c r="G414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415" spans="1:7" x14ac:dyDescent="0.35">
      <c r="A415" s="93" t="str">
        <f>IFERROR(VLOOKUP(B415,Pobočky!$A$1:$C$45,3,FALSE)," ")</f>
        <v xml:space="preserve"> </v>
      </c>
      <c r="B415" s="93"/>
      <c r="C415" s="93" t="str">
        <f>IFERROR(VLOOKUP(B415,Pobočky!$A$1:$C$45,2,FALSE)," ")</f>
        <v xml:space="preserve"> </v>
      </c>
      <c r="G415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416" spans="1:7" x14ac:dyDescent="0.35">
      <c r="A416" s="93" t="str">
        <f>IFERROR(VLOOKUP(B416,Pobočky!$A$1:$C$45,3,FALSE)," ")</f>
        <v xml:space="preserve"> </v>
      </c>
      <c r="B416" s="93"/>
      <c r="C416" s="93" t="str">
        <f>IFERROR(VLOOKUP(B416,Pobočky!$A$1:$C$45,2,FALSE)," ")</f>
        <v xml:space="preserve"> </v>
      </c>
      <c r="G416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  <row r="417" spans="1:7" x14ac:dyDescent="0.35">
      <c r="A417" s="105" t="str">
        <f>IFERROR(VLOOKUP(B417,Pobočky!$A$1:$C$45,3,FALSE)," ")</f>
        <v xml:space="preserve"> </v>
      </c>
      <c r="B417" s="105"/>
      <c r="C417" s="105" t="str">
        <f>IFERROR(VLOOKUP(B417,Pobočky!$A$1:$C$45,2,FALSE)," ")</f>
        <v xml:space="preserve"> </v>
      </c>
      <c r="G417">
        <f>ROUND(Tabulka578910111213141516171819202122232425262728293031323334353637383940[[#This Row],[Kapacita - počet polic]]*Tabulka578910111213141516171819202122232425262728293031323334353637383940[[#This Row],[Kapacita - rozměr polic]]*IFERROR(VLOOKUP(Tabulka578910111213141516171819202122232425262728293031323334353637383940[[#This Row],[Označení]],OCHy[#All],2,FALSE),0.6),0)</f>
        <v>0</v>
      </c>
    </row>
  </sheetData>
  <dataValidations count="2">
    <dataValidation type="list" allowBlank="1" showInputMessage="1" showErrorMessage="1" sqref="E2:E417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  <dataValidation type="list" allowBlank="1" showInputMessage="1" showErrorMessage="1" sqref="L2:L417">
      <formula1>"0 %,10 %,20 %,30 %,40 %,50 %,60 %,70 %,80 %,90 %,100 %"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B2:B417</xm:sqref>
        </x14:dataValidation>
        <x14:dataValidation type="list" allowBlank="1" showInputMessage="1" showErrorMessage="1">
          <x14:formula1>
            <xm:f>Označení!$F$2:$F$50</xm:f>
          </x14:formula1>
          <xm:sqref>F2:F417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N428"/>
  <sheetViews>
    <sheetView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17.54296875" customWidth="1"/>
    <col min="5" max="5" width="14.54296875" customWidth="1"/>
    <col min="6" max="6" width="60" bestFit="1" customWidth="1"/>
    <col min="7" max="7" width="16.26953125" bestFit="1" customWidth="1"/>
    <col min="8" max="8" width="18.7265625" customWidth="1"/>
    <col min="9" max="9" width="17.7265625" customWidth="1"/>
    <col min="10" max="10" width="23.453125" customWidth="1"/>
    <col min="11" max="11" width="55.81640625" bestFit="1" customWidth="1"/>
    <col min="12" max="12" width="42.1796875" bestFit="1" customWidth="1"/>
  </cols>
  <sheetData>
    <row r="1" spans="1:14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4" x14ac:dyDescent="0.35">
      <c r="A2" s="93">
        <f>IFERROR(VLOOKUP(B2,Pobočky!$A$1:$C$45,3,FALSE)," ")</f>
        <v>43</v>
      </c>
      <c r="B2" s="93" t="s">
        <v>80</v>
      </c>
      <c r="C2" s="93" t="str">
        <f>IFERROR(VLOOKUP(B2,Pobočky!$A$1:$C$45,2,FALSE)," ")</f>
        <v>Jih</v>
      </c>
      <c r="D2" s="93" t="s">
        <v>516</v>
      </c>
      <c r="E2" s="93" t="s">
        <v>14</v>
      </c>
      <c r="F2" t="s">
        <v>130</v>
      </c>
      <c r="G2" s="9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57</v>
      </c>
      <c r="H2" s="93">
        <v>1.5</v>
      </c>
      <c r="I2" s="93"/>
      <c r="J2" s="93">
        <v>68</v>
      </c>
      <c r="K2" s="93" t="s">
        <v>517</v>
      </c>
      <c r="L2" s="102">
        <v>0.7</v>
      </c>
    </row>
    <row r="3" spans="1:14" x14ac:dyDescent="0.35">
      <c r="A3" s="93">
        <f>IFERROR(VLOOKUP(B3,Pobočky!$A$1:$C$45,3,FALSE)," ")</f>
        <v>43</v>
      </c>
      <c r="B3" s="93" t="s">
        <v>80</v>
      </c>
      <c r="C3" s="105" t="str">
        <f>IFERROR(VLOOKUP(B3,Pobočky!$A$1:$C$45,2,FALSE)," ")</f>
        <v>Jih</v>
      </c>
      <c r="D3" s="106" t="s">
        <v>516</v>
      </c>
      <c r="E3" s="106" t="s">
        <v>14</v>
      </c>
      <c r="F3" s="106" t="s">
        <v>130</v>
      </c>
      <c r="G3" s="10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19</v>
      </c>
      <c r="H3" s="106">
        <v>0.5</v>
      </c>
      <c r="I3" s="106"/>
      <c r="J3" s="106">
        <v>68</v>
      </c>
      <c r="K3" s="106" t="s">
        <v>517</v>
      </c>
      <c r="L3" s="143">
        <v>0.7</v>
      </c>
      <c r="N3" s="107"/>
    </row>
    <row r="4" spans="1:14" x14ac:dyDescent="0.35">
      <c r="A4" s="93">
        <f>IFERROR(VLOOKUP(B4,Pobočky!$A$1:$C$45,3,FALSE)," ")</f>
        <v>43</v>
      </c>
      <c r="B4" s="93" t="s">
        <v>80</v>
      </c>
      <c r="C4" s="93" t="str">
        <f>IFERROR(VLOOKUP(B4,Pobočky!$A$1:$C$45,2,FALSE)," ")</f>
        <v>Jih</v>
      </c>
      <c r="D4" s="93" t="s">
        <v>516</v>
      </c>
      <c r="E4" s="93" t="s">
        <v>22</v>
      </c>
      <c r="F4" t="s">
        <v>160</v>
      </c>
      <c r="G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60</v>
      </c>
      <c r="H4">
        <v>1.5</v>
      </c>
      <c r="J4">
        <v>68</v>
      </c>
      <c r="K4" t="s">
        <v>518</v>
      </c>
      <c r="L4" s="102">
        <v>0.7</v>
      </c>
    </row>
    <row r="5" spans="1:14" x14ac:dyDescent="0.35">
      <c r="A5" s="93">
        <f>IFERROR(VLOOKUP(B5,Pobočky!$A$1:$C$45,3,FALSE)," ")</f>
        <v>43</v>
      </c>
      <c r="B5" s="93" t="s">
        <v>80</v>
      </c>
      <c r="C5" s="93" t="str">
        <f>IFERROR(VLOOKUP(B5,Pobočky!$A$1:$C$45,2,FALSE)," ")</f>
        <v>Jih</v>
      </c>
      <c r="D5" s="106" t="s">
        <v>516</v>
      </c>
      <c r="E5" s="106" t="s">
        <v>22</v>
      </c>
      <c r="G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20</v>
      </c>
      <c r="H5">
        <v>0.5</v>
      </c>
      <c r="J5">
        <v>68</v>
      </c>
      <c r="K5" t="s">
        <v>519</v>
      </c>
      <c r="L5" s="143">
        <v>0.7</v>
      </c>
    </row>
    <row r="6" spans="1:14" x14ac:dyDescent="0.35">
      <c r="A6" s="93">
        <f>IFERROR(VLOOKUP(B6,Pobočky!$A$1:$C$45,3,FALSE)," ")</f>
        <v>43</v>
      </c>
      <c r="B6" s="93" t="s">
        <v>80</v>
      </c>
      <c r="C6" s="93" t="str">
        <f>IFERROR(VLOOKUP(B6,Pobočky!$A$1:$C$45,2,FALSE)," ")</f>
        <v>Jih</v>
      </c>
      <c r="D6" s="106" t="s">
        <v>516</v>
      </c>
      <c r="E6" s="106"/>
      <c r="G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60</v>
      </c>
      <c r="H6">
        <v>1</v>
      </c>
      <c r="J6">
        <v>100</v>
      </c>
      <c r="K6" t="s">
        <v>520</v>
      </c>
      <c r="L6" s="112">
        <v>0.7</v>
      </c>
    </row>
    <row r="7" spans="1:14" x14ac:dyDescent="0.35">
      <c r="A7" s="93">
        <f>IFERROR(VLOOKUP(B7,Pobočky!$A$1:$C$45,3,FALSE)," ")</f>
        <v>43</v>
      </c>
      <c r="B7" s="93" t="s">
        <v>80</v>
      </c>
      <c r="C7" s="93" t="str">
        <f>IFERROR(VLOOKUP(B7,Pobočky!$A$1:$C$45,2,FALSE)," ")</f>
        <v>Jih</v>
      </c>
      <c r="D7" s="106" t="s">
        <v>516</v>
      </c>
      <c r="E7" s="106"/>
      <c r="G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103</v>
      </c>
      <c r="H7">
        <v>2</v>
      </c>
      <c r="J7">
        <v>86</v>
      </c>
      <c r="K7" t="s">
        <v>521</v>
      </c>
      <c r="L7" s="112">
        <v>0.9</v>
      </c>
    </row>
    <row r="8" spans="1:14" x14ac:dyDescent="0.35">
      <c r="A8" s="93">
        <f>IFERROR(VLOOKUP(B8,Pobočky!$A$1:$C$45,3,FALSE)," ")</f>
        <v>43</v>
      </c>
      <c r="B8" s="93" t="s">
        <v>80</v>
      </c>
      <c r="C8" s="93" t="str">
        <f>IFERROR(VLOOKUP(B8,Pobočky!$A$1:$C$45,2,FALSE)," ")</f>
        <v>Jih</v>
      </c>
      <c r="D8" s="106" t="s">
        <v>522</v>
      </c>
      <c r="E8" s="106" t="s">
        <v>14</v>
      </c>
      <c r="F8" t="s">
        <v>130</v>
      </c>
      <c r="G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179</v>
      </c>
      <c r="H8">
        <v>4</v>
      </c>
      <c r="J8">
        <v>80</v>
      </c>
      <c r="K8" t="s">
        <v>268</v>
      </c>
      <c r="L8" s="112">
        <v>0.6</v>
      </c>
    </row>
    <row r="9" spans="1:14" x14ac:dyDescent="0.35">
      <c r="A9" s="105">
        <f>IFERROR(VLOOKUP(B9,Pobočky!$A$1:$C$45,3,FALSE)," ")</f>
        <v>43</v>
      </c>
      <c r="B9" s="93" t="s">
        <v>80</v>
      </c>
      <c r="C9" s="105" t="str">
        <f>IFERROR(VLOOKUP(B9,Pobočky!$A$1:$C$45,2,FALSE)," ")</f>
        <v>Jih</v>
      </c>
      <c r="D9" s="106" t="s">
        <v>522</v>
      </c>
      <c r="E9" s="106" t="s">
        <v>20</v>
      </c>
      <c r="F9" s="106" t="s">
        <v>130</v>
      </c>
      <c r="G9" s="10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90</v>
      </c>
      <c r="H9" s="106">
        <v>2</v>
      </c>
      <c r="I9" s="106"/>
      <c r="J9" s="106">
        <v>80</v>
      </c>
      <c r="K9" t="s">
        <v>523</v>
      </c>
      <c r="L9" s="112">
        <v>0.6</v>
      </c>
    </row>
    <row r="10" spans="1:14" x14ac:dyDescent="0.35">
      <c r="A10" s="93">
        <f>IFERROR(VLOOKUP(B10,Pobočky!$A$1:$C$45,3,FALSE)," ")</f>
        <v>43</v>
      </c>
      <c r="B10" s="93" t="s">
        <v>80</v>
      </c>
      <c r="C10" s="93" t="str">
        <f>IFERROR(VLOOKUP(B10,Pobočky!$A$1:$C$45,2,FALSE)," ")</f>
        <v>Jih</v>
      </c>
      <c r="D10" s="106" t="s">
        <v>524</v>
      </c>
      <c r="E10" s="106" t="s">
        <v>20</v>
      </c>
      <c r="F10" t="s">
        <v>130</v>
      </c>
      <c r="G1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112</v>
      </c>
      <c r="H10">
        <v>2</v>
      </c>
      <c r="J10">
        <v>100</v>
      </c>
      <c r="K10" t="s">
        <v>270</v>
      </c>
      <c r="L10" s="102">
        <v>0.6</v>
      </c>
    </row>
    <row r="11" spans="1:14" x14ac:dyDescent="0.35">
      <c r="A11" s="93">
        <f>IFERROR(VLOOKUP(B11,Pobočky!$A$1:$C$45,3,FALSE)," ")</f>
        <v>43</v>
      </c>
      <c r="B11" s="93" t="s">
        <v>80</v>
      </c>
      <c r="C11" s="93" t="str">
        <f>IFERROR(VLOOKUP(B11,Pobočky!$A$1:$C$45,2,FALSE)," ")</f>
        <v>Jih</v>
      </c>
      <c r="D11" t="s">
        <v>525</v>
      </c>
      <c r="E11" t="s">
        <v>14</v>
      </c>
      <c r="F11" t="s">
        <v>130</v>
      </c>
      <c r="G1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84</v>
      </c>
      <c r="H11">
        <v>1.5</v>
      </c>
      <c r="J11">
        <v>100</v>
      </c>
      <c r="L11" s="143">
        <v>0.7</v>
      </c>
    </row>
    <row r="12" spans="1:14" x14ac:dyDescent="0.35">
      <c r="A12" s="93">
        <f>IFERROR(VLOOKUP(B12,Pobočky!$A$1:$C$45,3,FALSE)," ")</f>
        <v>43</v>
      </c>
      <c r="B12" s="93" t="s">
        <v>80</v>
      </c>
      <c r="C12" s="93" t="str">
        <f>IFERROR(VLOOKUP(B12,Pobočky!$A$1:$C$45,2,FALSE)," ")</f>
        <v>Jih</v>
      </c>
      <c r="D12" t="s">
        <v>525</v>
      </c>
      <c r="E12" t="s">
        <v>28</v>
      </c>
      <c r="G1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24</v>
      </c>
      <c r="H12">
        <v>0.5</v>
      </c>
      <c r="J12">
        <v>80</v>
      </c>
      <c r="K12" t="s">
        <v>526</v>
      </c>
      <c r="L12" s="102">
        <v>0.7</v>
      </c>
    </row>
    <row r="13" spans="1:14" x14ac:dyDescent="0.35">
      <c r="A13" s="93">
        <f>IFERROR(VLOOKUP(B13,Pobočky!$A$1:$C$45,3,FALSE)," ")</f>
        <v>43</v>
      </c>
      <c r="B13" s="93" t="s">
        <v>80</v>
      </c>
      <c r="C13" s="93" t="str">
        <f>IFERROR(VLOOKUP(B13,Pobočky!$A$1:$C$45,2,FALSE)," ")</f>
        <v>Jih</v>
      </c>
      <c r="D13" t="s">
        <v>527</v>
      </c>
      <c r="E13" t="s">
        <v>14</v>
      </c>
      <c r="F13" t="s">
        <v>130</v>
      </c>
      <c r="G1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280</v>
      </c>
      <c r="H13">
        <v>5</v>
      </c>
      <c r="J13">
        <v>100</v>
      </c>
      <c r="K13" t="s">
        <v>182</v>
      </c>
      <c r="L13" s="143">
        <v>0.7</v>
      </c>
    </row>
    <row r="14" spans="1:14" x14ac:dyDescent="0.35">
      <c r="A14" s="93">
        <f>IFERROR(VLOOKUP(B14,Pobočky!$A$1:$C$45,3,FALSE)," ")</f>
        <v>43</v>
      </c>
      <c r="B14" s="93" t="s">
        <v>80</v>
      </c>
      <c r="C14" s="93" t="str">
        <f>IFERROR(VLOOKUP(B14,Pobočky!$A$1:$C$45,2,FALSE)," ")</f>
        <v>Jih</v>
      </c>
      <c r="D14" t="s">
        <v>527</v>
      </c>
      <c r="E14" t="s">
        <v>14</v>
      </c>
      <c r="F14" t="s">
        <v>130</v>
      </c>
      <c r="G1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784</v>
      </c>
      <c r="H14">
        <v>14</v>
      </c>
      <c r="J14">
        <v>100</v>
      </c>
      <c r="K14" t="s">
        <v>184</v>
      </c>
      <c r="L14" s="102">
        <v>0.7</v>
      </c>
    </row>
    <row r="15" spans="1:14" x14ac:dyDescent="0.35">
      <c r="A15" s="93">
        <f>IFERROR(VLOOKUP(B15,Pobočky!$A$1:$C$45,3,FALSE)," ")</f>
        <v>43</v>
      </c>
      <c r="B15" s="93" t="s">
        <v>80</v>
      </c>
      <c r="C15" s="93" t="str">
        <f>IFERROR(VLOOKUP(B15,Pobočky!$A$1:$C$45,2,FALSE)," ")</f>
        <v>Jih</v>
      </c>
      <c r="D15" t="s">
        <v>527</v>
      </c>
      <c r="E15" t="s">
        <v>14</v>
      </c>
      <c r="F15" t="s">
        <v>190</v>
      </c>
      <c r="G1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81</v>
      </c>
      <c r="H15">
        <v>1.3</v>
      </c>
      <c r="J15">
        <v>100</v>
      </c>
      <c r="K15" t="s">
        <v>528</v>
      </c>
      <c r="L15" s="143">
        <v>0.7</v>
      </c>
    </row>
    <row r="16" spans="1:14" x14ac:dyDescent="0.35">
      <c r="A16" s="93">
        <f>IFERROR(VLOOKUP(B16,Pobočky!$A$1:$C$45,3,FALSE)," ")</f>
        <v>43</v>
      </c>
      <c r="B16" s="93" t="s">
        <v>80</v>
      </c>
      <c r="C16" s="93" t="str">
        <f>IFERROR(VLOOKUP(B16,Pobočky!$A$1:$C$45,2,FALSE)," ")</f>
        <v>Jih</v>
      </c>
      <c r="D16" t="s">
        <v>527</v>
      </c>
      <c r="E16" t="s">
        <v>14</v>
      </c>
      <c r="F16" t="s">
        <v>190</v>
      </c>
      <c r="G1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12</v>
      </c>
      <c r="H16">
        <v>0.2</v>
      </c>
      <c r="J16">
        <v>100</v>
      </c>
      <c r="K16" t="s">
        <v>21</v>
      </c>
      <c r="L16" s="102">
        <v>0.7</v>
      </c>
    </row>
    <row r="17" spans="1:12" x14ac:dyDescent="0.35">
      <c r="A17" s="93">
        <f>IFERROR(VLOOKUP(B17,Pobočky!$A$1:$C$45,3,FALSE)," ")</f>
        <v>43</v>
      </c>
      <c r="B17" s="93" t="s">
        <v>80</v>
      </c>
      <c r="C17" s="93" t="str">
        <f>IFERROR(VLOOKUP(B17,Pobočky!$A$1:$C$45,2,FALSE)," ")</f>
        <v>Jih</v>
      </c>
      <c r="D17" t="s">
        <v>527</v>
      </c>
      <c r="E17" t="s">
        <v>14</v>
      </c>
      <c r="F17" t="s">
        <v>130</v>
      </c>
      <c r="G1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627</v>
      </c>
      <c r="H17">
        <v>14</v>
      </c>
      <c r="J17">
        <v>80</v>
      </c>
      <c r="K17" t="s">
        <v>21</v>
      </c>
      <c r="L17" s="143">
        <v>0.7</v>
      </c>
    </row>
    <row r="18" spans="1:12" x14ac:dyDescent="0.35">
      <c r="A18" s="93">
        <f>IFERROR(VLOOKUP(B18,Pobočky!$A$1:$C$45,3,FALSE)," ")</f>
        <v>43</v>
      </c>
      <c r="B18" s="93" t="s">
        <v>80</v>
      </c>
      <c r="C18" s="93" t="str">
        <f>IFERROR(VLOOKUP(B18,Pobočky!$A$1:$C$45,2,FALSE)," ")</f>
        <v>Jih</v>
      </c>
      <c r="D18" t="s">
        <v>527</v>
      </c>
      <c r="E18" t="s">
        <v>14</v>
      </c>
      <c r="F18" t="s">
        <v>130</v>
      </c>
      <c r="G1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627</v>
      </c>
      <c r="H18">
        <v>14</v>
      </c>
      <c r="J18">
        <v>80</v>
      </c>
      <c r="K18" t="s">
        <v>34</v>
      </c>
      <c r="L18" s="102">
        <v>0.7</v>
      </c>
    </row>
    <row r="19" spans="1:12" x14ac:dyDescent="0.35">
      <c r="A19" s="93">
        <f>IFERROR(VLOOKUP(B19,Pobočky!$A$1:$C$45,3,FALSE)," ")</f>
        <v>43</v>
      </c>
      <c r="B19" s="93" t="s">
        <v>80</v>
      </c>
      <c r="C19" s="93" t="str">
        <f>IFERROR(VLOOKUP(B19,Pobočky!$A$1:$C$45,2,FALSE)," ")</f>
        <v>Jih</v>
      </c>
      <c r="D19" t="s">
        <v>527</v>
      </c>
      <c r="E19" t="s">
        <v>14</v>
      </c>
      <c r="F19" t="s">
        <v>188</v>
      </c>
      <c r="G1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84</v>
      </c>
      <c r="H19">
        <v>2.5</v>
      </c>
      <c r="J19">
        <v>80</v>
      </c>
      <c r="K19" t="s">
        <v>34</v>
      </c>
      <c r="L19" s="143">
        <v>0.7</v>
      </c>
    </row>
    <row r="20" spans="1:12" x14ac:dyDescent="0.35">
      <c r="A20" s="93">
        <f>IFERROR(VLOOKUP(B20,Pobočky!$A$1:$C$45,3,FALSE)," ")</f>
        <v>43</v>
      </c>
      <c r="B20" s="93" t="s">
        <v>80</v>
      </c>
      <c r="C20" s="93" t="str">
        <f>IFERROR(VLOOKUP(B20,Pobočky!$A$1:$C$45,2,FALSE)," ")</f>
        <v>Jih</v>
      </c>
      <c r="D20" t="s">
        <v>527</v>
      </c>
      <c r="E20" t="s">
        <v>14</v>
      </c>
      <c r="F20" t="s">
        <v>188</v>
      </c>
      <c r="G2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84</v>
      </c>
      <c r="H20">
        <v>2.5</v>
      </c>
      <c r="J20">
        <v>80</v>
      </c>
      <c r="K20" t="s">
        <v>21</v>
      </c>
      <c r="L20" s="102">
        <v>0.7</v>
      </c>
    </row>
    <row r="21" spans="1:12" x14ac:dyDescent="0.35">
      <c r="A21" s="93">
        <f>IFERROR(VLOOKUP(B21,Pobočky!$A$1:$C$45,3,FALSE)," ")</f>
        <v>43</v>
      </c>
      <c r="B21" s="93" t="s">
        <v>80</v>
      </c>
      <c r="C21" s="93" t="str">
        <f>IFERROR(VLOOKUP(B21,Pobočky!$A$1:$C$45,2,FALSE)," ")</f>
        <v>Jih</v>
      </c>
      <c r="D21" t="s">
        <v>527</v>
      </c>
      <c r="E21" t="s">
        <v>14</v>
      </c>
      <c r="F21" t="s">
        <v>192</v>
      </c>
      <c r="G2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26</v>
      </c>
      <c r="H21">
        <v>1</v>
      </c>
      <c r="J21">
        <v>80</v>
      </c>
      <c r="K21" t="s">
        <v>34</v>
      </c>
      <c r="L21" s="143">
        <v>0.7</v>
      </c>
    </row>
    <row r="22" spans="1:12" x14ac:dyDescent="0.35">
      <c r="A22" s="93">
        <f>IFERROR(VLOOKUP(B22,Pobočky!$A$1:$C$45,3,FALSE)," ")</f>
        <v>43</v>
      </c>
      <c r="B22" s="93" t="s">
        <v>80</v>
      </c>
      <c r="C22" s="93" t="str">
        <f>IFERROR(VLOOKUP(B22,Pobočky!$A$1:$C$45,2,FALSE)," ")</f>
        <v>Jih</v>
      </c>
      <c r="D22" t="s">
        <v>527</v>
      </c>
      <c r="E22" t="s">
        <v>14</v>
      </c>
      <c r="F22" t="s">
        <v>192</v>
      </c>
      <c r="G2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26</v>
      </c>
      <c r="H22">
        <v>1</v>
      </c>
      <c r="J22">
        <v>80</v>
      </c>
      <c r="K22" t="s">
        <v>21</v>
      </c>
      <c r="L22" s="102">
        <v>0.7</v>
      </c>
    </row>
    <row r="23" spans="1:12" x14ac:dyDescent="0.35">
      <c r="A23" s="93">
        <f>IFERROR(VLOOKUP(B23,Pobočky!$A$1:$C$45,3,FALSE)," ")</f>
        <v>43</v>
      </c>
      <c r="B23" s="93" t="s">
        <v>80</v>
      </c>
      <c r="C23" s="93" t="str">
        <f>IFERROR(VLOOKUP(B23,Pobočky!$A$1:$C$45,2,FALSE)," ")</f>
        <v>Jih</v>
      </c>
      <c r="D23" t="s">
        <v>527</v>
      </c>
      <c r="E23" t="s">
        <v>14</v>
      </c>
      <c r="F23" t="s">
        <v>193</v>
      </c>
      <c r="G2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124</v>
      </c>
      <c r="H23">
        <v>5</v>
      </c>
      <c r="J23">
        <v>80</v>
      </c>
      <c r="K23" t="s">
        <v>34</v>
      </c>
      <c r="L23" s="143">
        <v>0.7</v>
      </c>
    </row>
    <row r="24" spans="1:12" x14ac:dyDescent="0.35">
      <c r="A24" s="93">
        <f>IFERROR(VLOOKUP(B24,Pobočky!$A$1:$C$45,3,FALSE)," ")</f>
        <v>43</v>
      </c>
      <c r="B24" s="93" t="s">
        <v>80</v>
      </c>
      <c r="C24" s="93" t="str">
        <f>IFERROR(VLOOKUP(B24,Pobočky!$A$1:$C$45,2,FALSE)," ")</f>
        <v>Jih</v>
      </c>
      <c r="D24" t="s">
        <v>527</v>
      </c>
      <c r="E24" t="s">
        <v>14</v>
      </c>
      <c r="F24" t="s">
        <v>193</v>
      </c>
      <c r="G2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50</v>
      </c>
      <c r="H24">
        <v>2</v>
      </c>
      <c r="J24">
        <v>80</v>
      </c>
      <c r="K24" t="s">
        <v>21</v>
      </c>
      <c r="L24" s="102">
        <v>0.7</v>
      </c>
    </row>
    <row r="25" spans="1:12" x14ac:dyDescent="0.35">
      <c r="A25" s="93">
        <f>IFERROR(VLOOKUP(B25,Pobočky!$A$1:$C$45,3,FALSE)," ")</f>
        <v>43</v>
      </c>
      <c r="B25" s="93" t="s">
        <v>80</v>
      </c>
      <c r="C25" s="93" t="str">
        <f>IFERROR(VLOOKUP(B25,Pobočky!$A$1:$C$45,2,FALSE)," ")</f>
        <v>Jih</v>
      </c>
      <c r="D25" t="s">
        <v>527</v>
      </c>
      <c r="E25" t="s">
        <v>14</v>
      </c>
      <c r="F25" t="s">
        <v>97</v>
      </c>
      <c r="G2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72</v>
      </c>
      <c r="H25">
        <v>2.5</v>
      </c>
      <c r="J25">
        <v>80</v>
      </c>
      <c r="K25" t="s">
        <v>227</v>
      </c>
      <c r="L25" s="143">
        <v>0.7</v>
      </c>
    </row>
    <row r="26" spans="1:12" x14ac:dyDescent="0.35">
      <c r="A26" s="93">
        <f>IFERROR(VLOOKUP(B26,Pobočky!$A$1:$C$45,3,FALSE)," ")</f>
        <v>43</v>
      </c>
      <c r="B26" s="93" t="s">
        <v>80</v>
      </c>
      <c r="C26" s="93" t="str">
        <f>IFERROR(VLOOKUP(B26,Pobočky!$A$1:$C$45,2,FALSE)," ")</f>
        <v>Jih</v>
      </c>
      <c r="D26" t="s">
        <v>527</v>
      </c>
      <c r="E26" t="s">
        <v>14</v>
      </c>
      <c r="F26" t="s">
        <v>97</v>
      </c>
      <c r="G2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14</v>
      </c>
      <c r="H26">
        <v>0.5</v>
      </c>
      <c r="J26">
        <v>80</v>
      </c>
      <c r="K26" t="s">
        <v>486</v>
      </c>
      <c r="L26" s="112">
        <v>0.7</v>
      </c>
    </row>
    <row r="27" spans="1:12" x14ac:dyDescent="0.35">
      <c r="A27" s="93">
        <f>IFERROR(VLOOKUP(B27,Pobočky!$A$1:$C$45,3,FALSE)," ")</f>
        <v>43</v>
      </c>
      <c r="B27" s="93" t="s">
        <v>80</v>
      </c>
      <c r="C27" s="93" t="str">
        <f>IFERROR(VLOOKUP(B27,Pobočky!$A$1:$C$45,2,FALSE)," ")</f>
        <v>Jih</v>
      </c>
      <c r="D27" t="s">
        <v>527</v>
      </c>
      <c r="E27" t="s">
        <v>28</v>
      </c>
      <c r="F27" t="s">
        <v>140</v>
      </c>
      <c r="G2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74</v>
      </c>
      <c r="H27">
        <v>1.5</v>
      </c>
      <c r="J27">
        <v>80</v>
      </c>
      <c r="L27" s="112">
        <v>0.6</v>
      </c>
    </row>
    <row r="28" spans="1:12" x14ac:dyDescent="0.35">
      <c r="A28" s="93">
        <f>IFERROR(VLOOKUP(B28,Pobočky!$A$1:$C$45,3,FALSE)," ")</f>
        <v>43</v>
      </c>
      <c r="B28" s="93" t="s">
        <v>80</v>
      </c>
      <c r="C28" s="93" t="str">
        <f>IFERROR(VLOOKUP(B28,Pobočky!$A$1:$C$45,2,FALSE)," ")</f>
        <v>Jih</v>
      </c>
      <c r="D28" t="s">
        <v>527</v>
      </c>
      <c r="E28" t="s">
        <v>28</v>
      </c>
      <c r="F28" t="s">
        <v>143</v>
      </c>
      <c r="G2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57</v>
      </c>
      <c r="H28">
        <v>2</v>
      </c>
      <c r="J28">
        <v>75</v>
      </c>
      <c r="L28" s="112">
        <v>0.6</v>
      </c>
    </row>
    <row r="29" spans="1:12" x14ac:dyDescent="0.35">
      <c r="A29" s="105">
        <f>IFERROR(VLOOKUP(B29,Pobočky!$A$1:$C$45,3,FALSE)," ")</f>
        <v>43</v>
      </c>
      <c r="B29" s="93" t="s">
        <v>80</v>
      </c>
      <c r="C29" s="105" t="str">
        <f>IFERROR(VLOOKUP(B29,Pobočky!$A$1:$C$45,2,FALSE)," ")</f>
        <v>Jih</v>
      </c>
      <c r="D29" t="s">
        <v>527</v>
      </c>
      <c r="E29" t="s">
        <v>28</v>
      </c>
      <c r="F29" t="s">
        <v>146</v>
      </c>
      <c r="G2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66</v>
      </c>
      <c r="H29">
        <v>1.5</v>
      </c>
      <c r="J29">
        <v>80</v>
      </c>
      <c r="L29" s="112">
        <v>0.6</v>
      </c>
    </row>
    <row r="30" spans="1:12" x14ac:dyDescent="0.35">
      <c r="A30" s="93">
        <f>IFERROR(VLOOKUP(B30,Pobočky!$A$1:$C$45,3,FALSE)," ")</f>
        <v>43</v>
      </c>
      <c r="B30" s="93" t="s">
        <v>80</v>
      </c>
      <c r="C30" s="93" t="str">
        <f>IFERROR(VLOOKUP(B30,Pobočky!$A$1:$C$45,2,FALSE)," ")</f>
        <v>Jih</v>
      </c>
      <c r="D30" t="s">
        <v>527</v>
      </c>
      <c r="E30" t="s">
        <v>28</v>
      </c>
      <c r="F30" t="s">
        <v>149</v>
      </c>
      <c r="G3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17</v>
      </c>
      <c r="H30">
        <v>0.5</v>
      </c>
      <c r="J30">
        <v>80</v>
      </c>
      <c r="L30" s="112">
        <v>0.6</v>
      </c>
    </row>
    <row r="31" spans="1:12" x14ac:dyDescent="0.35">
      <c r="A31" s="93">
        <f>IFERROR(VLOOKUP(B31,Pobočky!$A$1:$C$45,3,FALSE)," ")</f>
        <v>43</v>
      </c>
      <c r="B31" s="93" t="s">
        <v>80</v>
      </c>
      <c r="C31" s="93" t="str">
        <f>IFERROR(VLOOKUP(B31,Pobočky!$A$1:$C$45,2,FALSE)," ")</f>
        <v>Jih</v>
      </c>
      <c r="D31" t="s">
        <v>527</v>
      </c>
      <c r="E31" t="s">
        <v>28</v>
      </c>
      <c r="F31" t="s">
        <v>155</v>
      </c>
      <c r="G3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204</v>
      </c>
      <c r="H31">
        <v>5</v>
      </c>
      <c r="J31">
        <v>80</v>
      </c>
      <c r="L31" s="112">
        <v>0.6</v>
      </c>
    </row>
    <row r="32" spans="1:12" x14ac:dyDescent="0.35">
      <c r="A32" s="93">
        <f>IFERROR(VLOOKUP(B32,Pobočky!$A$1:$C$45,3,FALSE)," ")</f>
        <v>43</v>
      </c>
      <c r="B32" s="93" t="s">
        <v>80</v>
      </c>
      <c r="C32" s="93" t="str">
        <f>IFERROR(VLOOKUP(B32,Pobočky!$A$1:$C$45,2,FALSE)," ")</f>
        <v>Jih</v>
      </c>
      <c r="D32" t="s">
        <v>527</v>
      </c>
      <c r="E32" t="s">
        <v>28</v>
      </c>
      <c r="F32" t="s">
        <v>158</v>
      </c>
      <c r="G3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21</v>
      </c>
      <c r="H32">
        <v>1</v>
      </c>
      <c r="J32">
        <v>45</v>
      </c>
      <c r="L32" s="112">
        <v>0.6</v>
      </c>
    </row>
    <row r="33" spans="1:12" x14ac:dyDescent="0.35">
      <c r="A33" s="93">
        <f>IFERROR(VLOOKUP(B33,Pobočky!$A$1:$C$45,3,FALSE)," ")</f>
        <v>43</v>
      </c>
      <c r="B33" s="93" t="s">
        <v>80</v>
      </c>
      <c r="C33" s="93" t="str">
        <f>IFERROR(VLOOKUP(B33,Pobočky!$A$1:$C$45,2,FALSE)," ")</f>
        <v>Jih</v>
      </c>
      <c r="D33" t="s">
        <v>527</v>
      </c>
      <c r="E33" t="s">
        <v>28</v>
      </c>
      <c r="F33" t="s">
        <v>160</v>
      </c>
      <c r="G3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53</v>
      </c>
      <c r="H33">
        <v>2</v>
      </c>
      <c r="J33">
        <v>45</v>
      </c>
      <c r="L33" s="112">
        <v>0.6</v>
      </c>
    </row>
    <row r="34" spans="1:12" x14ac:dyDescent="0.35">
      <c r="A34" s="93">
        <f>IFERROR(VLOOKUP(B34,Pobočky!$A$1:$C$45,3,FALSE)," ")</f>
        <v>43</v>
      </c>
      <c r="B34" s="93" t="s">
        <v>80</v>
      </c>
      <c r="C34" s="93" t="str">
        <f>IFERROR(VLOOKUP(B34,Pobočky!$A$1:$C$45,2,FALSE)," ")</f>
        <v>Jih</v>
      </c>
      <c r="D34" t="s">
        <v>527</v>
      </c>
      <c r="E34" t="s">
        <v>28</v>
      </c>
      <c r="F34" t="s">
        <v>166</v>
      </c>
      <c r="G3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50</v>
      </c>
      <c r="H34">
        <v>2</v>
      </c>
      <c r="J34">
        <v>45</v>
      </c>
      <c r="L34" s="112">
        <v>0.6</v>
      </c>
    </row>
    <row r="35" spans="1:12" x14ac:dyDescent="0.35">
      <c r="A35" s="93">
        <f>IFERROR(VLOOKUP(B35,Pobočky!$A$1:$C$45,3,FALSE)," ")</f>
        <v>43</v>
      </c>
      <c r="B35" s="93" t="s">
        <v>80</v>
      </c>
      <c r="C35" s="93" t="str">
        <f>IFERROR(VLOOKUP(B35,Pobočky!$A$1:$C$45,2,FALSE)," ")</f>
        <v>Jih</v>
      </c>
      <c r="D35" t="s">
        <v>527</v>
      </c>
      <c r="E35" t="s">
        <v>28</v>
      </c>
      <c r="F35" t="s">
        <v>167</v>
      </c>
      <c r="G3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40</v>
      </c>
      <c r="H35">
        <v>1</v>
      </c>
      <c r="J35">
        <v>80</v>
      </c>
      <c r="L35" s="112">
        <v>0.6</v>
      </c>
    </row>
    <row r="36" spans="1:12" x14ac:dyDescent="0.35">
      <c r="A36" s="93">
        <f>IFERROR(VLOOKUP(B36,Pobočky!$A$1:$C$45,3,FALSE)," ")</f>
        <v>43</v>
      </c>
      <c r="B36" s="93" t="s">
        <v>80</v>
      </c>
      <c r="C36" s="93" t="str">
        <f>IFERROR(VLOOKUP(B36,Pobočky!$A$1:$C$45,2,FALSE)," ")</f>
        <v>Jih</v>
      </c>
      <c r="D36" t="s">
        <v>527</v>
      </c>
      <c r="E36" t="s">
        <v>28</v>
      </c>
      <c r="F36" t="s">
        <v>169</v>
      </c>
      <c r="G3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35</v>
      </c>
      <c r="H36">
        <v>1</v>
      </c>
      <c r="J36">
        <v>75</v>
      </c>
      <c r="L36" s="112">
        <v>0.6</v>
      </c>
    </row>
    <row r="37" spans="1:12" x14ac:dyDescent="0.35">
      <c r="A37" s="93">
        <f>IFERROR(VLOOKUP(B37,Pobočky!$A$1:$C$45,3,FALSE)," ")</f>
        <v>43</v>
      </c>
      <c r="B37" s="93" t="s">
        <v>80</v>
      </c>
      <c r="C37" s="93" t="str">
        <f>IFERROR(VLOOKUP(B37,Pobočky!$A$1:$C$45,2,FALSE)," ")</f>
        <v>Jih</v>
      </c>
      <c r="D37" t="s">
        <v>527</v>
      </c>
      <c r="E37" t="s">
        <v>28</v>
      </c>
      <c r="F37" t="s">
        <v>170</v>
      </c>
      <c r="G3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47</v>
      </c>
      <c r="H37">
        <v>1</v>
      </c>
      <c r="J37">
        <v>80</v>
      </c>
      <c r="L37" s="112">
        <v>0.6</v>
      </c>
    </row>
    <row r="38" spans="1:12" x14ac:dyDescent="0.35">
      <c r="A38" s="93">
        <f>IFERROR(VLOOKUP(B38,Pobočky!$A$1:$C$45,3,FALSE)," ")</f>
        <v>43</v>
      </c>
      <c r="B38" s="93" t="s">
        <v>80</v>
      </c>
      <c r="C38" s="93" t="str">
        <f>IFERROR(VLOOKUP(B38,Pobočky!$A$1:$C$45,2,FALSE)," ")</f>
        <v>Jih</v>
      </c>
      <c r="D38" t="s">
        <v>527</v>
      </c>
      <c r="E38" t="s">
        <v>28</v>
      </c>
      <c r="F38" t="s">
        <v>171</v>
      </c>
      <c r="G3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7</v>
      </c>
      <c r="H38">
        <v>0.5</v>
      </c>
      <c r="J38">
        <v>80</v>
      </c>
      <c r="L38" s="112">
        <v>0.6</v>
      </c>
    </row>
    <row r="39" spans="1:12" x14ac:dyDescent="0.35">
      <c r="A39" s="93">
        <f>IFERROR(VLOOKUP(B39,Pobočky!$A$1:$C$45,3,FALSE)," ")</f>
        <v>43</v>
      </c>
      <c r="B39" s="93" t="s">
        <v>80</v>
      </c>
      <c r="C39" s="93" t="str">
        <f>IFERROR(VLOOKUP(B39,Pobočky!$A$1:$C$45,2,FALSE)," ")</f>
        <v>Jih</v>
      </c>
      <c r="D39" t="s">
        <v>527</v>
      </c>
      <c r="E39" t="s">
        <v>28</v>
      </c>
      <c r="F39" t="s">
        <v>172</v>
      </c>
      <c r="G3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37</v>
      </c>
      <c r="H39">
        <v>1</v>
      </c>
      <c r="J39">
        <v>80</v>
      </c>
      <c r="L39" s="112">
        <v>0.6</v>
      </c>
    </row>
    <row r="40" spans="1:12" x14ac:dyDescent="0.35">
      <c r="A40" s="93">
        <f>IFERROR(VLOOKUP(B40,Pobočky!$A$1:$C$45,3,FALSE)," ")</f>
        <v>43</v>
      </c>
      <c r="B40" s="93" t="s">
        <v>80</v>
      </c>
      <c r="C40" s="93" t="str">
        <f>IFERROR(VLOOKUP(B40,Pobočky!$A$1:$C$45,2,FALSE)," ")</f>
        <v>Jih</v>
      </c>
      <c r="D40" t="s">
        <v>527</v>
      </c>
      <c r="E40" t="s">
        <v>28</v>
      </c>
      <c r="F40" t="s">
        <v>174</v>
      </c>
      <c r="G4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  <c r="J40">
        <v>80</v>
      </c>
      <c r="L40" s="112">
        <v>0.6</v>
      </c>
    </row>
    <row r="41" spans="1:12" x14ac:dyDescent="0.35">
      <c r="A41" s="93">
        <f>IFERROR(VLOOKUP(B41,Pobočky!$A$1:$C$45,3,FALSE)," ")</f>
        <v>43</v>
      </c>
      <c r="B41" s="93" t="s">
        <v>80</v>
      </c>
      <c r="C41" s="93" t="str">
        <f>IFERROR(VLOOKUP(B41,Pobočky!$A$1:$C$45,2,FALSE)," ")</f>
        <v>Jih</v>
      </c>
      <c r="D41" t="s">
        <v>527</v>
      </c>
      <c r="E41" t="s">
        <v>28</v>
      </c>
      <c r="F41" t="s">
        <v>175</v>
      </c>
      <c r="G4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67</v>
      </c>
      <c r="H41">
        <v>1.5</v>
      </c>
      <c r="J41">
        <v>80</v>
      </c>
      <c r="L41" s="112">
        <v>0.6</v>
      </c>
    </row>
    <row r="42" spans="1:12" x14ac:dyDescent="0.35">
      <c r="A42" s="93">
        <f>IFERROR(VLOOKUP(B42,Pobočky!$A$1:$C$45,3,FALSE)," ")</f>
        <v>43</v>
      </c>
      <c r="B42" s="93" t="s">
        <v>80</v>
      </c>
      <c r="C42" s="93" t="str">
        <f>IFERROR(VLOOKUP(B42,Pobočky!$A$1:$C$45,2,FALSE)," ")</f>
        <v>Jih</v>
      </c>
      <c r="D42" t="s">
        <v>527</v>
      </c>
      <c r="E42" t="s">
        <v>28</v>
      </c>
      <c r="F42" t="s">
        <v>176</v>
      </c>
      <c r="G4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54</v>
      </c>
      <c r="H42">
        <v>1</v>
      </c>
      <c r="J42">
        <v>80</v>
      </c>
      <c r="L42" s="112">
        <v>0.6</v>
      </c>
    </row>
    <row r="43" spans="1:12" x14ac:dyDescent="0.35">
      <c r="A43" s="93">
        <f>IFERROR(VLOOKUP(B43,Pobočky!$A$1:$C$45,3,FALSE)," ")</f>
        <v>43</v>
      </c>
      <c r="B43" s="93" t="s">
        <v>80</v>
      </c>
      <c r="C43" s="93" t="str">
        <f>IFERROR(VLOOKUP(B43,Pobočky!$A$1:$C$45,2,FALSE)," ")</f>
        <v>Jih</v>
      </c>
      <c r="D43" t="s">
        <v>527</v>
      </c>
      <c r="E43" t="s">
        <v>28</v>
      </c>
      <c r="G4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270</v>
      </c>
      <c r="H43">
        <v>5</v>
      </c>
      <c r="J43">
        <v>90</v>
      </c>
      <c r="K43" t="s">
        <v>529</v>
      </c>
    </row>
    <row r="44" spans="1:12" x14ac:dyDescent="0.35">
      <c r="A44" s="93">
        <f>IFERROR(VLOOKUP(B44,Pobočky!$A$1:$C$45,3,FALSE)," ")</f>
        <v>43</v>
      </c>
      <c r="B44" s="93" t="s">
        <v>80</v>
      </c>
      <c r="C44" s="93" t="str">
        <f>IFERROR(VLOOKUP(B44,Pobočky!$A$1:$C$45,2,FALSE)," ")</f>
        <v>Jih</v>
      </c>
      <c r="D44" t="s">
        <v>527</v>
      </c>
      <c r="E44" t="s">
        <v>28</v>
      </c>
      <c r="G4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240</v>
      </c>
      <c r="H44">
        <v>5</v>
      </c>
      <c r="J44">
        <v>80</v>
      </c>
      <c r="K44" t="s">
        <v>530</v>
      </c>
    </row>
    <row r="45" spans="1:12" x14ac:dyDescent="0.35">
      <c r="A45" s="93">
        <f>IFERROR(VLOOKUP(B45,Pobočky!$A$1:$C$45,3,FALSE)," ")</f>
        <v>43</v>
      </c>
      <c r="B45" s="93" t="s">
        <v>80</v>
      </c>
      <c r="C45" s="93" t="str">
        <f>IFERROR(VLOOKUP(B45,Pobočky!$A$1:$C$45,2,FALSE)," ")</f>
        <v>Jih</v>
      </c>
      <c r="D45" t="s">
        <v>531</v>
      </c>
      <c r="E45" t="s">
        <v>20</v>
      </c>
      <c r="F45" t="s">
        <v>130</v>
      </c>
      <c r="G4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1260</v>
      </c>
      <c r="H45">
        <v>30</v>
      </c>
      <c r="J45">
        <v>75</v>
      </c>
      <c r="L45" s="143">
        <v>0.7</v>
      </c>
    </row>
    <row r="46" spans="1:12" x14ac:dyDescent="0.35">
      <c r="A46" s="93">
        <f>IFERROR(VLOOKUP(B46,Pobočky!$A$1:$C$45,3,FALSE)," ")</f>
        <v>43</v>
      </c>
      <c r="B46" s="93" t="s">
        <v>80</v>
      </c>
      <c r="C46" s="93" t="str">
        <f>IFERROR(VLOOKUP(B46,Pobočky!$A$1:$C$45,2,FALSE)," ")</f>
        <v>Jih</v>
      </c>
      <c r="D46" t="s">
        <v>531</v>
      </c>
      <c r="E46" t="s">
        <v>20</v>
      </c>
      <c r="F46" t="s">
        <v>130</v>
      </c>
      <c r="G4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269</v>
      </c>
      <c r="H46">
        <v>6</v>
      </c>
      <c r="J46">
        <v>80</v>
      </c>
      <c r="L46" s="102">
        <v>0.7</v>
      </c>
    </row>
    <row r="47" spans="1:12" x14ac:dyDescent="0.35">
      <c r="A47" s="93">
        <f>IFERROR(VLOOKUP(B47,Pobočky!$A$1:$C$45,3,FALSE)," ")</f>
        <v>43</v>
      </c>
      <c r="B47" s="93" t="s">
        <v>80</v>
      </c>
      <c r="C47" s="93" t="str">
        <f>IFERROR(VLOOKUP(B47,Pobočky!$A$1:$C$45,2,FALSE)," ")</f>
        <v>Jih</v>
      </c>
      <c r="D47" t="s">
        <v>531</v>
      </c>
      <c r="E47" t="s">
        <v>20</v>
      </c>
      <c r="F47" t="s">
        <v>130</v>
      </c>
      <c r="G4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114</v>
      </c>
      <c r="H47">
        <v>6</v>
      </c>
      <c r="J47">
        <v>34</v>
      </c>
      <c r="L47" s="143">
        <v>0.7</v>
      </c>
    </row>
    <row r="48" spans="1:12" x14ac:dyDescent="0.35">
      <c r="A48" s="93">
        <f>IFERROR(VLOOKUP(B48,Pobočky!$A$1:$C$45,3,FALSE)," ")</f>
        <v>43</v>
      </c>
      <c r="B48" s="93" t="s">
        <v>80</v>
      </c>
      <c r="C48" s="93" t="str">
        <f>IFERROR(VLOOKUP(B48,Pobočky!$A$1:$C$45,2,FALSE)," ")</f>
        <v>Jih</v>
      </c>
      <c r="D48" t="s">
        <v>531</v>
      </c>
      <c r="E48" t="s">
        <v>20</v>
      </c>
      <c r="F48" t="s">
        <v>130</v>
      </c>
      <c r="G4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144</v>
      </c>
      <c r="H48">
        <v>3</v>
      </c>
      <c r="J48">
        <v>86</v>
      </c>
      <c r="L48" s="102">
        <v>0.7</v>
      </c>
    </row>
    <row r="49" spans="1:12" x14ac:dyDescent="0.35">
      <c r="A49" s="93">
        <f>IFERROR(VLOOKUP(B49,Pobočky!$A$1:$C$45,3,FALSE)," ")</f>
        <v>43</v>
      </c>
      <c r="B49" s="93" t="s">
        <v>80</v>
      </c>
      <c r="C49" s="93" t="str">
        <f>IFERROR(VLOOKUP(B49,Pobočky!$A$1:$C$45,2,FALSE)," ")</f>
        <v>Jih</v>
      </c>
      <c r="D49" t="s">
        <v>531</v>
      </c>
      <c r="E49" t="s">
        <v>20</v>
      </c>
      <c r="F49" t="s">
        <v>130</v>
      </c>
      <c r="G4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112</v>
      </c>
      <c r="H49">
        <v>2</v>
      </c>
      <c r="J49">
        <v>100</v>
      </c>
      <c r="L49" s="143">
        <v>0.7</v>
      </c>
    </row>
    <row r="50" spans="1:12" x14ac:dyDescent="0.35">
      <c r="A50" s="93">
        <f>IFERROR(VLOOKUP(B50,Pobočky!$A$1:$C$45,3,FALSE)," ")</f>
        <v>43</v>
      </c>
      <c r="B50" s="93" t="s">
        <v>80</v>
      </c>
      <c r="C50" s="93" t="str">
        <f>IFERROR(VLOOKUP(B50,Pobočky!$A$1:$C$45,2,FALSE)," ")</f>
        <v>Jih</v>
      </c>
      <c r="D50" t="s">
        <v>531</v>
      </c>
      <c r="E50" t="s">
        <v>20</v>
      </c>
      <c r="F50" t="s">
        <v>181</v>
      </c>
      <c r="G5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293</v>
      </c>
      <c r="H50">
        <v>13</v>
      </c>
      <c r="J50">
        <v>75</v>
      </c>
      <c r="L50" s="102">
        <v>0.7</v>
      </c>
    </row>
    <row r="51" spans="1:12" x14ac:dyDescent="0.35">
      <c r="A51" s="93">
        <f>IFERROR(VLOOKUP(B51,Pobočky!$A$1:$C$45,3,FALSE)," ")</f>
        <v>43</v>
      </c>
      <c r="B51" s="93" t="s">
        <v>80</v>
      </c>
      <c r="C51" s="93" t="str">
        <f>IFERROR(VLOOKUP(B51,Pobočky!$A$1:$C$45,2,FALSE)," ")</f>
        <v>Jih</v>
      </c>
      <c r="D51" t="s">
        <v>531</v>
      </c>
      <c r="E51" t="s">
        <v>20</v>
      </c>
      <c r="F51" t="s">
        <v>183</v>
      </c>
      <c r="G5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288</v>
      </c>
      <c r="H51">
        <v>12</v>
      </c>
      <c r="J51">
        <v>75</v>
      </c>
      <c r="L51" s="143">
        <v>0.7</v>
      </c>
    </row>
    <row r="52" spans="1:12" x14ac:dyDescent="0.35">
      <c r="A52" s="93">
        <f>IFERROR(VLOOKUP(B52,Pobočky!$A$1:$C$45,3,FALSE)," ")</f>
        <v>43</v>
      </c>
      <c r="B52" s="93" t="s">
        <v>80</v>
      </c>
      <c r="C52" s="93" t="str">
        <f>IFERROR(VLOOKUP(B52,Pobočky!$A$1:$C$45,2,FALSE)," ")</f>
        <v>Jih</v>
      </c>
      <c r="D52" t="s">
        <v>531</v>
      </c>
      <c r="E52" t="s">
        <v>20</v>
      </c>
      <c r="F52" t="s">
        <v>192</v>
      </c>
      <c r="G5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51</v>
      </c>
      <c r="H52">
        <v>2</v>
      </c>
      <c r="J52">
        <v>80</v>
      </c>
      <c r="L52" s="102">
        <v>0.7</v>
      </c>
    </row>
    <row r="53" spans="1:12" x14ac:dyDescent="0.35">
      <c r="A53" s="93">
        <f>IFERROR(VLOOKUP(B53,Pobočky!$A$1:$C$45,3,FALSE)," ")</f>
        <v>43</v>
      </c>
      <c r="B53" s="93" t="s">
        <v>80</v>
      </c>
      <c r="C53" s="93" t="str">
        <f>IFERROR(VLOOKUP(B53,Pobočky!$A$1:$C$45,2,FALSE)," ")</f>
        <v>Jih</v>
      </c>
      <c r="D53" t="s">
        <v>531</v>
      </c>
      <c r="E53" t="s">
        <v>20</v>
      </c>
      <c r="F53" t="s">
        <v>192</v>
      </c>
      <c r="G5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35</v>
      </c>
      <c r="H53">
        <v>2</v>
      </c>
      <c r="J53">
        <v>55</v>
      </c>
      <c r="L53" s="143">
        <v>0.7</v>
      </c>
    </row>
    <row r="54" spans="1:12" x14ac:dyDescent="0.35">
      <c r="A54" s="93">
        <f>IFERROR(VLOOKUP(B54,Pobočky!$A$1:$C$45,3,FALSE)," ")</f>
        <v>43</v>
      </c>
      <c r="B54" s="93" t="s">
        <v>80</v>
      </c>
      <c r="C54" s="93" t="str">
        <f>IFERROR(VLOOKUP(B54,Pobočky!$A$1:$C$45,2,FALSE)," ")</f>
        <v>Jih</v>
      </c>
      <c r="D54" t="s">
        <v>531</v>
      </c>
      <c r="E54" t="s">
        <v>20</v>
      </c>
      <c r="F54" t="s">
        <v>193</v>
      </c>
      <c r="G5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99</v>
      </c>
      <c r="H54">
        <v>4</v>
      </c>
      <c r="J54">
        <v>80</v>
      </c>
      <c r="L54" s="102">
        <v>0.7</v>
      </c>
    </row>
    <row r="55" spans="1:12" x14ac:dyDescent="0.35">
      <c r="A55" s="93">
        <f>IFERROR(VLOOKUP(B55,Pobočky!$A$1:$C$45,3,FALSE)," ")</f>
        <v>43</v>
      </c>
      <c r="B55" s="93" t="s">
        <v>80</v>
      </c>
      <c r="C55" s="93" t="str">
        <f>IFERROR(VLOOKUP(B55,Pobočky!$A$1:$C$45,2,FALSE)," ")</f>
        <v>Jih</v>
      </c>
      <c r="D55" t="s">
        <v>531</v>
      </c>
      <c r="E55" t="s">
        <v>20</v>
      </c>
      <c r="F55" t="s">
        <v>261</v>
      </c>
      <c r="G5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135</v>
      </c>
      <c r="H55">
        <v>3</v>
      </c>
      <c r="J55">
        <v>75</v>
      </c>
      <c r="K55" t="s">
        <v>119</v>
      </c>
      <c r="L55" s="143">
        <v>0.7</v>
      </c>
    </row>
    <row r="56" spans="1:12" x14ac:dyDescent="0.35">
      <c r="A56" s="93">
        <f>IFERROR(VLOOKUP(B56,Pobočky!$A$1:$C$45,3,FALSE)," ")</f>
        <v>43</v>
      </c>
      <c r="B56" s="93" t="s">
        <v>80</v>
      </c>
      <c r="C56" s="93" t="str">
        <f>IFERROR(VLOOKUP(B56,Pobočky!$A$1:$C$45,2,FALSE)," ")</f>
        <v>Jih</v>
      </c>
      <c r="D56" t="s">
        <v>531</v>
      </c>
      <c r="E56" t="s">
        <v>20</v>
      </c>
      <c r="F56" t="s">
        <v>261</v>
      </c>
      <c r="G5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45</v>
      </c>
      <c r="H56">
        <v>1</v>
      </c>
      <c r="J56">
        <v>75</v>
      </c>
      <c r="K56" t="s">
        <v>124</v>
      </c>
      <c r="L56" s="102">
        <v>0.7</v>
      </c>
    </row>
    <row r="57" spans="1:12" x14ac:dyDescent="0.35">
      <c r="A57" s="93">
        <f>IFERROR(VLOOKUP(B57,Pobočky!$A$1:$C$45,3,FALSE)," ")</f>
        <v>43</v>
      </c>
      <c r="B57" s="93" t="s">
        <v>80</v>
      </c>
      <c r="C57" s="93" t="str">
        <f>IFERROR(VLOOKUP(B57,Pobočky!$A$1:$C$45,2,FALSE)," ")</f>
        <v>Jih</v>
      </c>
      <c r="D57" t="s">
        <v>531</v>
      </c>
      <c r="E57" t="s">
        <v>20</v>
      </c>
      <c r="F57" t="s">
        <v>97</v>
      </c>
      <c r="G5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122</v>
      </c>
      <c r="H57">
        <v>4</v>
      </c>
      <c r="J57">
        <v>85</v>
      </c>
      <c r="K57" t="s">
        <v>227</v>
      </c>
      <c r="L57" s="143">
        <v>0.7</v>
      </c>
    </row>
    <row r="58" spans="1:12" x14ac:dyDescent="0.35">
      <c r="A58" s="93">
        <f>IFERROR(VLOOKUP(B58,Pobočky!$A$1:$C$45,3,FALSE)," ")</f>
        <v>43</v>
      </c>
      <c r="B58" s="93" t="s">
        <v>80</v>
      </c>
      <c r="C58" s="93" t="str">
        <f>IFERROR(VLOOKUP(B58,Pobočky!$A$1:$C$45,2,FALSE)," ")</f>
        <v>Jih</v>
      </c>
      <c r="D58" t="s">
        <v>531</v>
      </c>
      <c r="E58" t="s">
        <v>20</v>
      </c>
      <c r="F58" t="s">
        <v>97</v>
      </c>
      <c r="G5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31</v>
      </c>
      <c r="H58">
        <v>1</v>
      </c>
      <c r="J58">
        <v>85</v>
      </c>
      <c r="K58" t="s">
        <v>486</v>
      </c>
      <c r="L58" s="102">
        <v>0.7</v>
      </c>
    </row>
    <row r="59" spans="1:12" x14ac:dyDescent="0.35">
      <c r="A59" s="93">
        <f>IFERROR(VLOOKUP(B59,Pobočky!$A$1:$C$45,3,FALSE)," ")</f>
        <v>43</v>
      </c>
      <c r="B59" s="93" t="s">
        <v>80</v>
      </c>
      <c r="C59" s="93" t="str">
        <f>IFERROR(VLOOKUP(B59,Pobočky!$A$1:$C$45,2,FALSE)," ")</f>
        <v>Jih</v>
      </c>
      <c r="D59" t="s">
        <v>531</v>
      </c>
      <c r="E59" t="s">
        <v>22</v>
      </c>
      <c r="F59" t="s">
        <v>140</v>
      </c>
      <c r="G5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141</v>
      </c>
      <c r="H59">
        <v>3.5</v>
      </c>
      <c r="J59">
        <v>65</v>
      </c>
      <c r="L59" s="143">
        <v>0.7</v>
      </c>
    </row>
    <row r="60" spans="1:12" x14ac:dyDescent="0.35">
      <c r="A60" s="93">
        <f>IFERROR(VLOOKUP(B60,Pobočky!$A$1:$C$45,3,FALSE)," ")</f>
        <v>43</v>
      </c>
      <c r="B60" s="93" t="s">
        <v>80</v>
      </c>
      <c r="C60" s="93" t="str">
        <f>IFERROR(VLOOKUP(B60,Pobočky!$A$1:$C$45,2,FALSE)," ")</f>
        <v>Jih</v>
      </c>
      <c r="D60" t="s">
        <v>531</v>
      </c>
      <c r="E60" t="s">
        <v>22</v>
      </c>
      <c r="F60" t="s">
        <v>143</v>
      </c>
      <c r="G6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257</v>
      </c>
      <c r="H60">
        <v>9</v>
      </c>
      <c r="J60">
        <v>75</v>
      </c>
      <c r="L60" s="102">
        <v>0.7</v>
      </c>
    </row>
    <row r="61" spans="1:12" x14ac:dyDescent="0.35">
      <c r="A61" s="93">
        <f>IFERROR(VLOOKUP(B61,Pobočky!$A$1:$C$45,3,FALSE)," ")</f>
        <v>43</v>
      </c>
      <c r="B61" s="93" t="s">
        <v>80</v>
      </c>
      <c r="C61" s="93" t="str">
        <f>IFERROR(VLOOKUP(B61,Pobočky!$A$1:$C$45,2,FALSE)," ")</f>
        <v>Jih</v>
      </c>
      <c r="D61" t="s">
        <v>531</v>
      </c>
      <c r="E61" t="s">
        <v>22</v>
      </c>
      <c r="F61" t="s">
        <v>146</v>
      </c>
      <c r="G6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253</v>
      </c>
      <c r="H61">
        <v>4</v>
      </c>
      <c r="J61">
        <v>115</v>
      </c>
      <c r="L61" s="143">
        <v>0.7</v>
      </c>
    </row>
    <row r="62" spans="1:12" x14ac:dyDescent="0.35">
      <c r="A62" s="93">
        <f>IFERROR(VLOOKUP(B62,Pobočky!$A$1:$C$45,3,FALSE)," ")</f>
        <v>43</v>
      </c>
      <c r="B62" s="93" t="s">
        <v>80</v>
      </c>
      <c r="C62" s="93" t="str">
        <f>IFERROR(VLOOKUP(B62,Pobočky!$A$1:$C$45,2,FALSE)," ")</f>
        <v>Jih</v>
      </c>
      <c r="D62" t="s">
        <v>531</v>
      </c>
      <c r="E62" t="s">
        <v>22</v>
      </c>
      <c r="F62" t="s">
        <v>149</v>
      </c>
      <c r="G6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214</v>
      </c>
      <c r="H62">
        <v>6</v>
      </c>
      <c r="J62">
        <v>85</v>
      </c>
      <c r="L62" s="102">
        <v>0.7</v>
      </c>
    </row>
    <row r="63" spans="1:12" x14ac:dyDescent="0.35">
      <c r="A63" s="93">
        <f>IFERROR(VLOOKUP(B63,Pobočky!$A$1:$C$45,3,FALSE)," ")</f>
        <v>43</v>
      </c>
      <c r="B63" s="93" t="s">
        <v>80</v>
      </c>
      <c r="C63" s="93" t="str">
        <f>IFERROR(VLOOKUP(B63,Pobočky!$A$1:$C$45,2,FALSE)," ")</f>
        <v>Jih</v>
      </c>
      <c r="D63" t="s">
        <v>531</v>
      </c>
      <c r="E63" t="s">
        <v>22</v>
      </c>
      <c r="F63" t="s">
        <v>149</v>
      </c>
      <c r="G6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57</v>
      </c>
      <c r="H63">
        <v>3</v>
      </c>
      <c r="J63">
        <v>45</v>
      </c>
      <c r="L63" s="143">
        <v>0.7</v>
      </c>
    </row>
    <row r="64" spans="1:12" x14ac:dyDescent="0.35">
      <c r="A64" s="93">
        <f>IFERROR(VLOOKUP(B64,Pobočky!$A$1:$C$45,3,FALSE)," ")</f>
        <v>43</v>
      </c>
      <c r="B64" s="93" t="s">
        <v>80</v>
      </c>
      <c r="C64" s="93" t="str">
        <f>IFERROR(VLOOKUP(B64,Pobočky!$A$1:$C$45,2,FALSE)," ")</f>
        <v>Jih</v>
      </c>
      <c r="D64" t="s">
        <v>531</v>
      </c>
      <c r="E64" t="s">
        <v>22</v>
      </c>
      <c r="F64" t="s">
        <v>155</v>
      </c>
      <c r="G6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153</v>
      </c>
      <c r="H64">
        <v>4</v>
      </c>
      <c r="J64">
        <v>75</v>
      </c>
      <c r="L64" s="102">
        <v>0.7</v>
      </c>
    </row>
    <row r="65" spans="1:12" x14ac:dyDescent="0.35">
      <c r="A65" s="93">
        <f>IFERROR(VLOOKUP(B65,Pobočky!$A$1:$C$45,3,FALSE)," ")</f>
        <v>43</v>
      </c>
      <c r="B65" s="93" t="s">
        <v>80</v>
      </c>
      <c r="C65" s="93" t="str">
        <f>IFERROR(VLOOKUP(B65,Pobočky!$A$1:$C$45,2,FALSE)," ")</f>
        <v>Jih</v>
      </c>
      <c r="D65" t="s">
        <v>531</v>
      </c>
      <c r="E65" t="s">
        <v>22</v>
      </c>
      <c r="F65" t="s">
        <v>158</v>
      </c>
      <c r="G6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247</v>
      </c>
      <c r="H65">
        <v>7</v>
      </c>
      <c r="J65">
        <v>75</v>
      </c>
      <c r="L65" s="143">
        <v>0.7</v>
      </c>
    </row>
    <row r="66" spans="1:12" x14ac:dyDescent="0.35">
      <c r="A66" s="93">
        <f>IFERROR(VLOOKUP(B66,Pobočky!$A$1:$C$45,3,FALSE)," ")</f>
        <v>43</v>
      </c>
      <c r="B66" s="93" t="s">
        <v>80</v>
      </c>
      <c r="C66" s="93" t="str">
        <f>IFERROR(VLOOKUP(B66,Pobočky!$A$1:$C$45,2,FALSE)," ")</f>
        <v>Jih</v>
      </c>
      <c r="D66" t="s">
        <v>531</v>
      </c>
      <c r="E66" t="s">
        <v>22</v>
      </c>
      <c r="F66" t="s">
        <v>160</v>
      </c>
      <c r="G6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83</v>
      </c>
      <c r="H66">
        <v>2</v>
      </c>
      <c r="J66">
        <v>70</v>
      </c>
      <c r="L66" s="102">
        <v>0.7</v>
      </c>
    </row>
    <row r="67" spans="1:12" x14ac:dyDescent="0.35">
      <c r="A67" s="93">
        <f>IFERROR(VLOOKUP(B67,Pobočky!$A$1:$C$45,3,FALSE)," ")</f>
        <v>43</v>
      </c>
      <c r="B67" s="93" t="s">
        <v>80</v>
      </c>
      <c r="C67" s="93" t="str">
        <f>IFERROR(VLOOKUP(B67,Pobočky!$A$1:$C$45,2,FALSE)," ")</f>
        <v>Jih</v>
      </c>
      <c r="D67" t="s">
        <v>531</v>
      </c>
      <c r="E67" t="s">
        <v>22</v>
      </c>
      <c r="F67" t="s">
        <v>163</v>
      </c>
      <c r="G6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48</v>
      </c>
      <c r="H67">
        <v>2</v>
      </c>
      <c r="J67">
        <v>45</v>
      </c>
      <c r="L67" s="143">
        <v>0.7</v>
      </c>
    </row>
    <row r="68" spans="1:12" x14ac:dyDescent="0.35">
      <c r="A68" s="93">
        <f>IFERROR(VLOOKUP(B68,Pobočky!$A$1:$C$45,3,FALSE)," ")</f>
        <v>43</v>
      </c>
      <c r="B68" s="93" t="s">
        <v>80</v>
      </c>
      <c r="C68" s="93" t="str">
        <f>IFERROR(VLOOKUP(B68,Pobočky!$A$1:$C$45,2,FALSE)," ")</f>
        <v>Jih</v>
      </c>
      <c r="D68" t="s">
        <v>531</v>
      </c>
      <c r="E68" t="s">
        <v>22</v>
      </c>
      <c r="F68" t="s">
        <v>166</v>
      </c>
      <c r="G6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193</v>
      </c>
      <c r="H68">
        <v>3.5</v>
      </c>
      <c r="J68">
        <v>100</v>
      </c>
      <c r="L68" s="102">
        <v>0.7</v>
      </c>
    </row>
    <row r="69" spans="1:12" x14ac:dyDescent="0.35">
      <c r="A69" s="93">
        <f>IFERROR(VLOOKUP(B69,Pobočky!$A$1:$C$45,3,FALSE)," ")</f>
        <v>43</v>
      </c>
      <c r="B69" s="93" t="s">
        <v>80</v>
      </c>
      <c r="C69" s="93" t="str">
        <f>IFERROR(VLOOKUP(B69,Pobočky!$A$1:$C$45,2,FALSE)," ")</f>
        <v>Jih</v>
      </c>
      <c r="D69" t="s">
        <v>531</v>
      </c>
      <c r="E69" t="s">
        <v>22</v>
      </c>
      <c r="F69" t="s">
        <v>167</v>
      </c>
      <c r="G6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43</v>
      </c>
      <c r="H69">
        <v>1</v>
      </c>
      <c r="J69">
        <v>85</v>
      </c>
      <c r="L69" s="143">
        <v>0.7</v>
      </c>
    </row>
    <row r="70" spans="1:12" x14ac:dyDescent="0.35">
      <c r="A70" s="93">
        <f>IFERROR(VLOOKUP(B70,Pobočky!$A$1:$C$45,3,FALSE)," ")</f>
        <v>43</v>
      </c>
      <c r="B70" s="93" t="s">
        <v>80</v>
      </c>
      <c r="C70" s="93" t="str">
        <f>IFERROR(VLOOKUP(B70,Pobočky!$A$1:$C$45,2,FALSE)," ")</f>
        <v>Jih</v>
      </c>
      <c r="D70" t="s">
        <v>531</v>
      </c>
      <c r="E70" t="s">
        <v>22</v>
      </c>
      <c r="F70" t="s">
        <v>169</v>
      </c>
      <c r="G7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69</v>
      </c>
      <c r="H70">
        <v>2</v>
      </c>
      <c r="J70">
        <v>75</v>
      </c>
      <c r="L70" s="102">
        <v>0.7</v>
      </c>
    </row>
    <row r="71" spans="1:12" x14ac:dyDescent="0.35">
      <c r="A71" s="93">
        <f>IFERROR(VLOOKUP(B71,Pobočky!$A$1:$C$45,3,FALSE)," ")</f>
        <v>43</v>
      </c>
      <c r="B71" s="93" t="s">
        <v>80</v>
      </c>
      <c r="C71" s="93" t="str">
        <f>IFERROR(VLOOKUP(B71,Pobočky!$A$1:$C$45,2,FALSE)," ")</f>
        <v>Jih</v>
      </c>
      <c r="D71" t="s">
        <v>531</v>
      </c>
      <c r="E71" t="s">
        <v>22</v>
      </c>
      <c r="F71" t="s">
        <v>170</v>
      </c>
      <c r="G7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89</v>
      </c>
      <c r="H71">
        <v>2</v>
      </c>
      <c r="J71">
        <v>75</v>
      </c>
      <c r="L71" s="143">
        <v>0.7</v>
      </c>
    </row>
    <row r="72" spans="1:12" x14ac:dyDescent="0.35">
      <c r="A72" s="93">
        <f>IFERROR(VLOOKUP(B72,Pobočky!$A$1:$C$45,3,FALSE)," ")</f>
        <v>43</v>
      </c>
      <c r="B72" s="93" t="s">
        <v>80</v>
      </c>
      <c r="C72" s="93" t="str">
        <f>IFERROR(VLOOKUP(B72,Pobočky!$A$1:$C$45,2,FALSE)," ")</f>
        <v>Jih</v>
      </c>
      <c r="D72" t="s">
        <v>531</v>
      </c>
      <c r="E72" t="s">
        <v>22</v>
      </c>
      <c r="F72" t="s">
        <v>172</v>
      </c>
      <c r="G7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35</v>
      </c>
      <c r="H72">
        <v>1</v>
      </c>
      <c r="J72">
        <v>75</v>
      </c>
      <c r="L72" s="102">
        <v>0.7</v>
      </c>
    </row>
    <row r="73" spans="1:12" x14ac:dyDescent="0.35">
      <c r="A73" s="93">
        <f>IFERROR(VLOOKUP(B73,Pobočky!$A$1:$C$45,3,FALSE)," ")</f>
        <v>43</v>
      </c>
      <c r="B73" s="93" t="s">
        <v>80</v>
      </c>
      <c r="C73" s="93" t="str">
        <f>IFERROR(VLOOKUP(B73,Pobočky!$A$1:$C$45,2,FALSE)," ")</f>
        <v>Jih</v>
      </c>
      <c r="D73" t="s">
        <v>531</v>
      </c>
      <c r="E73" t="s">
        <v>22</v>
      </c>
      <c r="F73" t="s">
        <v>173</v>
      </c>
      <c r="G7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63</v>
      </c>
      <c r="H73">
        <v>2</v>
      </c>
      <c r="J73">
        <v>75</v>
      </c>
      <c r="L73" s="143">
        <v>0.7</v>
      </c>
    </row>
    <row r="74" spans="1:12" x14ac:dyDescent="0.35">
      <c r="A74" s="93">
        <f>IFERROR(VLOOKUP(B74,Pobočky!$A$1:$C$45,3,FALSE)," ")</f>
        <v>43</v>
      </c>
      <c r="B74" s="93" t="s">
        <v>80</v>
      </c>
      <c r="C74" s="93" t="str">
        <f>IFERROR(VLOOKUP(B74,Pobočky!$A$1:$C$45,2,FALSE)," ")</f>
        <v>Jih</v>
      </c>
      <c r="D74" t="s">
        <v>531</v>
      </c>
      <c r="E74" t="s">
        <v>22</v>
      </c>
      <c r="F74" t="s">
        <v>174</v>
      </c>
      <c r="G7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59</v>
      </c>
      <c r="H74">
        <v>2</v>
      </c>
      <c r="J74">
        <v>75</v>
      </c>
      <c r="L74" s="102">
        <v>0.7</v>
      </c>
    </row>
    <row r="75" spans="1:12" x14ac:dyDescent="0.35">
      <c r="A75" s="93">
        <f>IFERROR(VLOOKUP(B75,Pobočky!$A$1:$C$45,3,FALSE)," ")</f>
        <v>43</v>
      </c>
      <c r="B75" s="93" t="s">
        <v>80</v>
      </c>
      <c r="C75" s="93" t="str">
        <f>IFERROR(VLOOKUP(B75,Pobočky!$A$1:$C$45,2,FALSE)," ")</f>
        <v>Jih</v>
      </c>
      <c r="D75" t="s">
        <v>531</v>
      </c>
      <c r="E75" t="s">
        <v>22</v>
      </c>
      <c r="F75" t="s">
        <v>175</v>
      </c>
      <c r="G7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84</v>
      </c>
      <c r="H75">
        <v>1.5</v>
      </c>
      <c r="J75">
        <v>100</v>
      </c>
      <c r="L75" s="143">
        <v>0.7</v>
      </c>
    </row>
    <row r="76" spans="1:12" x14ac:dyDescent="0.35">
      <c r="A76" s="93">
        <f>IFERROR(VLOOKUP(B76,Pobočky!$A$1:$C$45,3,FALSE)," ")</f>
        <v>43</v>
      </c>
      <c r="B76" s="93" t="s">
        <v>80</v>
      </c>
      <c r="C76" s="93" t="str">
        <f>IFERROR(VLOOKUP(B76,Pobočky!$A$1:$C$45,2,FALSE)," ")</f>
        <v>Jih</v>
      </c>
      <c r="D76" t="s">
        <v>531</v>
      </c>
      <c r="E76" t="s">
        <v>22</v>
      </c>
      <c r="F76" t="s">
        <v>176</v>
      </c>
      <c r="G7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109</v>
      </c>
      <c r="H76">
        <v>2.5</v>
      </c>
      <c r="J76">
        <v>65</v>
      </c>
      <c r="L76" s="102">
        <v>0.7</v>
      </c>
    </row>
    <row r="77" spans="1:12" x14ac:dyDescent="0.35">
      <c r="A77" s="93">
        <f>IFERROR(VLOOKUP(B77,Pobočky!$A$1:$C$45,3,FALSE)," ")</f>
        <v>43</v>
      </c>
      <c r="B77" s="93" t="s">
        <v>80</v>
      </c>
      <c r="C77" s="93" t="str">
        <f>IFERROR(VLOOKUP(B77,Pobočky!$A$1:$C$45,2,FALSE)," ")</f>
        <v>Jih</v>
      </c>
      <c r="D77" t="s">
        <v>531</v>
      </c>
      <c r="E77" t="s">
        <v>20</v>
      </c>
      <c r="F77" t="s">
        <v>130</v>
      </c>
      <c r="G7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146</v>
      </c>
      <c r="H77">
        <v>3</v>
      </c>
      <c r="J77">
        <v>87</v>
      </c>
      <c r="K77" t="s">
        <v>529</v>
      </c>
      <c r="L77" s="143">
        <v>0.7</v>
      </c>
    </row>
    <row r="78" spans="1:12" x14ac:dyDescent="0.35">
      <c r="A78" s="93">
        <f>IFERROR(VLOOKUP(B78,Pobočky!$A$1:$C$45,3,FALSE)," ")</f>
        <v>43</v>
      </c>
      <c r="B78" s="93" t="s">
        <v>80</v>
      </c>
      <c r="C78" s="93" t="str">
        <f>IFERROR(VLOOKUP(B78,Pobočky!$A$1:$C$45,2,FALSE)," ")</f>
        <v>Jih</v>
      </c>
      <c r="D78" t="s">
        <v>531</v>
      </c>
      <c r="E78" t="s">
        <v>22</v>
      </c>
      <c r="G7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37</v>
      </c>
      <c r="H78">
        <v>2</v>
      </c>
      <c r="J78">
        <v>31</v>
      </c>
      <c r="K78" t="s">
        <v>532</v>
      </c>
      <c r="L78" s="102">
        <v>0.7</v>
      </c>
    </row>
    <row r="79" spans="1:12" x14ac:dyDescent="0.35">
      <c r="A79" s="93">
        <f>IFERROR(VLOOKUP(B79,Pobočky!$A$1:$C$45,3,FALSE)," ")</f>
        <v>43</v>
      </c>
      <c r="B79" s="93" t="s">
        <v>80</v>
      </c>
      <c r="C79" s="93" t="str">
        <f>IFERROR(VLOOKUP(B79,Pobočky!$A$1:$C$45,2,FALSE)," ")</f>
        <v>Jih</v>
      </c>
      <c r="D79" t="s">
        <v>533</v>
      </c>
      <c r="E79" t="s">
        <v>14</v>
      </c>
      <c r="F79" t="s">
        <v>261</v>
      </c>
      <c r="G7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222</v>
      </c>
      <c r="H79">
        <v>3.7</v>
      </c>
      <c r="J79">
        <v>100</v>
      </c>
      <c r="L79" s="143">
        <v>0.7</v>
      </c>
    </row>
    <row r="80" spans="1:12" x14ac:dyDescent="0.35">
      <c r="A80" s="93">
        <f>IFERROR(VLOOKUP(B80,Pobočky!$A$1:$C$45,3,FALSE)," ")</f>
        <v>43</v>
      </c>
      <c r="B80" s="93" t="s">
        <v>80</v>
      </c>
      <c r="C80" s="93" t="str">
        <f>IFERROR(VLOOKUP(B80,Pobočky!$A$1:$C$45,2,FALSE)," ")</f>
        <v>Jih</v>
      </c>
      <c r="D80" t="s">
        <v>533</v>
      </c>
      <c r="E80" t="s">
        <v>20</v>
      </c>
      <c r="F80" t="s">
        <v>261</v>
      </c>
      <c r="G8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18</v>
      </c>
      <c r="H80">
        <v>0.3</v>
      </c>
      <c r="J80">
        <v>100</v>
      </c>
      <c r="L80" s="102">
        <v>0.7</v>
      </c>
    </row>
    <row r="81" spans="1:12" x14ac:dyDescent="0.35">
      <c r="A81" s="93">
        <f>IFERROR(VLOOKUP(B81,Pobočky!$A$1:$C$45,3,FALSE)," ")</f>
        <v>43</v>
      </c>
      <c r="B81" s="93" t="s">
        <v>80</v>
      </c>
      <c r="C81" s="93" t="str">
        <f>IFERROR(VLOOKUP(B81,Pobočky!$A$1:$C$45,2,FALSE)," ")</f>
        <v>Jih</v>
      </c>
      <c r="D81" t="s">
        <v>534</v>
      </c>
      <c r="G8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48</v>
      </c>
      <c r="H81">
        <v>1</v>
      </c>
      <c r="J81">
        <v>80</v>
      </c>
      <c r="L81" s="143"/>
    </row>
    <row r="82" spans="1:12" x14ac:dyDescent="0.35">
      <c r="A82" s="93">
        <f>IFERROR(VLOOKUP(B82,Pobočky!$A$1:$C$45,3,FALSE)," ")</f>
        <v>43</v>
      </c>
      <c r="B82" s="93" t="s">
        <v>80</v>
      </c>
      <c r="C82" s="93" t="str">
        <f>IFERROR(VLOOKUP(B82,Pobočky!$A$1:$C$45,2,FALSE)," ")</f>
        <v>Jih</v>
      </c>
      <c r="D82" t="s">
        <v>534</v>
      </c>
      <c r="G8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54</v>
      </c>
      <c r="H82">
        <v>1</v>
      </c>
      <c r="J82">
        <v>90</v>
      </c>
      <c r="L82" s="102"/>
    </row>
    <row r="83" spans="1:12" x14ac:dyDescent="0.35">
      <c r="A83" s="93">
        <f>IFERROR(VLOOKUP(B83,Pobočky!$A$1:$C$45,3,FALSE)," ")</f>
        <v>43</v>
      </c>
      <c r="B83" s="93" t="s">
        <v>80</v>
      </c>
      <c r="C83" s="93" t="str">
        <f>IFERROR(VLOOKUP(B83,Pobočky!$A$1:$C$45,2,FALSE)," ")</f>
        <v>Jih</v>
      </c>
      <c r="D83" t="s">
        <v>535</v>
      </c>
      <c r="G8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72</v>
      </c>
      <c r="H83">
        <v>2</v>
      </c>
      <c r="J83">
        <v>60</v>
      </c>
      <c r="L83" s="143"/>
    </row>
    <row r="84" spans="1:12" x14ac:dyDescent="0.35">
      <c r="A84" s="93">
        <f>IFERROR(VLOOKUP(B84,Pobočky!$A$1:$C$45,3,FALSE)," ")</f>
        <v>43</v>
      </c>
      <c r="B84" s="93" t="s">
        <v>80</v>
      </c>
      <c r="C84" s="93" t="str">
        <f>IFERROR(VLOOKUP(B84,Pobočky!$A$1:$C$45,2,FALSE)," ")</f>
        <v>Jih</v>
      </c>
      <c r="D84" t="s">
        <v>535</v>
      </c>
      <c r="G8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18</v>
      </c>
      <c r="H84">
        <v>1</v>
      </c>
      <c r="J84">
        <v>30</v>
      </c>
      <c r="L84" s="102"/>
    </row>
    <row r="85" spans="1:12" x14ac:dyDescent="0.35">
      <c r="A85" s="93">
        <f>IFERROR(VLOOKUP(B85,Pobočky!$A$1:$C$45,3,FALSE)," ")</f>
        <v>43</v>
      </c>
      <c r="B85" s="93" t="s">
        <v>80</v>
      </c>
      <c r="C85" s="93" t="str">
        <f>IFERROR(VLOOKUP(B85,Pobočky!$A$1:$C$45,2,FALSE)," ")</f>
        <v>Jih</v>
      </c>
      <c r="D85" t="s">
        <v>535</v>
      </c>
      <c r="G8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90</v>
      </c>
      <c r="H85">
        <v>5</v>
      </c>
      <c r="J85">
        <v>30</v>
      </c>
      <c r="K85" t="s">
        <v>529</v>
      </c>
      <c r="L85" s="143"/>
    </row>
    <row r="86" spans="1:12" x14ac:dyDescent="0.35">
      <c r="A86" s="93">
        <f>IFERROR(VLOOKUP(B86,Pobočky!$A$1:$C$45,3,FALSE)," ")</f>
        <v>43</v>
      </c>
      <c r="B86" s="93" t="s">
        <v>80</v>
      </c>
      <c r="C86" s="93" t="str">
        <f>IFERROR(VLOOKUP(B86,Pobočky!$A$1:$C$45,2,FALSE)," ")</f>
        <v>Jih</v>
      </c>
      <c r="D86" t="s">
        <v>536</v>
      </c>
      <c r="G8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210</v>
      </c>
      <c r="H86">
        <v>5</v>
      </c>
      <c r="J86">
        <v>70</v>
      </c>
      <c r="K86" t="s">
        <v>537</v>
      </c>
    </row>
    <row r="87" spans="1:12" x14ac:dyDescent="0.35">
      <c r="A87" s="93">
        <f>IFERROR(VLOOKUP(B87,Pobočky!$A$1:$C$45,3,FALSE)," ")</f>
        <v>43</v>
      </c>
      <c r="B87" s="93" t="s">
        <v>80</v>
      </c>
      <c r="C87" s="93" t="str">
        <f>IFERROR(VLOOKUP(B87,Pobočky!$A$1:$C$45,2,FALSE)," ")</f>
        <v>Jih</v>
      </c>
      <c r="D87" t="s">
        <v>315</v>
      </c>
      <c r="G8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310</v>
      </c>
      <c r="H87">
        <v>6</v>
      </c>
      <c r="J87">
        <v>86</v>
      </c>
    </row>
    <row r="88" spans="1:12" x14ac:dyDescent="0.35">
      <c r="A88" s="93">
        <f>IFERROR(VLOOKUP(B88,Pobočky!$A$1:$C$45,3,FALSE)," ")</f>
        <v>43</v>
      </c>
      <c r="B88" s="93" t="s">
        <v>80</v>
      </c>
      <c r="C88" s="93" t="str">
        <f>IFERROR(VLOOKUP(B88,Pobočky!$A$1:$C$45,2,FALSE)," ")</f>
        <v>Jih</v>
      </c>
      <c r="D88" t="s">
        <v>538</v>
      </c>
      <c r="G8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165</v>
      </c>
      <c r="H88">
        <v>5</v>
      </c>
      <c r="J88">
        <v>55</v>
      </c>
    </row>
    <row r="89" spans="1:12" x14ac:dyDescent="0.35">
      <c r="A89" s="93">
        <f>IFERROR(VLOOKUP(B89,Pobočky!$A$1:$C$45,3,FALSE)," ")</f>
        <v>43</v>
      </c>
      <c r="B89" s="93" t="s">
        <v>80</v>
      </c>
      <c r="C89" s="93" t="str">
        <f>IFERROR(VLOOKUP(B89,Pobočky!$A$1:$C$45,2,FALSE)," ")</f>
        <v>Jih</v>
      </c>
      <c r="D89" t="s">
        <v>538</v>
      </c>
      <c r="G8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120</v>
      </c>
      <c r="H89">
        <v>2</v>
      </c>
      <c r="J89">
        <v>100</v>
      </c>
    </row>
    <row r="90" spans="1:12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91" spans="1:12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92" spans="1:12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93" spans="1:12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94" spans="1:12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95" spans="1:12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96" spans="1:12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411" spans="1:7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  <c r="G41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412" spans="1:7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  <c r="G41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413" spans="1:7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  <c r="G41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414" spans="1:7" x14ac:dyDescent="0.35">
      <c r="A414" s="93" t="str">
        <f>IFERROR(VLOOKUP(B414,Pobočky!$A$1:$C$45,3,FALSE)," ")</f>
        <v xml:space="preserve"> </v>
      </c>
      <c r="B414" s="93"/>
      <c r="C414" s="93" t="str">
        <f>IFERROR(VLOOKUP(B414,Pobočky!$A$1:$C$45,2,FALSE)," ")</f>
        <v xml:space="preserve"> </v>
      </c>
      <c r="G41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415" spans="1:7" x14ac:dyDescent="0.35">
      <c r="A415" s="93" t="str">
        <f>IFERROR(VLOOKUP(B415,Pobočky!$A$1:$C$45,3,FALSE)," ")</f>
        <v xml:space="preserve"> </v>
      </c>
      <c r="B415" s="93"/>
      <c r="C415" s="93" t="str">
        <f>IFERROR(VLOOKUP(B415,Pobočky!$A$1:$C$45,2,FALSE)," ")</f>
        <v xml:space="preserve"> </v>
      </c>
      <c r="G41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416" spans="1:7" x14ac:dyDescent="0.35">
      <c r="A416" s="93" t="str">
        <f>IFERROR(VLOOKUP(B416,Pobočky!$A$1:$C$45,3,FALSE)," ")</f>
        <v xml:space="preserve"> </v>
      </c>
      <c r="B416" s="93"/>
      <c r="C416" s="93" t="str">
        <f>IFERROR(VLOOKUP(B416,Pobočky!$A$1:$C$45,2,FALSE)," ")</f>
        <v xml:space="preserve"> </v>
      </c>
      <c r="G41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417" spans="1:7" x14ac:dyDescent="0.35">
      <c r="A417" s="93" t="str">
        <f>IFERROR(VLOOKUP(B417,Pobočky!$A$1:$C$45,3,FALSE)," ")</f>
        <v xml:space="preserve"> </v>
      </c>
      <c r="B417" s="93"/>
      <c r="C417" s="93" t="str">
        <f>IFERROR(VLOOKUP(B417,Pobočky!$A$1:$C$45,2,FALSE)," ")</f>
        <v xml:space="preserve"> </v>
      </c>
      <c r="G41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418" spans="1:7" x14ac:dyDescent="0.35">
      <c r="A418" s="93" t="str">
        <f>IFERROR(VLOOKUP(B418,Pobočky!$A$1:$C$45,3,FALSE)," ")</f>
        <v xml:space="preserve"> </v>
      </c>
      <c r="B418" s="93"/>
      <c r="C418" s="93" t="str">
        <f>IFERROR(VLOOKUP(B418,Pobočky!$A$1:$C$45,2,FALSE)," ")</f>
        <v xml:space="preserve"> </v>
      </c>
      <c r="G41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419" spans="1:7" x14ac:dyDescent="0.35">
      <c r="A419" s="93" t="str">
        <f>IFERROR(VLOOKUP(B419,Pobočky!$A$1:$C$45,3,FALSE)," ")</f>
        <v xml:space="preserve"> </v>
      </c>
      <c r="B419" s="93"/>
      <c r="C419" s="93" t="str">
        <f>IFERROR(VLOOKUP(B419,Pobočky!$A$1:$C$45,2,FALSE)," ")</f>
        <v xml:space="preserve"> </v>
      </c>
      <c r="G419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420" spans="1:7" x14ac:dyDescent="0.35">
      <c r="A420" s="93" t="str">
        <f>IFERROR(VLOOKUP(B420,Pobočky!$A$1:$C$45,3,FALSE)," ")</f>
        <v xml:space="preserve"> </v>
      </c>
      <c r="B420" s="93"/>
      <c r="C420" s="93" t="str">
        <f>IFERROR(VLOOKUP(B420,Pobočky!$A$1:$C$45,2,FALSE)," ")</f>
        <v xml:space="preserve"> </v>
      </c>
      <c r="G420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421" spans="1:7" x14ac:dyDescent="0.35">
      <c r="A421" s="93" t="str">
        <f>IFERROR(VLOOKUP(B421,Pobočky!$A$1:$C$45,3,FALSE)," ")</f>
        <v xml:space="preserve"> </v>
      </c>
      <c r="B421" s="93"/>
      <c r="C421" s="93" t="str">
        <f>IFERROR(VLOOKUP(B421,Pobočky!$A$1:$C$45,2,FALSE)," ")</f>
        <v xml:space="preserve"> </v>
      </c>
      <c r="G421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422" spans="1:7" x14ac:dyDescent="0.35">
      <c r="A422" s="93" t="str">
        <f>IFERROR(VLOOKUP(B422,Pobočky!$A$1:$C$45,3,FALSE)," ")</f>
        <v xml:space="preserve"> </v>
      </c>
      <c r="B422" s="93"/>
      <c r="C422" s="93" t="str">
        <f>IFERROR(VLOOKUP(B422,Pobočky!$A$1:$C$45,2,FALSE)," ")</f>
        <v xml:space="preserve"> </v>
      </c>
      <c r="G422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423" spans="1:7" x14ac:dyDescent="0.35">
      <c r="A423" s="93" t="str">
        <f>IFERROR(VLOOKUP(B423,Pobočky!$A$1:$C$45,3,FALSE)," ")</f>
        <v xml:space="preserve"> </v>
      </c>
      <c r="B423" s="93"/>
      <c r="C423" s="93" t="str">
        <f>IFERROR(VLOOKUP(B423,Pobočky!$A$1:$C$45,2,FALSE)," ")</f>
        <v xml:space="preserve"> </v>
      </c>
      <c r="G423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424" spans="1:7" x14ac:dyDescent="0.35">
      <c r="A424" s="93" t="str">
        <f>IFERROR(VLOOKUP(B424,Pobočky!$A$1:$C$45,3,FALSE)," ")</f>
        <v xml:space="preserve"> </v>
      </c>
      <c r="B424" s="93"/>
      <c r="C424" s="93" t="str">
        <f>IFERROR(VLOOKUP(B424,Pobočky!$A$1:$C$45,2,FALSE)," ")</f>
        <v xml:space="preserve"> </v>
      </c>
      <c r="G424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425" spans="1:7" x14ac:dyDescent="0.35">
      <c r="A425" s="93" t="str">
        <f>IFERROR(VLOOKUP(B425,Pobočky!$A$1:$C$45,3,FALSE)," ")</f>
        <v xml:space="preserve"> </v>
      </c>
      <c r="B425" s="93"/>
      <c r="C425" s="93" t="str">
        <f>IFERROR(VLOOKUP(B425,Pobočky!$A$1:$C$45,2,FALSE)," ")</f>
        <v xml:space="preserve"> </v>
      </c>
      <c r="G425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426" spans="1:7" x14ac:dyDescent="0.35">
      <c r="A426" s="93" t="str">
        <f>IFERROR(VLOOKUP(B426,Pobočky!$A$1:$C$45,3,FALSE)," ")</f>
        <v xml:space="preserve"> </v>
      </c>
      <c r="B426" s="93"/>
      <c r="C426" s="93" t="str">
        <f>IFERROR(VLOOKUP(B426,Pobočky!$A$1:$C$45,2,FALSE)," ")</f>
        <v xml:space="preserve"> </v>
      </c>
      <c r="G426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427" spans="1:7" x14ac:dyDescent="0.35">
      <c r="A427" s="93" t="str">
        <f>IFERROR(VLOOKUP(B427,Pobočky!$A$1:$C$45,3,FALSE)," ")</f>
        <v xml:space="preserve"> </v>
      </c>
      <c r="B427" s="93"/>
      <c r="C427" s="93" t="str">
        <f>IFERROR(VLOOKUP(B427,Pobočky!$A$1:$C$45,2,FALSE)," ")</f>
        <v xml:space="preserve"> </v>
      </c>
      <c r="G427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  <row r="428" spans="1:7" x14ac:dyDescent="0.35">
      <c r="A428" s="105" t="str">
        <f>IFERROR(VLOOKUP(B428,Pobočky!$A$1:$C$45,3,FALSE)," ")</f>
        <v xml:space="preserve"> </v>
      </c>
      <c r="B428" s="105"/>
      <c r="C428" s="105" t="str">
        <f>IFERROR(VLOOKUP(B428,Pobočky!$A$1:$C$45,2,FALSE)," ")</f>
        <v xml:space="preserve"> </v>
      </c>
      <c r="G428">
        <f>ROUND(Tabulka5789101112131415161718192021222324252627282930313233343536373839[[#This Row],[Kapacita - počet polic]]*Tabulka5789101112131415161718192021222324252627282930313233343536373839[[#This Row],[Kapacita - rozměr polic]]*IFERROR(VLOOKUP(Tabulka5789101112131415161718192021222324252627282930313233343536373839[[#This Row],[Označení]],OCHy[#All],2,FALSE),0.6),0)</f>
        <v>0</v>
      </c>
    </row>
  </sheetData>
  <dataValidations count="2">
    <dataValidation type="list" allowBlank="1" showInputMessage="1" showErrorMessage="1" sqref="L2:L428">
      <formula1>"0 %,10 %,20 %,30 %,40 %,50 %,60 %,70 %,80 %,90 %,100 %"</formula1>
    </dataValidation>
    <dataValidation type="list" allowBlank="1" showInputMessage="1" showErrorMessage="1" sqref="E2:E428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B2:B428</xm:sqref>
        </x14:dataValidation>
        <x14:dataValidation type="list" allowBlank="1" showInputMessage="1" showErrorMessage="1">
          <x14:formula1>
            <xm:f>Označení!$F$2:$F$50</xm:f>
          </x14:formula1>
          <xm:sqref>F2:F428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L424"/>
  <sheetViews>
    <sheetView topLeftCell="D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14.54296875" customWidth="1"/>
    <col min="6" max="6" width="60" bestFit="1" customWidth="1"/>
    <col min="7" max="7" width="16.26953125" bestFit="1" customWidth="1"/>
    <col min="8" max="8" width="21.08984375" bestFit="1" customWidth="1"/>
    <col min="9" max="9" width="20.7265625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v>41</v>
      </c>
      <c r="B2" s="93" t="s">
        <v>79</v>
      </c>
      <c r="C2" s="93" t="str">
        <f>IFERROR(VLOOKUP(B2,Pobočky!$A$1:$C$45,2,FALSE)," ")</f>
        <v>Jih</v>
      </c>
      <c r="D2" s="93" t="s">
        <v>539</v>
      </c>
      <c r="E2" s="93" t="s">
        <v>20</v>
      </c>
      <c r="F2" t="s">
        <v>130</v>
      </c>
      <c r="G2" s="9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9825</v>
      </c>
      <c r="H2" s="93">
        <v>204</v>
      </c>
      <c r="I2" s="93"/>
      <c r="J2" s="93">
        <v>86</v>
      </c>
      <c r="K2" s="93" t="s">
        <v>221</v>
      </c>
      <c r="L2" s="102">
        <v>0.7</v>
      </c>
    </row>
    <row r="3" spans="1:12" x14ac:dyDescent="0.35">
      <c r="A3" s="93">
        <v>41</v>
      </c>
      <c r="B3" s="93" t="s">
        <v>79</v>
      </c>
      <c r="C3" s="93" t="str">
        <f>IFERROR(VLOOKUP(B3,Pobočky!$A$1:$C$45,2,FALSE)," ")</f>
        <v>Jih</v>
      </c>
      <c r="D3" s="106" t="s">
        <v>539</v>
      </c>
      <c r="E3" s="106" t="s">
        <v>20</v>
      </c>
      <c r="F3" s="106" t="s">
        <v>97</v>
      </c>
      <c r="G3" s="10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15</v>
      </c>
      <c r="H3" s="106">
        <v>0.5</v>
      </c>
      <c r="I3" s="106"/>
      <c r="J3" s="106">
        <v>86</v>
      </c>
      <c r="K3" s="106" t="s">
        <v>224</v>
      </c>
      <c r="L3" s="112">
        <v>0.7</v>
      </c>
    </row>
    <row r="4" spans="1:12" x14ac:dyDescent="0.35">
      <c r="A4" s="93">
        <v>41</v>
      </c>
      <c r="B4" s="93" t="s">
        <v>79</v>
      </c>
      <c r="C4" s="93" t="str">
        <f>IFERROR(VLOOKUP(B4,Pobočky!$A$1:$C$45,2,FALSE)," ")</f>
        <v>Jih</v>
      </c>
      <c r="D4" t="s">
        <v>539</v>
      </c>
      <c r="E4" s="106" t="s">
        <v>20</v>
      </c>
      <c r="F4" s="106" t="s">
        <v>97</v>
      </c>
      <c r="G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15</v>
      </c>
      <c r="H4">
        <v>0.5</v>
      </c>
      <c r="J4" s="106">
        <v>86</v>
      </c>
      <c r="K4" t="s">
        <v>225</v>
      </c>
      <c r="L4" s="112">
        <v>0.7</v>
      </c>
    </row>
    <row r="5" spans="1:12" x14ac:dyDescent="0.35">
      <c r="A5" s="93">
        <v>41</v>
      </c>
      <c r="B5" s="93" t="s">
        <v>79</v>
      </c>
      <c r="C5" s="93" t="str">
        <f>IFERROR(VLOOKUP(B5,Pobočky!$A$1:$C$45,2,FALSE)," ")</f>
        <v>Jih</v>
      </c>
      <c r="D5" t="s">
        <v>539</v>
      </c>
      <c r="E5" s="106" t="s">
        <v>20</v>
      </c>
      <c r="F5" s="106" t="s">
        <v>97</v>
      </c>
      <c r="G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31</v>
      </c>
      <c r="H5">
        <v>1</v>
      </c>
      <c r="J5" s="106">
        <v>86</v>
      </c>
      <c r="K5" t="s">
        <v>226</v>
      </c>
      <c r="L5" s="112">
        <v>0.7</v>
      </c>
    </row>
    <row r="6" spans="1:12" x14ac:dyDescent="0.35">
      <c r="A6" s="93">
        <v>41</v>
      </c>
      <c r="B6" s="93" t="s">
        <v>79</v>
      </c>
      <c r="C6" s="93" t="str">
        <f>IFERROR(VLOOKUP(B6,Pobočky!$A$1:$C$45,2,FALSE)," ")</f>
        <v>Jih</v>
      </c>
      <c r="D6" t="s">
        <v>539</v>
      </c>
      <c r="E6" s="106" t="s">
        <v>20</v>
      </c>
      <c r="F6" s="106" t="s">
        <v>97</v>
      </c>
      <c r="G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217</v>
      </c>
      <c r="H6">
        <v>7</v>
      </c>
      <c r="J6" s="106">
        <v>86</v>
      </c>
      <c r="K6" t="s">
        <v>227</v>
      </c>
      <c r="L6" s="112">
        <v>0.7</v>
      </c>
    </row>
    <row r="7" spans="1:12" x14ac:dyDescent="0.35">
      <c r="A7" s="93">
        <v>41</v>
      </c>
      <c r="B7" s="93" t="s">
        <v>79</v>
      </c>
      <c r="C7" s="93" t="str">
        <f>IFERROR(VLOOKUP(B7,Pobočky!$A$1:$C$45,2,FALSE)," ")</f>
        <v>Jih</v>
      </c>
      <c r="D7" t="s">
        <v>539</v>
      </c>
      <c r="E7" s="106" t="s">
        <v>20</v>
      </c>
      <c r="F7" s="106" t="s">
        <v>97</v>
      </c>
      <c r="G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31</v>
      </c>
      <c r="H7">
        <v>1</v>
      </c>
      <c r="J7">
        <v>86</v>
      </c>
      <c r="K7" s="117" t="s">
        <v>120</v>
      </c>
      <c r="L7" s="112">
        <v>0.7</v>
      </c>
    </row>
    <row r="8" spans="1:12" x14ac:dyDescent="0.35">
      <c r="A8" s="93">
        <v>41</v>
      </c>
      <c r="B8" s="93" t="s">
        <v>79</v>
      </c>
      <c r="C8" s="93" t="str">
        <f>IFERROR(VLOOKUP(B8,Pobočky!$A$1:$C$45,2,FALSE)," ")</f>
        <v>Jih</v>
      </c>
      <c r="D8" t="s">
        <v>540</v>
      </c>
      <c r="E8" t="s">
        <v>14</v>
      </c>
      <c r="F8" t="s">
        <v>130</v>
      </c>
      <c r="G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114</v>
      </c>
      <c r="H8">
        <v>4</v>
      </c>
      <c r="J8" s="93">
        <v>51</v>
      </c>
      <c r="L8" s="112">
        <v>0.5</v>
      </c>
    </row>
    <row r="9" spans="1:12" x14ac:dyDescent="0.35">
      <c r="A9" s="93">
        <v>41</v>
      </c>
      <c r="B9" s="93" t="s">
        <v>79</v>
      </c>
      <c r="C9" s="93" t="str">
        <f>IFERROR(VLOOKUP(B9,Pobočky!$A$1:$C$45,2,FALSE)," ")</f>
        <v>Jih</v>
      </c>
      <c r="D9" t="s">
        <v>541</v>
      </c>
      <c r="E9" t="s">
        <v>20</v>
      </c>
      <c r="F9" t="s">
        <v>130</v>
      </c>
      <c r="G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385</v>
      </c>
      <c r="H9">
        <v>8</v>
      </c>
      <c r="J9" s="106">
        <v>86</v>
      </c>
      <c r="L9" s="112">
        <v>0.5</v>
      </c>
    </row>
    <row r="10" spans="1:12" x14ac:dyDescent="0.35">
      <c r="A10" s="93">
        <v>41</v>
      </c>
      <c r="B10" s="93" t="s">
        <v>79</v>
      </c>
      <c r="C10" s="93" t="str">
        <f>IFERROR(VLOOKUP(B10,Pobočky!$A$1:$C$45,2,FALSE)," ")</f>
        <v>Jih</v>
      </c>
      <c r="D10" t="s">
        <v>542</v>
      </c>
      <c r="E10" t="s">
        <v>14</v>
      </c>
      <c r="F10" t="s">
        <v>130</v>
      </c>
      <c r="G1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289</v>
      </c>
      <c r="H10">
        <v>6</v>
      </c>
      <c r="J10" s="106">
        <v>86</v>
      </c>
      <c r="L10" s="112">
        <v>0.7</v>
      </c>
    </row>
    <row r="11" spans="1:12" x14ac:dyDescent="0.35">
      <c r="A11" s="93">
        <v>41</v>
      </c>
      <c r="B11" s="93" t="s">
        <v>79</v>
      </c>
      <c r="C11" s="93" t="str">
        <f>IFERROR(VLOOKUP(B11,Pobočky!$A$1:$C$45,2,FALSE)," ")</f>
        <v>Jih</v>
      </c>
      <c r="D11" t="s">
        <v>542</v>
      </c>
      <c r="E11" t="s">
        <v>14</v>
      </c>
      <c r="F11" t="s">
        <v>130</v>
      </c>
      <c r="G1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722</v>
      </c>
      <c r="H11">
        <v>15</v>
      </c>
      <c r="J11" s="106">
        <v>86</v>
      </c>
      <c r="L11" s="112">
        <v>0.7</v>
      </c>
    </row>
    <row r="12" spans="1:12" x14ac:dyDescent="0.35">
      <c r="A12" s="93">
        <v>41</v>
      </c>
      <c r="B12" s="93" t="s">
        <v>79</v>
      </c>
      <c r="C12" s="93" t="str">
        <f>IFERROR(VLOOKUP(B12,Pobočky!$A$1:$C$45,2,FALSE)," ")</f>
        <v>Jih</v>
      </c>
      <c r="D12" t="s">
        <v>542</v>
      </c>
      <c r="E12" t="s">
        <v>14</v>
      </c>
      <c r="F12" t="s">
        <v>130</v>
      </c>
      <c r="G1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1734</v>
      </c>
      <c r="H12">
        <v>36</v>
      </c>
      <c r="J12" s="106">
        <v>86</v>
      </c>
      <c r="L12" s="112">
        <v>0.7</v>
      </c>
    </row>
    <row r="13" spans="1:12" x14ac:dyDescent="0.35">
      <c r="A13" s="93">
        <v>41</v>
      </c>
      <c r="B13" s="93" t="s">
        <v>79</v>
      </c>
      <c r="C13" s="93" t="str">
        <f>IFERROR(VLOOKUP(B13,Pobočky!$A$1:$C$45,2,FALSE)," ")</f>
        <v>Jih</v>
      </c>
      <c r="D13" t="s">
        <v>542</v>
      </c>
      <c r="E13" t="s">
        <v>14</v>
      </c>
      <c r="F13" t="s">
        <v>130</v>
      </c>
      <c r="G1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143</v>
      </c>
      <c r="H13">
        <v>5</v>
      </c>
      <c r="J13">
        <v>51</v>
      </c>
      <c r="L13" s="112">
        <v>0.7</v>
      </c>
    </row>
    <row r="14" spans="1:12" x14ac:dyDescent="0.35">
      <c r="A14" s="93">
        <v>41</v>
      </c>
      <c r="B14" s="93" t="s">
        <v>79</v>
      </c>
      <c r="C14" s="93" t="str">
        <f>IFERROR(VLOOKUP(B14,Pobočky!$A$1:$C$45,2,FALSE)," ")</f>
        <v>Jih</v>
      </c>
      <c r="D14" t="s">
        <v>542</v>
      </c>
      <c r="E14" t="s">
        <v>14</v>
      </c>
      <c r="F14" t="s">
        <v>261</v>
      </c>
      <c r="G1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155</v>
      </c>
      <c r="H14">
        <v>3</v>
      </c>
      <c r="J14">
        <v>86</v>
      </c>
      <c r="L14" s="112">
        <v>0.7</v>
      </c>
    </row>
    <row r="15" spans="1:12" x14ac:dyDescent="0.35">
      <c r="A15" s="93">
        <v>41</v>
      </c>
      <c r="B15" s="93" t="s">
        <v>79</v>
      </c>
      <c r="C15" s="93" t="str">
        <f>IFERROR(VLOOKUP(B15,Pobočky!$A$1:$C$45,2,FALSE)," ")</f>
        <v>Jih</v>
      </c>
      <c r="D15" t="s">
        <v>542</v>
      </c>
      <c r="E15" t="s">
        <v>14</v>
      </c>
      <c r="F15" t="s">
        <v>97</v>
      </c>
      <c r="G1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46</v>
      </c>
      <c r="H15">
        <v>1.5</v>
      </c>
      <c r="J15">
        <v>86</v>
      </c>
      <c r="L15" s="112">
        <v>0.7</v>
      </c>
    </row>
    <row r="16" spans="1:12" x14ac:dyDescent="0.35">
      <c r="A16" s="93">
        <v>41</v>
      </c>
      <c r="B16" s="93" t="s">
        <v>79</v>
      </c>
      <c r="C16" s="93" t="str">
        <f>IFERROR(VLOOKUP(B16,Pobočky!$A$1:$C$45,2,FALSE)," ")</f>
        <v>Jih</v>
      </c>
      <c r="D16" t="s">
        <v>542</v>
      </c>
      <c r="E16" t="s">
        <v>28</v>
      </c>
      <c r="F16" t="s">
        <v>140</v>
      </c>
      <c r="G1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53</v>
      </c>
      <c r="H16">
        <v>1</v>
      </c>
      <c r="J16" s="106">
        <v>86</v>
      </c>
      <c r="L16" s="112">
        <v>0.6</v>
      </c>
    </row>
    <row r="17" spans="1:12" x14ac:dyDescent="0.35">
      <c r="A17" s="93">
        <v>41</v>
      </c>
      <c r="B17" s="93" t="s">
        <v>79</v>
      </c>
      <c r="C17" s="93" t="str">
        <f>IFERROR(VLOOKUP(B17,Pobočky!$A$1:$C$45,2,FALSE)," ")</f>
        <v>Jih</v>
      </c>
      <c r="D17" t="s">
        <v>542</v>
      </c>
      <c r="E17" t="s">
        <v>28</v>
      </c>
      <c r="F17" t="s">
        <v>143</v>
      </c>
      <c r="G1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114</v>
      </c>
      <c r="H17">
        <v>3.5</v>
      </c>
      <c r="J17" s="106">
        <v>86</v>
      </c>
      <c r="L17" s="112">
        <v>0.6</v>
      </c>
    </row>
    <row r="18" spans="1:12" x14ac:dyDescent="0.35">
      <c r="A18" s="93">
        <v>41</v>
      </c>
      <c r="B18" s="93" t="s">
        <v>79</v>
      </c>
      <c r="C18" s="93" t="str">
        <f>IFERROR(VLOOKUP(B18,Pobočky!$A$1:$C$45,2,FALSE)," ")</f>
        <v>Jih</v>
      </c>
      <c r="D18" t="s">
        <v>542</v>
      </c>
      <c r="E18" t="s">
        <v>28</v>
      </c>
      <c r="F18" t="s">
        <v>146</v>
      </c>
      <c r="G1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47</v>
      </c>
      <c r="H18">
        <v>1</v>
      </c>
      <c r="J18" s="106">
        <v>86</v>
      </c>
      <c r="L18" s="112">
        <v>0.6</v>
      </c>
    </row>
    <row r="19" spans="1:12" x14ac:dyDescent="0.35">
      <c r="A19" s="93">
        <v>41</v>
      </c>
      <c r="B19" s="93" t="s">
        <v>79</v>
      </c>
      <c r="C19" s="93" t="str">
        <f>IFERROR(VLOOKUP(B19,Pobočky!$A$1:$C$45,2,FALSE)," ")</f>
        <v>Jih</v>
      </c>
      <c r="D19" t="s">
        <v>542</v>
      </c>
      <c r="E19" t="s">
        <v>28</v>
      </c>
      <c r="F19" t="s">
        <v>149</v>
      </c>
      <c r="G1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  <c r="J19" s="106">
        <v>86</v>
      </c>
      <c r="L19" s="112">
        <v>0.6</v>
      </c>
    </row>
    <row r="20" spans="1:12" x14ac:dyDescent="0.35">
      <c r="A20" s="93">
        <v>41</v>
      </c>
      <c r="B20" s="93" t="s">
        <v>79</v>
      </c>
      <c r="C20" s="93" t="str">
        <f>IFERROR(VLOOKUP(B20,Pobočky!$A$1:$C$45,2,FALSE)," ")</f>
        <v>Jih</v>
      </c>
      <c r="D20" t="s">
        <v>542</v>
      </c>
      <c r="E20" t="s">
        <v>28</v>
      </c>
      <c r="F20" t="s">
        <v>155</v>
      </c>
      <c r="G2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241</v>
      </c>
      <c r="H20">
        <v>5.5</v>
      </c>
      <c r="J20">
        <v>86</v>
      </c>
      <c r="L20" s="112">
        <v>0.6</v>
      </c>
    </row>
    <row r="21" spans="1:12" x14ac:dyDescent="0.35">
      <c r="A21" s="93">
        <v>41</v>
      </c>
      <c r="B21" s="93" t="s">
        <v>79</v>
      </c>
      <c r="C21" s="93" t="str">
        <f>IFERROR(VLOOKUP(B21,Pobočky!$A$1:$C$45,2,FALSE)," ")</f>
        <v>Jih</v>
      </c>
      <c r="D21" t="s">
        <v>542</v>
      </c>
      <c r="E21" t="s">
        <v>28</v>
      </c>
      <c r="F21" t="s">
        <v>158</v>
      </c>
      <c r="G2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51</v>
      </c>
      <c r="H21">
        <v>1.25</v>
      </c>
      <c r="J21" s="93">
        <v>86</v>
      </c>
      <c r="L21" s="112">
        <v>0.6</v>
      </c>
    </row>
    <row r="22" spans="1:12" x14ac:dyDescent="0.35">
      <c r="A22" s="93">
        <v>41</v>
      </c>
      <c r="B22" s="93" t="s">
        <v>79</v>
      </c>
      <c r="C22" s="93" t="str">
        <f>IFERROR(VLOOKUP(B22,Pobočky!$A$1:$C$45,2,FALSE)," ")</f>
        <v>Jih</v>
      </c>
      <c r="D22" t="s">
        <v>542</v>
      </c>
      <c r="E22" t="s">
        <v>28</v>
      </c>
      <c r="F22" t="s">
        <v>160</v>
      </c>
      <c r="G2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63</v>
      </c>
      <c r="H22">
        <v>1.25</v>
      </c>
      <c r="J22" s="106">
        <v>86</v>
      </c>
      <c r="L22" s="112">
        <v>0.6</v>
      </c>
    </row>
    <row r="23" spans="1:12" x14ac:dyDescent="0.35">
      <c r="A23" s="93">
        <v>41</v>
      </c>
      <c r="B23" s="93" t="s">
        <v>79</v>
      </c>
      <c r="C23" s="93" t="str">
        <f>IFERROR(VLOOKUP(B23,Pobočky!$A$1:$C$45,2,FALSE)," ")</f>
        <v>Jih</v>
      </c>
      <c r="D23" t="s">
        <v>542</v>
      </c>
      <c r="E23" t="s">
        <v>28</v>
      </c>
      <c r="F23" t="s">
        <v>166</v>
      </c>
      <c r="G2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24</v>
      </c>
      <c r="H23">
        <v>0.5</v>
      </c>
      <c r="J23" s="106">
        <v>86</v>
      </c>
      <c r="L23" s="112">
        <v>0.6</v>
      </c>
    </row>
    <row r="24" spans="1:12" x14ac:dyDescent="0.35">
      <c r="A24" s="93">
        <v>41</v>
      </c>
      <c r="B24" s="93" t="s">
        <v>79</v>
      </c>
      <c r="C24" s="93" t="str">
        <f>IFERROR(VLOOKUP(B24,Pobočky!$A$1:$C$45,2,FALSE)," ")</f>
        <v>Jih</v>
      </c>
      <c r="D24" t="s">
        <v>542</v>
      </c>
      <c r="E24" t="s">
        <v>28</v>
      </c>
      <c r="F24" t="s">
        <v>167</v>
      </c>
      <c r="G2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43</v>
      </c>
      <c r="H24">
        <v>1</v>
      </c>
      <c r="J24" s="106">
        <v>86</v>
      </c>
      <c r="L24" s="112">
        <v>0.6</v>
      </c>
    </row>
    <row r="25" spans="1:12" x14ac:dyDescent="0.35">
      <c r="A25" s="93">
        <v>41</v>
      </c>
      <c r="B25" s="93" t="s">
        <v>79</v>
      </c>
      <c r="C25" s="93" t="str">
        <f>IFERROR(VLOOKUP(B25,Pobočky!$A$1:$C$45,2,FALSE)," ")</f>
        <v>Jih</v>
      </c>
      <c r="D25" t="s">
        <v>542</v>
      </c>
      <c r="E25" t="s">
        <v>28</v>
      </c>
      <c r="F25" t="s">
        <v>169</v>
      </c>
      <c r="G2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40</v>
      </c>
      <c r="H25">
        <v>1</v>
      </c>
      <c r="J25" s="106">
        <v>86</v>
      </c>
      <c r="L25" s="112">
        <v>0.6</v>
      </c>
    </row>
    <row r="26" spans="1:12" x14ac:dyDescent="0.35">
      <c r="A26" s="93">
        <v>41</v>
      </c>
      <c r="B26" s="93" t="s">
        <v>79</v>
      </c>
      <c r="C26" s="93" t="str">
        <f>IFERROR(VLOOKUP(B26,Pobočky!$A$1:$C$45,2,FALSE)," ")</f>
        <v>Jih</v>
      </c>
      <c r="D26" t="s">
        <v>542</v>
      </c>
      <c r="E26" t="s">
        <v>28</v>
      </c>
      <c r="F26" t="s">
        <v>170</v>
      </c>
      <c r="G2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51</v>
      </c>
      <c r="H26">
        <v>1</v>
      </c>
      <c r="J26" s="106">
        <v>86</v>
      </c>
      <c r="L26" s="112">
        <v>0.6</v>
      </c>
    </row>
    <row r="27" spans="1:12" x14ac:dyDescent="0.35">
      <c r="A27" s="93">
        <v>41</v>
      </c>
      <c r="B27" s="93" t="s">
        <v>79</v>
      </c>
      <c r="C27" s="93" t="str">
        <f>IFERROR(VLOOKUP(B27,Pobočky!$A$1:$C$45,2,FALSE)," ")</f>
        <v>Jih</v>
      </c>
      <c r="D27" t="s">
        <v>542</v>
      </c>
      <c r="E27" t="s">
        <v>28</v>
      </c>
      <c r="F27" t="s">
        <v>171</v>
      </c>
      <c r="G2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15</v>
      </c>
      <c r="H27">
        <v>1</v>
      </c>
      <c r="J27" s="106">
        <v>86</v>
      </c>
      <c r="L27" s="112">
        <v>0.6</v>
      </c>
    </row>
    <row r="28" spans="1:12" x14ac:dyDescent="0.35">
      <c r="A28" s="93">
        <v>41</v>
      </c>
      <c r="B28" s="93" t="s">
        <v>79</v>
      </c>
      <c r="C28" s="93" t="str">
        <f>IFERROR(VLOOKUP(B28,Pobočky!$A$1:$C$45,2,FALSE)," ")</f>
        <v>Jih</v>
      </c>
      <c r="D28" t="s">
        <v>542</v>
      </c>
      <c r="E28" t="s">
        <v>28</v>
      </c>
      <c r="F28" t="s">
        <v>172</v>
      </c>
      <c r="G2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40</v>
      </c>
      <c r="H28">
        <v>1</v>
      </c>
      <c r="J28" s="106">
        <v>86</v>
      </c>
      <c r="L28" s="112">
        <v>0.6</v>
      </c>
    </row>
    <row r="29" spans="1:12" x14ac:dyDescent="0.35">
      <c r="A29" s="93">
        <v>41</v>
      </c>
      <c r="B29" s="93" t="s">
        <v>79</v>
      </c>
      <c r="C29" s="93" t="str">
        <f>IFERROR(VLOOKUP(B29,Pobočky!$A$1:$C$45,2,FALSE)," ")</f>
        <v>Jih</v>
      </c>
      <c r="D29" t="s">
        <v>542</v>
      </c>
      <c r="E29" t="s">
        <v>28</v>
      </c>
      <c r="F29" t="s">
        <v>174</v>
      </c>
      <c r="G2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17</v>
      </c>
      <c r="H29">
        <v>0.5</v>
      </c>
      <c r="J29" s="106">
        <v>86</v>
      </c>
      <c r="L29" s="112">
        <v>0.6</v>
      </c>
    </row>
    <row r="30" spans="1:12" x14ac:dyDescent="0.35">
      <c r="A30" s="93">
        <v>41</v>
      </c>
      <c r="B30" s="93" t="s">
        <v>79</v>
      </c>
      <c r="C30" s="93" t="str">
        <f>IFERROR(VLOOKUP(B30,Pobočky!$A$1:$C$45,2,FALSE)," ")</f>
        <v>Jih</v>
      </c>
      <c r="D30" t="s">
        <v>542</v>
      </c>
      <c r="E30" t="s">
        <v>28</v>
      </c>
      <c r="F30" t="s">
        <v>175</v>
      </c>
      <c r="G3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24</v>
      </c>
      <c r="H30">
        <v>0.5</v>
      </c>
      <c r="J30">
        <v>86</v>
      </c>
      <c r="L30" s="112">
        <v>0.6</v>
      </c>
    </row>
    <row r="31" spans="1:12" x14ac:dyDescent="0.35">
      <c r="A31" s="93">
        <v>41</v>
      </c>
      <c r="B31" s="93" t="s">
        <v>79</v>
      </c>
      <c r="C31" s="93" t="str">
        <f>IFERROR(VLOOKUP(B31,Pobočky!$A$1:$C$45,2,FALSE)," ")</f>
        <v>Jih</v>
      </c>
      <c r="D31" t="s">
        <v>542</v>
      </c>
      <c r="E31" t="s">
        <v>28</v>
      </c>
      <c r="F31" t="s">
        <v>176</v>
      </c>
      <c r="G3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29</v>
      </c>
      <c r="H31">
        <v>0.5</v>
      </c>
      <c r="J31" s="106">
        <v>86</v>
      </c>
      <c r="L31" s="112">
        <v>0.6</v>
      </c>
    </row>
    <row r="32" spans="1:12" x14ac:dyDescent="0.35">
      <c r="A32" s="93">
        <v>41</v>
      </c>
      <c r="B32" s="93" t="s">
        <v>79</v>
      </c>
      <c r="C32" s="93" t="str">
        <f>IFERROR(VLOOKUP(B32,Pobočky!$A$1:$C$45,2,FALSE)," ")</f>
        <v>Jih</v>
      </c>
      <c r="D32" t="s">
        <v>543</v>
      </c>
      <c r="E32" t="s">
        <v>22</v>
      </c>
      <c r="F32" t="s">
        <v>140</v>
      </c>
      <c r="G3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373</v>
      </c>
      <c r="H32">
        <v>7</v>
      </c>
      <c r="J32" s="106">
        <v>86</v>
      </c>
      <c r="L32" s="112">
        <v>0.7</v>
      </c>
    </row>
    <row r="33" spans="1:12" x14ac:dyDescent="0.35">
      <c r="A33" s="93">
        <v>41</v>
      </c>
      <c r="B33" s="93" t="s">
        <v>79</v>
      </c>
      <c r="C33" s="93" t="str">
        <f>IFERROR(VLOOKUP(B33,Pobočky!$A$1:$C$45,2,FALSE)," ")</f>
        <v>Jih</v>
      </c>
      <c r="D33" t="s">
        <v>543</v>
      </c>
      <c r="E33" t="s">
        <v>22</v>
      </c>
      <c r="F33" t="s">
        <v>143</v>
      </c>
      <c r="G3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686</v>
      </c>
      <c r="H33">
        <v>21</v>
      </c>
      <c r="J33" s="106">
        <v>86</v>
      </c>
      <c r="L33" s="112">
        <v>0.7</v>
      </c>
    </row>
    <row r="34" spans="1:12" x14ac:dyDescent="0.35">
      <c r="A34" s="93">
        <v>41</v>
      </c>
      <c r="B34" s="93" t="s">
        <v>79</v>
      </c>
      <c r="C34" s="93" t="str">
        <f>IFERROR(VLOOKUP(B34,Pobočky!$A$1:$C$45,2,FALSE)," ")</f>
        <v>Jih</v>
      </c>
      <c r="D34" t="s">
        <v>543</v>
      </c>
      <c r="E34" t="s">
        <v>22</v>
      </c>
      <c r="F34" t="s">
        <v>143</v>
      </c>
      <c r="G3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326</v>
      </c>
      <c r="H34">
        <v>13</v>
      </c>
      <c r="J34" s="106">
        <v>66</v>
      </c>
      <c r="L34" s="112">
        <v>0.7</v>
      </c>
    </row>
    <row r="35" spans="1:12" x14ac:dyDescent="0.35">
      <c r="A35" s="93">
        <v>41</v>
      </c>
      <c r="B35" s="93" t="s">
        <v>79</v>
      </c>
      <c r="C35" s="93" t="str">
        <f>IFERROR(VLOOKUP(B35,Pobočky!$A$1:$C$45,2,FALSE)," ")</f>
        <v>Jih</v>
      </c>
      <c r="D35" t="s">
        <v>543</v>
      </c>
      <c r="E35" t="s">
        <v>22</v>
      </c>
      <c r="F35" t="s">
        <v>146</v>
      </c>
      <c r="G3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472</v>
      </c>
      <c r="H35">
        <v>13</v>
      </c>
      <c r="J35" s="106">
        <v>66</v>
      </c>
      <c r="L35" s="112">
        <v>0.7</v>
      </c>
    </row>
    <row r="36" spans="1:12" x14ac:dyDescent="0.35">
      <c r="A36" s="93">
        <v>41</v>
      </c>
      <c r="B36" s="93" t="s">
        <v>79</v>
      </c>
      <c r="C36" s="93" t="str">
        <f>IFERROR(VLOOKUP(B36,Pobočky!$A$1:$C$45,2,FALSE)," ")</f>
        <v>Jih</v>
      </c>
      <c r="D36" t="s">
        <v>543</v>
      </c>
      <c r="E36" t="s">
        <v>22</v>
      </c>
      <c r="F36" t="s">
        <v>146</v>
      </c>
      <c r="G3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331</v>
      </c>
      <c r="H36">
        <v>7</v>
      </c>
      <c r="J36" s="106">
        <v>86</v>
      </c>
      <c r="L36" s="112">
        <v>0.7</v>
      </c>
    </row>
    <row r="37" spans="1:12" x14ac:dyDescent="0.35">
      <c r="A37" s="93">
        <v>41</v>
      </c>
      <c r="B37" s="93" t="s">
        <v>79</v>
      </c>
      <c r="C37" s="93" t="str">
        <f>IFERROR(VLOOKUP(B37,Pobočky!$A$1:$C$45,2,FALSE)," ")</f>
        <v>Jih</v>
      </c>
      <c r="D37" t="s">
        <v>543</v>
      </c>
      <c r="E37" t="s">
        <v>22</v>
      </c>
      <c r="F37" t="s">
        <v>149</v>
      </c>
      <c r="G3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277</v>
      </c>
      <c r="H37">
        <v>10</v>
      </c>
      <c r="J37" s="106">
        <v>66</v>
      </c>
      <c r="L37" s="112">
        <v>0.7</v>
      </c>
    </row>
    <row r="38" spans="1:12" x14ac:dyDescent="0.35">
      <c r="A38" s="93">
        <v>41</v>
      </c>
      <c r="B38" s="93" t="s">
        <v>79</v>
      </c>
      <c r="C38" s="93" t="str">
        <f>IFERROR(VLOOKUP(B38,Pobočky!$A$1:$C$45,2,FALSE)," ")</f>
        <v>Jih</v>
      </c>
      <c r="D38" t="s">
        <v>543</v>
      </c>
      <c r="E38" t="s">
        <v>22</v>
      </c>
      <c r="F38" t="s">
        <v>149</v>
      </c>
      <c r="G3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253</v>
      </c>
      <c r="H38">
        <v>7</v>
      </c>
      <c r="J38" s="106">
        <v>86</v>
      </c>
      <c r="L38" s="112">
        <v>0.7</v>
      </c>
    </row>
    <row r="39" spans="1:12" x14ac:dyDescent="0.35">
      <c r="A39" s="93">
        <v>41</v>
      </c>
      <c r="B39" s="93" t="s">
        <v>79</v>
      </c>
      <c r="C39" s="93" t="str">
        <f>IFERROR(VLOOKUP(B39,Pobočky!$A$1:$C$45,2,FALSE)," ")</f>
        <v>Jih</v>
      </c>
      <c r="D39" t="s">
        <v>543</v>
      </c>
      <c r="E39" t="s">
        <v>22</v>
      </c>
      <c r="F39" t="s">
        <v>155</v>
      </c>
      <c r="G3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439</v>
      </c>
      <c r="H39">
        <v>10</v>
      </c>
      <c r="J39" s="106">
        <v>86</v>
      </c>
      <c r="L39" s="112">
        <v>0.7</v>
      </c>
    </row>
    <row r="40" spans="1:12" x14ac:dyDescent="0.35">
      <c r="A40" s="93">
        <v>41</v>
      </c>
      <c r="B40" s="93" t="s">
        <v>79</v>
      </c>
      <c r="C40" s="93" t="str">
        <f>IFERROR(VLOOKUP(B40,Pobočky!$A$1:$C$45,2,FALSE)," ")</f>
        <v>Jih</v>
      </c>
      <c r="D40" t="s">
        <v>543</v>
      </c>
      <c r="E40" t="s">
        <v>22</v>
      </c>
      <c r="F40" t="s">
        <v>155</v>
      </c>
      <c r="G4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236</v>
      </c>
      <c r="H40">
        <v>7</v>
      </c>
      <c r="J40" s="106">
        <v>66</v>
      </c>
      <c r="L40" s="112">
        <v>0.7</v>
      </c>
    </row>
    <row r="41" spans="1:12" x14ac:dyDescent="0.35">
      <c r="A41" s="93">
        <v>41</v>
      </c>
      <c r="B41" s="93" t="s">
        <v>79</v>
      </c>
      <c r="C41" s="93" t="str">
        <f>IFERROR(VLOOKUP(B41,Pobočky!$A$1:$C$45,2,FALSE)," ")</f>
        <v>Jih</v>
      </c>
      <c r="D41" t="s">
        <v>543</v>
      </c>
      <c r="E41" t="s">
        <v>22</v>
      </c>
      <c r="F41" t="s">
        <v>158</v>
      </c>
      <c r="G4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404</v>
      </c>
      <c r="H41">
        <v>10</v>
      </c>
      <c r="J41" s="106">
        <v>86</v>
      </c>
      <c r="L41" s="112">
        <v>0.7</v>
      </c>
    </row>
    <row r="42" spans="1:12" x14ac:dyDescent="0.35">
      <c r="A42" s="93">
        <v>41</v>
      </c>
      <c r="B42" s="93" t="s">
        <v>79</v>
      </c>
      <c r="C42" s="93" t="str">
        <f>IFERROR(VLOOKUP(B42,Pobočky!$A$1:$C$45,2,FALSE)," ")</f>
        <v>Jih</v>
      </c>
      <c r="D42" t="s">
        <v>543</v>
      </c>
      <c r="E42" t="s">
        <v>22</v>
      </c>
      <c r="F42" t="s">
        <v>158</v>
      </c>
      <c r="G4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124</v>
      </c>
      <c r="H42">
        <v>4</v>
      </c>
      <c r="J42" s="106">
        <v>66</v>
      </c>
      <c r="L42" s="112">
        <v>0.7</v>
      </c>
    </row>
    <row r="43" spans="1:12" x14ac:dyDescent="0.35">
      <c r="A43" s="93">
        <v>41</v>
      </c>
      <c r="B43" s="93" t="s">
        <v>79</v>
      </c>
      <c r="C43" s="93" t="str">
        <f>IFERROR(VLOOKUP(B43,Pobočky!$A$1:$C$45,2,FALSE)," ")</f>
        <v>Jih</v>
      </c>
      <c r="D43" t="s">
        <v>543</v>
      </c>
      <c r="E43" t="s">
        <v>22</v>
      </c>
      <c r="F43" t="s">
        <v>160</v>
      </c>
      <c r="G4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355</v>
      </c>
      <c r="H43">
        <v>7</v>
      </c>
      <c r="J43" s="106">
        <v>86</v>
      </c>
      <c r="L43" s="112">
        <v>0.7</v>
      </c>
    </row>
    <row r="44" spans="1:12" x14ac:dyDescent="0.35">
      <c r="A44" s="93">
        <v>41</v>
      </c>
      <c r="B44" s="93" t="s">
        <v>79</v>
      </c>
      <c r="C44" s="93" t="str">
        <f>IFERROR(VLOOKUP(B44,Pobočky!$A$1:$C$45,2,FALSE)," ")</f>
        <v>Jih</v>
      </c>
      <c r="D44" t="s">
        <v>543</v>
      </c>
      <c r="E44" t="s">
        <v>22</v>
      </c>
      <c r="F44" t="s">
        <v>163</v>
      </c>
      <c r="G4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137</v>
      </c>
      <c r="H44">
        <v>3</v>
      </c>
      <c r="J44" s="106">
        <v>86</v>
      </c>
      <c r="L44" s="112">
        <v>0.7</v>
      </c>
    </row>
    <row r="45" spans="1:12" x14ac:dyDescent="0.35">
      <c r="A45" s="93">
        <v>41</v>
      </c>
      <c r="B45" s="93" t="s">
        <v>79</v>
      </c>
      <c r="C45" s="93" t="str">
        <f>IFERROR(VLOOKUP(B45,Pobočky!$A$1:$C$45,2,FALSE)," ")</f>
        <v>Jih</v>
      </c>
      <c r="D45" t="s">
        <v>543</v>
      </c>
      <c r="E45" t="s">
        <v>22</v>
      </c>
      <c r="F45" t="s">
        <v>166</v>
      </c>
      <c r="G4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331</v>
      </c>
      <c r="H45">
        <v>7</v>
      </c>
      <c r="J45">
        <v>86</v>
      </c>
      <c r="L45" s="112">
        <v>0.7</v>
      </c>
    </row>
    <row r="46" spans="1:12" x14ac:dyDescent="0.35">
      <c r="A46" s="93">
        <v>41</v>
      </c>
      <c r="B46" s="93" t="s">
        <v>79</v>
      </c>
      <c r="C46" s="93" t="str">
        <f>IFERROR(VLOOKUP(B46,Pobočky!$A$1:$C$45,2,FALSE)," ")</f>
        <v>Jih</v>
      </c>
      <c r="D46" t="s">
        <v>543</v>
      </c>
      <c r="E46" t="s">
        <v>22</v>
      </c>
      <c r="F46" t="s">
        <v>166</v>
      </c>
      <c r="G4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216</v>
      </c>
      <c r="H46">
        <v>7</v>
      </c>
      <c r="J46">
        <v>56</v>
      </c>
      <c r="L46" s="112">
        <v>0.7</v>
      </c>
    </row>
    <row r="47" spans="1:12" x14ac:dyDescent="0.35">
      <c r="A47" s="93">
        <v>41</v>
      </c>
      <c r="B47" s="93" t="s">
        <v>79</v>
      </c>
      <c r="C47" s="93" t="str">
        <f>IFERROR(VLOOKUP(B47,Pobočky!$A$1:$C$45,2,FALSE)," ")</f>
        <v>Jih</v>
      </c>
      <c r="D47" t="s">
        <v>543</v>
      </c>
      <c r="E47" t="s">
        <v>22</v>
      </c>
      <c r="F47" t="s">
        <v>167</v>
      </c>
      <c r="G4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301</v>
      </c>
      <c r="H47">
        <v>7</v>
      </c>
      <c r="J47" s="93">
        <v>86</v>
      </c>
      <c r="L47" s="112">
        <v>0.7</v>
      </c>
    </row>
    <row r="48" spans="1:12" x14ac:dyDescent="0.35">
      <c r="A48" s="93">
        <v>41</v>
      </c>
      <c r="B48" s="93" t="s">
        <v>79</v>
      </c>
      <c r="C48" s="93" t="str">
        <f>IFERROR(VLOOKUP(B48,Pobočky!$A$1:$C$45,2,FALSE)," ")</f>
        <v>Jih</v>
      </c>
      <c r="D48" t="s">
        <v>543</v>
      </c>
      <c r="E48" t="s">
        <v>22</v>
      </c>
      <c r="F48" t="s">
        <v>169</v>
      </c>
      <c r="G4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356</v>
      </c>
      <c r="H48">
        <v>9</v>
      </c>
      <c r="J48" s="106">
        <v>86</v>
      </c>
      <c r="L48" s="112">
        <v>0.7</v>
      </c>
    </row>
    <row r="49" spans="1:12" x14ac:dyDescent="0.35">
      <c r="A49" s="93">
        <v>41</v>
      </c>
      <c r="B49" s="93" t="s">
        <v>79</v>
      </c>
      <c r="C49" s="93" t="str">
        <f>IFERROR(VLOOKUP(B49,Pobočky!$A$1:$C$45,2,FALSE)," ")</f>
        <v>Jih</v>
      </c>
      <c r="D49" t="s">
        <v>543</v>
      </c>
      <c r="E49" t="s">
        <v>22</v>
      </c>
      <c r="F49" t="s">
        <v>169</v>
      </c>
      <c r="G4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364</v>
      </c>
      <c r="H49">
        <v>12</v>
      </c>
      <c r="J49" s="106">
        <v>66</v>
      </c>
      <c r="L49" s="112">
        <v>0.7</v>
      </c>
    </row>
    <row r="50" spans="1:12" x14ac:dyDescent="0.35">
      <c r="A50" s="93">
        <v>41</v>
      </c>
      <c r="B50" s="93" t="s">
        <v>79</v>
      </c>
      <c r="C50" s="93" t="str">
        <f>IFERROR(VLOOKUP(B50,Pobočky!$A$1:$C$45,2,FALSE)," ")</f>
        <v>Jih</v>
      </c>
      <c r="D50" t="s">
        <v>543</v>
      </c>
      <c r="E50" t="s">
        <v>22</v>
      </c>
      <c r="F50" t="s">
        <v>170</v>
      </c>
      <c r="G5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203</v>
      </c>
      <c r="H50">
        <v>4</v>
      </c>
      <c r="J50" s="106">
        <v>86</v>
      </c>
      <c r="L50" s="112">
        <v>0.7</v>
      </c>
    </row>
    <row r="51" spans="1:12" x14ac:dyDescent="0.35">
      <c r="A51" s="93">
        <v>41</v>
      </c>
      <c r="B51" s="93" t="s">
        <v>79</v>
      </c>
      <c r="C51" s="93" t="str">
        <f>IFERROR(VLOOKUP(B51,Pobočky!$A$1:$C$45,2,FALSE)," ")</f>
        <v>Jih</v>
      </c>
      <c r="D51" t="s">
        <v>543</v>
      </c>
      <c r="E51" t="s">
        <v>22</v>
      </c>
      <c r="F51" t="s">
        <v>172</v>
      </c>
      <c r="G5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237</v>
      </c>
      <c r="H51">
        <v>6</v>
      </c>
      <c r="J51" s="106">
        <v>86</v>
      </c>
      <c r="L51" s="112">
        <v>0.7</v>
      </c>
    </row>
    <row r="52" spans="1:12" x14ac:dyDescent="0.35">
      <c r="A52" s="93">
        <v>41</v>
      </c>
      <c r="B52" s="93" t="s">
        <v>79</v>
      </c>
      <c r="C52" s="93" t="str">
        <f>IFERROR(VLOOKUP(B52,Pobočky!$A$1:$C$45,2,FALSE)," ")</f>
        <v>Jih</v>
      </c>
      <c r="D52" t="s">
        <v>543</v>
      </c>
      <c r="E52" t="s">
        <v>22</v>
      </c>
      <c r="F52" t="s">
        <v>173</v>
      </c>
      <c r="G5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217</v>
      </c>
      <c r="H52">
        <v>6</v>
      </c>
      <c r="J52" s="106">
        <v>86</v>
      </c>
      <c r="L52" s="112">
        <v>0.7</v>
      </c>
    </row>
    <row r="53" spans="1:12" x14ac:dyDescent="0.35">
      <c r="A53" s="93">
        <v>41</v>
      </c>
      <c r="B53" s="93" t="s">
        <v>79</v>
      </c>
      <c r="C53" s="93" t="str">
        <f>IFERROR(VLOOKUP(B53,Pobočky!$A$1:$C$45,2,FALSE)," ")</f>
        <v>Jih</v>
      </c>
      <c r="D53" t="s">
        <v>543</v>
      </c>
      <c r="E53" t="s">
        <v>22</v>
      </c>
      <c r="F53" t="s">
        <v>173</v>
      </c>
      <c r="G5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118</v>
      </c>
      <c r="H53">
        <v>5</v>
      </c>
      <c r="J53">
        <v>56</v>
      </c>
      <c r="L53" s="112">
        <v>0.7</v>
      </c>
    </row>
    <row r="54" spans="1:12" x14ac:dyDescent="0.35">
      <c r="A54" s="93">
        <v>41</v>
      </c>
      <c r="B54" s="93" t="s">
        <v>79</v>
      </c>
      <c r="C54" s="93" t="str">
        <f>IFERROR(VLOOKUP(B54,Pobočky!$A$1:$C$45,2,FALSE)," ")</f>
        <v>Jih</v>
      </c>
      <c r="D54" t="s">
        <v>543</v>
      </c>
      <c r="E54" t="s">
        <v>22</v>
      </c>
      <c r="F54" t="s">
        <v>174</v>
      </c>
      <c r="G5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235</v>
      </c>
      <c r="H54">
        <v>7</v>
      </c>
      <c r="J54">
        <v>86</v>
      </c>
      <c r="L54" s="112">
        <v>0.7</v>
      </c>
    </row>
    <row r="55" spans="1:12" x14ac:dyDescent="0.35">
      <c r="A55" s="93">
        <v>41</v>
      </c>
      <c r="B55" s="93" t="s">
        <v>79</v>
      </c>
      <c r="C55" s="93" t="str">
        <f>IFERROR(VLOOKUP(B55,Pobočky!$A$1:$C$45,2,FALSE)," ")</f>
        <v>Jih</v>
      </c>
      <c r="D55" t="s">
        <v>543</v>
      </c>
      <c r="E55" t="s">
        <v>22</v>
      </c>
      <c r="F55" t="s">
        <v>175</v>
      </c>
      <c r="G5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220</v>
      </c>
      <c r="H55">
        <v>7</v>
      </c>
      <c r="J55">
        <v>56</v>
      </c>
      <c r="L55" s="112">
        <v>0.7</v>
      </c>
    </row>
    <row r="56" spans="1:12" x14ac:dyDescent="0.35">
      <c r="A56" s="93">
        <v>41</v>
      </c>
      <c r="B56" s="93" t="s">
        <v>79</v>
      </c>
      <c r="C56" s="93" t="str">
        <f>IFERROR(VLOOKUP(B56,Pobočky!$A$1:$C$45,2,FALSE)," ")</f>
        <v>Jih</v>
      </c>
      <c r="D56" t="s">
        <v>543</v>
      </c>
      <c r="E56" t="s">
        <v>22</v>
      </c>
      <c r="F56" t="s">
        <v>175</v>
      </c>
      <c r="G5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48</v>
      </c>
      <c r="H56">
        <v>1</v>
      </c>
      <c r="J56">
        <v>86</v>
      </c>
      <c r="L56" s="112">
        <v>0.7</v>
      </c>
    </row>
    <row r="57" spans="1:12" x14ac:dyDescent="0.35">
      <c r="A57" s="93">
        <v>41</v>
      </c>
      <c r="B57" s="93" t="s">
        <v>79</v>
      </c>
      <c r="C57" s="93" t="str">
        <f>IFERROR(VLOOKUP(B57,Pobočky!$A$1:$C$45,2,FALSE)," ")</f>
        <v>Jih</v>
      </c>
      <c r="D57" t="s">
        <v>543</v>
      </c>
      <c r="E57" t="s">
        <v>22</v>
      </c>
      <c r="F57" t="s">
        <v>176</v>
      </c>
      <c r="G5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295</v>
      </c>
      <c r="H57">
        <v>7</v>
      </c>
      <c r="J57">
        <v>63</v>
      </c>
      <c r="L57" s="112">
        <v>0.7</v>
      </c>
    </row>
    <row r="58" spans="1:12" x14ac:dyDescent="0.35">
      <c r="A58" s="93">
        <v>41</v>
      </c>
      <c r="B58" s="93" t="s">
        <v>79</v>
      </c>
      <c r="C58" s="93" t="str">
        <f>IFERROR(VLOOKUP(B58,Pobočky!$A$1:$C$45,2,FALSE)," ")</f>
        <v>Jih</v>
      </c>
      <c r="D58" t="s">
        <v>544</v>
      </c>
      <c r="E58" t="s">
        <v>20</v>
      </c>
      <c r="F58" t="s">
        <v>261</v>
      </c>
      <c r="G5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155</v>
      </c>
      <c r="H58">
        <v>3</v>
      </c>
      <c r="J58">
        <v>86</v>
      </c>
      <c r="K58" t="s">
        <v>545</v>
      </c>
      <c r="L58" s="112">
        <v>0.7</v>
      </c>
    </row>
    <row r="59" spans="1:12" x14ac:dyDescent="0.35">
      <c r="A59" s="93">
        <v>41</v>
      </c>
      <c r="B59" s="93" t="s">
        <v>79</v>
      </c>
      <c r="C59" s="93" t="str">
        <f>IFERROR(VLOOKUP(B59,Pobočky!$A$1:$C$45,2,FALSE)," ")</f>
        <v>Jih</v>
      </c>
      <c r="D59" t="s">
        <v>544</v>
      </c>
      <c r="E59" t="s">
        <v>20</v>
      </c>
      <c r="F59" t="s">
        <v>261</v>
      </c>
      <c r="G5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361</v>
      </c>
      <c r="H59">
        <v>7</v>
      </c>
      <c r="J59">
        <v>86</v>
      </c>
      <c r="K59" t="s">
        <v>438</v>
      </c>
      <c r="L59" s="112">
        <v>0.7</v>
      </c>
    </row>
    <row r="60" spans="1:12" x14ac:dyDescent="0.35">
      <c r="A60" s="93">
        <f>IFERROR(VLOOKUP(B60,Pobočky!$A$1:$C$45,3,FALSE)," ")</f>
        <v>41</v>
      </c>
      <c r="B60" s="93" t="s">
        <v>79</v>
      </c>
      <c r="C60" s="93" t="str">
        <f>IFERROR(VLOOKUP(B60,Pobočky!$A$1:$C$45,2,FALSE)," ")</f>
        <v>Jih</v>
      </c>
      <c r="D60" t="s">
        <v>546</v>
      </c>
      <c r="G6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90</v>
      </c>
      <c r="H60">
        <v>3</v>
      </c>
      <c r="J60">
        <v>50</v>
      </c>
      <c r="K60" t="s">
        <v>532</v>
      </c>
      <c r="L60" s="112"/>
    </row>
    <row r="61" spans="1:12" x14ac:dyDescent="0.35">
      <c r="A61" s="93">
        <f>IFERROR(VLOOKUP(B61,Pobočky!$A$1:$C$45,3,FALSE)," ")</f>
        <v>41</v>
      </c>
      <c r="B61" s="93" t="s">
        <v>79</v>
      </c>
      <c r="C61" s="93" t="str">
        <f>IFERROR(VLOOKUP(B61,Pobočky!$A$1:$C$45,2,FALSE)," ")</f>
        <v>Jih</v>
      </c>
      <c r="D61" t="s">
        <v>547</v>
      </c>
      <c r="G6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310</v>
      </c>
      <c r="H61">
        <v>6</v>
      </c>
      <c r="J61">
        <v>86</v>
      </c>
      <c r="L61" s="112"/>
    </row>
    <row r="62" spans="1:12" x14ac:dyDescent="0.35">
      <c r="A62" s="93">
        <f>IFERROR(VLOOKUP(B62,Pobočky!$A$1:$C$45,3,FALSE)," ")</f>
        <v>41</v>
      </c>
      <c r="B62" s="93" t="s">
        <v>79</v>
      </c>
      <c r="C62" s="93" t="str">
        <f>IFERROR(VLOOKUP(B62,Pobočky!$A$1:$C$45,2,FALSE)," ")</f>
        <v>Jih</v>
      </c>
      <c r="D62" t="s">
        <v>548</v>
      </c>
      <c r="G6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61</v>
      </c>
      <c r="H62">
        <v>3</v>
      </c>
      <c r="J62">
        <v>34</v>
      </c>
      <c r="L62" s="112"/>
    </row>
    <row r="63" spans="1:12" x14ac:dyDescent="0.35">
      <c r="A63" s="93">
        <f>IFERROR(VLOOKUP(B63,Pobočky!$A$1:$C$45,3,FALSE)," ")</f>
        <v>41</v>
      </c>
      <c r="B63" s="93" t="s">
        <v>79</v>
      </c>
      <c r="C63" s="93" t="str">
        <f>IFERROR(VLOOKUP(B63,Pobočky!$A$1:$C$45,2,FALSE)," ")</f>
        <v>Jih</v>
      </c>
      <c r="D63" t="s">
        <v>549</v>
      </c>
      <c r="G6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619</v>
      </c>
      <c r="H63">
        <v>12</v>
      </c>
      <c r="J63">
        <v>86</v>
      </c>
      <c r="L63" s="112"/>
    </row>
    <row r="64" spans="1:12" x14ac:dyDescent="0.35">
      <c r="A64" s="93">
        <f>IFERROR(VLOOKUP(B64,Pobočky!$A$1:$C$45,3,FALSE)," ")</f>
        <v>41</v>
      </c>
      <c r="B64" s="93" t="s">
        <v>79</v>
      </c>
      <c r="C64" s="93" t="str">
        <f>IFERROR(VLOOKUP(B64,Pobočky!$A$1:$C$45,2,FALSE)," ")</f>
        <v>Jih</v>
      </c>
      <c r="D64" t="s">
        <v>550</v>
      </c>
      <c r="G6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450</v>
      </c>
      <c r="H64">
        <v>5</v>
      </c>
      <c r="J64">
        <v>150</v>
      </c>
      <c r="L64" s="112"/>
    </row>
    <row r="65" spans="1:12" x14ac:dyDescent="0.35">
      <c r="A65" s="93">
        <f>IFERROR(VLOOKUP(B65,Pobočky!$A$1:$C$45,3,FALSE)," ")</f>
        <v>41</v>
      </c>
      <c r="B65" s="93" t="s">
        <v>79</v>
      </c>
      <c r="C65" s="93" t="str">
        <f>IFERROR(VLOOKUP(B65,Pobočky!$A$1:$C$45,2,FALSE)," ")</f>
        <v>Jih</v>
      </c>
      <c r="D65" t="s">
        <v>551</v>
      </c>
      <c r="G6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79</v>
      </c>
      <c r="H65">
        <v>2</v>
      </c>
      <c r="J65">
        <v>66</v>
      </c>
      <c r="L65" s="112"/>
    </row>
    <row r="66" spans="1:12" x14ac:dyDescent="0.35">
      <c r="A66" s="93">
        <f>IFERROR(VLOOKUP(B66,Pobočky!$A$1:$C$45,3,FALSE)," ")</f>
        <v>41</v>
      </c>
      <c r="B66" s="93" t="s">
        <v>79</v>
      </c>
      <c r="C66" s="93" t="str">
        <f>IFERROR(VLOOKUP(B66,Pobočky!$A$1:$C$45,2,FALSE)," ")</f>
        <v>Jih</v>
      </c>
      <c r="D66" t="s">
        <v>552</v>
      </c>
      <c r="G6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270</v>
      </c>
      <c r="H66">
        <v>3</v>
      </c>
      <c r="J66">
        <v>150</v>
      </c>
      <c r="K66" t="s">
        <v>521</v>
      </c>
      <c r="L66" s="112"/>
    </row>
    <row r="67" spans="1:12" x14ac:dyDescent="0.35">
      <c r="A67" s="93">
        <f>IFERROR(VLOOKUP(B67,Pobočky!$A$1:$C$45,3,FALSE)," ")</f>
        <v>41</v>
      </c>
      <c r="B67" s="93" t="s">
        <v>79</v>
      </c>
      <c r="C67" s="93" t="str">
        <f>IFERROR(VLOOKUP(B67,Pobočky!$A$1:$C$45,2,FALSE)," ")</f>
        <v>Jih</v>
      </c>
      <c r="D67" t="s">
        <v>553</v>
      </c>
      <c r="G6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52</v>
      </c>
      <c r="H67">
        <v>1</v>
      </c>
      <c r="J67">
        <v>86</v>
      </c>
      <c r="L67" s="112"/>
    </row>
    <row r="68" spans="1:12" x14ac:dyDescent="0.35">
      <c r="A68" s="93">
        <f>IFERROR(VLOOKUP(B68,Pobočky!$A$1:$C$45,3,FALSE)," ")</f>
        <v>41</v>
      </c>
      <c r="B68" s="93" t="s">
        <v>79</v>
      </c>
      <c r="C68" s="93" t="str">
        <f>IFERROR(VLOOKUP(B68,Pobočky!$A$1:$C$45,2,FALSE)," ")</f>
        <v>Jih</v>
      </c>
      <c r="D68" t="s">
        <v>280</v>
      </c>
      <c r="G6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722</v>
      </c>
      <c r="H68">
        <v>14</v>
      </c>
      <c r="J68">
        <v>86</v>
      </c>
      <c r="L68" s="112"/>
    </row>
    <row r="69" spans="1:12" x14ac:dyDescent="0.35">
      <c r="A69" s="93" t="str">
        <f>IFERROR(VLOOKUP(B69,Pobočky!$A$1:$C$45,3,FALSE)," ")</f>
        <v xml:space="preserve"> </v>
      </c>
      <c r="B69" s="93"/>
      <c r="C69" s="93" t="str">
        <f>IFERROR(VLOOKUP(B69,Pobočky!$A$1:$C$45,2,FALSE)," ")</f>
        <v xml:space="preserve"> </v>
      </c>
      <c r="G6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340</v>
      </c>
      <c r="H69">
        <v>7</v>
      </c>
      <c r="J69">
        <v>81</v>
      </c>
      <c r="L69" s="112"/>
    </row>
    <row r="70" spans="1:12" x14ac:dyDescent="0.35">
      <c r="A70" s="93" t="str">
        <f>IFERROR(VLOOKUP(B70,Pobočky!$A$1:$C$45,3,FALSE)," ")</f>
        <v xml:space="preserve"> </v>
      </c>
      <c r="B70" s="93"/>
      <c r="C70" s="93" t="str">
        <f>IFERROR(VLOOKUP(B70,Pobočky!$A$1:$C$45,2,FALSE)," ")</f>
        <v xml:space="preserve"> </v>
      </c>
      <c r="G7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71" spans="1:12" x14ac:dyDescent="0.35">
      <c r="A71" s="93" t="str">
        <f>IFERROR(VLOOKUP(B71,Pobočky!$A$1:$C$45,3,FALSE)," ")</f>
        <v xml:space="preserve"> </v>
      </c>
      <c r="B71" s="93"/>
      <c r="C71" s="93" t="str">
        <f>IFERROR(VLOOKUP(B71,Pobočky!$A$1:$C$45,2,FALSE)," ")</f>
        <v xml:space="preserve"> </v>
      </c>
      <c r="G7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72" spans="1:12" x14ac:dyDescent="0.35">
      <c r="A72" s="93" t="str">
        <f>IFERROR(VLOOKUP(B72,Pobočky!$A$1:$C$45,3,FALSE)," ")</f>
        <v xml:space="preserve"> </v>
      </c>
      <c r="B72" s="93"/>
      <c r="C72" s="93" t="str">
        <f>IFERROR(VLOOKUP(B72,Pobočky!$A$1:$C$45,2,FALSE)," ")</f>
        <v xml:space="preserve"> </v>
      </c>
      <c r="G7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73" spans="1:12" x14ac:dyDescent="0.35">
      <c r="A73" s="93" t="str">
        <f>IFERROR(VLOOKUP(B73,Pobočky!$A$1:$C$45,3,FALSE)," ")</f>
        <v xml:space="preserve"> </v>
      </c>
      <c r="B73" s="93"/>
      <c r="C73" s="93" t="str">
        <f>IFERROR(VLOOKUP(B73,Pobočky!$A$1:$C$45,2,FALSE)," ")</f>
        <v xml:space="preserve"> </v>
      </c>
      <c r="G7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74" spans="1:12" x14ac:dyDescent="0.35">
      <c r="A74" s="93" t="str">
        <f>IFERROR(VLOOKUP(B74,Pobočky!$A$1:$C$45,3,FALSE)," ")</f>
        <v xml:space="preserve"> </v>
      </c>
      <c r="B74" s="93"/>
      <c r="C74" s="93" t="str">
        <f>IFERROR(VLOOKUP(B74,Pobočky!$A$1:$C$45,2,FALSE)," ")</f>
        <v xml:space="preserve"> </v>
      </c>
      <c r="G7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75" spans="1:12" x14ac:dyDescent="0.35">
      <c r="A75" s="93" t="str">
        <f>IFERROR(VLOOKUP(B75,Pobočky!$A$1:$C$45,3,FALSE)," ")</f>
        <v xml:space="preserve"> </v>
      </c>
      <c r="B75" s="93"/>
      <c r="C75" s="93" t="str">
        <f>IFERROR(VLOOKUP(B75,Pobočky!$A$1:$C$45,2,FALSE)," ")</f>
        <v xml:space="preserve"> </v>
      </c>
      <c r="G7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76" spans="1:12" x14ac:dyDescent="0.35">
      <c r="A76" s="93" t="str">
        <f>IFERROR(VLOOKUP(B76,Pobočky!$A$1:$C$45,3,FALSE)," ")</f>
        <v xml:space="preserve"> </v>
      </c>
      <c r="B76" s="93"/>
      <c r="C76" s="93" t="str">
        <f>IFERROR(VLOOKUP(B76,Pobočky!$A$1:$C$45,2,FALSE)," ")</f>
        <v xml:space="preserve"> </v>
      </c>
      <c r="G7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77" spans="1:12" x14ac:dyDescent="0.35">
      <c r="A77" s="93" t="str">
        <f>IFERROR(VLOOKUP(B77,Pobočky!$A$1:$C$45,3,FALSE)," ")</f>
        <v xml:space="preserve"> </v>
      </c>
      <c r="B77" s="93"/>
      <c r="C77" s="93" t="str">
        <f>IFERROR(VLOOKUP(B77,Pobočky!$A$1:$C$45,2,FALSE)," ")</f>
        <v xml:space="preserve"> </v>
      </c>
      <c r="G7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78" spans="1:12" x14ac:dyDescent="0.35">
      <c r="A78" s="93" t="str">
        <f>IFERROR(VLOOKUP(B78,Pobočky!$A$1:$C$45,3,FALSE)," ")</f>
        <v xml:space="preserve"> </v>
      </c>
      <c r="B78" s="93"/>
      <c r="C78" s="93" t="str">
        <f>IFERROR(VLOOKUP(B78,Pobočky!$A$1:$C$45,2,FALSE)," ")</f>
        <v xml:space="preserve"> </v>
      </c>
      <c r="G7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79" spans="1:12" x14ac:dyDescent="0.35">
      <c r="A79" s="93" t="str">
        <f>IFERROR(VLOOKUP(B79,Pobočky!$A$1:$C$45,3,FALSE)," ")</f>
        <v xml:space="preserve"> </v>
      </c>
      <c r="B79" s="93"/>
      <c r="C79" s="93" t="str">
        <f>IFERROR(VLOOKUP(B79,Pobočky!$A$1:$C$45,2,FALSE)," ")</f>
        <v xml:space="preserve"> </v>
      </c>
      <c r="G7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80" spans="1:12" x14ac:dyDescent="0.35">
      <c r="A80" s="93" t="str">
        <f>IFERROR(VLOOKUP(B80,Pobočky!$A$1:$C$45,3,FALSE)," ")</f>
        <v xml:space="preserve"> </v>
      </c>
      <c r="B80" s="93"/>
      <c r="C80" s="93" t="str">
        <f>IFERROR(VLOOKUP(B80,Pobočky!$A$1:$C$45,2,FALSE)," ")</f>
        <v xml:space="preserve"> </v>
      </c>
      <c r="G8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81" spans="1:7" x14ac:dyDescent="0.35">
      <c r="A81" s="93" t="str">
        <f>IFERROR(VLOOKUP(B81,Pobočky!$A$1:$C$45,3,FALSE)," ")</f>
        <v xml:space="preserve"> </v>
      </c>
      <c r="B81" s="93"/>
      <c r="C81" s="93" t="str">
        <f>IFERROR(VLOOKUP(B81,Pobočky!$A$1:$C$45,2,FALSE)," ")</f>
        <v xml:space="preserve"> </v>
      </c>
      <c r="G8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82" spans="1:7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  <c r="G8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83" spans="1:7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  <c r="G8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84" spans="1:7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G8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85" spans="1:7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86" spans="1:7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87" spans="1:7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88" spans="1:7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89" spans="1:7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90" spans="1:7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91" spans="1:7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92" spans="1:7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93" spans="1:7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94" spans="1:7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95" spans="1:7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96" spans="1:7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411" spans="1:7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  <c r="G41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412" spans="1:7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  <c r="G41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413" spans="1:7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  <c r="G41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414" spans="1:7" x14ac:dyDescent="0.35">
      <c r="A414" s="93" t="str">
        <f>IFERROR(VLOOKUP(B414,Pobočky!$A$1:$C$45,3,FALSE)," ")</f>
        <v xml:space="preserve"> </v>
      </c>
      <c r="B414" s="93"/>
      <c r="C414" s="93" t="str">
        <f>IFERROR(VLOOKUP(B414,Pobočky!$A$1:$C$45,2,FALSE)," ")</f>
        <v xml:space="preserve"> </v>
      </c>
      <c r="G41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415" spans="1:7" x14ac:dyDescent="0.35">
      <c r="A415" s="93" t="str">
        <f>IFERROR(VLOOKUP(B415,Pobočky!$A$1:$C$45,3,FALSE)," ")</f>
        <v xml:space="preserve"> </v>
      </c>
      <c r="B415" s="93"/>
      <c r="C415" s="93" t="str">
        <f>IFERROR(VLOOKUP(B415,Pobočky!$A$1:$C$45,2,FALSE)," ")</f>
        <v xml:space="preserve"> </v>
      </c>
      <c r="G415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416" spans="1:7" x14ac:dyDescent="0.35">
      <c r="A416" s="93" t="str">
        <f>IFERROR(VLOOKUP(B416,Pobočky!$A$1:$C$45,3,FALSE)," ")</f>
        <v xml:space="preserve"> </v>
      </c>
      <c r="B416" s="93"/>
      <c r="C416" s="93" t="str">
        <f>IFERROR(VLOOKUP(B416,Pobočky!$A$1:$C$45,2,FALSE)," ")</f>
        <v xml:space="preserve"> </v>
      </c>
      <c r="G416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417" spans="1:7" x14ac:dyDescent="0.35">
      <c r="A417" s="93" t="str">
        <f>IFERROR(VLOOKUP(B417,Pobočky!$A$1:$C$45,3,FALSE)," ")</f>
        <v xml:space="preserve"> </v>
      </c>
      <c r="B417" s="93"/>
      <c r="C417" s="93" t="str">
        <f>IFERROR(VLOOKUP(B417,Pobočky!$A$1:$C$45,2,FALSE)," ")</f>
        <v xml:space="preserve"> </v>
      </c>
      <c r="G417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418" spans="1:7" x14ac:dyDescent="0.35">
      <c r="A418" s="93" t="str">
        <f>IFERROR(VLOOKUP(B418,Pobočky!$A$1:$C$45,3,FALSE)," ")</f>
        <v xml:space="preserve"> </v>
      </c>
      <c r="B418" s="93"/>
      <c r="C418" s="93" t="str">
        <f>IFERROR(VLOOKUP(B418,Pobočky!$A$1:$C$45,2,FALSE)," ")</f>
        <v xml:space="preserve"> </v>
      </c>
      <c r="G418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419" spans="1:7" x14ac:dyDescent="0.35">
      <c r="A419" s="93" t="str">
        <f>IFERROR(VLOOKUP(B419,Pobočky!$A$1:$C$45,3,FALSE)," ")</f>
        <v xml:space="preserve"> </v>
      </c>
      <c r="B419" s="93"/>
      <c r="C419" s="93" t="str">
        <f>IFERROR(VLOOKUP(B419,Pobočky!$A$1:$C$45,2,FALSE)," ")</f>
        <v xml:space="preserve"> </v>
      </c>
      <c r="G419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420" spans="1:7" x14ac:dyDescent="0.35">
      <c r="A420" s="93" t="str">
        <f>IFERROR(VLOOKUP(B420,Pobočky!$A$1:$C$45,3,FALSE)," ")</f>
        <v xml:space="preserve"> </v>
      </c>
      <c r="B420" s="93"/>
      <c r="C420" s="93" t="str">
        <f>IFERROR(VLOOKUP(B420,Pobočky!$A$1:$C$45,2,FALSE)," ")</f>
        <v xml:space="preserve"> </v>
      </c>
      <c r="G420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421" spans="1:7" x14ac:dyDescent="0.35">
      <c r="A421" s="93" t="str">
        <f>IFERROR(VLOOKUP(B421,Pobočky!$A$1:$C$45,3,FALSE)," ")</f>
        <v xml:space="preserve"> </v>
      </c>
      <c r="B421" s="93"/>
      <c r="C421" s="93" t="str">
        <f>IFERROR(VLOOKUP(B421,Pobočky!$A$1:$C$45,2,FALSE)," ")</f>
        <v xml:space="preserve"> </v>
      </c>
      <c r="G421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422" spans="1:7" x14ac:dyDescent="0.35">
      <c r="A422" s="93" t="str">
        <f>IFERROR(VLOOKUP(B422,Pobočky!$A$1:$C$45,3,FALSE)," ")</f>
        <v xml:space="preserve"> </v>
      </c>
      <c r="B422" s="93"/>
      <c r="C422" s="93" t="str">
        <f>IFERROR(VLOOKUP(B422,Pobočky!$A$1:$C$45,2,FALSE)," ")</f>
        <v xml:space="preserve"> </v>
      </c>
      <c r="G422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423" spans="1:7" x14ac:dyDescent="0.35">
      <c r="A423" s="93" t="str">
        <f>IFERROR(VLOOKUP(B423,Pobočky!$A$1:$C$45,3,FALSE)," ")</f>
        <v xml:space="preserve"> </v>
      </c>
      <c r="B423" s="93"/>
      <c r="C423" s="93" t="str">
        <f>IFERROR(VLOOKUP(B423,Pobočky!$A$1:$C$45,2,FALSE)," ")</f>
        <v xml:space="preserve"> </v>
      </c>
      <c r="G423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  <row r="424" spans="1:7" x14ac:dyDescent="0.35">
      <c r="A424" s="105" t="str">
        <f>IFERROR(VLOOKUP(B424,Pobočky!$A$1:$C$45,3,FALSE)," ")</f>
        <v xml:space="preserve"> </v>
      </c>
      <c r="B424" s="105"/>
      <c r="C424" s="105" t="str">
        <f>IFERROR(VLOOKUP(B424,Pobočky!$A$1:$C$45,2,FALSE)," ")</f>
        <v xml:space="preserve"> </v>
      </c>
      <c r="G424">
        <f>ROUND(Tabulka57891011121314151617181920212223242526272829303132333435363738[[#This Row],[Kapacita - počet polic]]*Tabulka57891011121314151617181920212223242526272829303132333435363738[[#This Row],[Kapacita - rozměr polic]]*IFERROR(VLOOKUP(Tabulka57891011121314151617181920212223242526272829303132333435363738[[#This Row],[Označení]],OCHy[#All],2,FALSE),0.6),0)</f>
        <v>0</v>
      </c>
    </row>
  </sheetData>
  <dataValidations count="2">
    <dataValidation type="list" allowBlank="1" showInputMessage="1" showErrorMessage="1" sqref="E2:E424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  <dataValidation type="list" allowBlank="1" showInputMessage="1" showErrorMessage="1" sqref="L2:L424">
      <formula1>"0 %,10 %,20 %,30 %,40 %,50 %,60 %,70 %,80 %,90 %,100 %"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B2:B424</xm:sqref>
        </x14:dataValidation>
        <x14:dataValidation type="list" allowBlank="1" showInputMessage="1" showErrorMessage="1">
          <x14:formula1>
            <xm:f>Označení!$F$2:$F$50</xm:f>
          </x14:formula1>
          <xm:sqref>F2:F424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L417"/>
  <sheetViews>
    <sheetView topLeftCell="B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14.54296875" customWidth="1"/>
    <col min="6" max="6" width="60" bestFit="1" customWidth="1"/>
    <col min="7" max="7" width="16.26953125" bestFit="1" customWidth="1"/>
    <col min="8" max="8" width="21.0898437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f>IFERROR(VLOOKUP(B2,Pobočky!$A$1:$C$45,3,FALSE)," ")</f>
        <v>27</v>
      </c>
      <c r="B2" s="93" t="s">
        <v>78</v>
      </c>
      <c r="C2" s="93" t="str">
        <f>IFERROR(VLOOKUP(B2,Pobočky!$A$1:$C$45,2,FALSE)," ")</f>
        <v>Jih</v>
      </c>
      <c r="D2" s="93" t="s">
        <v>554</v>
      </c>
      <c r="E2" s="93" t="s">
        <v>14</v>
      </c>
      <c r="F2" t="s">
        <v>130</v>
      </c>
      <c r="G2" s="9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337</v>
      </c>
      <c r="H2" s="93">
        <v>7</v>
      </c>
      <c r="I2" s="93"/>
      <c r="J2" s="93">
        <v>86</v>
      </c>
      <c r="K2" s="93" t="s">
        <v>182</v>
      </c>
      <c r="L2" s="112">
        <v>0.7</v>
      </c>
    </row>
    <row r="3" spans="1:12" x14ac:dyDescent="0.35">
      <c r="A3" s="105">
        <f>IFERROR(VLOOKUP(B3,Pobočky!$A$1:$C$45,3,FALSE)," ")</f>
        <v>27</v>
      </c>
      <c r="B3" s="93" t="s">
        <v>78</v>
      </c>
      <c r="C3" s="93" t="str">
        <f>IFERROR(VLOOKUP(B3,Pobočky!$A$1:$C$45,2,FALSE)," ")</f>
        <v>Jih</v>
      </c>
      <c r="D3" s="106" t="s">
        <v>554</v>
      </c>
      <c r="E3" s="106" t="s">
        <v>14</v>
      </c>
      <c r="F3" s="106" t="s">
        <v>130</v>
      </c>
      <c r="G3" s="10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1878</v>
      </c>
      <c r="H3" s="106">
        <v>39</v>
      </c>
      <c r="I3" s="106"/>
      <c r="J3" s="106">
        <v>86</v>
      </c>
      <c r="K3" s="106" t="s">
        <v>184</v>
      </c>
      <c r="L3" s="112">
        <v>0.7</v>
      </c>
    </row>
    <row r="4" spans="1:12" x14ac:dyDescent="0.35">
      <c r="A4" s="93">
        <f>IFERROR(VLOOKUP(B4,Pobočky!$A$1:$C$45,3,FALSE)," ")</f>
        <v>27</v>
      </c>
      <c r="B4" s="93" t="s">
        <v>78</v>
      </c>
      <c r="C4" s="93" t="str">
        <f>IFERROR(VLOOKUP(B4,Pobočky!$A$1:$C$45,2,FALSE)," ")</f>
        <v>Jih</v>
      </c>
      <c r="D4" t="s">
        <v>554</v>
      </c>
      <c r="E4" s="93" t="s">
        <v>14</v>
      </c>
      <c r="F4" t="s">
        <v>130</v>
      </c>
      <c r="G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1445</v>
      </c>
      <c r="H4">
        <v>30</v>
      </c>
      <c r="J4">
        <v>86</v>
      </c>
      <c r="K4" t="s">
        <v>555</v>
      </c>
      <c r="L4" s="112">
        <v>0.7</v>
      </c>
    </row>
    <row r="5" spans="1:12" x14ac:dyDescent="0.35">
      <c r="A5" s="93">
        <f>IFERROR(VLOOKUP(B5,Pobočky!$A$1:$C$45,3,FALSE)," ")</f>
        <v>27</v>
      </c>
      <c r="B5" s="93" t="s">
        <v>78</v>
      </c>
      <c r="C5" s="93" t="str">
        <f>IFERROR(VLOOKUP(B5,Pobočky!$A$1:$C$45,2,FALSE)," ")</f>
        <v>Jih</v>
      </c>
      <c r="D5" t="s">
        <v>554</v>
      </c>
      <c r="E5" s="106" t="s">
        <v>14</v>
      </c>
      <c r="F5" t="s">
        <v>130</v>
      </c>
      <c r="G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125</v>
      </c>
      <c r="H5">
        <v>4</v>
      </c>
      <c r="J5">
        <v>56</v>
      </c>
      <c r="K5" t="s">
        <v>556</v>
      </c>
      <c r="L5" s="112">
        <v>0.7</v>
      </c>
    </row>
    <row r="6" spans="1:12" x14ac:dyDescent="0.35">
      <c r="A6" s="93">
        <f>IFERROR(VLOOKUP(B6,Pobočky!$A$1:$C$45,3,FALSE)," ")</f>
        <v>27</v>
      </c>
      <c r="B6" s="93" t="s">
        <v>78</v>
      </c>
      <c r="C6" s="93" t="str">
        <f>IFERROR(VLOOKUP(B6,Pobočky!$A$1:$C$45,2,FALSE)," ")</f>
        <v>Jih</v>
      </c>
      <c r="D6" t="s">
        <v>554</v>
      </c>
      <c r="E6" s="93" t="s">
        <v>14</v>
      </c>
      <c r="F6" t="s">
        <v>130</v>
      </c>
      <c r="G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109</v>
      </c>
      <c r="H6">
        <v>3</v>
      </c>
      <c r="J6">
        <v>65</v>
      </c>
      <c r="K6" t="s">
        <v>557</v>
      </c>
      <c r="L6" s="112">
        <v>0.7</v>
      </c>
    </row>
    <row r="7" spans="1:12" x14ac:dyDescent="0.35">
      <c r="A7" s="93">
        <f>IFERROR(VLOOKUP(B7,Pobočky!$A$1:$C$45,3,FALSE)," ")</f>
        <v>27</v>
      </c>
      <c r="B7" s="93" t="s">
        <v>78</v>
      </c>
      <c r="C7" s="93" t="str">
        <f>IFERROR(VLOOKUP(B7,Pobočky!$A$1:$C$45,2,FALSE)," ")</f>
        <v>Jih</v>
      </c>
      <c r="D7" t="s">
        <v>554</v>
      </c>
      <c r="E7" s="105" t="s">
        <v>14</v>
      </c>
      <c r="F7" t="s">
        <v>97</v>
      </c>
      <c r="G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93</v>
      </c>
      <c r="H7">
        <v>3</v>
      </c>
      <c r="J7">
        <v>86</v>
      </c>
      <c r="K7" t="s">
        <v>101</v>
      </c>
      <c r="L7" s="112">
        <v>0.7</v>
      </c>
    </row>
    <row r="8" spans="1:12" x14ac:dyDescent="0.35">
      <c r="A8" s="93">
        <f>IFERROR(VLOOKUP(B8,Pobočky!$A$1:$C$45,3,FALSE)," ")</f>
        <v>27</v>
      </c>
      <c r="B8" s="93" t="s">
        <v>78</v>
      </c>
      <c r="C8" s="93" t="str">
        <f>IFERROR(VLOOKUP(B8,Pobočky!$A$1:$C$45,2,FALSE)," ")</f>
        <v>Jih</v>
      </c>
      <c r="D8" t="s">
        <v>554</v>
      </c>
      <c r="E8" s="106" t="s">
        <v>14</v>
      </c>
      <c r="F8" t="s">
        <v>261</v>
      </c>
      <c r="G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206</v>
      </c>
      <c r="H8">
        <v>4</v>
      </c>
      <c r="J8">
        <v>86</v>
      </c>
      <c r="L8" s="112">
        <v>0.7</v>
      </c>
    </row>
    <row r="9" spans="1:12" x14ac:dyDescent="0.35">
      <c r="A9" s="93">
        <f>IFERROR(VLOOKUP(B9,Pobočky!$A$1:$C$45,3,FALSE)," ")</f>
        <v>27</v>
      </c>
      <c r="B9" s="93" t="s">
        <v>78</v>
      </c>
      <c r="C9" s="93" t="str">
        <f>IFERROR(VLOOKUP(B9,Pobočky!$A$1:$C$45,2,FALSE)," ")</f>
        <v>Jih</v>
      </c>
      <c r="D9" t="s">
        <v>558</v>
      </c>
      <c r="E9" s="93" t="s">
        <v>20</v>
      </c>
      <c r="F9" t="s">
        <v>130</v>
      </c>
      <c r="G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9825</v>
      </c>
      <c r="H9">
        <v>204</v>
      </c>
      <c r="J9">
        <v>86</v>
      </c>
      <c r="L9" s="112">
        <v>0.7</v>
      </c>
    </row>
    <row r="10" spans="1:12" x14ac:dyDescent="0.35">
      <c r="A10" s="93">
        <f>IFERROR(VLOOKUP(B10,Pobočky!$A$1:$C$45,3,FALSE)," ")</f>
        <v>27</v>
      </c>
      <c r="B10" s="93" t="s">
        <v>78</v>
      </c>
      <c r="C10" s="93" t="str">
        <f>IFERROR(VLOOKUP(B10,Pobočky!$A$1:$C$45,2,FALSE)," ")</f>
        <v>Jih</v>
      </c>
      <c r="D10" t="s">
        <v>558</v>
      </c>
      <c r="E10" s="106" t="s">
        <v>20</v>
      </c>
      <c r="F10" t="s">
        <v>97</v>
      </c>
      <c r="G1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31</v>
      </c>
      <c r="H10">
        <v>1</v>
      </c>
      <c r="J10">
        <v>86</v>
      </c>
      <c r="K10" t="s">
        <v>224</v>
      </c>
      <c r="L10" s="112">
        <v>0.7</v>
      </c>
    </row>
    <row r="11" spans="1:12" x14ac:dyDescent="0.35">
      <c r="A11" s="93">
        <f>IFERROR(VLOOKUP(B11,Pobočky!$A$1:$C$45,3,FALSE)," ")</f>
        <v>27</v>
      </c>
      <c r="B11" s="93" t="s">
        <v>78</v>
      </c>
      <c r="C11" s="93" t="str">
        <f>IFERROR(VLOOKUP(B11,Pobočky!$A$1:$C$45,2,FALSE)," ")</f>
        <v>Jih</v>
      </c>
      <c r="D11" t="s">
        <v>558</v>
      </c>
      <c r="E11" s="93" t="s">
        <v>20</v>
      </c>
      <c r="F11" t="s">
        <v>97</v>
      </c>
      <c r="G1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31</v>
      </c>
      <c r="H11">
        <v>1</v>
      </c>
      <c r="J11">
        <v>86</v>
      </c>
      <c r="K11" t="s">
        <v>225</v>
      </c>
      <c r="L11" s="112">
        <v>0.7</v>
      </c>
    </row>
    <row r="12" spans="1:12" x14ac:dyDescent="0.35">
      <c r="A12" s="93">
        <f>IFERROR(VLOOKUP(B12,Pobočky!$A$1:$C$45,3,FALSE)," ")</f>
        <v>27</v>
      </c>
      <c r="B12" s="93" t="s">
        <v>78</v>
      </c>
      <c r="C12" s="93" t="str">
        <f>IFERROR(VLOOKUP(B12,Pobočky!$A$1:$C$45,2,FALSE)," ")</f>
        <v>Jih</v>
      </c>
      <c r="D12" t="s">
        <v>558</v>
      </c>
      <c r="E12" s="106" t="s">
        <v>20</v>
      </c>
      <c r="F12" t="s">
        <v>97</v>
      </c>
      <c r="G1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31</v>
      </c>
      <c r="H12">
        <v>1</v>
      </c>
      <c r="J12" s="106">
        <v>86</v>
      </c>
      <c r="K12" t="s">
        <v>226</v>
      </c>
      <c r="L12" s="112">
        <v>0.7</v>
      </c>
    </row>
    <row r="13" spans="1:12" x14ac:dyDescent="0.35">
      <c r="A13" s="93">
        <f>IFERROR(VLOOKUP(B13,Pobočky!$A$1:$C$45,3,FALSE)," ")</f>
        <v>27</v>
      </c>
      <c r="B13" s="93" t="s">
        <v>78</v>
      </c>
      <c r="C13" s="93" t="str">
        <f>IFERROR(VLOOKUP(B13,Pobočky!$A$1:$C$45,2,FALSE)," ")</f>
        <v>Jih</v>
      </c>
      <c r="D13" t="s">
        <v>558</v>
      </c>
      <c r="E13" t="s">
        <v>20</v>
      </c>
      <c r="F13" t="s">
        <v>97</v>
      </c>
      <c r="G1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217</v>
      </c>
      <c r="H13">
        <v>7</v>
      </c>
      <c r="J13">
        <v>86</v>
      </c>
      <c r="K13" t="s">
        <v>227</v>
      </c>
      <c r="L13" s="112">
        <v>0.7</v>
      </c>
    </row>
    <row r="14" spans="1:12" x14ac:dyDescent="0.35">
      <c r="A14" s="93">
        <f>IFERROR(VLOOKUP(B14,Pobočky!$A$1:$C$45,3,FALSE)," ")</f>
        <v>27</v>
      </c>
      <c r="B14" s="93" t="s">
        <v>78</v>
      </c>
      <c r="C14" s="93" t="str">
        <f>IFERROR(VLOOKUP(B14,Pobočky!$A$1:$C$45,2,FALSE)," ")</f>
        <v>Jih</v>
      </c>
      <c r="D14" t="s">
        <v>558</v>
      </c>
      <c r="E14" t="s">
        <v>20</v>
      </c>
      <c r="F14" t="s">
        <v>97</v>
      </c>
      <c r="G1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31</v>
      </c>
      <c r="H14">
        <v>1</v>
      </c>
      <c r="J14">
        <v>86</v>
      </c>
      <c r="K14" t="s">
        <v>228</v>
      </c>
      <c r="L14" s="112">
        <v>0.7</v>
      </c>
    </row>
    <row r="15" spans="1:12" x14ac:dyDescent="0.35">
      <c r="A15" s="93">
        <f>IFERROR(VLOOKUP(B15,Pobočky!$A$1:$C$45,3,FALSE)," ")</f>
        <v>27</v>
      </c>
      <c r="B15" s="93" t="s">
        <v>78</v>
      </c>
      <c r="C15" s="93" t="str">
        <f>IFERROR(VLOOKUP(B15,Pobočky!$A$1:$C$45,2,FALSE)," ")</f>
        <v>Jih</v>
      </c>
      <c r="D15" t="s">
        <v>558</v>
      </c>
      <c r="E15" t="s">
        <v>20</v>
      </c>
      <c r="F15" t="s">
        <v>97</v>
      </c>
      <c r="G1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31</v>
      </c>
      <c r="H15">
        <v>1</v>
      </c>
      <c r="J15">
        <v>86</v>
      </c>
      <c r="K15" t="s">
        <v>559</v>
      </c>
      <c r="L15" s="112">
        <v>0.7</v>
      </c>
    </row>
    <row r="16" spans="1:12" x14ac:dyDescent="0.35">
      <c r="A16" s="93">
        <f>IFERROR(VLOOKUP(B16,Pobočky!$A$1:$C$45,3,FALSE)," ")</f>
        <v>27</v>
      </c>
      <c r="B16" s="93" t="s">
        <v>78</v>
      </c>
      <c r="C16" s="93" t="str">
        <f>IFERROR(VLOOKUP(B16,Pobočky!$A$1:$C$45,2,FALSE)," ")</f>
        <v>Jih</v>
      </c>
      <c r="D16" t="s">
        <v>560</v>
      </c>
      <c r="E16" t="s">
        <v>20</v>
      </c>
      <c r="F16" t="s">
        <v>130</v>
      </c>
      <c r="G1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241</v>
      </c>
      <c r="H16">
        <v>5</v>
      </c>
      <c r="J16">
        <v>86</v>
      </c>
      <c r="K16" t="s">
        <v>557</v>
      </c>
      <c r="L16" s="112">
        <v>0.5</v>
      </c>
    </row>
    <row r="17" spans="1:12" x14ac:dyDescent="0.35">
      <c r="A17" s="93">
        <f>IFERROR(VLOOKUP(B17,Pobočky!$A$1:$C$45,3,FALSE)," ")</f>
        <v>27</v>
      </c>
      <c r="B17" s="93" t="s">
        <v>78</v>
      </c>
      <c r="C17" s="93" t="str">
        <f>IFERROR(VLOOKUP(B17,Pobočky!$A$1:$C$45,2,FALSE)," ")</f>
        <v>Jih</v>
      </c>
      <c r="D17" t="s">
        <v>561</v>
      </c>
      <c r="E17" t="s">
        <v>22</v>
      </c>
      <c r="F17" t="s">
        <v>140</v>
      </c>
      <c r="G1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320</v>
      </c>
      <c r="H17">
        <v>6</v>
      </c>
      <c r="J17">
        <v>86</v>
      </c>
      <c r="L17" s="112">
        <v>0.7</v>
      </c>
    </row>
    <row r="18" spans="1:12" x14ac:dyDescent="0.35">
      <c r="A18" s="93">
        <f>IFERROR(VLOOKUP(B18,Pobočky!$A$1:$C$45,3,FALSE)," ")</f>
        <v>27</v>
      </c>
      <c r="B18" s="93" t="s">
        <v>78</v>
      </c>
      <c r="C18" s="93" t="str">
        <f>IFERROR(VLOOKUP(B18,Pobočky!$A$1:$C$45,2,FALSE)," ")</f>
        <v>Jih</v>
      </c>
      <c r="D18" t="s">
        <v>561</v>
      </c>
      <c r="E18" t="s">
        <v>22</v>
      </c>
      <c r="F18" t="s">
        <v>143</v>
      </c>
      <c r="G1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1013</v>
      </c>
      <c r="H18">
        <v>31</v>
      </c>
      <c r="J18">
        <v>86</v>
      </c>
      <c r="L18" s="112">
        <v>0.7</v>
      </c>
    </row>
    <row r="19" spans="1:12" x14ac:dyDescent="0.35">
      <c r="A19" s="93">
        <f>IFERROR(VLOOKUP(B19,Pobočky!$A$1:$C$45,3,FALSE)," ")</f>
        <v>27</v>
      </c>
      <c r="B19" s="93" t="s">
        <v>78</v>
      </c>
      <c r="C19" s="93" t="str">
        <f>IFERROR(VLOOKUP(B19,Pobočky!$A$1:$C$45,2,FALSE)," ")</f>
        <v>Jih</v>
      </c>
      <c r="D19" t="s">
        <v>561</v>
      </c>
      <c r="E19" t="s">
        <v>22</v>
      </c>
      <c r="F19" t="s">
        <v>146</v>
      </c>
      <c r="G1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851</v>
      </c>
      <c r="H19">
        <v>18</v>
      </c>
      <c r="J19">
        <v>86</v>
      </c>
      <c r="L19" s="112">
        <v>0.7</v>
      </c>
    </row>
    <row r="20" spans="1:12" x14ac:dyDescent="0.35">
      <c r="A20" s="93">
        <f>IFERROR(VLOOKUP(B20,Pobočky!$A$1:$C$45,3,FALSE)," ")</f>
        <v>27</v>
      </c>
      <c r="B20" s="93" t="s">
        <v>78</v>
      </c>
      <c r="C20" s="93" t="str">
        <f>IFERROR(VLOOKUP(B20,Pobočky!$A$1:$C$45,2,FALSE)," ")</f>
        <v>Jih</v>
      </c>
      <c r="D20" t="s">
        <v>561</v>
      </c>
      <c r="E20" t="s">
        <v>22</v>
      </c>
      <c r="F20" t="s">
        <v>149</v>
      </c>
      <c r="G2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506</v>
      </c>
      <c r="H20">
        <v>14</v>
      </c>
      <c r="J20" s="106">
        <v>86</v>
      </c>
      <c r="L20" s="112">
        <v>0.7</v>
      </c>
    </row>
    <row r="21" spans="1:12" x14ac:dyDescent="0.35">
      <c r="A21" s="93">
        <f>IFERROR(VLOOKUP(B21,Pobočky!$A$1:$C$45,3,FALSE)," ")</f>
        <v>27</v>
      </c>
      <c r="B21" s="93" t="s">
        <v>78</v>
      </c>
      <c r="C21" s="93" t="str">
        <f>IFERROR(VLOOKUP(B21,Pobočky!$A$1:$C$45,2,FALSE)," ")</f>
        <v>Jih</v>
      </c>
      <c r="D21" t="s">
        <v>561</v>
      </c>
      <c r="E21" t="s">
        <v>22</v>
      </c>
      <c r="F21" t="s">
        <v>155</v>
      </c>
      <c r="G2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702</v>
      </c>
      <c r="H21">
        <v>16</v>
      </c>
      <c r="J21">
        <v>86</v>
      </c>
      <c r="L21" s="112">
        <v>0.7</v>
      </c>
    </row>
    <row r="22" spans="1:12" x14ac:dyDescent="0.35">
      <c r="A22" s="93">
        <f>IFERROR(VLOOKUP(B22,Pobočky!$A$1:$C$45,3,FALSE)," ")</f>
        <v>27</v>
      </c>
      <c r="B22" s="93" t="s">
        <v>78</v>
      </c>
      <c r="C22" s="93" t="str">
        <f>IFERROR(VLOOKUP(B22,Pobočky!$A$1:$C$45,2,FALSE)," ")</f>
        <v>Jih</v>
      </c>
      <c r="D22" t="s">
        <v>561</v>
      </c>
      <c r="E22" t="s">
        <v>22</v>
      </c>
      <c r="F22" t="s">
        <v>158</v>
      </c>
      <c r="G2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647</v>
      </c>
      <c r="H22">
        <v>16</v>
      </c>
      <c r="J22">
        <v>86</v>
      </c>
      <c r="L22" s="112">
        <v>0.7</v>
      </c>
    </row>
    <row r="23" spans="1:12" x14ac:dyDescent="0.35">
      <c r="A23" s="93">
        <f>IFERROR(VLOOKUP(B23,Pobočky!$A$1:$C$45,3,FALSE)," ")</f>
        <v>27</v>
      </c>
      <c r="B23" s="93" t="s">
        <v>78</v>
      </c>
      <c r="C23" s="93" t="str">
        <f>IFERROR(VLOOKUP(B23,Pobočky!$A$1:$C$45,2,FALSE)," ")</f>
        <v>Jih</v>
      </c>
      <c r="D23" t="s">
        <v>561</v>
      </c>
      <c r="E23" t="s">
        <v>22</v>
      </c>
      <c r="F23" t="s">
        <v>160</v>
      </c>
      <c r="G2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304</v>
      </c>
      <c r="H23">
        <v>6</v>
      </c>
      <c r="J23">
        <v>86</v>
      </c>
      <c r="L23" s="112">
        <v>0.7</v>
      </c>
    </row>
    <row r="24" spans="1:12" x14ac:dyDescent="0.35">
      <c r="A24" s="105">
        <f>IFERROR(VLOOKUP(B24,Pobočky!$A$1:$C$45,3,FALSE)," ")</f>
        <v>27</v>
      </c>
      <c r="B24" s="93" t="s">
        <v>78</v>
      </c>
      <c r="C24" s="93" t="str">
        <f>IFERROR(VLOOKUP(B24,Pobočky!$A$1:$C$45,2,FALSE)," ")</f>
        <v>Jih</v>
      </c>
      <c r="D24" t="s">
        <v>561</v>
      </c>
      <c r="E24" t="s">
        <v>22</v>
      </c>
      <c r="F24" t="s">
        <v>163</v>
      </c>
      <c r="G2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91</v>
      </c>
      <c r="H24">
        <v>2</v>
      </c>
      <c r="J24">
        <v>86</v>
      </c>
      <c r="L24" s="112">
        <v>0.7</v>
      </c>
    </row>
    <row r="25" spans="1:12" x14ac:dyDescent="0.35">
      <c r="A25" s="93">
        <f>IFERROR(VLOOKUP(B25,Pobočky!$A$1:$C$45,3,FALSE)," ")</f>
        <v>27</v>
      </c>
      <c r="B25" s="93" t="s">
        <v>78</v>
      </c>
      <c r="C25" s="93" t="str">
        <f>IFERROR(VLOOKUP(B25,Pobočky!$A$1:$C$45,2,FALSE)," ")</f>
        <v>Jih</v>
      </c>
      <c r="D25" t="s">
        <v>561</v>
      </c>
      <c r="E25" t="s">
        <v>22</v>
      </c>
      <c r="F25" t="s">
        <v>166</v>
      </c>
      <c r="G2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426</v>
      </c>
      <c r="H25">
        <v>9</v>
      </c>
      <c r="J25">
        <v>86</v>
      </c>
      <c r="L25" s="112">
        <v>0.7</v>
      </c>
    </row>
    <row r="26" spans="1:12" x14ac:dyDescent="0.35">
      <c r="A26" s="93">
        <f>IFERROR(VLOOKUP(B26,Pobočky!$A$1:$C$45,3,FALSE)," ")</f>
        <v>27</v>
      </c>
      <c r="B26" s="93" t="s">
        <v>78</v>
      </c>
      <c r="C26" s="93" t="str">
        <f>IFERROR(VLOOKUP(B26,Pobočky!$A$1:$C$45,2,FALSE)," ")</f>
        <v>Jih</v>
      </c>
      <c r="D26" t="s">
        <v>561</v>
      </c>
      <c r="E26" t="s">
        <v>22</v>
      </c>
      <c r="F26" t="s">
        <v>167</v>
      </c>
      <c r="G2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129</v>
      </c>
      <c r="H26">
        <v>3</v>
      </c>
      <c r="J26">
        <v>86</v>
      </c>
      <c r="L26" s="112">
        <v>0.7</v>
      </c>
    </row>
    <row r="27" spans="1:12" x14ac:dyDescent="0.35">
      <c r="A27" s="93">
        <f>IFERROR(VLOOKUP(B27,Pobočky!$A$1:$C$45,3,FALSE)," ")</f>
        <v>27</v>
      </c>
      <c r="B27" s="93" t="s">
        <v>78</v>
      </c>
      <c r="C27" s="93" t="str">
        <f>IFERROR(VLOOKUP(B27,Pobočky!$A$1:$C$45,2,FALSE)," ")</f>
        <v>Jih</v>
      </c>
      <c r="D27" t="s">
        <v>561</v>
      </c>
      <c r="E27" t="s">
        <v>22</v>
      </c>
      <c r="F27" t="s">
        <v>169</v>
      </c>
      <c r="G2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752</v>
      </c>
      <c r="H27">
        <v>19</v>
      </c>
      <c r="J27" s="93">
        <v>86</v>
      </c>
      <c r="L27" s="112">
        <v>0.7</v>
      </c>
    </row>
    <row r="28" spans="1:12" x14ac:dyDescent="0.35">
      <c r="A28" s="93">
        <f>IFERROR(VLOOKUP(B28,Pobočky!$A$1:$C$45,3,FALSE)," ")</f>
        <v>27</v>
      </c>
      <c r="B28" s="93" t="s">
        <v>78</v>
      </c>
      <c r="C28" s="93" t="str">
        <f>IFERROR(VLOOKUP(B28,Pobočky!$A$1:$C$45,2,FALSE)," ")</f>
        <v>Jih</v>
      </c>
      <c r="D28" t="s">
        <v>561</v>
      </c>
      <c r="E28" t="s">
        <v>22</v>
      </c>
      <c r="F28" t="s">
        <v>170</v>
      </c>
      <c r="G2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152</v>
      </c>
      <c r="H28">
        <v>3</v>
      </c>
      <c r="J28" s="106">
        <v>86</v>
      </c>
      <c r="L28" s="112">
        <v>0.7</v>
      </c>
    </row>
    <row r="29" spans="1:12" x14ac:dyDescent="0.35">
      <c r="A29" s="93">
        <f>IFERROR(VLOOKUP(B29,Pobočky!$A$1:$C$45,3,FALSE)," ")</f>
        <v>27</v>
      </c>
      <c r="B29" s="93" t="s">
        <v>78</v>
      </c>
      <c r="C29" s="93" t="str">
        <f>IFERROR(VLOOKUP(B29,Pobočky!$A$1:$C$45,2,FALSE)," ")</f>
        <v>Jih</v>
      </c>
      <c r="D29" t="s">
        <v>561</v>
      </c>
      <c r="E29" t="s">
        <v>22</v>
      </c>
      <c r="F29" t="s">
        <v>172</v>
      </c>
      <c r="G2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198</v>
      </c>
      <c r="H29">
        <v>5</v>
      </c>
      <c r="J29">
        <v>86</v>
      </c>
      <c r="L29" s="112">
        <v>0.7</v>
      </c>
    </row>
    <row r="30" spans="1:12" x14ac:dyDescent="0.35">
      <c r="A30" s="93">
        <f>IFERROR(VLOOKUP(B30,Pobočky!$A$1:$C$45,3,FALSE)," ")</f>
        <v>27</v>
      </c>
      <c r="B30" s="93" t="s">
        <v>78</v>
      </c>
      <c r="C30" s="93" t="str">
        <f>IFERROR(VLOOKUP(B30,Pobočky!$A$1:$C$45,2,FALSE)," ")</f>
        <v>Jih</v>
      </c>
      <c r="D30" t="s">
        <v>561</v>
      </c>
      <c r="E30" t="s">
        <v>22</v>
      </c>
      <c r="F30" t="s">
        <v>173</v>
      </c>
      <c r="G3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217</v>
      </c>
      <c r="H30">
        <v>6</v>
      </c>
      <c r="J30">
        <v>86</v>
      </c>
      <c r="L30" s="112">
        <v>0.7</v>
      </c>
    </row>
    <row r="31" spans="1:12" x14ac:dyDescent="0.35">
      <c r="A31" s="93">
        <f>IFERROR(VLOOKUP(B31,Pobočky!$A$1:$C$45,3,FALSE)," ")</f>
        <v>27</v>
      </c>
      <c r="B31" s="93" t="s">
        <v>78</v>
      </c>
      <c r="C31" s="93" t="str">
        <f>IFERROR(VLOOKUP(B31,Pobočky!$A$1:$C$45,2,FALSE)," ")</f>
        <v>Jih</v>
      </c>
      <c r="D31" t="s">
        <v>561</v>
      </c>
      <c r="E31" t="s">
        <v>22</v>
      </c>
      <c r="F31" t="s">
        <v>174</v>
      </c>
      <c r="G3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335</v>
      </c>
      <c r="H31">
        <v>10</v>
      </c>
      <c r="J31">
        <v>86</v>
      </c>
      <c r="L31" s="112">
        <v>0.7</v>
      </c>
    </row>
    <row r="32" spans="1:12" x14ac:dyDescent="0.35">
      <c r="A32" s="93">
        <f>IFERROR(VLOOKUP(B32,Pobočky!$A$1:$C$45,3,FALSE)," ")</f>
        <v>27</v>
      </c>
      <c r="B32" s="93" t="s">
        <v>78</v>
      </c>
      <c r="C32" s="93" t="str">
        <f>IFERROR(VLOOKUP(B32,Pobočky!$A$1:$C$45,2,FALSE)," ")</f>
        <v>Jih</v>
      </c>
      <c r="D32" t="s">
        <v>561</v>
      </c>
      <c r="E32" t="s">
        <v>22</v>
      </c>
      <c r="F32" t="s">
        <v>175</v>
      </c>
      <c r="G3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241</v>
      </c>
      <c r="H32">
        <v>5</v>
      </c>
      <c r="J32">
        <v>86</v>
      </c>
      <c r="L32" s="112">
        <v>0.7</v>
      </c>
    </row>
    <row r="33" spans="1:12" x14ac:dyDescent="0.35">
      <c r="A33" s="93">
        <f>IFERROR(VLOOKUP(B33,Pobočky!$A$1:$C$45,3,FALSE)," ")</f>
        <v>27</v>
      </c>
      <c r="B33" s="93" t="s">
        <v>78</v>
      </c>
      <c r="C33" s="93" t="str">
        <f>IFERROR(VLOOKUP(B33,Pobočky!$A$1:$C$45,2,FALSE)," ")</f>
        <v>Jih</v>
      </c>
      <c r="D33" t="s">
        <v>561</v>
      </c>
      <c r="E33" t="s">
        <v>22</v>
      </c>
      <c r="F33" t="s">
        <v>176</v>
      </c>
      <c r="G3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230</v>
      </c>
      <c r="H33">
        <v>4</v>
      </c>
      <c r="J33">
        <v>86</v>
      </c>
      <c r="L33" s="112">
        <v>0.7</v>
      </c>
    </row>
    <row r="34" spans="1:12" x14ac:dyDescent="0.35">
      <c r="A34" s="93">
        <f>IFERROR(VLOOKUP(B34,Pobočky!$A$1:$C$45,3,FALSE)," ")</f>
        <v>27</v>
      </c>
      <c r="B34" s="93" t="s">
        <v>78</v>
      </c>
      <c r="C34" s="93" t="str">
        <f>IFERROR(VLOOKUP(B34,Pobočky!$A$1:$C$45,2,FALSE)," ")</f>
        <v>Jih</v>
      </c>
      <c r="D34" t="s">
        <v>562</v>
      </c>
      <c r="E34" t="s">
        <v>28</v>
      </c>
      <c r="F34" t="s">
        <v>140</v>
      </c>
      <c r="G3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160</v>
      </c>
      <c r="H34">
        <v>3</v>
      </c>
      <c r="J34" s="93">
        <v>86</v>
      </c>
      <c r="L34" s="112">
        <v>0.6</v>
      </c>
    </row>
    <row r="35" spans="1:12" x14ac:dyDescent="0.35">
      <c r="A35" s="93">
        <f>IFERROR(VLOOKUP(B35,Pobočky!$A$1:$C$45,3,FALSE)," ")</f>
        <v>27</v>
      </c>
      <c r="B35" s="93" t="s">
        <v>78</v>
      </c>
      <c r="C35" s="93" t="str">
        <f>IFERROR(VLOOKUP(B35,Pobočky!$A$1:$C$45,2,FALSE)," ")</f>
        <v>Jih</v>
      </c>
      <c r="D35" t="s">
        <v>562</v>
      </c>
      <c r="E35" t="s">
        <v>28</v>
      </c>
      <c r="F35" t="s">
        <v>143</v>
      </c>
      <c r="G3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98</v>
      </c>
      <c r="H35">
        <v>3</v>
      </c>
      <c r="J35" s="106">
        <v>86</v>
      </c>
      <c r="L35" s="112">
        <v>0.6</v>
      </c>
    </row>
    <row r="36" spans="1:12" x14ac:dyDescent="0.35">
      <c r="A36" s="93">
        <f>IFERROR(VLOOKUP(B36,Pobočky!$A$1:$C$45,3,FALSE)," ")</f>
        <v>27</v>
      </c>
      <c r="B36" s="93" t="s">
        <v>78</v>
      </c>
      <c r="C36" s="93" t="str">
        <f>IFERROR(VLOOKUP(B36,Pobočky!$A$1:$C$45,2,FALSE)," ")</f>
        <v>Jih</v>
      </c>
      <c r="D36" t="s">
        <v>562</v>
      </c>
      <c r="E36" t="s">
        <v>28</v>
      </c>
      <c r="F36" t="s">
        <v>146</v>
      </c>
      <c r="G3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95</v>
      </c>
      <c r="H36">
        <v>2</v>
      </c>
      <c r="J36">
        <v>86</v>
      </c>
      <c r="L36" s="112">
        <v>0.6</v>
      </c>
    </row>
    <row r="37" spans="1:12" x14ac:dyDescent="0.35">
      <c r="A37" s="93">
        <f>IFERROR(VLOOKUP(B37,Pobočky!$A$1:$C$45,3,FALSE)," ")</f>
        <v>27</v>
      </c>
      <c r="B37" s="93" t="s">
        <v>78</v>
      </c>
      <c r="C37" s="93" t="str">
        <f>IFERROR(VLOOKUP(B37,Pobočky!$A$1:$C$45,2,FALSE)," ")</f>
        <v>Jih</v>
      </c>
      <c r="D37" t="s">
        <v>562</v>
      </c>
      <c r="E37" t="s">
        <v>28</v>
      </c>
      <c r="F37" t="s">
        <v>149</v>
      </c>
      <c r="G3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36</v>
      </c>
      <c r="H37">
        <v>1</v>
      </c>
      <c r="J37">
        <v>86</v>
      </c>
      <c r="K37" t="s">
        <v>272</v>
      </c>
      <c r="L37" s="112">
        <v>0.6</v>
      </c>
    </row>
    <row r="38" spans="1:12" x14ac:dyDescent="0.35">
      <c r="A38" s="93">
        <f>IFERROR(VLOOKUP(B38,Pobočky!$A$1:$C$45,3,FALSE)," ")</f>
        <v>27</v>
      </c>
      <c r="B38" s="93" t="s">
        <v>78</v>
      </c>
      <c r="C38" s="93" t="str">
        <f>IFERROR(VLOOKUP(B38,Pobočky!$A$1:$C$45,2,FALSE)," ")</f>
        <v>Jih</v>
      </c>
      <c r="D38" t="s">
        <v>562</v>
      </c>
      <c r="E38" t="s">
        <v>28</v>
      </c>
      <c r="F38" t="s">
        <v>155</v>
      </c>
      <c r="G3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351</v>
      </c>
      <c r="H38">
        <v>8</v>
      </c>
      <c r="J38">
        <v>86</v>
      </c>
      <c r="L38" s="112">
        <v>0.6</v>
      </c>
    </row>
    <row r="39" spans="1:12" x14ac:dyDescent="0.35">
      <c r="A39" s="93">
        <f>IFERROR(VLOOKUP(B39,Pobočky!$A$1:$C$45,3,FALSE)," ")</f>
        <v>27</v>
      </c>
      <c r="B39" s="93" t="s">
        <v>78</v>
      </c>
      <c r="C39" s="93" t="str">
        <f>IFERROR(VLOOKUP(B39,Pobočky!$A$1:$C$45,2,FALSE)," ")</f>
        <v>Jih</v>
      </c>
      <c r="D39" t="s">
        <v>562</v>
      </c>
      <c r="E39" t="s">
        <v>28</v>
      </c>
      <c r="F39" t="s">
        <v>158</v>
      </c>
      <c r="G3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40</v>
      </c>
      <c r="H39">
        <v>1</v>
      </c>
      <c r="J39">
        <v>86</v>
      </c>
      <c r="L39" s="112">
        <v>0.6</v>
      </c>
    </row>
    <row r="40" spans="1:12" x14ac:dyDescent="0.35">
      <c r="A40" s="93">
        <f>IFERROR(VLOOKUP(B40,Pobočky!$A$1:$C$45,3,FALSE)," ")</f>
        <v>27</v>
      </c>
      <c r="B40" s="93" t="s">
        <v>78</v>
      </c>
      <c r="C40" s="93" t="str">
        <f>IFERROR(VLOOKUP(B40,Pobočky!$A$1:$C$45,2,FALSE)," ")</f>
        <v>Jih</v>
      </c>
      <c r="D40" t="s">
        <v>562</v>
      </c>
      <c r="E40" t="s">
        <v>28</v>
      </c>
      <c r="F40" t="s">
        <v>160</v>
      </c>
      <c r="G4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101</v>
      </c>
      <c r="H40">
        <v>2</v>
      </c>
      <c r="J40">
        <v>86</v>
      </c>
      <c r="L40" s="112">
        <v>0.6</v>
      </c>
    </row>
    <row r="41" spans="1:12" x14ac:dyDescent="0.35">
      <c r="A41" s="93">
        <f>IFERROR(VLOOKUP(B41,Pobočky!$A$1:$C$45,3,FALSE)," ")</f>
        <v>27</v>
      </c>
      <c r="B41" s="93" t="s">
        <v>78</v>
      </c>
      <c r="C41" s="93" t="str">
        <f>IFERROR(VLOOKUP(B41,Pobočky!$A$1:$C$45,2,FALSE)," ")</f>
        <v>Jih</v>
      </c>
      <c r="D41" t="s">
        <v>562</v>
      </c>
      <c r="E41" t="s">
        <v>28</v>
      </c>
      <c r="F41" t="s">
        <v>166</v>
      </c>
      <c r="G4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95</v>
      </c>
      <c r="H41">
        <v>2</v>
      </c>
      <c r="J41">
        <v>86</v>
      </c>
      <c r="L41" s="112">
        <v>0.6</v>
      </c>
    </row>
    <row r="42" spans="1:12" x14ac:dyDescent="0.35">
      <c r="A42" s="93">
        <f>IFERROR(VLOOKUP(B42,Pobočky!$A$1:$C$45,3,FALSE)," ")</f>
        <v>27</v>
      </c>
      <c r="B42" s="93" t="s">
        <v>78</v>
      </c>
      <c r="C42" s="93" t="str">
        <f>IFERROR(VLOOKUP(B42,Pobočky!$A$1:$C$45,2,FALSE)," ")</f>
        <v>Jih</v>
      </c>
      <c r="D42" t="s">
        <v>562</v>
      </c>
      <c r="E42" t="s">
        <v>28</v>
      </c>
      <c r="F42" t="s">
        <v>167</v>
      </c>
      <c r="G4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22</v>
      </c>
      <c r="H42">
        <v>0.5</v>
      </c>
      <c r="J42" s="93">
        <v>86</v>
      </c>
      <c r="L42" s="112">
        <v>0.6</v>
      </c>
    </row>
    <row r="43" spans="1:12" x14ac:dyDescent="0.35">
      <c r="A43" s="93">
        <f>IFERROR(VLOOKUP(B43,Pobočky!$A$1:$C$45,3,FALSE)," ")</f>
        <v>27</v>
      </c>
      <c r="B43" s="93" t="s">
        <v>78</v>
      </c>
      <c r="C43" s="93" t="str">
        <f>IFERROR(VLOOKUP(B43,Pobočky!$A$1:$C$45,2,FALSE)," ")</f>
        <v>Jih</v>
      </c>
      <c r="D43" t="s">
        <v>562</v>
      </c>
      <c r="E43" t="s">
        <v>28</v>
      </c>
      <c r="F43" t="s">
        <v>169</v>
      </c>
      <c r="G4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20</v>
      </c>
      <c r="H43">
        <v>0.5</v>
      </c>
      <c r="J43" s="106">
        <v>86</v>
      </c>
      <c r="L43" s="112">
        <v>0.6</v>
      </c>
    </row>
    <row r="44" spans="1:12" x14ac:dyDescent="0.35">
      <c r="A44" s="93">
        <f>IFERROR(VLOOKUP(B44,Pobočky!$A$1:$C$45,3,FALSE)," ")</f>
        <v>27</v>
      </c>
      <c r="B44" s="93" t="s">
        <v>78</v>
      </c>
      <c r="C44" s="93" t="str">
        <f>IFERROR(VLOOKUP(B44,Pobočky!$A$1:$C$45,2,FALSE)," ")</f>
        <v>Jih</v>
      </c>
      <c r="D44" t="s">
        <v>562</v>
      </c>
      <c r="E44" t="s">
        <v>28</v>
      </c>
      <c r="F44" t="s">
        <v>170</v>
      </c>
      <c r="G4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101</v>
      </c>
      <c r="H44">
        <v>2</v>
      </c>
      <c r="J44">
        <v>86</v>
      </c>
      <c r="L44" s="112">
        <v>0.6</v>
      </c>
    </row>
    <row r="45" spans="1:12" x14ac:dyDescent="0.35">
      <c r="A45" s="93">
        <f>IFERROR(VLOOKUP(B45,Pobočky!$A$1:$C$45,3,FALSE)," ")</f>
        <v>27</v>
      </c>
      <c r="B45" s="93" t="s">
        <v>78</v>
      </c>
      <c r="C45" s="93" t="str">
        <f>IFERROR(VLOOKUP(B45,Pobočky!$A$1:$C$45,2,FALSE)," ")</f>
        <v>Jih</v>
      </c>
      <c r="D45" t="s">
        <v>562</v>
      </c>
      <c r="E45" t="s">
        <v>28</v>
      </c>
      <c r="F45" t="s">
        <v>171</v>
      </c>
      <c r="G4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15</v>
      </c>
      <c r="H45">
        <v>1</v>
      </c>
      <c r="J45">
        <v>86</v>
      </c>
      <c r="L45" s="112">
        <v>0.6</v>
      </c>
    </row>
    <row r="46" spans="1:12" x14ac:dyDescent="0.35">
      <c r="A46" s="93">
        <f>IFERROR(VLOOKUP(B46,Pobočky!$A$1:$C$45,3,FALSE)," ")</f>
        <v>27</v>
      </c>
      <c r="B46" s="93" t="s">
        <v>78</v>
      </c>
      <c r="C46" s="93" t="str">
        <f>IFERROR(VLOOKUP(B46,Pobočky!$A$1:$C$45,2,FALSE)," ")</f>
        <v>Jih</v>
      </c>
      <c r="D46" t="s">
        <v>562</v>
      </c>
      <c r="E46" t="s">
        <v>28</v>
      </c>
      <c r="F46" t="s">
        <v>172</v>
      </c>
      <c r="G4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20</v>
      </c>
      <c r="H46">
        <v>0.5</v>
      </c>
      <c r="J46">
        <v>86</v>
      </c>
      <c r="L46" s="112">
        <v>0.6</v>
      </c>
    </row>
    <row r="47" spans="1:12" x14ac:dyDescent="0.35">
      <c r="A47" s="93">
        <f>IFERROR(VLOOKUP(B47,Pobočky!$A$1:$C$45,3,FALSE)," ")</f>
        <v>27</v>
      </c>
      <c r="B47" s="93" t="s">
        <v>78</v>
      </c>
      <c r="C47" s="93" t="str">
        <f>IFERROR(VLOOKUP(B47,Pobočky!$A$1:$C$45,2,FALSE)," ")</f>
        <v>Jih</v>
      </c>
      <c r="D47" t="s">
        <v>562</v>
      </c>
      <c r="E47" t="s">
        <v>28</v>
      </c>
      <c r="F47" t="s">
        <v>174</v>
      </c>
      <c r="G4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17</v>
      </c>
      <c r="H47">
        <v>0.5</v>
      </c>
      <c r="J47">
        <v>86</v>
      </c>
      <c r="L47" s="112">
        <v>0.6</v>
      </c>
    </row>
    <row r="48" spans="1:12" x14ac:dyDescent="0.35">
      <c r="A48" s="93">
        <f>IFERROR(VLOOKUP(B48,Pobočky!$A$1:$C$45,3,FALSE)," ")</f>
        <v>27</v>
      </c>
      <c r="B48" s="93" t="s">
        <v>78</v>
      </c>
      <c r="C48" s="93" t="str">
        <f>IFERROR(VLOOKUP(B48,Pobočky!$A$1:$C$45,2,FALSE)," ")</f>
        <v>Jih</v>
      </c>
      <c r="D48" t="s">
        <v>562</v>
      </c>
      <c r="E48" t="s">
        <v>28</v>
      </c>
      <c r="F48" t="s">
        <v>175</v>
      </c>
      <c r="G4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96</v>
      </c>
      <c r="H48">
        <v>2</v>
      </c>
      <c r="J48">
        <v>86</v>
      </c>
      <c r="L48" s="112">
        <v>0.6</v>
      </c>
    </row>
    <row r="49" spans="1:12" x14ac:dyDescent="0.35">
      <c r="A49" s="93">
        <f>IFERROR(VLOOKUP(B49,Pobočky!$A$1:$C$45,3,FALSE)," ")</f>
        <v>27</v>
      </c>
      <c r="B49" s="93" t="s">
        <v>78</v>
      </c>
      <c r="C49" s="93" t="str">
        <f>IFERROR(VLOOKUP(B49,Pobočky!$A$1:$C$45,2,FALSE)," ")</f>
        <v>Jih</v>
      </c>
      <c r="D49" t="s">
        <v>562</v>
      </c>
      <c r="E49" t="s">
        <v>28</v>
      </c>
      <c r="F49" t="s">
        <v>176</v>
      </c>
      <c r="G4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58</v>
      </c>
      <c r="H49">
        <v>1</v>
      </c>
      <c r="J49">
        <v>86</v>
      </c>
      <c r="L49" s="112">
        <v>0.6</v>
      </c>
    </row>
    <row r="50" spans="1:12" x14ac:dyDescent="0.35">
      <c r="A50" s="93">
        <f>IFERROR(VLOOKUP(B50,Pobočky!$A$1:$C$45,3,FALSE)," ")</f>
        <v>27</v>
      </c>
      <c r="B50" s="93" t="s">
        <v>78</v>
      </c>
      <c r="C50" s="93" t="str">
        <f>IFERROR(VLOOKUP(B50,Pobočky!$A$1:$C$45,2,FALSE)," ")</f>
        <v>Jih</v>
      </c>
      <c r="D50" t="s">
        <v>563</v>
      </c>
      <c r="E50" t="s">
        <v>20</v>
      </c>
      <c r="F50" t="s">
        <v>261</v>
      </c>
      <c r="G5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52</v>
      </c>
      <c r="H50">
        <v>1</v>
      </c>
      <c r="J50">
        <v>86</v>
      </c>
      <c r="K50" t="s">
        <v>545</v>
      </c>
      <c r="L50" s="112">
        <v>0.7</v>
      </c>
    </row>
    <row r="51" spans="1:12" x14ac:dyDescent="0.35">
      <c r="A51" s="93">
        <f>IFERROR(VLOOKUP(B51,Pobočky!$A$1:$C$45,3,FALSE)," ")</f>
        <v>27</v>
      </c>
      <c r="B51" s="93" t="s">
        <v>78</v>
      </c>
      <c r="C51" s="93" t="str">
        <f>IFERROR(VLOOKUP(B51,Pobočky!$A$1:$C$45,2,FALSE)," ")</f>
        <v>Jih</v>
      </c>
      <c r="D51" t="s">
        <v>563</v>
      </c>
      <c r="E51" t="s">
        <v>20</v>
      </c>
      <c r="F51" t="s">
        <v>261</v>
      </c>
      <c r="G5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568</v>
      </c>
      <c r="H51">
        <v>11</v>
      </c>
      <c r="J51">
        <v>86</v>
      </c>
      <c r="K51" t="s">
        <v>438</v>
      </c>
      <c r="L51" s="112">
        <v>0.7</v>
      </c>
    </row>
    <row r="52" spans="1:12" x14ac:dyDescent="0.35">
      <c r="A52" s="93">
        <f>IFERROR(VLOOKUP(B52,Pobočky!$A$1:$C$45,3,FALSE)," ")</f>
        <v>27</v>
      </c>
      <c r="B52" s="93" t="s">
        <v>78</v>
      </c>
      <c r="C52" s="93" t="str">
        <f>IFERROR(VLOOKUP(B52,Pobočky!$A$1:$C$45,2,FALSE)," ")</f>
        <v>Jih</v>
      </c>
      <c r="D52" t="s">
        <v>564</v>
      </c>
      <c r="G5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  <c r="K52" t="s">
        <v>565</v>
      </c>
      <c r="L52" s="112"/>
    </row>
    <row r="53" spans="1:12" x14ac:dyDescent="0.35">
      <c r="A53" s="93">
        <f>IFERROR(VLOOKUP(B53,Pobočky!$A$1:$C$45,3,FALSE)," ")</f>
        <v>27</v>
      </c>
      <c r="B53" s="93" t="s">
        <v>78</v>
      </c>
      <c r="C53" s="93" t="str">
        <f>IFERROR(VLOOKUP(B53,Pobočky!$A$1:$C$45,2,FALSE)," ")</f>
        <v>Jih</v>
      </c>
      <c r="D53" t="s">
        <v>566</v>
      </c>
      <c r="G5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929</v>
      </c>
      <c r="H53">
        <v>18</v>
      </c>
      <c r="J53">
        <v>86</v>
      </c>
      <c r="K53" t="s">
        <v>567</v>
      </c>
      <c r="L53" s="112"/>
    </row>
    <row r="54" spans="1:12" x14ac:dyDescent="0.35">
      <c r="A54" s="93">
        <f>IFERROR(VLOOKUP(B54,Pobočky!$A$1:$C$45,3,FALSE)," ")</f>
        <v>27</v>
      </c>
      <c r="B54" s="93" t="s">
        <v>78</v>
      </c>
      <c r="C54" s="93" t="str">
        <f>IFERROR(VLOOKUP(B54,Pobočky!$A$1:$C$45,2,FALSE)," ")</f>
        <v>Jih</v>
      </c>
      <c r="D54" t="s">
        <v>566</v>
      </c>
      <c r="G5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156</v>
      </c>
      <c r="H54">
        <v>4</v>
      </c>
      <c r="J54">
        <v>65</v>
      </c>
      <c r="L54" s="112"/>
    </row>
    <row r="55" spans="1:12" x14ac:dyDescent="0.35">
      <c r="A55" s="93">
        <f>IFERROR(VLOOKUP(B55,Pobočky!$A$1:$C$45,3,FALSE)," ")</f>
        <v>27</v>
      </c>
      <c r="B55" s="93" t="s">
        <v>78</v>
      </c>
      <c r="C55" s="93" t="str">
        <f>IFERROR(VLOOKUP(B55,Pobočky!$A$1:$C$45,2,FALSE)," ")</f>
        <v>Jih</v>
      </c>
      <c r="D55" t="s">
        <v>568</v>
      </c>
      <c r="G5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310</v>
      </c>
      <c r="H55">
        <v>6</v>
      </c>
      <c r="J55">
        <v>86</v>
      </c>
      <c r="K55" t="s">
        <v>569</v>
      </c>
      <c r="L55" s="112"/>
    </row>
    <row r="56" spans="1:12" x14ac:dyDescent="0.35">
      <c r="A56" s="93">
        <f>IFERROR(VLOOKUP(B56,Pobočky!$A$1:$C$45,3,FALSE)," ")</f>
        <v>27</v>
      </c>
      <c r="B56" s="93" t="s">
        <v>78</v>
      </c>
      <c r="C56" s="93" t="str">
        <f>IFERROR(VLOOKUP(B56,Pobočky!$A$1:$C$45,2,FALSE)," ")</f>
        <v>Jih</v>
      </c>
      <c r="D56" t="s">
        <v>570</v>
      </c>
      <c r="G5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206</v>
      </c>
      <c r="H56">
        <v>4</v>
      </c>
      <c r="J56">
        <v>86</v>
      </c>
      <c r="K56" t="s">
        <v>571</v>
      </c>
      <c r="L56" s="112"/>
    </row>
    <row r="57" spans="1:12" x14ac:dyDescent="0.35">
      <c r="A57" s="93">
        <v>27</v>
      </c>
      <c r="B57" s="93" t="s">
        <v>78</v>
      </c>
      <c r="C57" s="93" t="str">
        <f>IFERROR(VLOOKUP(B57,Pobočky!$A$1:$C$45,2,FALSE)," ")</f>
        <v>Jih</v>
      </c>
      <c r="D57" t="s">
        <v>315</v>
      </c>
      <c r="G5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464</v>
      </c>
      <c r="H57">
        <v>9</v>
      </c>
      <c r="J57">
        <v>86</v>
      </c>
      <c r="L57" s="112"/>
    </row>
    <row r="58" spans="1:12" x14ac:dyDescent="0.35">
      <c r="A58" s="93"/>
      <c r="B58" s="93"/>
      <c r="C58" s="93"/>
      <c r="G5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  <c r="L58" s="112"/>
    </row>
    <row r="59" spans="1:12" x14ac:dyDescent="0.35">
      <c r="A59" s="93"/>
      <c r="B59" s="93"/>
      <c r="C59" s="93"/>
      <c r="G5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  <c r="L59" s="112"/>
    </row>
    <row r="60" spans="1:12" x14ac:dyDescent="0.35">
      <c r="A60" s="93"/>
      <c r="B60" s="93"/>
      <c r="C60" s="93"/>
      <c r="G6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  <c r="L60" s="112"/>
    </row>
    <row r="61" spans="1:12" x14ac:dyDescent="0.35">
      <c r="A61" s="93"/>
      <c r="B61" s="93"/>
      <c r="C61" s="93"/>
      <c r="G6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  <c r="L61" s="112"/>
    </row>
    <row r="62" spans="1:12" x14ac:dyDescent="0.35">
      <c r="A62" s="93"/>
      <c r="B62" s="93"/>
      <c r="C62" s="93"/>
      <c r="G6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  <c r="L62" s="112"/>
    </row>
    <row r="63" spans="1:12" x14ac:dyDescent="0.35">
      <c r="A63" s="93"/>
      <c r="B63" s="93"/>
      <c r="C63" s="93"/>
      <c r="G6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  <c r="L63" s="112"/>
    </row>
    <row r="64" spans="1:12" x14ac:dyDescent="0.35">
      <c r="A64" s="93"/>
      <c r="B64" s="93"/>
      <c r="C64" s="93"/>
      <c r="G6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  <c r="L64" s="112"/>
    </row>
    <row r="65" spans="1:12" x14ac:dyDescent="0.35">
      <c r="A65" s="93"/>
      <c r="B65" s="93"/>
      <c r="C65" s="93"/>
      <c r="G6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  <c r="L65" s="112"/>
    </row>
    <row r="66" spans="1:12" x14ac:dyDescent="0.35">
      <c r="A66" s="93"/>
      <c r="B66" s="93"/>
      <c r="C66" s="93"/>
      <c r="G6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  <c r="L66" s="112"/>
    </row>
    <row r="67" spans="1:12" x14ac:dyDescent="0.35">
      <c r="A67" s="93"/>
      <c r="B67" s="93"/>
      <c r="C67" s="93"/>
      <c r="G6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  <c r="L67" s="112"/>
    </row>
    <row r="68" spans="1:12" x14ac:dyDescent="0.35">
      <c r="A68" s="93" t="str">
        <f>IFERROR(VLOOKUP(B68,Pobočky!$A$1:$C$45,3,FALSE)," ")</f>
        <v xml:space="preserve"> </v>
      </c>
      <c r="B68" s="93"/>
      <c r="C68" s="93" t="str">
        <f>IFERROR(VLOOKUP(B68,Pobočky!$A$1:$C$45,2,FALSE)," ")</f>
        <v xml:space="preserve"> </v>
      </c>
      <c r="G6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  <c r="L68" s="112"/>
    </row>
    <row r="69" spans="1:12" x14ac:dyDescent="0.35">
      <c r="A69" s="93" t="str">
        <f>IFERROR(VLOOKUP(B69,Pobočky!$A$1:$C$45,3,FALSE)," ")</f>
        <v xml:space="preserve"> </v>
      </c>
      <c r="B69" s="93"/>
      <c r="C69" s="93" t="str">
        <f>IFERROR(VLOOKUP(B69,Pobočky!$A$1:$C$45,2,FALSE)," ")</f>
        <v xml:space="preserve"> </v>
      </c>
      <c r="G6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  <c r="L69" s="112"/>
    </row>
    <row r="70" spans="1:12" x14ac:dyDescent="0.35">
      <c r="A70" s="93" t="str">
        <f>IFERROR(VLOOKUP(B70,Pobočky!$A$1:$C$45,3,FALSE)," ")</f>
        <v xml:space="preserve"> </v>
      </c>
      <c r="B70" s="93"/>
      <c r="C70" s="93" t="str">
        <f>IFERROR(VLOOKUP(B70,Pobočky!$A$1:$C$45,2,FALSE)," ")</f>
        <v xml:space="preserve"> </v>
      </c>
      <c r="G7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  <c r="L70" s="112"/>
    </row>
    <row r="71" spans="1:12" x14ac:dyDescent="0.35">
      <c r="A71" s="93" t="str">
        <f>IFERROR(VLOOKUP(B71,Pobočky!$A$1:$C$45,3,FALSE)," ")</f>
        <v xml:space="preserve"> </v>
      </c>
      <c r="B71" s="93"/>
      <c r="C71" s="93" t="str">
        <f>IFERROR(VLOOKUP(B71,Pobočky!$A$1:$C$45,2,FALSE)," ")</f>
        <v xml:space="preserve"> </v>
      </c>
      <c r="G7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  <c r="L71" s="112"/>
    </row>
    <row r="72" spans="1:12" x14ac:dyDescent="0.35">
      <c r="A72" s="93" t="str">
        <f>IFERROR(VLOOKUP(B72,Pobočky!$A$1:$C$45,3,FALSE)," ")</f>
        <v xml:space="preserve"> </v>
      </c>
      <c r="B72" s="93"/>
      <c r="C72" s="93" t="str">
        <f>IFERROR(VLOOKUP(B72,Pobočky!$A$1:$C$45,2,FALSE)," ")</f>
        <v xml:space="preserve"> </v>
      </c>
      <c r="G7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  <c r="L72" s="112"/>
    </row>
    <row r="73" spans="1:12" x14ac:dyDescent="0.35">
      <c r="A73" s="93" t="str">
        <f>IFERROR(VLOOKUP(B73,Pobočky!$A$1:$C$45,3,FALSE)," ")</f>
        <v xml:space="preserve"> </v>
      </c>
      <c r="B73" s="93"/>
      <c r="C73" s="93" t="str">
        <f>IFERROR(VLOOKUP(B73,Pobočky!$A$1:$C$45,2,FALSE)," ")</f>
        <v xml:space="preserve"> </v>
      </c>
      <c r="G7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  <c r="L73" s="112"/>
    </row>
    <row r="74" spans="1:12" x14ac:dyDescent="0.35">
      <c r="A74" s="93" t="str">
        <f>IFERROR(VLOOKUP(B74,Pobočky!$A$1:$C$45,3,FALSE)," ")</f>
        <v xml:space="preserve"> </v>
      </c>
      <c r="B74" s="93"/>
      <c r="C74" s="93" t="str">
        <f>IFERROR(VLOOKUP(B74,Pobočky!$A$1:$C$45,2,FALSE)," ")</f>
        <v xml:space="preserve"> </v>
      </c>
      <c r="G7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  <c r="L74" s="112"/>
    </row>
    <row r="75" spans="1:12" x14ac:dyDescent="0.35">
      <c r="A75" s="93" t="str">
        <f>IFERROR(VLOOKUP(B75,Pobočky!$A$1:$C$45,3,FALSE)," ")</f>
        <v xml:space="preserve"> </v>
      </c>
      <c r="B75" s="93"/>
      <c r="C75" s="93" t="str">
        <f>IFERROR(VLOOKUP(B75,Pobočky!$A$1:$C$45,2,FALSE)," ")</f>
        <v xml:space="preserve"> </v>
      </c>
      <c r="G7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  <c r="L75" s="112"/>
    </row>
    <row r="76" spans="1:12" x14ac:dyDescent="0.35">
      <c r="A76" s="93" t="str">
        <f>IFERROR(VLOOKUP(B76,Pobočky!$A$1:$C$45,3,FALSE)," ")</f>
        <v xml:space="preserve"> </v>
      </c>
      <c r="B76" s="93"/>
      <c r="C76" s="93" t="str">
        <f>IFERROR(VLOOKUP(B76,Pobočky!$A$1:$C$45,2,FALSE)," ")</f>
        <v xml:space="preserve"> </v>
      </c>
      <c r="G7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  <c r="L76" s="112"/>
    </row>
    <row r="77" spans="1:12" x14ac:dyDescent="0.35">
      <c r="A77" s="93" t="str">
        <f>IFERROR(VLOOKUP(B77,Pobočky!$A$1:$C$45,3,FALSE)," ")</f>
        <v xml:space="preserve"> </v>
      </c>
      <c r="B77" s="93"/>
      <c r="C77" s="93" t="str">
        <f>IFERROR(VLOOKUP(B77,Pobočky!$A$1:$C$45,2,FALSE)," ")</f>
        <v xml:space="preserve"> </v>
      </c>
      <c r="G7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  <c r="L77" s="112"/>
    </row>
    <row r="78" spans="1:12" x14ac:dyDescent="0.35">
      <c r="A78" s="93" t="str">
        <f>IFERROR(VLOOKUP(B78,Pobočky!$A$1:$C$45,3,FALSE)," ")</f>
        <v xml:space="preserve"> </v>
      </c>
      <c r="B78" s="93"/>
      <c r="C78" s="93" t="str">
        <f>IFERROR(VLOOKUP(B78,Pobočky!$A$1:$C$45,2,FALSE)," ")</f>
        <v xml:space="preserve"> </v>
      </c>
      <c r="G7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79" spans="1:12" x14ac:dyDescent="0.35">
      <c r="A79" s="93" t="str">
        <f>IFERROR(VLOOKUP(B79,Pobočky!$A$1:$C$45,3,FALSE)," ")</f>
        <v xml:space="preserve"> </v>
      </c>
      <c r="B79" s="93"/>
      <c r="C79" s="93" t="str">
        <f>IFERROR(VLOOKUP(B79,Pobočky!$A$1:$C$45,2,FALSE)," ")</f>
        <v xml:space="preserve"> </v>
      </c>
      <c r="G7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80" spans="1:12" x14ac:dyDescent="0.35">
      <c r="A80" s="93" t="str">
        <f>IFERROR(VLOOKUP(B80,Pobočky!$A$1:$C$45,3,FALSE)," ")</f>
        <v xml:space="preserve"> </v>
      </c>
      <c r="B80" s="93"/>
      <c r="C80" s="93" t="str">
        <f>IFERROR(VLOOKUP(B80,Pobočky!$A$1:$C$45,2,FALSE)," ")</f>
        <v xml:space="preserve"> </v>
      </c>
      <c r="G8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81" spans="1:7" x14ac:dyDescent="0.35">
      <c r="A81" s="93" t="str">
        <f>IFERROR(VLOOKUP(B81,Pobočky!$A$1:$C$45,3,FALSE)," ")</f>
        <v xml:space="preserve"> </v>
      </c>
      <c r="B81" s="93"/>
      <c r="C81" s="93" t="str">
        <f>IFERROR(VLOOKUP(B81,Pobočky!$A$1:$C$45,2,FALSE)," ")</f>
        <v xml:space="preserve"> </v>
      </c>
      <c r="G8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82" spans="1:7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  <c r="G8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83" spans="1:7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  <c r="G8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84" spans="1:7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G8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85" spans="1:7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86" spans="1:7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87" spans="1:7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88" spans="1:7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89" spans="1:7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90" spans="1:7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91" spans="1:7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92" spans="1:7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93" spans="1:7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94" spans="1:7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95" spans="1:7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96" spans="1:7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411" spans="1:7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  <c r="G411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412" spans="1:7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  <c r="G412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413" spans="1:7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  <c r="G413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414" spans="1:7" x14ac:dyDescent="0.35">
      <c r="A414" s="93" t="str">
        <f>IFERROR(VLOOKUP(B414,Pobočky!$A$1:$C$45,3,FALSE)," ")</f>
        <v xml:space="preserve"> </v>
      </c>
      <c r="B414" s="93"/>
      <c r="C414" s="93" t="str">
        <f>IFERROR(VLOOKUP(B414,Pobočky!$A$1:$C$45,2,FALSE)," ")</f>
        <v xml:space="preserve"> </v>
      </c>
      <c r="G414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415" spans="1:7" x14ac:dyDescent="0.35">
      <c r="A415" s="93" t="str">
        <f>IFERROR(VLOOKUP(B415,Pobočky!$A$1:$C$45,3,FALSE)," ")</f>
        <v xml:space="preserve"> </v>
      </c>
      <c r="B415" s="93"/>
      <c r="C415" s="93" t="str">
        <f>IFERROR(VLOOKUP(B415,Pobočky!$A$1:$C$45,2,FALSE)," ")</f>
        <v xml:space="preserve"> </v>
      </c>
      <c r="G415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416" spans="1:7" x14ac:dyDescent="0.35">
      <c r="A416" s="93" t="str">
        <f>IFERROR(VLOOKUP(B416,Pobočky!$A$1:$C$45,3,FALSE)," ")</f>
        <v xml:space="preserve"> </v>
      </c>
      <c r="B416" s="93"/>
      <c r="C416" s="93" t="str">
        <f>IFERROR(VLOOKUP(B416,Pobočky!$A$1:$C$45,2,FALSE)," ")</f>
        <v xml:space="preserve"> </v>
      </c>
      <c r="G416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  <row r="417" spans="1:7" x14ac:dyDescent="0.35">
      <c r="A417" s="105" t="str">
        <f>IFERROR(VLOOKUP(B417,Pobočky!$A$1:$C$45,3,FALSE)," ")</f>
        <v xml:space="preserve"> </v>
      </c>
      <c r="B417" s="105"/>
      <c r="C417" s="105" t="str">
        <f>IFERROR(VLOOKUP(B417,Pobočky!$A$1:$C$45,2,FALSE)," ")</f>
        <v xml:space="preserve"> </v>
      </c>
      <c r="G417">
        <f>ROUND(Tabulka578910111213141516171819202122232425262728293031323334353637[[#This Row],[Kapacita - počet polic]]*Tabulka578910111213141516171819202122232425262728293031323334353637[[#This Row],[Kapacita - rozměr polic]]*IFERROR(VLOOKUP(Tabulka578910111213141516171819202122232425262728293031323334353637[[#This Row],[Označení]],OCHy[#All],2,FALSE),0.6),0)</f>
        <v>0</v>
      </c>
    </row>
  </sheetData>
  <dataValidations count="2">
    <dataValidation type="list" allowBlank="1" showInputMessage="1" showErrorMessage="1" sqref="L2:L417">
      <formula1>"0 %,10 %,20 %,30 %,40 %,50 %,60 %,70 %,80 %,90 %,100 %"</formula1>
    </dataValidation>
    <dataValidation type="list" allowBlank="1" showInputMessage="1" showErrorMessage="1" sqref="E2:E417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B2:B417</xm:sqref>
        </x14:dataValidation>
        <x14:dataValidation type="list" allowBlank="1" showInputMessage="1" showErrorMessage="1">
          <x14:formula1>
            <xm:f>Označení!$F$2:$F$50</xm:f>
          </x14:formula1>
          <xm:sqref>F2:F417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L420"/>
  <sheetViews>
    <sheetView topLeftCell="C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25.7265625" customWidth="1"/>
    <col min="5" max="5" width="14.54296875" customWidth="1"/>
    <col min="6" max="6" width="60" bestFit="1" customWidth="1"/>
    <col min="7" max="7" width="16.26953125" bestFit="1" customWidth="1"/>
    <col min="8" max="8" width="21.08984375" bestFit="1" customWidth="1"/>
    <col min="9" max="9" width="18" customWidth="1"/>
    <col min="10" max="10" width="13.81640625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f>IFERROR(VLOOKUP(B2,Pobočky!$A$1:$C$45,3,FALSE)," ")</f>
        <v>25</v>
      </c>
      <c r="B2" s="93" t="s">
        <v>77</v>
      </c>
      <c r="C2" s="93" t="str">
        <f>IFERROR(VLOOKUP(B2,Pobočky!$A$1:$C$45,2,FALSE)," ")</f>
        <v>Jih</v>
      </c>
      <c r="D2" s="93" t="s">
        <v>572</v>
      </c>
      <c r="E2" s="93" t="s">
        <v>20</v>
      </c>
      <c r="F2" t="s">
        <v>130</v>
      </c>
      <c r="G2" s="9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4623</v>
      </c>
      <c r="H2" s="93">
        <v>96</v>
      </c>
      <c r="I2" s="93"/>
      <c r="J2" s="93">
        <v>86</v>
      </c>
      <c r="K2" s="93"/>
      <c r="L2" s="112">
        <v>0.7</v>
      </c>
    </row>
    <row r="3" spans="1:12" x14ac:dyDescent="0.35">
      <c r="A3" s="93">
        <f>IFERROR(VLOOKUP(B3,Pobočky!$A$1:$C$45,3,FALSE)," ")</f>
        <v>25</v>
      </c>
      <c r="B3" s="93" t="s">
        <v>77</v>
      </c>
      <c r="C3" s="93" t="str">
        <f>IFERROR(VLOOKUP(B3,Pobočky!$A$1:$C$45,2,FALSE)," ")</f>
        <v>Jih</v>
      </c>
      <c r="D3" s="144" t="s">
        <v>572</v>
      </c>
      <c r="E3" s="144" t="s">
        <v>20</v>
      </c>
      <c r="F3" s="118" t="s">
        <v>130</v>
      </c>
      <c r="G3" s="14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188</v>
      </c>
      <c r="H3" s="145">
        <v>6</v>
      </c>
      <c r="I3" s="145"/>
      <c r="J3" s="145">
        <v>56</v>
      </c>
      <c r="K3" s="145"/>
      <c r="L3" s="112">
        <v>0.7</v>
      </c>
    </row>
    <row r="4" spans="1:12" x14ac:dyDescent="0.35">
      <c r="A4" s="105">
        <f>IFERROR(VLOOKUP(B4,Pobočky!$A$1:$C$45,3,FALSE)," ")</f>
        <v>25</v>
      </c>
      <c r="B4" s="93" t="s">
        <v>77</v>
      </c>
      <c r="C4" s="105" t="str">
        <f>IFERROR(VLOOKUP(B4,Pobočky!$A$1:$C$45,2,FALSE)," ")</f>
        <v>Jih</v>
      </c>
      <c r="D4" s="106" t="s">
        <v>572</v>
      </c>
      <c r="E4" s="106" t="s">
        <v>20</v>
      </c>
      <c r="F4" s="106" t="s">
        <v>181</v>
      </c>
      <c r="G4" s="10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310</v>
      </c>
      <c r="H4" s="106">
        <v>12</v>
      </c>
      <c r="I4" s="106"/>
      <c r="J4" s="106">
        <v>86</v>
      </c>
      <c r="K4" s="106"/>
      <c r="L4" s="112">
        <v>0.7</v>
      </c>
    </row>
    <row r="5" spans="1:12" x14ac:dyDescent="0.35">
      <c r="A5" s="93">
        <f>IFERROR(VLOOKUP(B5,Pobočky!$A$1:$C$45,3,FALSE)," ")</f>
        <v>25</v>
      </c>
      <c r="B5" s="93" t="s">
        <v>77</v>
      </c>
      <c r="C5" s="93" t="str">
        <f>IFERROR(VLOOKUP(B5,Pobočky!$A$1:$C$45,2,FALSE)," ")</f>
        <v>Jih</v>
      </c>
      <c r="D5" t="s">
        <v>572</v>
      </c>
      <c r="E5" t="s">
        <v>20</v>
      </c>
      <c r="F5" t="s">
        <v>192</v>
      </c>
      <c r="G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55</v>
      </c>
      <c r="H5">
        <v>2</v>
      </c>
      <c r="J5">
        <v>86</v>
      </c>
      <c r="L5" s="112">
        <v>0.7</v>
      </c>
    </row>
    <row r="6" spans="1:12" x14ac:dyDescent="0.35">
      <c r="A6" s="93">
        <f>IFERROR(VLOOKUP(B6,Pobočky!$A$1:$C$45,3,FALSE)," ")</f>
        <v>25</v>
      </c>
      <c r="B6" s="93" t="s">
        <v>77</v>
      </c>
      <c r="C6" s="93" t="str">
        <f>IFERROR(VLOOKUP(B6,Pobočky!$A$1:$C$45,2,FALSE)," ")</f>
        <v>Jih</v>
      </c>
      <c r="D6" t="s">
        <v>572</v>
      </c>
      <c r="E6" t="s">
        <v>20</v>
      </c>
      <c r="F6" t="s">
        <v>193</v>
      </c>
      <c r="G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107</v>
      </c>
      <c r="H6">
        <v>4</v>
      </c>
      <c r="J6">
        <v>86</v>
      </c>
      <c r="L6" s="112">
        <v>0.7</v>
      </c>
    </row>
    <row r="7" spans="1:12" x14ac:dyDescent="0.35">
      <c r="A7" s="93">
        <f>IFERROR(VLOOKUP(B7,Pobočky!$A$1:$C$45,3,FALSE)," ")</f>
        <v>25</v>
      </c>
      <c r="B7" s="93" t="s">
        <v>77</v>
      </c>
      <c r="C7" s="93" t="str">
        <f>IFERROR(VLOOKUP(B7,Pobočky!$A$1:$C$45,2,FALSE)," ")</f>
        <v>Jih</v>
      </c>
      <c r="D7" t="s">
        <v>572</v>
      </c>
      <c r="E7" t="s">
        <v>20</v>
      </c>
      <c r="F7" t="s">
        <v>183</v>
      </c>
      <c r="G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330</v>
      </c>
      <c r="H7">
        <v>12</v>
      </c>
      <c r="J7">
        <v>86</v>
      </c>
      <c r="L7" s="112">
        <v>0.7</v>
      </c>
    </row>
    <row r="8" spans="1:12" x14ac:dyDescent="0.35">
      <c r="A8" s="93">
        <f>IFERROR(VLOOKUP(B8,Pobočky!$A$1:$C$45,3,FALSE)," ")</f>
        <v>25</v>
      </c>
      <c r="B8" s="93" t="s">
        <v>77</v>
      </c>
      <c r="C8" s="93" t="str">
        <f>IFERROR(VLOOKUP(B8,Pobočky!$A$1:$C$45,2,FALSE)," ")</f>
        <v>Jih</v>
      </c>
      <c r="D8" t="s">
        <v>572</v>
      </c>
      <c r="E8" t="s">
        <v>20</v>
      </c>
      <c r="F8" t="s">
        <v>261</v>
      </c>
      <c r="G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155</v>
      </c>
      <c r="H8">
        <v>3</v>
      </c>
      <c r="J8">
        <v>86</v>
      </c>
      <c r="K8" t="s">
        <v>545</v>
      </c>
      <c r="L8" s="112">
        <v>0.7</v>
      </c>
    </row>
    <row r="9" spans="1:12" x14ac:dyDescent="0.35">
      <c r="A9" s="93">
        <f>IFERROR(VLOOKUP(B9,Pobočky!$A$1:$C$45,3,FALSE)," ")</f>
        <v>25</v>
      </c>
      <c r="B9" s="93" t="s">
        <v>77</v>
      </c>
      <c r="C9" s="93" t="str">
        <f>IFERROR(VLOOKUP(B9,Pobočky!$A$1:$C$45,2,FALSE)," ")</f>
        <v>Jih</v>
      </c>
      <c r="D9" t="s">
        <v>572</v>
      </c>
      <c r="E9" t="s">
        <v>20</v>
      </c>
      <c r="F9" t="s">
        <v>261</v>
      </c>
      <c r="G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310</v>
      </c>
      <c r="H9">
        <v>6</v>
      </c>
      <c r="J9">
        <v>86</v>
      </c>
      <c r="K9" t="s">
        <v>438</v>
      </c>
      <c r="L9" s="112">
        <v>0.7</v>
      </c>
    </row>
    <row r="10" spans="1:12" x14ac:dyDescent="0.35">
      <c r="A10" s="93">
        <f>IFERROR(VLOOKUP(B10,Pobočky!$A$1:$C$45,3,FALSE)," ")</f>
        <v>25</v>
      </c>
      <c r="B10" s="93" t="s">
        <v>77</v>
      </c>
      <c r="C10" s="93" t="str">
        <f>IFERROR(VLOOKUP(B10,Pobočky!$A$1:$C$45,2,FALSE)," ")</f>
        <v>Jih</v>
      </c>
      <c r="D10" t="s">
        <v>572</v>
      </c>
      <c r="E10" t="s">
        <v>20</v>
      </c>
      <c r="F10" t="s">
        <v>97</v>
      </c>
      <c r="G1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9</v>
      </c>
      <c r="H10">
        <v>0.3</v>
      </c>
      <c r="J10" s="106">
        <v>86</v>
      </c>
      <c r="K10" t="s">
        <v>224</v>
      </c>
      <c r="L10" s="112">
        <v>0.7</v>
      </c>
    </row>
    <row r="11" spans="1:12" x14ac:dyDescent="0.35">
      <c r="A11" s="93">
        <f>IFERROR(VLOOKUP(B11,Pobočky!$A$1:$C$45,3,FALSE)," ")</f>
        <v>25</v>
      </c>
      <c r="B11" s="93" t="s">
        <v>77</v>
      </c>
      <c r="C11" s="93" t="str">
        <f>IFERROR(VLOOKUP(B11,Pobočky!$A$1:$C$45,2,FALSE)," ")</f>
        <v>Jih</v>
      </c>
      <c r="D11" t="s">
        <v>572</v>
      </c>
      <c r="E11" t="s">
        <v>20</v>
      </c>
      <c r="F11" t="s">
        <v>97</v>
      </c>
      <c r="G1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9</v>
      </c>
      <c r="H11">
        <v>0.3</v>
      </c>
      <c r="J11">
        <v>86</v>
      </c>
      <c r="K11" t="s">
        <v>225</v>
      </c>
      <c r="L11" s="112">
        <v>0.7</v>
      </c>
    </row>
    <row r="12" spans="1:12" x14ac:dyDescent="0.35">
      <c r="A12" s="93">
        <f>IFERROR(VLOOKUP(B12,Pobočky!$A$1:$C$45,3,FALSE)," ")</f>
        <v>25</v>
      </c>
      <c r="B12" s="93" t="s">
        <v>77</v>
      </c>
      <c r="C12" s="93" t="str">
        <f>IFERROR(VLOOKUP(B12,Pobočky!$A$1:$C$45,2,FALSE)," ")</f>
        <v>Jih</v>
      </c>
      <c r="D12" t="s">
        <v>572</v>
      </c>
      <c r="E12" t="s">
        <v>20</v>
      </c>
      <c r="F12" t="s">
        <v>97</v>
      </c>
      <c r="G1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31</v>
      </c>
      <c r="H12">
        <v>1</v>
      </c>
      <c r="J12">
        <v>86</v>
      </c>
      <c r="K12" t="s">
        <v>226</v>
      </c>
      <c r="L12" s="112">
        <v>0.7</v>
      </c>
    </row>
    <row r="13" spans="1:12" x14ac:dyDescent="0.35">
      <c r="A13" s="93">
        <f>IFERROR(VLOOKUP(B13,Pobočky!$A$1:$C$45,3,FALSE)," ")</f>
        <v>25</v>
      </c>
      <c r="B13" s="93" t="s">
        <v>77</v>
      </c>
      <c r="C13" s="93" t="str">
        <f>IFERROR(VLOOKUP(B13,Pobočky!$A$1:$C$45,2,FALSE)," ")</f>
        <v>Jih</v>
      </c>
      <c r="D13" t="s">
        <v>572</v>
      </c>
      <c r="E13" t="s">
        <v>20</v>
      </c>
      <c r="F13" t="s">
        <v>97</v>
      </c>
      <c r="G1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124</v>
      </c>
      <c r="H13">
        <v>4</v>
      </c>
      <c r="J13">
        <v>86</v>
      </c>
      <c r="K13" t="s">
        <v>227</v>
      </c>
      <c r="L13" s="112">
        <v>0.7</v>
      </c>
    </row>
    <row r="14" spans="1:12" x14ac:dyDescent="0.35">
      <c r="A14" s="93">
        <f>IFERROR(VLOOKUP(B14,Pobočky!$A$1:$C$45,3,FALSE)," ")</f>
        <v>25</v>
      </c>
      <c r="B14" s="93" t="s">
        <v>77</v>
      </c>
      <c r="C14" s="93" t="str">
        <f>IFERROR(VLOOKUP(B14,Pobočky!$A$1:$C$45,2,FALSE)," ")</f>
        <v>Jih</v>
      </c>
      <c r="D14" t="s">
        <v>572</v>
      </c>
      <c r="E14" t="s">
        <v>20</v>
      </c>
      <c r="F14" t="s">
        <v>97</v>
      </c>
      <c r="G1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9</v>
      </c>
      <c r="H14">
        <v>0.3</v>
      </c>
      <c r="J14">
        <v>86</v>
      </c>
      <c r="K14" t="s">
        <v>228</v>
      </c>
      <c r="L14" s="112">
        <v>0.7</v>
      </c>
    </row>
    <row r="15" spans="1:12" x14ac:dyDescent="0.35">
      <c r="A15" s="93">
        <f>IFERROR(VLOOKUP(B15,Pobočky!$A$1:$C$45,3,FALSE)," ")</f>
        <v>25</v>
      </c>
      <c r="B15" s="93" t="s">
        <v>77</v>
      </c>
      <c r="C15" s="93" t="str">
        <f>IFERROR(VLOOKUP(B15,Pobočky!$A$1:$C$45,2,FALSE)," ")</f>
        <v>Jih</v>
      </c>
      <c r="D15" t="s">
        <v>572</v>
      </c>
      <c r="E15" t="s">
        <v>20</v>
      </c>
      <c r="F15" t="s">
        <v>97</v>
      </c>
      <c r="G1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3</v>
      </c>
      <c r="H15">
        <v>0.1</v>
      </c>
      <c r="J15">
        <v>86</v>
      </c>
      <c r="K15" t="s">
        <v>107</v>
      </c>
      <c r="L15" s="112">
        <v>0.7</v>
      </c>
    </row>
    <row r="16" spans="1:12" x14ac:dyDescent="0.35">
      <c r="A16" s="93">
        <f>IFERROR(VLOOKUP(B16,Pobočky!$A$1:$C$45,3,FALSE)," ")</f>
        <v>25</v>
      </c>
      <c r="B16" s="93" t="s">
        <v>77</v>
      </c>
      <c r="C16" s="93" t="str">
        <f>IFERROR(VLOOKUP(B16,Pobočky!$A$1:$C$45,2,FALSE)," ")</f>
        <v>Jih</v>
      </c>
      <c r="D16" t="s">
        <v>573</v>
      </c>
      <c r="E16" t="s">
        <v>14</v>
      </c>
      <c r="F16" t="s">
        <v>130</v>
      </c>
      <c r="G1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66</v>
      </c>
      <c r="H16">
        <v>4.5</v>
      </c>
      <c r="J16" s="106">
        <v>26</v>
      </c>
      <c r="L16" s="112">
        <v>0.7</v>
      </c>
    </row>
    <row r="17" spans="1:12" x14ac:dyDescent="0.35">
      <c r="A17" s="93">
        <f>IFERROR(VLOOKUP(B17,Pobočky!$A$1:$C$45,3,FALSE)," ")</f>
        <v>25</v>
      </c>
      <c r="B17" s="93" t="s">
        <v>77</v>
      </c>
      <c r="C17" s="93" t="str">
        <f>IFERROR(VLOOKUP(B17,Pobočky!$A$1:$C$45,2,FALSE)," ")</f>
        <v>Jih</v>
      </c>
      <c r="D17" t="s">
        <v>573</v>
      </c>
      <c r="E17" t="s">
        <v>20</v>
      </c>
      <c r="F17" t="s">
        <v>130</v>
      </c>
      <c r="G1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7</v>
      </c>
      <c r="H17">
        <v>0.5</v>
      </c>
      <c r="J17">
        <v>26</v>
      </c>
      <c r="L17" s="112">
        <v>0.7</v>
      </c>
    </row>
    <row r="18" spans="1:12" x14ac:dyDescent="0.35">
      <c r="A18" s="93">
        <f>IFERROR(VLOOKUP(B18,Pobočky!$A$1:$C$45,3,FALSE)," ")</f>
        <v>25</v>
      </c>
      <c r="B18" s="93" t="s">
        <v>77</v>
      </c>
      <c r="C18" s="93" t="str">
        <f>IFERROR(VLOOKUP(B18,Pobočky!$A$1:$C$45,2,FALSE)," ")</f>
        <v>Jih</v>
      </c>
      <c r="D18" t="s">
        <v>574</v>
      </c>
      <c r="E18" t="s">
        <v>20</v>
      </c>
      <c r="F18" t="s">
        <v>130</v>
      </c>
      <c r="G1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241</v>
      </c>
      <c r="H18">
        <v>5</v>
      </c>
      <c r="J18">
        <v>86</v>
      </c>
      <c r="L18" s="112">
        <v>0.7</v>
      </c>
    </row>
    <row r="19" spans="1:12" x14ac:dyDescent="0.35">
      <c r="A19" s="93">
        <f>IFERROR(VLOOKUP(B19,Pobočky!$A$1:$C$45,3,FALSE)," ")</f>
        <v>25</v>
      </c>
      <c r="B19" s="93" t="s">
        <v>77</v>
      </c>
      <c r="C19" s="93" t="str">
        <f>IFERROR(VLOOKUP(B19,Pobočky!$A$1:$C$45,2,FALSE)," ")</f>
        <v>Jih</v>
      </c>
      <c r="D19" t="s">
        <v>575</v>
      </c>
      <c r="E19" t="s">
        <v>20</v>
      </c>
      <c r="F19" t="s">
        <v>130</v>
      </c>
      <c r="G1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193</v>
      </c>
      <c r="H19">
        <v>4</v>
      </c>
      <c r="J19">
        <v>86</v>
      </c>
      <c r="K19" t="s">
        <v>576</v>
      </c>
      <c r="L19" s="112">
        <v>0.7</v>
      </c>
    </row>
    <row r="20" spans="1:12" x14ac:dyDescent="0.35">
      <c r="A20" s="93">
        <f>IFERROR(VLOOKUP(B20,Pobočky!$A$1:$C$45,3,FALSE)," ")</f>
        <v>25</v>
      </c>
      <c r="B20" s="93" t="s">
        <v>77</v>
      </c>
      <c r="C20" s="93" t="str">
        <f>IFERROR(VLOOKUP(B20,Pobočky!$A$1:$C$45,2,FALSE)," ")</f>
        <v>Jih</v>
      </c>
      <c r="D20" t="s">
        <v>575</v>
      </c>
      <c r="E20" t="s">
        <v>14</v>
      </c>
      <c r="F20" t="s">
        <v>130</v>
      </c>
      <c r="G2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1445</v>
      </c>
      <c r="H20">
        <v>30</v>
      </c>
      <c r="J20">
        <v>86</v>
      </c>
      <c r="K20" t="s">
        <v>34</v>
      </c>
      <c r="L20" s="112">
        <v>0.7</v>
      </c>
    </row>
    <row r="21" spans="1:12" x14ac:dyDescent="0.35">
      <c r="A21" s="93">
        <f>IFERROR(VLOOKUP(B21,Pobočky!$A$1:$C$45,3,FALSE)," ")</f>
        <v>25</v>
      </c>
      <c r="B21" s="93" t="s">
        <v>77</v>
      </c>
      <c r="C21" s="93" t="str">
        <f>IFERROR(VLOOKUP(B21,Pobočky!$A$1:$C$45,2,FALSE)," ")</f>
        <v>Jih</v>
      </c>
      <c r="D21" t="s">
        <v>575</v>
      </c>
      <c r="E21" t="s">
        <v>14</v>
      </c>
      <c r="F21" t="s">
        <v>130</v>
      </c>
      <c r="G2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241</v>
      </c>
      <c r="H21">
        <v>5</v>
      </c>
      <c r="J21">
        <v>86</v>
      </c>
      <c r="K21" t="s">
        <v>182</v>
      </c>
      <c r="L21" s="112">
        <v>0.7</v>
      </c>
    </row>
    <row r="22" spans="1:12" x14ac:dyDescent="0.35">
      <c r="A22" s="93">
        <f>IFERROR(VLOOKUP(B22,Pobočky!$A$1:$C$45,3,FALSE)," ")</f>
        <v>25</v>
      </c>
      <c r="B22" s="93" t="s">
        <v>77</v>
      </c>
      <c r="C22" s="93" t="str">
        <f>IFERROR(VLOOKUP(B22,Pobočky!$A$1:$C$45,2,FALSE)," ")</f>
        <v>Jih</v>
      </c>
      <c r="D22" t="s">
        <v>575</v>
      </c>
      <c r="E22" t="s">
        <v>14</v>
      </c>
      <c r="F22" t="s">
        <v>130</v>
      </c>
      <c r="G2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674</v>
      </c>
      <c r="H22">
        <v>14</v>
      </c>
      <c r="J22" s="106">
        <v>86</v>
      </c>
      <c r="K22" t="s">
        <v>184</v>
      </c>
      <c r="L22" s="112">
        <v>0.7</v>
      </c>
    </row>
    <row r="23" spans="1:12" x14ac:dyDescent="0.35">
      <c r="A23" s="93">
        <f>IFERROR(VLOOKUP(B23,Pobočky!$A$1:$C$45,3,FALSE)," ")</f>
        <v>25</v>
      </c>
      <c r="B23" s="93" t="s">
        <v>77</v>
      </c>
      <c r="C23" s="93" t="str">
        <f>IFERROR(VLOOKUP(B23,Pobočky!$A$1:$C$45,2,FALSE)," ")</f>
        <v>Jih</v>
      </c>
      <c r="D23" t="s">
        <v>575</v>
      </c>
      <c r="E23" t="s">
        <v>14</v>
      </c>
      <c r="F23" t="s">
        <v>190</v>
      </c>
      <c r="G2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107</v>
      </c>
      <c r="H23">
        <v>2</v>
      </c>
      <c r="J23">
        <v>86</v>
      </c>
      <c r="L23" s="112">
        <v>0.7</v>
      </c>
    </row>
    <row r="24" spans="1:12" x14ac:dyDescent="0.35">
      <c r="A24" s="105">
        <f>IFERROR(VLOOKUP(B24,Pobočky!$A$1:$C$45,3,FALSE)," ")</f>
        <v>25</v>
      </c>
      <c r="B24" s="93" t="s">
        <v>77</v>
      </c>
      <c r="C24" s="105" t="str">
        <f>IFERROR(VLOOKUP(B24,Pobočky!$A$1:$C$45,2,FALSE)," ")</f>
        <v>Jih</v>
      </c>
      <c r="D24" t="s">
        <v>575</v>
      </c>
      <c r="E24" t="s">
        <v>14</v>
      </c>
      <c r="F24" t="s">
        <v>188</v>
      </c>
      <c r="G2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108</v>
      </c>
      <c r="H24">
        <v>3</v>
      </c>
      <c r="J24">
        <v>86</v>
      </c>
      <c r="L24" s="112">
        <v>0.7</v>
      </c>
    </row>
    <row r="25" spans="1:12" x14ac:dyDescent="0.35">
      <c r="A25" s="93">
        <f>IFERROR(VLOOKUP(B25,Pobočky!$A$1:$C$45,3,FALSE)," ")</f>
        <v>25</v>
      </c>
      <c r="B25" s="93" t="s">
        <v>77</v>
      </c>
      <c r="C25" s="93" t="str">
        <f>IFERROR(VLOOKUP(B25,Pobočky!$A$1:$C$45,2,FALSE)," ")</f>
        <v>Jih</v>
      </c>
      <c r="D25" t="s">
        <v>575</v>
      </c>
      <c r="E25" t="s">
        <v>14</v>
      </c>
      <c r="F25" t="s">
        <v>181</v>
      </c>
      <c r="G2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13</v>
      </c>
      <c r="H25">
        <v>0.5</v>
      </c>
      <c r="J25">
        <v>86</v>
      </c>
      <c r="L25" s="112">
        <v>0.7</v>
      </c>
    </row>
    <row r="26" spans="1:12" x14ac:dyDescent="0.35">
      <c r="A26" s="93">
        <f>IFERROR(VLOOKUP(B26,Pobočky!$A$1:$C$45,3,FALSE)," ")</f>
        <v>25</v>
      </c>
      <c r="B26" s="93" t="s">
        <v>77</v>
      </c>
      <c r="C26" s="93" t="str">
        <f>IFERROR(VLOOKUP(B26,Pobočky!$A$1:$C$45,2,FALSE)," ")</f>
        <v>Jih</v>
      </c>
      <c r="D26" t="s">
        <v>575</v>
      </c>
      <c r="E26" t="s">
        <v>14</v>
      </c>
      <c r="F26" t="s">
        <v>193</v>
      </c>
      <c r="G2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40</v>
      </c>
      <c r="H26">
        <v>1.5</v>
      </c>
      <c r="J26">
        <v>86</v>
      </c>
      <c r="L26" s="112">
        <v>0.7</v>
      </c>
    </row>
    <row r="27" spans="1:12" x14ac:dyDescent="0.35">
      <c r="A27" s="93">
        <f>IFERROR(VLOOKUP(B27,Pobočky!$A$1:$C$45,3,FALSE)," ")</f>
        <v>25</v>
      </c>
      <c r="B27" s="93" t="s">
        <v>77</v>
      </c>
      <c r="C27" s="93" t="str">
        <f>IFERROR(VLOOKUP(B27,Pobočky!$A$1:$C$45,2,FALSE)," ")</f>
        <v>Jih</v>
      </c>
      <c r="D27" t="s">
        <v>575</v>
      </c>
      <c r="E27" t="s">
        <v>14</v>
      </c>
      <c r="F27" t="s">
        <v>130</v>
      </c>
      <c r="G2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87</v>
      </c>
      <c r="H27">
        <v>6</v>
      </c>
      <c r="J27">
        <v>26</v>
      </c>
      <c r="K27" t="s">
        <v>133</v>
      </c>
      <c r="L27" s="112">
        <v>0.7</v>
      </c>
    </row>
    <row r="28" spans="1:12" x14ac:dyDescent="0.35">
      <c r="A28" s="93">
        <f>IFERROR(VLOOKUP(B28,Pobočky!$A$1:$C$45,3,FALSE)," ")</f>
        <v>25</v>
      </c>
      <c r="B28" s="93" t="s">
        <v>77</v>
      </c>
      <c r="C28" s="93" t="str">
        <f>IFERROR(VLOOKUP(B28,Pobočky!$A$1:$C$45,2,FALSE)," ")</f>
        <v>Jih</v>
      </c>
      <c r="D28" t="s">
        <v>575</v>
      </c>
      <c r="E28" t="s">
        <v>14</v>
      </c>
      <c r="F28" t="s">
        <v>261</v>
      </c>
      <c r="G2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129</v>
      </c>
      <c r="H28">
        <v>2.5</v>
      </c>
      <c r="J28">
        <v>86</v>
      </c>
      <c r="L28" s="112">
        <v>0.7</v>
      </c>
    </row>
    <row r="29" spans="1:12" x14ac:dyDescent="0.35">
      <c r="A29" s="93">
        <f>IFERROR(VLOOKUP(B29,Pobočky!$A$1:$C$45,3,FALSE)," ")</f>
        <v>25</v>
      </c>
      <c r="B29" s="93" t="s">
        <v>77</v>
      </c>
      <c r="C29" s="93" t="str">
        <f>IFERROR(VLOOKUP(B29,Pobočky!$A$1:$C$45,2,FALSE)," ")</f>
        <v>Jih</v>
      </c>
      <c r="D29" t="s">
        <v>575</v>
      </c>
      <c r="E29" t="s">
        <v>14</v>
      </c>
      <c r="F29" t="s">
        <v>97</v>
      </c>
      <c r="G2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93</v>
      </c>
      <c r="H29">
        <v>3</v>
      </c>
      <c r="J29">
        <v>86</v>
      </c>
      <c r="K29" t="s">
        <v>101</v>
      </c>
      <c r="L29" s="112">
        <v>0.7</v>
      </c>
    </row>
    <row r="30" spans="1:12" x14ac:dyDescent="0.35">
      <c r="A30" s="93">
        <f>IFERROR(VLOOKUP(B30,Pobočky!$A$1:$C$45,3,FALSE)," ")</f>
        <v>25</v>
      </c>
      <c r="B30" s="93" t="s">
        <v>77</v>
      </c>
      <c r="C30" s="93" t="str">
        <f>IFERROR(VLOOKUP(B30,Pobočky!$A$1:$C$45,2,FALSE)," ")</f>
        <v>Jih</v>
      </c>
      <c r="D30" t="s">
        <v>575</v>
      </c>
      <c r="E30" t="s">
        <v>28</v>
      </c>
      <c r="F30" t="s">
        <v>140</v>
      </c>
      <c r="G3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107</v>
      </c>
      <c r="H30">
        <v>2</v>
      </c>
      <c r="J30">
        <v>86</v>
      </c>
      <c r="L30" s="112">
        <v>0.6</v>
      </c>
    </row>
    <row r="31" spans="1:12" x14ac:dyDescent="0.35">
      <c r="A31" s="93">
        <f>IFERROR(VLOOKUP(B31,Pobočky!$A$1:$C$45,3,FALSE)," ")</f>
        <v>25</v>
      </c>
      <c r="B31" s="93" t="s">
        <v>77</v>
      </c>
      <c r="C31" s="93" t="str">
        <f>IFERROR(VLOOKUP(B31,Pobočky!$A$1:$C$45,2,FALSE)," ")</f>
        <v>Jih</v>
      </c>
      <c r="D31" t="s">
        <v>575</v>
      </c>
      <c r="E31" t="s">
        <v>28</v>
      </c>
      <c r="F31" t="s">
        <v>143</v>
      </c>
      <c r="G3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98</v>
      </c>
      <c r="H31">
        <v>3</v>
      </c>
      <c r="J31">
        <v>86</v>
      </c>
      <c r="L31" s="112">
        <v>0.6</v>
      </c>
    </row>
    <row r="32" spans="1:12" x14ac:dyDescent="0.35">
      <c r="A32" s="93">
        <f>IFERROR(VLOOKUP(B32,Pobočky!$A$1:$C$45,3,FALSE)," ")</f>
        <v>25</v>
      </c>
      <c r="B32" s="93" t="s">
        <v>77</v>
      </c>
      <c r="C32" s="93" t="str">
        <f>IFERROR(VLOOKUP(B32,Pobočky!$A$1:$C$45,2,FALSE)," ")</f>
        <v>Jih</v>
      </c>
      <c r="D32" t="s">
        <v>575</v>
      </c>
      <c r="E32" t="s">
        <v>28</v>
      </c>
      <c r="F32" t="s">
        <v>146</v>
      </c>
      <c r="G3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47</v>
      </c>
      <c r="H32">
        <v>1</v>
      </c>
      <c r="J32">
        <v>86</v>
      </c>
      <c r="L32" s="112">
        <v>0.6</v>
      </c>
    </row>
    <row r="33" spans="1:12" x14ac:dyDescent="0.35">
      <c r="A33" s="93">
        <f>IFERROR(VLOOKUP(B33,Pobočky!$A$1:$C$45,3,FALSE)," ")</f>
        <v>25</v>
      </c>
      <c r="B33" s="93" t="s">
        <v>77</v>
      </c>
      <c r="C33" s="93" t="str">
        <f>IFERROR(VLOOKUP(B33,Pobočky!$A$1:$C$45,2,FALSE)," ")</f>
        <v>Jih</v>
      </c>
      <c r="D33" t="s">
        <v>575</v>
      </c>
      <c r="E33" t="s">
        <v>28</v>
      </c>
      <c r="F33" t="s">
        <v>149</v>
      </c>
      <c r="G3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18</v>
      </c>
      <c r="H33">
        <v>0.5</v>
      </c>
      <c r="J33">
        <v>86</v>
      </c>
      <c r="K33" t="s">
        <v>577</v>
      </c>
      <c r="L33" s="112">
        <v>0.6</v>
      </c>
    </row>
    <row r="34" spans="1:12" x14ac:dyDescent="0.35">
      <c r="A34" s="93">
        <f>IFERROR(VLOOKUP(B34,Pobočky!$A$1:$C$45,3,FALSE)," ")</f>
        <v>25</v>
      </c>
      <c r="B34" s="93" t="s">
        <v>77</v>
      </c>
      <c r="C34" s="93" t="str">
        <f>IFERROR(VLOOKUP(B34,Pobočky!$A$1:$C$45,2,FALSE)," ")</f>
        <v>Jih</v>
      </c>
      <c r="D34" t="s">
        <v>575</v>
      </c>
      <c r="E34" t="s">
        <v>28</v>
      </c>
      <c r="F34" t="s">
        <v>155</v>
      </c>
      <c r="G3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219</v>
      </c>
      <c r="H34">
        <v>5</v>
      </c>
      <c r="J34">
        <v>86</v>
      </c>
      <c r="L34" s="112">
        <v>0.6</v>
      </c>
    </row>
    <row r="35" spans="1:12" x14ac:dyDescent="0.35">
      <c r="A35" s="93">
        <f>IFERROR(VLOOKUP(B35,Pobočky!$A$1:$C$45,3,FALSE)," ")</f>
        <v>25</v>
      </c>
      <c r="B35" s="93" t="s">
        <v>77</v>
      </c>
      <c r="C35" s="93" t="str">
        <f>IFERROR(VLOOKUP(B35,Pobočky!$A$1:$C$45,2,FALSE)," ")</f>
        <v>Jih</v>
      </c>
      <c r="D35" t="s">
        <v>575</v>
      </c>
      <c r="E35" t="s">
        <v>28</v>
      </c>
      <c r="F35" t="s">
        <v>158</v>
      </c>
      <c r="G3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40</v>
      </c>
      <c r="H35">
        <v>1</v>
      </c>
      <c r="J35">
        <v>86</v>
      </c>
      <c r="L35" s="112">
        <v>0.6</v>
      </c>
    </row>
    <row r="36" spans="1:12" x14ac:dyDescent="0.35">
      <c r="A36" s="93">
        <f>IFERROR(VLOOKUP(B36,Pobočky!$A$1:$C$45,3,FALSE)," ")</f>
        <v>25</v>
      </c>
      <c r="B36" s="93" t="s">
        <v>77</v>
      </c>
      <c r="C36" s="93" t="str">
        <f>IFERROR(VLOOKUP(B36,Pobočky!$A$1:$C$45,2,FALSE)," ")</f>
        <v>Jih</v>
      </c>
      <c r="D36" t="s">
        <v>575</v>
      </c>
      <c r="E36" t="s">
        <v>28</v>
      </c>
      <c r="F36" t="s">
        <v>160</v>
      </c>
      <c r="G3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76</v>
      </c>
      <c r="H36">
        <v>1.5</v>
      </c>
      <c r="J36">
        <v>86</v>
      </c>
      <c r="L36" s="112">
        <v>0.6</v>
      </c>
    </row>
    <row r="37" spans="1:12" x14ac:dyDescent="0.35">
      <c r="A37" s="93">
        <f>IFERROR(VLOOKUP(B37,Pobočky!$A$1:$C$45,3,FALSE)," ")</f>
        <v>25</v>
      </c>
      <c r="B37" s="93" t="s">
        <v>77</v>
      </c>
      <c r="C37" s="93" t="str">
        <f>IFERROR(VLOOKUP(B37,Pobočky!$A$1:$C$45,2,FALSE)," ")</f>
        <v>Jih</v>
      </c>
      <c r="D37" t="s">
        <v>575</v>
      </c>
      <c r="E37" t="s">
        <v>28</v>
      </c>
      <c r="F37" t="s">
        <v>166</v>
      </c>
      <c r="G3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24</v>
      </c>
      <c r="H37">
        <v>0.5</v>
      </c>
      <c r="J37">
        <v>86</v>
      </c>
      <c r="L37" s="112">
        <v>0.6</v>
      </c>
    </row>
    <row r="38" spans="1:12" x14ac:dyDescent="0.35">
      <c r="A38" s="93">
        <f>IFERROR(VLOOKUP(B38,Pobočky!$A$1:$C$45,3,FALSE)," ")</f>
        <v>25</v>
      </c>
      <c r="B38" s="93" t="s">
        <v>77</v>
      </c>
      <c r="C38" s="93" t="str">
        <f>IFERROR(VLOOKUP(B38,Pobočky!$A$1:$C$45,2,FALSE)," ")</f>
        <v>Jih</v>
      </c>
      <c r="D38" t="s">
        <v>575</v>
      </c>
      <c r="E38" t="s">
        <v>28</v>
      </c>
      <c r="F38" t="s">
        <v>167</v>
      </c>
      <c r="G3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43</v>
      </c>
      <c r="H38">
        <v>1</v>
      </c>
      <c r="J38">
        <v>86</v>
      </c>
      <c r="L38" s="112">
        <v>0.6</v>
      </c>
    </row>
    <row r="39" spans="1:12" x14ac:dyDescent="0.35">
      <c r="A39" s="93">
        <f>IFERROR(VLOOKUP(B39,Pobočky!$A$1:$C$45,3,FALSE)," ")</f>
        <v>25</v>
      </c>
      <c r="B39" s="93" t="s">
        <v>77</v>
      </c>
      <c r="C39" s="93" t="str">
        <f>IFERROR(VLOOKUP(B39,Pobočky!$A$1:$C$45,2,FALSE)," ")</f>
        <v>Jih</v>
      </c>
      <c r="D39" t="s">
        <v>575</v>
      </c>
      <c r="E39" t="s">
        <v>28</v>
      </c>
      <c r="F39" t="s">
        <v>169</v>
      </c>
      <c r="G3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40</v>
      </c>
      <c r="H39">
        <v>1</v>
      </c>
      <c r="J39">
        <v>86</v>
      </c>
      <c r="L39" s="112">
        <v>0.6</v>
      </c>
    </row>
    <row r="40" spans="1:12" x14ac:dyDescent="0.35">
      <c r="A40" s="93">
        <f>IFERROR(VLOOKUP(B40,Pobočky!$A$1:$C$45,3,FALSE)," ")</f>
        <v>25</v>
      </c>
      <c r="B40" s="93" t="s">
        <v>77</v>
      </c>
      <c r="C40" s="93" t="str">
        <f>IFERROR(VLOOKUP(B40,Pobočky!$A$1:$C$45,2,FALSE)," ")</f>
        <v>Jih</v>
      </c>
      <c r="D40" t="s">
        <v>575</v>
      </c>
      <c r="E40" t="s">
        <v>28</v>
      </c>
      <c r="F40" t="s">
        <v>170</v>
      </c>
      <c r="G4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51</v>
      </c>
      <c r="H40">
        <v>1</v>
      </c>
      <c r="J40">
        <v>86</v>
      </c>
      <c r="L40" s="112">
        <v>0.6</v>
      </c>
    </row>
    <row r="41" spans="1:12" x14ac:dyDescent="0.35">
      <c r="A41" s="93">
        <f>IFERROR(VLOOKUP(B41,Pobočky!$A$1:$C$45,3,FALSE)," ")</f>
        <v>25</v>
      </c>
      <c r="B41" s="93" t="s">
        <v>77</v>
      </c>
      <c r="C41" s="93" t="str">
        <f>IFERROR(VLOOKUP(B41,Pobočky!$A$1:$C$45,2,FALSE)," ")</f>
        <v>Jih</v>
      </c>
      <c r="D41" t="s">
        <v>575</v>
      </c>
      <c r="E41" t="s">
        <v>28</v>
      </c>
      <c r="F41" t="s">
        <v>171</v>
      </c>
      <c r="G4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15</v>
      </c>
      <c r="H41">
        <v>1</v>
      </c>
      <c r="J41">
        <v>86</v>
      </c>
      <c r="L41" s="112">
        <v>0.6</v>
      </c>
    </row>
    <row r="42" spans="1:12" x14ac:dyDescent="0.35">
      <c r="A42" s="93">
        <f>IFERROR(VLOOKUP(B42,Pobočky!$A$1:$C$45,3,FALSE)," ")</f>
        <v>25</v>
      </c>
      <c r="B42" s="93" t="s">
        <v>77</v>
      </c>
      <c r="C42" s="93" t="str">
        <f>IFERROR(VLOOKUP(B42,Pobočky!$A$1:$C$45,2,FALSE)," ")</f>
        <v>Jih</v>
      </c>
      <c r="D42" t="s">
        <v>575</v>
      </c>
      <c r="E42" t="s">
        <v>28</v>
      </c>
      <c r="F42" t="s">
        <v>172</v>
      </c>
      <c r="G4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40</v>
      </c>
      <c r="H42">
        <v>1</v>
      </c>
      <c r="J42">
        <v>86</v>
      </c>
      <c r="L42" s="112">
        <v>0.6</v>
      </c>
    </row>
    <row r="43" spans="1:12" x14ac:dyDescent="0.35">
      <c r="A43" s="93">
        <f>IFERROR(VLOOKUP(B43,Pobočky!$A$1:$C$45,3,FALSE)," ")</f>
        <v>25</v>
      </c>
      <c r="B43" s="93" t="s">
        <v>77</v>
      </c>
      <c r="C43" s="93" t="str">
        <f>IFERROR(VLOOKUP(B43,Pobočky!$A$1:$C$45,2,FALSE)," ")</f>
        <v>Jih</v>
      </c>
      <c r="D43" t="s">
        <v>575</v>
      </c>
      <c r="E43" t="s">
        <v>28</v>
      </c>
      <c r="F43" t="s">
        <v>174</v>
      </c>
      <c r="G4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17</v>
      </c>
      <c r="H43">
        <v>0.5</v>
      </c>
      <c r="J43">
        <v>86</v>
      </c>
      <c r="L43" s="112">
        <v>0.6</v>
      </c>
    </row>
    <row r="44" spans="1:12" x14ac:dyDescent="0.35">
      <c r="A44" s="93">
        <f>IFERROR(VLOOKUP(B44,Pobočky!$A$1:$C$45,3,FALSE)," ")</f>
        <v>25</v>
      </c>
      <c r="B44" s="93" t="s">
        <v>77</v>
      </c>
      <c r="C44" s="93" t="str">
        <f>IFERROR(VLOOKUP(B44,Pobočky!$A$1:$C$45,2,FALSE)," ")</f>
        <v>Jih</v>
      </c>
      <c r="D44" t="s">
        <v>575</v>
      </c>
      <c r="E44" t="s">
        <v>28</v>
      </c>
      <c r="F44" t="s">
        <v>175</v>
      </c>
      <c r="G4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72</v>
      </c>
      <c r="H44">
        <v>1.5</v>
      </c>
      <c r="J44">
        <v>86</v>
      </c>
      <c r="L44" s="112">
        <v>0.6</v>
      </c>
    </row>
    <row r="45" spans="1:12" x14ac:dyDescent="0.35">
      <c r="A45" s="93">
        <f>IFERROR(VLOOKUP(B45,Pobočky!$A$1:$C$45,3,FALSE)," ")</f>
        <v>25</v>
      </c>
      <c r="B45" s="93" t="s">
        <v>77</v>
      </c>
      <c r="C45" s="93" t="str">
        <f>IFERROR(VLOOKUP(B45,Pobočky!$A$1:$C$45,2,FALSE)," ")</f>
        <v>Jih</v>
      </c>
      <c r="D45" t="s">
        <v>575</v>
      </c>
      <c r="E45" t="s">
        <v>28</v>
      </c>
      <c r="F45" t="s">
        <v>176</v>
      </c>
      <c r="G4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58</v>
      </c>
      <c r="H45">
        <v>1</v>
      </c>
      <c r="J45">
        <v>86</v>
      </c>
      <c r="L45" s="112">
        <v>0.7</v>
      </c>
    </row>
    <row r="46" spans="1:12" x14ac:dyDescent="0.35">
      <c r="A46" s="93">
        <f>IFERROR(VLOOKUP(B46,Pobočky!$A$1:$C$45,3,FALSE)," ")</f>
        <v>25</v>
      </c>
      <c r="B46" s="93" t="s">
        <v>77</v>
      </c>
      <c r="C46" s="93" t="str">
        <f>IFERROR(VLOOKUP(B46,Pobočky!$A$1:$C$45,2,FALSE)," ")</f>
        <v>Jih</v>
      </c>
      <c r="D46" t="s">
        <v>578</v>
      </c>
      <c r="E46" t="s">
        <v>22</v>
      </c>
      <c r="F46" t="s">
        <v>140</v>
      </c>
      <c r="G4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373</v>
      </c>
      <c r="H46">
        <v>7</v>
      </c>
      <c r="J46">
        <v>86</v>
      </c>
      <c r="L46" s="112">
        <v>0.7</v>
      </c>
    </row>
    <row r="47" spans="1:12" x14ac:dyDescent="0.35">
      <c r="A47" s="93">
        <f>IFERROR(VLOOKUP(B47,Pobočky!$A$1:$C$45,3,FALSE)," ")</f>
        <v>25</v>
      </c>
      <c r="B47" s="93" t="s">
        <v>77</v>
      </c>
      <c r="C47" s="93" t="str">
        <f>IFERROR(VLOOKUP(B47,Pobočky!$A$1:$C$45,2,FALSE)," ")</f>
        <v>Jih</v>
      </c>
      <c r="D47" t="s">
        <v>578</v>
      </c>
      <c r="E47" t="s">
        <v>22</v>
      </c>
      <c r="F47" t="s">
        <v>143</v>
      </c>
      <c r="G4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588</v>
      </c>
      <c r="H47">
        <v>18</v>
      </c>
      <c r="J47">
        <v>86</v>
      </c>
      <c r="L47" s="112">
        <v>0.7</v>
      </c>
    </row>
    <row r="48" spans="1:12" x14ac:dyDescent="0.35">
      <c r="A48" s="93">
        <f>IFERROR(VLOOKUP(B48,Pobočky!$A$1:$C$45,3,FALSE)," ")</f>
        <v>25</v>
      </c>
      <c r="B48" s="93" t="s">
        <v>77</v>
      </c>
      <c r="C48" s="93" t="str">
        <f>IFERROR(VLOOKUP(B48,Pobočky!$A$1:$C$45,2,FALSE)," ")</f>
        <v>Jih</v>
      </c>
      <c r="D48" t="s">
        <v>578</v>
      </c>
      <c r="E48" t="s">
        <v>22</v>
      </c>
      <c r="F48" t="s">
        <v>146</v>
      </c>
      <c r="G4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520</v>
      </c>
      <c r="H48">
        <v>11</v>
      </c>
      <c r="J48">
        <v>86</v>
      </c>
      <c r="L48" s="112">
        <v>0.7</v>
      </c>
    </row>
    <row r="49" spans="1:12" x14ac:dyDescent="0.35">
      <c r="A49" s="93">
        <f>IFERROR(VLOOKUP(B49,Pobočky!$A$1:$C$45,3,FALSE)," ")</f>
        <v>25</v>
      </c>
      <c r="B49" s="93" t="s">
        <v>77</v>
      </c>
      <c r="C49" s="93" t="str">
        <f>IFERROR(VLOOKUP(B49,Pobočky!$A$1:$C$45,2,FALSE)," ")</f>
        <v>Jih</v>
      </c>
      <c r="D49" t="s">
        <v>578</v>
      </c>
      <c r="E49" t="s">
        <v>22</v>
      </c>
      <c r="F49" t="s">
        <v>149</v>
      </c>
      <c r="G4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433</v>
      </c>
      <c r="H49">
        <v>12</v>
      </c>
      <c r="J49">
        <v>86</v>
      </c>
      <c r="L49" s="112">
        <v>0.7</v>
      </c>
    </row>
    <row r="50" spans="1:12" x14ac:dyDescent="0.35">
      <c r="A50" s="93">
        <f>IFERROR(VLOOKUP(B50,Pobočky!$A$1:$C$45,3,FALSE)," ")</f>
        <v>25</v>
      </c>
      <c r="B50" s="93" t="s">
        <v>77</v>
      </c>
      <c r="C50" s="93" t="str">
        <f>IFERROR(VLOOKUP(B50,Pobočky!$A$1:$C$45,2,FALSE)," ")</f>
        <v>Jih</v>
      </c>
      <c r="D50" t="s">
        <v>578</v>
      </c>
      <c r="E50" t="s">
        <v>22</v>
      </c>
      <c r="F50" t="s">
        <v>155</v>
      </c>
      <c r="G5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307</v>
      </c>
      <c r="H50">
        <v>7</v>
      </c>
      <c r="J50">
        <v>86</v>
      </c>
      <c r="L50" s="112">
        <v>0.7</v>
      </c>
    </row>
    <row r="51" spans="1:12" x14ac:dyDescent="0.35">
      <c r="A51" s="93">
        <f>IFERROR(VLOOKUP(B51,Pobočky!$A$1:$C$45,3,FALSE)," ")</f>
        <v>25</v>
      </c>
      <c r="B51" s="93" t="s">
        <v>77</v>
      </c>
      <c r="C51" s="93" t="str">
        <f>IFERROR(VLOOKUP(B51,Pobočky!$A$1:$C$45,2,FALSE)," ")</f>
        <v>Jih</v>
      </c>
      <c r="D51" t="s">
        <v>578</v>
      </c>
      <c r="E51" t="s">
        <v>22</v>
      </c>
      <c r="F51" t="s">
        <v>158</v>
      </c>
      <c r="G5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364</v>
      </c>
      <c r="H51">
        <v>9</v>
      </c>
      <c r="J51">
        <v>86</v>
      </c>
      <c r="L51" s="112">
        <v>0.7</v>
      </c>
    </row>
    <row r="52" spans="1:12" x14ac:dyDescent="0.35">
      <c r="A52" s="93">
        <f>IFERROR(VLOOKUP(B52,Pobočky!$A$1:$C$45,3,FALSE)," ")</f>
        <v>25</v>
      </c>
      <c r="B52" s="93" t="s">
        <v>77</v>
      </c>
      <c r="C52" s="93" t="str">
        <f>IFERROR(VLOOKUP(B52,Pobočky!$A$1:$C$45,2,FALSE)," ")</f>
        <v>Jih</v>
      </c>
      <c r="D52" t="s">
        <v>578</v>
      </c>
      <c r="E52" t="s">
        <v>22</v>
      </c>
      <c r="F52" t="s">
        <v>160</v>
      </c>
      <c r="G5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152</v>
      </c>
      <c r="H52">
        <v>3</v>
      </c>
      <c r="J52">
        <v>86</v>
      </c>
      <c r="L52" s="112">
        <v>0.7</v>
      </c>
    </row>
    <row r="53" spans="1:12" x14ac:dyDescent="0.35">
      <c r="A53" s="93">
        <f>IFERROR(VLOOKUP(B53,Pobočky!$A$1:$C$45,3,FALSE)," ")</f>
        <v>25</v>
      </c>
      <c r="B53" s="93" t="s">
        <v>77</v>
      </c>
      <c r="C53" s="93" t="str">
        <f>IFERROR(VLOOKUP(B53,Pobočky!$A$1:$C$45,2,FALSE)," ")</f>
        <v>Jih</v>
      </c>
      <c r="D53" t="s">
        <v>578</v>
      </c>
      <c r="E53" t="s">
        <v>22</v>
      </c>
      <c r="F53" t="s">
        <v>163</v>
      </c>
      <c r="G5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91</v>
      </c>
      <c r="H53">
        <v>2</v>
      </c>
      <c r="J53">
        <v>86</v>
      </c>
      <c r="L53" s="112">
        <v>0.7</v>
      </c>
    </row>
    <row r="54" spans="1:12" x14ac:dyDescent="0.35">
      <c r="A54" s="93">
        <f>IFERROR(VLOOKUP(B54,Pobočky!$A$1:$C$45,3,FALSE)," ")</f>
        <v>25</v>
      </c>
      <c r="B54" s="93" t="s">
        <v>77</v>
      </c>
      <c r="C54" s="93" t="str">
        <f>IFERROR(VLOOKUP(B54,Pobočky!$A$1:$C$45,2,FALSE)," ")</f>
        <v>Jih</v>
      </c>
      <c r="D54" t="s">
        <v>578</v>
      </c>
      <c r="E54" t="s">
        <v>22</v>
      </c>
      <c r="F54" t="s">
        <v>166</v>
      </c>
      <c r="G5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284</v>
      </c>
      <c r="H54">
        <v>6</v>
      </c>
      <c r="J54">
        <v>86</v>
      </c>
      <c r="L54" s="112">
        <v>0.7</v>
      </c>
    </row>
    <row r="55" spans="1:12" x14ac:dyDescent="0.35">
      <c r="A55" s="93">
        <f>IFERROR(VLOOKUP(B55,Pobočky!$A$1:$C$45,3,FALSE)," ")</f>
        <v>25</v>
      </c>
      <c r="B55" s="93" t="s">
        <v>77</v>
      </c>
      <c r="C55" s="93" t="str">
        <f>IFERROR(VLOOKUP(B55,Pobočky!$A$1:$C$45,2,FALSE)," ")</f>
        <v>Jih</v>
      </c>
      <c r="D55" t="s">
        <v>578</v>
      </c>
      <c r="E55" t="s">
        <v>22</v>
      </c>
      <c r="F55" t="s">
        <v>167</v>
      </c>
      <c r="G5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129</v>
      </c>
      <c r="H55">
        <v>3</v>
      </c>
      <c r="J55">
        <v>86</v>
      </c>
      <c r="L55" s="112">
        <v>0.7</v>
      </c>
    </row>
    <row r="56" spans="1:12" x14ac:dyDescent="0.35">
      <c r="A56" s="93">
        <f>IFERROR(VLOOKUP(B56,Pobočky!$A$1:$C$45,3,FALSE)," ")</f>
        <v>25</v>
      </c>
      <c r="B56" s="93" t="s">
        <v>77</v>
      </c>
      <c r="C56" s="93" t="str">
        <f>IFERROR(VLOOKUP(B56,Pobočky!$A$1:$C$45,2,FALSE)," ")</f>
        <v>Jih</v>
      </c>
      <c r="D56" t="s">
        <v>578</v>
      </c>
      <c r="E56" t="s">
        <v>22</v>
      </c>
      <c r="F56" t="s">
        <v>169</v>
      </c>
      <c r="G5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316</v>
      </c>
      <c r="H56">
        <v>8</v>
      </c>
      <c r="J56">
        <v>86</v>
      </c>
      <c r="L56" s="112">
        <v>0.7</v>
      </c>
    </row>
    <row r="57" spans="1:12" x14ac:dyDescent="0.35">
      <c r="A57" s="93">
        <f>IFERROR(VLOOKUP(B57,Pobočky!$A$1:$C$45,3,FALSE)," ")</f>
        <v>25</v>
      </c>
      <c r="B57" s="93" t="s">
        <v>77</v>
      </c>
      <c r="C57" s="93" t="str">
        <f>IFERROR(VLOOKUP(B57,Pobočky!$A$1:$C$45,2,FALSE)," ")</f>
        <v>Jih</v>
      </c>
      <c r="D57" t="s">
        <v>578</v>
      </c>
      <c r="E57" t="s">
        <v>22</v>
      </c>
      <c r="F57" t="s">
        <v>170</v>
      </c>
      <c r="G5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203</v>
      </c>
      <c r="H57">
        <v>4</v>
      </c>
      <c r="J57">
        <v>86</v>
      </c>
      <c r="L57" s="112">
        <v>0.7</v>
      </c>
    </row>
    <row r="58" spans="1:12" x14ac:dyDescent="0.35">
      <c r="A58" s="93">
        <f>IFERROR(VLOOKUP(B58,Pobočky!$A$1:$C$45,3,FALSE)," ")</f>
        <v>25</v>
      </c>
      <c r="B58" s="93" t="s">
        <v>77</v>
      </c>
      <c r="C58" s="93" t="str">
        <f>IFERROR(VLOOKUP(B58,Pobočky!$A$1:$C$45,2,FALSE)," ")</f>
        <v>Jih</v>
      </c>
      <c r="D58" t="s">
        <v>578</v>
      </c>
      <c r="E58" t="s">
        <v>22</v>
      </c>
      <c r="F58" t="s">
        <v>172</v>
      </c>
      <c r="G5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119</v>
      </c>
      <c r="H58">
        <v>3</v>
      </c>
      <c r="J58">
        <v>86</v>
      </c>
      <c r="L58" s="112">
        <v>0.7</v>
      </c>
    </row>
    <row r="59" spans="1:12" x14ac:dyDescent="0.35">
      <c r="A59" s="93">
        <f>IFERROR(VLOOKUP(B59,Pobočky!$A$1:$C$45,3,FALSE)," ")</f>
        <v>25</v>
      </c>
      <c r="B59" s="93" t="s">
        <v>77</v>
      </c>
      <c r="C59" s="93" t="str">
        <f>IFERROR(VLOOKUP(B59,Pobočky!$A$1:$C$45,2,FALSE)," ")</f>
        <v>Jih</v>
      </c>
      <c r="D59" t="s">
        <v>578</v>
      </c>
      <c r="E59" t="s">
        <v>22</v>
      </c>
      <c r="F59" t="s">
        <v>173</v>
      </c>
      <c r="G5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181</v>
      </c>
      <c r="H59">
        <v>5</v>
      </c>
      <c r="J59">
        <v>86</v>
      </c>
      <c r="L59" s="112">
        <v>0.7</v>
      </c>
    </row>
    <row r="60" spans="1:12" x14ac:dyDescent="0.35">
      <c r="A60" s="93">
        <f>IFERROR(VLOOKUP(B60,Pobočky!$A$1:$C$45,3,FALSE)," ")</f>
        <v>25</v>
      </c>
      <c r="B60" s="93" t="s">
        <v>77</v>
      </c>
      <c r="C60" s="93" t="str">
        <f>IFERROR(VLOOKUP(B60,Pobočky!$A$1:$C$45,2,FALSE)," ")</f>
        <v>Jih</v>
      </c>
      <c r="D60" t="s">
        <v>578</v>
      </c>
      <c r="E60" t="s">
        <v>22</v>
      </c>
      <c r="F60" t="s">
        <v>174</v>
      </c>
      <c r="G6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201</v>
      </c>
      <c r="H60">
        <v>6</v>
      </c>
      <c r="J60">
        <v>86</v>
      </c>
      <c r="L60" s="112">
        <v>0.7</v>
      </c>
    </row>
    <row r="61" spans="1:12" x14ac:dyDescent="0.35">
      <c r="A61" s="93">
        <f>IFERROR(VLOOKUP(B61,Pobočky!$A$1:$C$45,3,FALSE)," ")</f>
        <v>25</v>
      </c>
      <c r="B61" s="93" t="s">
        <v>77</v>
      </c>
      <c r="C61" s="93" t="str">
        <f>IFERROR(VLOOKUP(B61,Pobočky!$A$1:$C$45,2,FALSE)," ")</f>
        <v>Jih</v>
      </c>
      <c r="D61" t="s">
        <v>578</v>
      </c>
      <c r="E61" t="s">
        <v>22</v>
      </c>
      <c r="F61" t="s">
        <v>175</v>
      </c>
      <c r="G6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193</v>
      </c>
      <c r="H61">
        <v>4</v>
      </c>
      <c r="J61">
        <v>86</v>
      </c>
      <c r="L61" s="112">
        <v>0.7</v>
      </c>
    </row>
    <row r="62" spans="1:12" x14ac:dyDescent="0.35">
      <c r="A62" s="93">
        <f>IFERROR(VLOOKUP(B62,Pobočky!$A$1:$C$45,3,FALSE)," ")</f>
        <v>25</v>
      </c>
      <c r="B62" s="93" t="s">
        <v>77</v>
      </c>
      <c r="C62" s="93" t="str">
        <f>IFERROR(VLOOKUP(B62,Pobočky!$A$1:$C$45,2,FALSE)," ")</f>
        <v>Jih</v>
      </c>
      <c r="D62" t="s">
        <v>578</v>
      </c>
      <c r="E62" t="s">
        <v>22</v>
      </c>
      <c r="F62" t="s">
        <v>176</v>
      </c>
      <c r="G6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173</v>
      </c>
      <c r="H62">
        <v>3</v>
      </c>
      <c r="J62">
        <v>86</v>
      </c>
      <c r="L62" s="112">
        <v>0.7</v>
      </c>
    </row>
    <row r="63" spans="1:12" x14ac:dyDescent="0.35">
      <c r="A63" s="93">
        <f>IFERROR(VLOOKUP(B63,Pobočky!$A$1:$C$45,3,FALSE)," ")</f>
        <v>25</v>
      </c>
      <c r="B63" s="93" t="s">
        <v>77</v>
      </c>
      <c r="C63" s="93" t="str">
        <f>IFERROR(VLOOKUP(B63,Pobočky!$A$1:$C$45,2,FALSE)," ")</f>
        <v>Jih</v>
      </c>
      <c r="D63" t="s">
        <v>578</v>
      </c>
      <c r="E63" t="s">
        <v>20</v>
      </c>
      <c r="F63" t="s">
        <v>261</v>
      </c>
      <c r="G6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103</v>
      </c>
      <c r="H63">
        <v>2</v>
      </c>
      <c r="J63">
        <v>86</v>
      </c>
      <c r="K63" t="s">
        <v>579</v>
      </c>
      <c r="L63" s="112">
        <v>0.7</v>
      </c>
    </row>
    <row r="64" spans="1:12" x14ac:dyDescent="0.35">
      <c r="A64" s="93">
        <f>IFERROR(VLOOKUP(B64,Pobočky!$A$1:$C$45,3,FALSE)," ")</f>
        <v>25</v>
      </c>
      <c r="B64" s="93" t="s">
        <v>77</v>
      </c>
      <c r="C64" s="93" t="str">
        <f>IFERROR(VLOOKUP(B64,Pobočky!$A$1:$C$45,2,FALSE)," ")</f>
        <v>Jih</v>
      </c>
      <c r="D64" t="s">
        <v>580</v>
      </c>
      <c r="E64" t="s">
        <v>20</v>
      </c>
      <c r="F64" t="s">
        <v>130</v>
      </c>
      <c r="G6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530</v>
      </c>
      <c r="H64">
        <v>11</v>
      </c>
      <c r="J64">
        <v>86</v>
      </c>
      <c r="L64" s="112">
        <v>0.9</v>
      </c>
    </row>
    <row r="65" spans="1:12" x14ac:dyDescent="0.35">
      <c r="A65" s="93">
        <f>IFERROR(VLOOKUP(B65,Pobočky!$A$1:$C$45,3,FALSE)," ")</f>
        <v>25</v>
      </c>
      <c r="B65" s="93" t="s">
        <v>77</v>
      </c>
      <c r="C65" s="93" t="str">
        <f>IFERROR(VLOOKUP(B65,Pobočky!$A$1:$C$45,2,FALSE)," ")</f>
        <v>Jih</v>
      </c>
      <c r="D65" t="s">
        <v>580</v>
      </c>
      <c r="E65" t="s">
        <v>20</v>
      </c>
      <c r="F65" t="s">
        <v>261</v>
      </c>
      <c r="G6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52</v>
      </c>
      <c r="H65">
        <v>1</v>
      </c>
      <c r="J65">
        <v>86</v>
      </c>
      <c r="L65" s="112">
        <v>0.9</v>
      </c>
    </row>
    <row r="66" spans="1:12" x14ac:dyDescent="0.35">
      <c r="A66" s="93">
        <f>IFERROR(VLOOKUP(B66,Pobočky!$A$1:$C$45,3,FALSE)," ")</f>
        <v>25</v>
      </c>
      <c r="B66" s="93" t="s">
        <v>77</v>
      </c>
      <c r="C66" s="93" t="str">
        <f>IFERROR(VLOOKUP(B66,Pobočky!$A$1:$C$45,2,FALSE)," ")</f>
        <v>Jih</v>
      </c>
      <c r="D66" t="s">
        <v>580</v>
      </c>
      <c r="E66" t="s">
        <v>22</v>
      </c>
      <c r="F66" t="s">
        <v>158</v>
      </c>
      <c r="G6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40</v>
      </c>
      <c r="H66">
        <v>1</v>
      </c>
      <c r="J66">
        <v>86</v>
      </c>
      <c r="L66" s="112">
        <v>0.9</v>
      </c>
    </row>
    <row r="67" spans="1:12" x14ac:dyDescent="0.35">
      <c r="A67" s="93">
        <f>IFERROR(VLOOKUP(B67,Pobočky!$A$1:$C$45,3,FALSE)," ")</f>
        <v>25</v>
      </c>
      <c r="B67" s="93" t="s">
        <v>77</v>
      </c>
      <c r="C67" s="93" t="str">
        <f>IFERROR(VLOOKUP(B67,Pobočky!$A$1:$C$45,2,FALSE)," ")</f>
        <v>Jih</v>
      </c>
      <c r="D67" t="s">
        <v>581</v>
      </c>
      <c r="G6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52</v>
      </c>
      <c r="H67">
        <v>1</v>
      </c>
      <c r="J67">
        <v>86</v>
      </c>
      <c r="L67" s="112"/>
    </row>
    <row r="68" spans="1:12" x14ac:dyDescent="0.35">
      <c r="A68" s="93">
        <f>IFERROR(VLOOKUP(B68,Pobočky!$A$1:$C$45,3,FALSE)," ")</f>
        <v>25</v>
      </c>
      <c r="B68" s="93" t="s">
        <v>77</v>
      </c>
      <c r="C68" s="93" t="str">
        <f>IFERROR(VLOOKUP(B68,Pobočky!$A$1:$C$45,2,FALSE)," ")</f>
        <v>Jih</v>
      </c>
      <c r="D68" t="s">
        <v>582</v>
      </c>
      <c r="G6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194</v>
      </c>
      <c r="H68">
        <v>12</v>
      </c>
      <c r="J68">
        <v>27</v>
      </c>
      <c r="K68" t="s">
        <v>583</v>
      </c>
      <c r="L68" s="112"/>
    </row>
    <row r="69" spans="1:12" x14ac:dyDescent="0.35">
      <c r="A69" s="93">
        <f>IFERROR(VLOOKUP(B69,Pobočky!$A$1:$C$45,3,FALSE)," ")</f>
        <v>25</v>
      </c>
      <c r="B69" s="93" t="s">
        <v>77</v>
      </c>
      <c r="C69" s="93" t="str">
        <f>IFERROR(VLOOKUP(B69,Pobočky!$A$1:$C$45,2,FALSE)," ")</f>
        <v>Jih</v>
      </c>
      <c r="D69" t="s">
        <v>584</v>
      </c>
      <c r="G6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357</v>
      </c>
      <c r="H69">
        <v>7</v>
      </c>
      <c r="J69">
        <v>85</v>
      </c>
      <c r="L69" s="112"/>
    </row>
    <row r="70" spans="1:12" x14ac:dyDescent="0.35">
      <c r="A70" s="93">
        <f>IFERROR(VLOOKUP(B70,Pobočky!$A$1:$C$45,3,FALSE)," ")</f>
        <v>25</v>
      </c>
      <c r="B70" s="93" t="s">
        <v>77</v>
      </c>
      <c r="C70" s="93" t="str">
        <f>IFERROR(VLOOKUP(B70,Pobočky!$A$1:$C$45,2,FALSE)," ")</f>
        <v>Jih</v>
      </c>
      <c r="D70" t="s">
        <v>585</v>
      </c>
      <c r="E70" t="s">
        <v>20</v>
      </c>
      <c r="F70" t="s">
        <v>130</v>
      </c>
      <c r="G7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175</v>
      </c>
      <c r="H70">
        <v>12</v>
      </c>
      <c r="J70">
        <v>26</v>
      </c>
      <c r="L70" s="112"/>
    </row>
    <row r="71" spans="1:12" x14ac:dyDescent="0.35">
      <c r="A71" s="93">
        <f>IFERROR(VLOOKUP(B71,Pobočky!$A$1:$C$45,3,FALSE)," ")</f>
        <v>25</v>
      </c>
      <c r="B71" s="93" t="s">
        <v>77</v>
      </c>
      <c r="C71" s="93" t="str">
        <f>IFERROR(VLOOKUP(B71,Pobočky!$A$1:$C$45,2,FALSE)," ")</f>
        <v>Jih</v>
      </c>
      <c r="D71" t="s">
        <v>585</v>
      </c>
      <c r="E71" t="s">
        <v>20</v>
      </c>
      <c r="F71" t="s">
        <v>130</v>
      </c>
      <c r="G7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289</v>
      </c>
      <c r="H71">
        <v>6</v>
      </c>
      <c r="J71">
        <v>86</v>
      </c>
      <c r="L71" s="112"/>
    </row>
    <row r="72" spans="1:12" x14ac:dyDescent="0.35">
      <c r="A72" s="93">
        <f>IFERROR(VLOOKUP(B72,Pobočky!$A$1:$C$45,3,FALSE)," ")</f>
        <v>25</v>
      </c>
      <c r="B72" s="93" t="s">
        <v>77</v>
      </c>
      <c r="C72" s="93" t="str">
        <f>IFERROR(VLOOKUP(B72,Pobočky!$A$1:$C$45,2,FALSE)," ")</f>
        <v>Jih</v>
      </c>
      <c r="D72" t="s">
        <v>585</v>
      </c>
      <c r="E72" t="s">
        <v>20</v>
      </c>
      <c r="F72" t="s">
        <v>130</v>
      </c>
      <c r="G7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109</v>
      </c>
      <c r="H72">
        <v>3</v>
      </c>
      <c r="J72">
        <v>65</v>
      </c>
      <c r="L72" s="112"/>
    </row>
    <row r="73" spans="1:12" x14ac:dyDescent="0.35">
      <c r="A73" s="93">
        <f>IFERROR(VLOOKUP(B73,Pobočky!$A$1:$C$45,3,FALSE)," ")</f>
        <v>25</v>
      </c>
      <c r="B73" s="93" t="s">
        <v>77</v>
      </c>
      <c r="C73" s="93" t="str">
        <f>IFERROR(VLOOKUP(B73,Pobočky!$A$1:$C$45,2,FALSE)," ")</f>
        <v>Jih</v>
      </c>
      <c r="D73" t="s">
        <v>585</v>
      </c>
      <c r="E73" t="s">
        <v>20</v>
      </c>
      <c r="F73" t="s">
        <v>130</v>
      </c>
      <c r="G7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96</v>
      </c>
      <c r="H73">
        <v>2</v>
      </c>
      <c r="J73">
        <v>86</v>
      </c>
      <c r="K73" t="s">
        <v>586</v>
      </c>
      <c r="L73" s="112"/>
    </row>
    <row r="74" spans="1:12" x14ac:dyDescent="0.35">
      <c r="A74" s="93">
        <f>IFERROR(VLOOKUP(B74,Pobočky!$A$1:$C$45,3,FALSE)," ")</f>
        <v>25</v>
      </c>
      <c r="B74" s="93" t="s">
        <v>77</v>
      </c>
      <c r="C74" s="93" t="str">
        <f>IFERROR(VLOOKUP(B74,Pobočky!$A$1:$C$45,2,FALSE)," ")</f>
        <v>Jih</v>
      </c>
      <c r="D74" t="s">
        <v>587</v>
      </c>
      <c r="G7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  <c r="K74" t="s">
        <v>588</v>
      </c>
      <c r="L74" s="112"/>
    </row>
    <row r="75" spans="1:12" x14ac:dyDescent="0.35">
      <c r="A75" s="93">
        <f>IFERROR(VLOOKUP(B75,Pobočky!$A$1:$C$45,3,FALSE)," ")</f>
        <v>25</v>
      </c>
      <c r="B75" s="93" t="s">
        <v>77</v>
      </c>
      <c r="C75" s="93" t="str">
        <f>IFERROR(VLOOKUP(B75,Pobočky!$A$1:$C$45,2,FALSE)," ")</f>
        <v>Jih</v>
      </c>
      <c r="D75" t="s">
        <v>589</v>
      </c>
      <c r="G7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258</v>
      </c>
      <c r="H75">
        <v>5</v>
      </c>
      <c r="J75">
        <v>86</v>
      </c>
      <c r="L75" s="112"/>
    </row>
    <row r="76" spans="1:12" x14ac:dyDescent="0.35">
      <c r="A76" s="93">
        <f>IFERROR(VLOOKUP(B76,Pobočky!$A$1:$C$45,3,FALSE)," ")</f>
        <v>25</v>
      </c>
      <c r="B76" s="93" t="s">
        <v>77</v>
      </c>
      <c r="C76" s="93" t="str">
        <f>IFERROR(VLOOKUP(B76,Pobočky!$A$1:$C$45,2,FALSE)," ")</f>
        <v>Jih</v>
      </c>
      <c r="D76" t="s">
        <v>315</v>
      </c>
      <c r="G7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413</v>
      </c>
      <c r="H76">
        <v>8</v>
      </c>
      <c r="J76">
        <v>86</v>
      </c>
      <c r="L76" s="112"/>
    </row>
    <row r="77" spans="1:12" x14ac:dyDescent="0.35">
      <c r="A77" s="93"/>
      <c r="B77" s="93"/>
      <c r="C77" s="93"/>
      <c r="G7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  <c r="L77" s="112"/>
    </row>
    <row r="78" spans="1:12" x14ac:dyDescent="0.35">
      <c r="A78" s="93"/>
      <c r="B78" s="93"/>
      <c r="C78" s="93"/>
      <c r="G7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  <c r="L78" s="112"/>
    </row>
    <row r="79" spans="1:12" x14ac:dyDescent="0.35">
      <c r="A79" s="93"/>
      <c r="B79" s="93"/>
      <c r="C79" s="93"/>
      <c r="G7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80" spans="1:12" x14ac:dyDescent="0.35">
      <c r="A80" s="93"/>
      <c r="B80" s="93"/>
      <c r="C80" s="93"/>
      <c r="G8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81" spans="1:7" x14ac:dyDescent="0.35">
      <c r="A81" s="93"/>
      <c r="B81" s="93"/>
      <c r="C81" s="93"/>
      <c r="G8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82" spans="1:7" x14ac:dyDescent="0.35">
      <c r="A82" s="93"/>
      <c r="B82" s="93"/>
      <c r="C82" s="93"/>
      <c r="G8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83" spans="1:7" x14ac:dyDescent="0.35">
      <c r="A83" s="93"/>
      <c r="B83" s="93"/>
      <c r="C83" s="93"/>
      <c r="G8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84" spans="1:7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G8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85" spans="1:7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86" spans="1:7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87" spans="1:7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88" spans="1:7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89" spans="1:7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90" spans="1:7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91" spans="1:7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92" spans="1:7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93" spans="1:7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94" spans="1:7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95" spans="1:7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96" spans="1:7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411" spans="1:7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  <c r="G411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412" spans="1:7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  <c r="G412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413" spans="1:7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  <c r="G413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414" spans="1:7" x14ac:dyDescent="0.35">
      <c r="A414" s="93" t="str">
        <f>IFERROR(VLOOKUP(B414,Pobočky!$A$1:$C$45,3,FALSE)," ")</f>
        <v xml:space="preserve"> </v>
      </c>
      <c r="B414" s="93"/>
      <c r="C414" s="93" t="str">
        <f>IFERROR(VLOOKUP(B414,Pobočky!$A$1:$C$45,2,FALSE)," ")</f>
        <v xml:space="preserve"> </v>
      </c>
      <c r="G414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415" spans="1:7" x14ac:dyDescent="0.35">
      <c r="A415" s="93" t="str">
        <f>IFERROR(VLOOKUP(B415,Pobočky!$A$1:$C$45,3,FALSE)," ")</f>
        <v xml:space="preserve"> </v>
      </c>
      <c r="B415" s="93"/>
      <c r="C415" s="93" t="str">
        <f>IFERROR(VLOOKUP(B415,Pobočky!$A$1:$C$45,2,FALSE)," ")</f>
        <v xml:space="preserve"> </v>
      </c>
      <c r="G415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416" spans="1:7" x14ac:dyDescent="0.35">
      <c r="A416" s="93" t="str">
        <f>IFERROR(VLOOKUP(B416,Pobočky!$A$1:$C$45,3,FALSE)," ")</f>
        <v xml:space="preserve"> </v>
      </c>
      <c r="B416" s="93"/>
      <c r="C416" s="93" t="str">
        <f>IFERROR(VLOOKUP(B416,Pobočky!$A$1:$C$45,2,FALSE)," ")</f>
        <v xml:space="preserve"> </v>
      </c>
      <c r="G416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417" spans="1:7" x14ac:dyDescent="0.35">
      <c r="A417" s="93" t="str">
        <f>IFERROR(VLOOKUP(B417,Pobočky!$A$1:$C$45,3,FALSE)," ")</f>
        <v xml:space="preserve"> </v>
      </c>
      <c r="B417" s="93"/>
      <c r="C417" s="93" t="str">
        <f>IFERROR(VLOOKUP(B417,Pobočky!$A$1:$C$45,2,FALSE)," ")</f>
        <v xml:space="preserve"> </v>
      </c>
      <c r="G417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418" spans="1:7" x14ac:dyDescent="0.35">
      <c r="A418" s="93" t="str">
        <f>IFERROR(VLOOKUP(B418,Pobočky!$A$1:$C$45,3,FALSE)," ")</f>
        <v xml:space="preserve"> </v>
      </c>
      <c r="B418" s="93"/>
      <c r="C418" s="93" t="str">
        <f>IFERROR(VLOOKUP(B418,Pobočky!$A$1:$C$45,2,FALSE)," ")</f>
        <v xml:space="preserve"> </v>
      </c>
      <c r="G418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419" spans="1:7" x14ac:dyDescent="0.35">
      <c r="A419" s="93" t="str">
        <f>IFERROR(VLOOKUP(B419,Pobočky!$A$1:$C$45,3,FALSE)," ")</f>
        <v xml:space="preserve"> </v>
      </c>
      <c r="B419" s="93"/>
      <c r="C419" s="93" t="str">
        <f>IFERROR(VLOOKUP(B419,Pobočky!$A$1:$C$45,2,FALSE)," ")</f>
        <v xml:space="preserve"> </v>
      </c>
      <c r="G419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  <row r="420" spans="1:7" x14ac:dyDescent="0.35">
      <c r="A420" s="105" t="str">
        <f>IFERROR(VLOOKUP(B420,Pobočky!$A$1:$C$45,3,FALSE)," ")</f>
        <v xml:space="preserve"> </v>
      </c>
      <c r="B420" s="105"/>
      <c r="C420" s="105" t="str">
        <f>IFERROR(VLOOKUP(B420,Pobočky!$A$1:$C$45,2,FALSE)," ")</f>
        <v xml:space="preserve"> </v>
      </c>
      <c r="G420">
        <f>ROUND(Tabulka5789101112131415161718192021222324252627282930313233343536[[#This Row],[Kapacita - počet polic]]*Tabulka5789101112131415161718192021222324252627282930313233343536[[#This Row],[Kapacita - rozměr polic]]*IFERROR(VLOOKUP(Tabulka5789101112131415161718192021222324252627282930313233343536[[#This Row],[Označení]],OCHy[#All],2,FALSE),0.6),0)</f>
        <v>0</v>
      </c>
    </row>
  </sheetData>
  <dataValidations count="2">
    <dataValidation type="list" allowBlank="1" showInputMessage="1" showErrorMessage="1" sqref="E2:E420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  <dataValidation type="list" allowBlank="1" showInputMessage="1" showErrorMessage="1" sqref="L2:L420">
      <formula1>"0 %,10 %,20 %,30 %,40 %,50 %,60 %,70 %,80 %,90 %,100 %"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B2:B420</xm:sqref>
        </x14:dataValidation>
        <x14:dataValidation type="list" allowBlank="1" showInputMessage="1" showErrorMessage="1">
          <x14:formula1>
            <xm:f>Označení!$F$2:$F$50</xm:f>
          </x14:formula1>
          <xm:sqref>F2:F420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L414"/>
  <sheetViews>
    <sheetView topLeftCell="E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14.54296875" customWidth="1"/>
    <col min="6" max="6" width="60" bestFit="1" customWidth="1"/>
    <col min="7" max="7" width="16.26953125" bestFit="1" customWidth="1"/>
    <col min="8" max="8" width="21.08984375" bestFit="1" customWidth="1"/>
    <col min="9" max="9" width="25.26953125" bestFit="1" customWidth="1"/>
    <col min="10" max="10" width="24.1796875" bestFit="1" customWidth="1"/>
    <col min="11" max="11" width="38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v>24</v>
      </c>
      <c r="B2" s="93" t="s">
        <v>75</v>
      </c>
      <c r="C2" s="93" t="str">
        <f>IFERROR(VLOOKUP(B2,Pobočky!$A$1:$C$45,2,FALSE)," ")</f>
        <v>Jih</v>
      </c>
      <c r="D2" s="93" t="s">
        <v>590</v>
      </c>
      <c r="E2" s="93" t="s">
        <v>22</v>
      </c>
      <c r="F2" t="s">
        <v>140</v>
      </c>
      <c r="G2" s="9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  <c r="H2" s="93"/>
      <c r="I2" s="93"/>
      <c r="J2" s="93"/>
      <c r="K2" s="93"/>
      <c r="L2" s="102"/>
    </row>
    <row r="3" spans="1:12" x14ac:dyDescent="0.35">
      <c r="A3" s="93">
        <v>24</v>
      </c>
      <c r="B3" s="93" t="s">
        <v>75</v>
      </c>
      <c r="C3" s="93" t="str">
        <f>IFERROR(VLOOKUP(B3,Pobočky!$A$1:$C$45,2,FALSE)," ")</f>
        <v>Jih</v>
      </c>
      <c r="D3" s="106" t="s">
        <v>591</v>
      </c>
      <c r="E3" s="106" t="s">
        <v>20</v>
      </c>
      <c r="F3" s="106" t="s">
        <v>130</v>
      </c>
      <c r="G3" s="10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2290</v>
      </c>
      <c r="H3" s="106">
        <v>47</v>
      </c>
      <c r="I3" s="106"/>
      <c r="J3" s="106">
        <v>87</v>
      </c>
      <c r="K3" s="106"/>
      <c r="L3" s="112">
        <v>0.7</v>
      </c>
    </row>
    <row r="4" spans="1:12" x14ac:dyDescent="0.35">
      <c r="A4" s="93">
        <v>24</v>
      </c>
      <c r="B4" s="93" t="s">
        <v>75</v>
      </c>
      <c r="C4" s="93" t="str">
        <f>IFERROR(VLOOKUP(B4,Pobočky!$A$1:$C$45,2,FALSE)," ")</f>
        <v>Jih</v>
      </c>
      <c r="D4" t="s">
        <v>591</v>
      </c>
      <c r="E4" t="s">
        <v>20</v>
      </c>
      <c r="F4" t="s">
        <v>130</v>
      </c>
      <c r="G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974</v>
      </c>
      <c r="H4">
        <v>20</v>
      </c>
      <c r="J4">
        <v>87</v>
      </c>
      <c r="K4" t="s">
        <v>24</v>
      </c>
      <c r="L4" s="112">
        <v>0.7</v>
      </c>
    </row>
    <row r="5" spans="1:12" x14ac:dyDescent="0.35">
      <c r="A5" s="93">
        <v>24</v>
      </c>
      <c r="B5" s="93" t="s">
        <v>75</v>
      </c>
      <c r="C5" s="93" t="str">
        <f>IFERROR(VLOOKUP(B5,Pobočky!$A$1:$C$45,2,FALSE)," ")</f>
        <v>Jih</v>
      </c>
      <c r="D5" t="s">
        <v>591</v>
      </c>
      <c r="E5" s="106" t="s">
        <v>20</v>
      </c>
      <c r="F5" s="106" t="s">
        <v>130</v>
      </c>
      <c r="G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487</v>
      </c>
      <c r="H5">
        <v>10</v>
      </c>
      <c r="J5" s="106">
        <v>87</v>
      </c>
      <c r="K5" t="s">
        <v>592</v>
      </c>
      <c r="L5" s="112">
        <v>0.7</v>
      </c>
    </row>
    <row r="6" spans="1:12" x14ac:dyDescent="0.35">
      <c r="A6" s="93">
        <v>24</v>
      </c>
      <c r="B6" s="93" t="s">
        <v>75</v>
      </c>
      <c r="C6" s="93" t="str">
        <f>IFERROR(VLOOKUP(B6,Pobočky!$A$1:$C$45,2,FALSE)," ")</f>
        <v>Jih</v>
      </c>
      <c r="D6" t="s">
        <v>591</v>
      </c>
      <c r="E6" t="s">
        <v>20</v>
      </c>
      <c r="F6" t="s">
        <v>130</v>
      </c>
      <c r="G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731</v>
      </c>
      <c r="H6">
        <v>15</v>
      </c>
      <c r="J6">
        <v>87</v>
      </c>
      <c r="K6" t="s">
        <v>593</v>
      </c>
      <c r="L6" s="112">
        <v>0.7</v>
      </c>
    </row>
    <row r="7" spans="1:12" x14ac:dyDescent="0.35">
      <c r="A7" s="93">
        <v>24</v>
      </c>
      <c r="B7" s="93" t="s">
        <v>75</v>
      </c>
      <c r="C7" s="93" t="str">
        <f>IFERROR(VLOOKUP(B7,Pobočky!$A$1:$C$45,2,FALSE)," ")</f>
        <v>Jih</v>
      </c>
      <c r="D7" t="s">
        <v>591</v>
      </c>
      <c r="E7" s="106" t="s">
        <v>20</v>
      </c>
      <c r="F7" s="106" t="s">
        <v>261</v>
      </c>
      <c r="G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235</v>
      </c>
      <c r="H7">
        <v>4.5</v>
      </c>
      <c r="J7" s="106">
        <v>87</v>
      </c>
      <c r="K7" t="s">
        <v>594</v>
      </c>
      <c r="L7" s="112">
        <v>0.7</v>
      </c>
    </row>
    <row r="8" spans="1:12" x14ac:dyDescent="0.35">
      <c r="A8" s="93">
        <v>24</v>
      </c>
      <c r="B8" s="93" t="s">
        <v>75</v>
      </c>
      <c r="C8" s="93" t="str">
        <f>IFERROR(VLOOKUP(B8,Pobočky!$A$1:$C$45,2,FALSE)," ")</f>
        <v>Jih</v>
      </c>
      <c r="D8" t="s">
        <v>591</v>
      </c>
      <c r="E8" t="s">
        <v>20</v>
      </c>
      <c r="F8" t="s">
        <v>261</v>
      </c>
      <c r="G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26</v>
      </c>
      <c r="H8">
        <v>0.5</v>
      </c>
      <c r="J8">
        <v>87</v>
      </c>
      <c r="K8" t="s">
        <v>266</v>
      </c>
      <c r="L8" s="112">
        <v>0.7</v>
      </c>
    </row>
    <row r="9" spans="1:12" x14ac:dyDescent="0.35">
      <c r="A9" s="93">
        <v>24</v>
      </c>
      <c r="B9" s="93" t="s">
        <v>75</v>
      </c>
      <c r="C9" s="93" t="str">
        <f>IFERROR(VLOOKUP(B9,Pobočky!$A$1:$C$45,2,FALSE)," ")</f>
        <v>Jih</v>
      </c>
      <c r="D9" t="s">
        <v>591</v>
      </c>
      <c r="E9" s="106" t="s">
        <v>20</v>
      </c>
      <c r="F9" s="106" t="s">
        <v>97</v>
      </c>
      <c r="G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47</v>
      </c>
      <c r="H9">
        <v>1.5</v>
      </c>
      <c r="J9" s="106">
        <v>87</v>
      </c>
      <c r="K9" t="s">
        <v>260</v>
      </c>
      <c r="L9" s="112">
        <v>0.7</v>
      </c>
    </row>
    <row r="10" spans="1:12" x14ac:dyDescent="0.35">
      <c r="A10" s="93">
        <v>24</v>
      </c>
      <c r="B10" s="93" t="s">
        <v>75</v>
      </c>
      <c r="C10" s="93" t="str">
        <f>IFERROR(VLOOKUP(B10,Pobočky!$A$1:$C$45,2,FALSE)," ")</f>
        <v>Jih</v>
      </c>
      <c r="D10" t="s">
        <v>591</v>
      </c>
      <c r="E10" t="s">
        <v>20</v>
      </c>
      <c r="F10" t="s">
        <v>97</v>
      </c>
      <c r="G1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94</v>
      </c>
      <c r="H10">
        <v>3</v>
      </c>
      <c r="J10">
        <v>87</v>
      </c>
      <c r="K10" t="s">
        <v>227</v>
      </c>
      <c r="L10" s="112">
        <v>0.7</v>
      </c>
    </row>
    <row r="11" spans="1:12" x14ac:dyDescent="0.35">
      <c r="A11" s="93">
        <v>24</v>
      </c>
      <c r="B11" s="93" t="s">
        <v>75</v>
      </c>
      <c r="C11" s="93" t="str">
        <f>IFERROR(VLOOKUP(B11,Pobočky!$A$1:$C$45,2,FALSE)," ")</f>
        <v>Jih</v>
      </c>
      <c r="D11" t="s">
        <v>591</v>
      </c>
      <c r="E11" t="s">
        <v>20</v>
      </c>
      <c r="F11" t="s">
        <v>97</v>
      </c>
      <c r="G1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16</v>
      </c>
      <c r="H11">
        <v>0.5</v>
      </c>
      <c r="J11">
        <v>87</v>
      </c>
      <c r="K11" t="s">
        <v>595</v>
      </c>
      <c r="L11" s="112">
        <v>0.7</v>
      </c>
    </row>
    <row r="12" spans="1:12" x14ac:dyDescent="0.35">
      <c r="A12" s="93">
        <v>24</v>
      </c>
      <c r="B12" s="93" t="s">
        <v>75</v>
      </c>
      <c r="C12" s="93" t="str">
        <f>IFERROR(VLOOKUP(B12,Pobočky!$A$1:$C$45,2,FALSE)," ")</f>
        <v>Jih</v>
      </c>
      <c r="D12" t="s">
        <v>596</v>
      </c>
      <c r="E12" t="s">
        <v>14</v>
      </c>
      <c r="F12" t="s">
        <v>130</v>
      </c>
      <c r="G1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122</v>
      </c>
      <c r="H12">
        <v>2.5</v>
      </c>
      <c r="J12">
        <v>87</v>
      </c>
      <c r="L12" s="112">
        <v>0.5</v>
      </c>
    </row>
    <row r="13" spans="1:12" x14ac:dyDescent="0.35">
      <c r="A13" s="93">
        <v>24</v>
      </c>
      <c r="B13" s="93" t="s">
        <v>75</v>
      </c>
      <c r="C13" s="93" t="str">
        <f>IFERROR(VLOOKUP(B13,Pobočky!$A$1:$C$45,2,FALSE)," ")</f>
        <v>Jih</v>
      </c>
      <c r="D13" t="s">
        <v>597</v>
      </c>
      <c r="E13" t="s">
        <v>20</v>
      </c>
      <c r="F13" t="s">
        <v>130</v>
      </c>
      <c r="G1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244</v>
      </c>
      <c r="H13">
        <v>5</v>
      </c>
      <c r="J13">
        <v>87</v>
      </c>
      <c r="L13" s="112">
        <v>0.5</v>
      </c>
    </row>
    <row r="14" spans="1:12" x14ac:dyDescent="0.35">
      <c r="A14" s="93">
        <v>24</v>
      </c>
      <c r="B14" s="93" t="s">
        <v>75</v>
      </c>
      <c r="C14" s="93" t="str">
        <f>IFERROR(VLOOKUP(B14,Pobočky!$A$1:$C$45,2,FALSE)," ")</f>
        <v>Jih</v>
      </c>
      <c r="D14" t="s">
        <v>598</v>
      </c>
      <c r="E14" t="s">
        <v>14</v>
      </c>
      <c r="F14" t="s">
        <v>130</v>
      </c>
      <c r="G1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292</v>
      </c>
      <c r="H14">
        <v>6</v>
      </c>
      <c r="J14">
        <v>87</v>
      </c>
      <c r="L14" s="112">
        <v>0.7</v>
      </c>
    </row>
    <row r="15" spans="1:12" x14ac:dyDescent="0.35">
      <c r="A15" s="93">
        <v>24</v>
      </c>
      <c r="B15" s="93" t="s">
        <v>75</v>
      </c>
      <c r="C15" s="93" t="str">
        <f>IFERROR(VLOOKUP(B15,Pobočky!$A$1:$C$45,2,FALSE)," ")</f>
        <v>Jih</v>
      </c>
      <c r="D15" t="s">
        <v>599</v>
      </c>
      <c r="E15" t="s">
        <v>14</v>
      </c>
      <c r="F15" t="s">
        <v>130</v>
      </c>
      <c r="G1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195</v>
      </c>
      <c r="H15">
        <v>4</v>
      </c>
      <c r="J15">
        <v>87</v>
      </c>
      <c r="L15" s="112">
        <v>0.7</v>
      </c>
    </row>
    <row r="16" spans="1:12" x14ac:dyDescent="0.35">
      <c r="A16" s="93">
        <v>24</v>
      </c>
      <c r="B16" s="93" t="s">
        <v>75</v>
      </c>
      <c r="C16" s="93" t="str">
        <f>IFERROR(VLOOKUP(B16,Pobočky!$A$1:$C$45,2,FALSE)," ")</f>
        <v>Jih</v>
      </c>
      <c r="D16" t="s">
        <v>599</v>
      </c>
      <c r="E16" t="s">
        <v>14</v>
      </c>
      <c r="F16" t="s">
        <v>130</v>
      </c>
      <c r="G1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780</v>
      </c>
      <c r="H16">
        <v>16</v>
      </c>
      <c r="J16">
        <v>87</v>
      </c>
      <c r="L16" s="112">
        <v>0.7</v>
      </c>
    </row>
    <row r="17" spans="1:12" x14ac:dyDescent="0.35">
      <c r="A17" s="93">
        <v>24</v>
      </c>
      <c r="B17" s="93" t="s">
        <v>75</v>
      </c>
      <c r="C17" s="93" t="str">
        <f>IFERROR(VLOOKUP(B17,Pobočky!$A$1:$C$45,2,FALSE)," ")</f>
        <v>Jih</v>
      </c>
      <c r="D17" t="s">
        <v>599</v>
      </c>
      <c r="E17" t="s">
        <v>14</v>
      </c>
      <c r="F17" t="s">
        <v>130</v>
      </c>
      <c r="G1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97</v>
      </c>
      <c r="H17">
        <v>2</v>
      </c>
      <c r="J17">
        <v>87</v>
      </c>
      <c r="K17" t="s">
        <v>600</v>
      </c>
      <c r="L17" s="112">
        <v>0.7</v>
      </c>
    </row>
    <row r="18" spans="1:12" x14ac:dyDescent="0.35">
      <c r="A18" s="93">
        <v>24</v>
      </c>
      <c r="B18" s="93" t="s">
        <v>75</v>
      </c>
      <c r="C18" s="93" t="str">
        <f>IFERROR(VLOOKUP(B18,Pobočky!$A$1:$C$45,2,FALSE)," ")</f>
        <v>Jih</v>
      </c>
      <c r="D18" t="s">
        <v>599</v>
      </c>
      <c r="E18" t="s">
        <v>14</v>
      </c>
      <c r="F18" t="s">
        <v>130</v>
      </c>
      <c r="G1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24</v>
      </c>
      <c r="H18">
        <v>0.5</v>
      </c>
      <c r="J18">
        <v>87</v>
      </c>
      <c r="K18" t="s">
        <v>601</v>
      </c>
      <c r="L18" s="112">
        <v>0.7</v>
      </c>
    </row>
    <row r="19" spans="1:12" x14ac:dyDescent="0.35">
      <c r="A19" s="93">
        <v>24</v>
      </c>
      <c r="B19" s="93" t="s">
        <v>75</v>
      </c>
      <c r="C19" s="93" t="str">
        <f>IFERROR(VLOOKUP(B19,Pobočky!$A$1:$C$45,2,FALSE)," ")</f>
        <v>Jih</v>
      </c>
      <c r="D19" t="s">
        <v>599</v>
      </c>
      <c r="E19" t="s">
        <v>14</v>
      </c>
      <c r="F19" t="s">
        <v>130</v>
      </c>
      <c r="G1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24</v>
      </c>
      <c r="H19">
        <v>0.5</v>
      </c>
      <c r="J19">
        <v>87</v>
      </c>
      <c r="L19" s="112">
        <v>0.7</v>
      </c>
    </row>
    <row r="20" spans="1:12" x14ac:dyDescent="0.35">
      <c r="A20" s="93">
        <v>24</v>
      </c>
      <c r="B20" s="93" t="s">
        <v>75</v>
      </c>
      <c r="C20" s="93" t="str">
        <f>IFERROR(VLOOKUP(B20,Pobočky!$A$1:$C$45,2,FALSE)," ")</f>
        <v>Jih</v>
      </c>
      <c r="D20" t="s">
        <v>599</v>
      </c>
      <c r="E20" t="s">
        <v>14</v>
      </c>
      <c r="F20" t="s">
        <v>261</v>
      </c>
      <c r="G2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157</v>
      </c>
      <c r="H20">
        <v>3</v>
      </c>
      <c r="J20">
        <v>87</v>
      </c>
      <c r="L20" s="112">
        <v>0.7</v>
      </c>
    </row>
    <row r="21" spans="1:12" x14ac:dyDescent="0.35">
      <c r="A21" s="93">
        <v>24</v>
      </c>
      <c r="B21" s="93" t="s">
        <v>75</v>
      </c>
      <c r="C21" s="93" t="str">
        <f>IFERROR(VLOOKUP(B21,Pobočky!$A$1:$C$45,2,FALSE)," ")</f>
        <v>Jih</v>
      </c>
      <c r="D21" t="s">
        <v>599</v>
      </c>
      <c r="E21" t="s">
        <v>14</v>
      </c>
      <c r="F21" t="s">
        <v>97</v>
      </c>
      <c r="G2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63</v>
      </c>
      <c r="H21">
        <v>2</v>
      </c>
      <c r="J21">
        <v>87</v>
      </c>
      <c r="L21" s="112">
        <v>0.7</v>
      </c>
    </row>
    <row r="22" spans="1:12" x14ac:dyDescent="0.35">
      <c r="A22" s="93">
        <v>24</v>
      </c>
      <c r="B22" s="93" t="s">
        <v>75</v>
      </c>
      <c r="C22" s="93" t="str">
        <f>IFERROR(VLOOKUP(B22,Pobočky!$A$1:$C$45,2,FALSE)," ")</f>
        <v>Jih</v>
      </c>
      <c r="D22" t="s">
        <v>599</v>
      </c>
      <c r="E22" t="s">
        <v>28</v>
      </c>
      <c r="F22" t="s">
        <v>140</v>
      </c>
      <c r="G2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81</v>
      </c>
      <c r="H22">
        <v>1.5</v>
      </c>
      <c r="J22">
        <v>87</v>
      </c>
      <c r="L22" s="112">
        <v>0.6</v>
      </c>
    </row>
    <row r="23" spans="1:12" x14ac:dyDescent="0.35">
      <c r="A23" s="93">
        <v>24</v>
      </c>
      <c r="B23" s="93" t="s">
        <v>75</v>
      </c>
      <c r="C23" s="93" t="str">
        <f>IFERROR(VLOOKUP(B23,Pobočky!$A$1:$C$45,2,FALSE)," ")</f>
        <v>Jih</v>
      </c>
      <c r="D23" t="s">
        <v>599</v>
      </c>
      <c r="E23" t="s">
        <v>28</v>
      </c>
      <c r="F23" t="s">
        <v>143</v>
      </c>
      <c r="G2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99</v>
      </c>
      <c r="H23">
        <v>3</v>
      </c>
      <c r="J23">
        <v>87</v>
      </c>
      <c r="L23" s="112">
        <v>0.6</v>
      </c>
    </row>
    <row r="24" spans="1:12" x14ac:dyDescent="0.35">
      <c r="A24" s="93">
        <v>24</v>
      </c>
      <c r="B24" s="93" t="s">
        <v>75</v>
      </c>
      <c r="C24" s="93" t="str">
        <f>IFERROR(VLOOKUP(B24,Pobočky!$A$1:$C$45,2,FALSE)," ")</f>
        <v>Jih</v>
      </c>
      <c r="D24" t="s">
        <v>599</v>
      </c>
      <c r="E24" t="s">
        <v>28</v>
      </c>
      <c r="F24" t="s">
        <v>146</v>
      </c>
      <c r="G2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48</v>
      </c>
      <c r="H24">
        <v>1</v>
      </c>
      <c r="J24">
        <v>87</v>
      </c>
      <c r="L24" s="112">
        <v>0.6</v>
      </c>
    </row>
    <row r="25" spans="1:12" x14ac:dyDescent="0.35">
      <c r="A25" s="93">
        <v>24</v>
      </c>
      <c r="B25" s="93" t="s">
        <v>75</v>
      </c>
      <c r="C25" s="93" t="str">
        <f>IFERROR(VLOOKUP(B25,Pobočky!$A$1:$C$45,2,FALSE)," ")</f>
        <v>Jih</v>
      </c>
      <c r="D25" t="s">
        <v>599</v>
      </c>
      <c r="E25" t="s">
        <v>28</v>
      </c>
      <c r="F25" t="s">
        <v>149</v>
      </c>
      <c r="G2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18</v>
      </c>
      <c r="H25">
        <v>0.5</v>
      </c>
      <c r="J25">
        <v>87</v>
      </c>
      <c r="L25" s="112">
        <v>0.6</v>
      </c>
    </row>
    <row r="26" spans="1:12" x14ac:dyDescent="0.35">
      <c r="A26" s="93">
        <v>24</v>
      </c>
      <c r="B26" s="93" t="s">
        <v>75</v>
      </c>
      <c r="C26" s="93" t="str">
        <f>IFERROR(VLOOKUP(B26,Pobočky!$A$1:$C$45,2,FALSE)," ")</f>
        <v>Jih</v>
      </c>
      <c r="D26" t="s">
        <v>599</v>
      </c>
      <c r="E26" t="s">
        <v>28</v>
      </c>
      <c r="F26" t="s">
        <v>155</v>
      </c>
      <c r="G2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177</v>
      </c>
      <c r="H26">
        <v>4</v>
      </c>
      <c r="J26">
        <v>87</v>
      </c>
      <c r="L26" s="112">
        <v>0.6</v>
      </c>
    </row>
    <row r="27" spans="1:12" x14ac:dyDescent="0.35">
      <c r="A27" s="93">
        <v>24</v>
      </c>
      <c r="B27" s="93" t="s">
        <v>75</v>
      </c>
      <c r="C27" s="93" t="str">
        <f>IFERROR(VLOOKUP(B27,Pobočky!$A$1:$C$45,2,FALSE)," ")</f>
        <v>Jih</v>
      </c>
      <c r="D27" t="s">
        <v>599</v>
      </c>
      <c r="E27" t="s">
        <v>28</v>
      </c>
      <c r="F27" t="s">
        <v>158</v>
      </c>
      <c r="G2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41</v>
      </c>
      <c r="H27">
        <v>1</v>
      </c>
      <c r="J27">
        <v>87</v>
      </c>
      <c r="L27" s="112">
        <v>0.6</v>
      </c>
    </row>
    <row r="28" spans="1:12" x14ac:dyDescent="0.35">
      <c r="A28" s="93">
        <v>24</v>
      </c>
      <c r="B28" s="93" t="s">
        <v>75</v>
      </c>
      <c r="C28" s="93" t="str">
        <f>IFERROR(VLOOKUP(B28,Pobočky!$A$1:$C$45,2,FALSE)," ")</f>
        <v>Jih</v>
      </c>
      <c r="D28" t="s">
        <v>599</v>
      </c>
      <c r="E28" t="s">
        <v>28</v>
      </c>
      <c r="F28" t="s">
        <v>160</v>
      </c>
      <c r="G2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103</v>
      </c>
      <c r="H28">
        <v>2</v>
      </c>
      <c r="J28">
        <v>87</v>
      </c>
      <c r="L28" s="112">
        <v>0.6</v>
      </c>
    </row>
    <row r="29" spans="1:12" x14ac:dyDescent="0.35">
      <c r="A29" s="93">
        <v>24</v>
      </c>
      <c r="B29" s="93" t="s">
        <v>75</v>
      </c>
      <c r="C29" s="93" t="str">
        <f>IFERROR(VLOOKUP(B29,Pobočky!$A$1:$C$45,2,FALSE)," ")</f>
        <v>Jih</v>
      </c>
      <c r="D29" t="s">
        <v>599</v>
      </c>
      <c r="E29" t="s">
        <v>28</v>
      </c>
      <c r="F29" t="s">
        <v>166</v>
      </c>
      <c r="G2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24</v>
      </c>
      <c r="H29">
        <v>0.5</v>
      </c>
      <c r="J29">
        <v>87</v>
      </c>
      <c r="L29" s="112">
        <v>0.6</v>
      </c>
    </row>
    <row r="30" spans="1:12" x14ac:dyDescent="0.35">
      <c r="A30" s="93">
        <v>24</v>
      </c>
      <c r="B30" s="93" t="s">
        <v>75</v>
      </c>
      <c r="C30" s="93" t="str">
        <f>IFERROR(VLOOKUP(B30,Pobočky!$A$1:$C$45,2,FALSE)," ")</f>
        <v>Jih</v>
      </c>
      <c r="D30" t="s">
        <v>599</v>
      </c>
      <c r="E30" t="s">
        <v>28</v>
      </c>
      <c r="F30" t="s">
        <v>167</v>
      </c>
      <c r="G3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22</v>
      </c>
      <c r="H30">
        <v>0.5</v>
      </c>
      <c r="J30">
        <v>87</v>
      </c>
      <c r="L30" s="112">
        <v>0.6</v>
      </c>
    </row>
    <row r="31" spans="1:12" x14ac:dyDescent="0.35">
      <c r="A31" s="93">
        <v>24</v>
      </c>
      <c r="B31" s="93" t="s">
        <v>75</v>
      </c>
      <c r="C31" s="93" t="str">
        <f>IFERROR(VLOOKUP(B31,Pobočky!$A$1:$C$45,2,FALSE)," ")</f>
        <v>Jih</v>
      </c>
      <c r="D31" t="s">
        <v>599</v>
      </c>
      <c r="E31" t="s">
        <v>28</v>
      </c>
      <c r="F31" t="s">
        <v>169</v>
      </c>
      <c r="G3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20</v>
      </c>
      <c r="H31">
        <v>0.5</v>
      </c>
      <c r="J31">
        <v>87</v>
      </c>
      <c r="L31" s="112">
        <v>0.6</v>
      </c>
    </row>
    <row r="32" spans="1:12" x14ac:dyDescent="0.35">
      <c r="A32" s="93">
        <v>24</v>
      </c>
      <c r="B32" s="93" t="s">
        <v>75</v>
      </c>
      <c r="C32" s="93" t="str">
        <f>IFERROR(VLOOKUP(B32,Pobočky!$A$1:$C$45,2,FALSE)," ")</f>
        <v>Jih</v>
      </c>
      <c r="D32" t="s">
        <v>599</v>
      </c>
      <c r="E32" t="s">
        <v>28</v>
      </c>
      <c r="F32" t="s">
        <v>170</v>
      </c>
      <c r="G3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26</v>
      </c>
      <c r="H32">
        <v>0.5</v>
      </c>
      <c r="J32">
        <v>87</v>
      </c>
      <c r="L32" s="112">
        <v>0.6</v>
      </c>
    </row>
    <row r="33" spans="1:12" x14ac:dyDescent="0.35">
      <c r="A33" s="93">
        <v>24</v>
      </c>
      <c r="B33" s="93" t="s">
        <v>75</v>
      </c>
      <c r="C33" s="93" t="str">
        <f>IFERROR(VLOOKUP(B33,Pobočky!$A$1:$C$45,2,FALSE)," ")</f>
        <v>Jih</v>
      </c>
      <c r="D33" t="s">
        <v>599</v>
      </c>
      <c r="E33" t="s">
        <v>28</v>
      </c>
      <c r="F33" t="s">
        <v>171</v>
      </c>
      <c r="G3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7</v>
      </c>
      <c r="H33">
        <v>0.5</v>
      </c>
      <c r="J33">
        <v>87</v>
      </c>
      <c r="L33" s="112">
        <v>0.6</v>
      </c>
    </row>
    <row r="34" spans="1:12" x14ac:dyDescent="0.35">
      <c r="A34" s="93">
        <v>24</v>
      </c>
      <c r="B34" s="93" t="s">
        <v>75</v>
      </c>
      <c r="C34" s="93" t="str">
        <f>IFERROR(VLOOKUP(B34,Pobočky!$A$1:$C$45,2,FALSE)," ")</f>
        <v>Jih</v>
      </c>
      <c r="D34" t="s">
        <v>599</v>
      </c>
      <c r="E34" t="s">
        <v>28</v>
      </c>
      <c r="F34" t="s">
        <v>172</v>
      </c>
      <c r="G3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20</v>
      </c>
      <c r="H34">
        <v>0.5</v>
      </c>
      <c r="J34">
        <v>87</v>
      </c>
      <c r="L34" s="112">
        <v>0.6</v>
      </c>
    </row>
    <row r="35" spans="1:12" x14ac:dyDescent="0.35">
      <c r="A35" s="93">
        <v>24</v>
      </c>
      <c r="B35" s="93" t="s">
        <v>75</v>
      </c>
      <c r="C35" s="93" t="str">
        <f>IFERROR(VLOOKUP(B35,Pobočky!$A$1:$C$45,2,FALSE)," ")</f>
        <v>Jih</v>
      </c>
      <c r="D35" t="s">
        <v>599</v>
      </c>
      <c r="E35" t="s">
        <v>28</v>
      </c>
      <c r="F35" t="s">
        <v>174</v>
      </c>
      <c r="G3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17</v>
      </c>
      <c r="H35">
        <v>0.5</v>
      </c>
      <c r="J35">
        <v>87</v>
      </c>
      <c r="L35" s="112">
        <v>0.6</v>
      </c>
    </row>
    <row r="36" spans="1:12" x14ac:dyDescent="0.35">
      <c r="A36" s="93">
        <v>24</v>
      </c>
      <c r="B36" s="93" t="s">
        <v>75</v>
      </c>
      <c r="C36" s="93" t="str">
        <f>IFERROR(VLOOKUP(B36,Pobočky!$A$1:$C$45,2,FALSE)," ")</f>
        <v>Jih</v>
      </c>
      <c r="D36" t="s">
        <v>599</v>
      </c>
      <c r="E36" t="s">
        <v>28</v>
      </c>
      <c r="F36" t="s">
        <v>176</v>
      </c>
      <c r="G3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58</v>
      </c>
      <c r="H36">
        <v>1</v>
      </c>
      <c r="J36">
        <v>87</v>
      </c>
      <c r="L36" s="112">
        <v>0.6</v>
      </c>
    </row>
    <row r="37" spans="1:12" x14ac:dyDescent="0.35">
      <c r="A37" s="93">
        <v>24</v>
      </c>
      <c r="B37" s="93" t="s">
        <v>75</v>
      </c>
      <c r="C37" s="93" t="str">
        <f>IFERROR(VLOOKUP(B37,Pobočky!$A$1:$C$45,2,FALSE)," ")</f>
        <v>Jih</v>
      </c>
      <c r="D37" t="s">
        <v>602</v>
      </c>
      <c r="E37" t="s">
        <v>22</v>
      </c>
      <c r="F37" t="s">
        <v>140</v>
      </c>
      <c r="G3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269</v>
      </c>
      <c r="H37">
        <v>7</v>
      </c>
      <c r="J37">
        <v>62</v>
      </c>
      <c r="L37" s="112">
        <v>0.7</v>
      </c>
    </row>
    <row r="38" spans="1:12" x14ac:dyDescent="0.35">
      <c r="A38" s="93">
        <v>24</v>
      </c>
      <c r="B38" s="93" t="s">
        <v>75</v>
      </c>
      <c r="C38" s="93" t="str">
        <f>IFERROR(VLOOKUP(B38,Pobočky!$A$1:$C$45,2,FALSE)," ")</f>
        <v>Jih</v>
      </c>
      <c r="D38" t="s">
        <v>602</v>
      </c>
      <c r="E38" t="s">
        <v>22</v>
      </c>
      <c r="F38" t="s">
        <v>143</v>
      </c>
      <c r="G3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496</v>
      </c>
      <c r="H38">
        <v>15</v>
      </c>
      <c r="J38">
        <v>87</v>
      </c>
      <c r="L38" s="112">
        <v>0.7</v>
      </c>
    </row>
    <row r="39" spans="1:12" x14ac:dyDescent="0.35">
      <c r="A39" s="93">
        <v>24</v>
      </c>
      <c r="B39" s="93" t="s">
        <v>75</v>
      </c>
      <c r="C39" s="93" t="str">
        <f>IFERROR(VLOOKUP(B39,Pobočky!$A$1:$C$45,2,FALSE)," ")</f>
        <v>Jih</v>
      </c>
      <c r="D39" t="s">
        <v>602</v>
      </c>
      <c r="E39" t="s">
        <v>22</v>
      </c>
      <c r="F39" t="s">
        <v>146</v>
      </c>
      <c r="G3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239</v>
      </c>
      <c r="H39">
        <v>5</v>
      </c>
      <c r="J39">
        <v>87</v>
      </c>
      <c r="L39" s="112">
        <v>0.7</v>
      </c>
    </row>
    <row r="40" spans="1:12" x14ac:dyDescent="0.35">
      <c r="A40" s="93">
        <v>24</v>
      </c>
      <c r="B40" s="93" t="s">
        <v>75</v>
      </c>
      <c r="C40" s="93" t="str">
        <f>IFERROR(VLOOKUP(B40,Pobočky!$A$1:$C$45,2,FALSE)," ")</f>
        <v>Jih</v>
      </c>
      <c r="D40" t="s">
        <v>602</v>
      </c>
      <c r="E40" t="s">
        <v>22</v>
      </c>
      <c r="F40" t="s">
        <v>149</v>
      </c>
      <c r="G4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183</v>
      </c>
      <c r="H40">
        <v>5</v>
      </c>
      <c r="J40">
        <v>87</v>
      </c>
      <c r="L40" s="112">
        <v>0.7</v>
      </c>
    </row>
    <row r="41" spans="1:12" x14ac:dyDescent="0.35">
      <c r="A41" s="93">
        <v>24</v>
      </c>
      <c r="B41" s="93" t="s">
        <v>75</v>
      </c>
      <c r="C41" s="93" t="str">
        <f>IFERROR(VLOOKUP(B41,Pobočky!$A$1:$C$45,2,FALSE)," ")</f>
        <v>Jih</v>
      </c>
      <c r="D41" t="s">
        <v>602</v>
      </c>
      <c r="E41" t="s">
        <v>22</v>
      </c>
      <c r="F41" t="s">
        <v>155</v>
      </c>
      <c r="G4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222</v>
      </c>
      <c r="H41">
        <v>5</v>
      </c>
      <c r="J41">
        <v>87</v>
      </c>
      <c r="L41" s="112">
        <v>0.7</v>
      </c>
    </row>
    <row r="42" spans="1:12" x14ac:dyDescent="0.35">
      <c r="A42" s="93">
        <v>24</v>
      </c>
      <c r="B42" s="93" t="s">
        <v>75</v>
      </c>
      <c r="C42" s="93" t="str">
        <f>IFERROR(VLOOKUP(B42,Pobočky!$A$1:$C$45,2,FALSE)," ")</f>
        <v>Jih</v>
      </c>
      <c r="D42" t="s">
        <v>602</v>
      </c>
      <c r="E42" t="s">
        <v>22</v>
      </c>
      <c r="F42" t="s">
        <v>158</v>
      </c>
      <c r="G4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204</v>
      </c>
      <c r="H42">
        <v>5</v>
      </c>
      <c r="J42">
        <v>87</v>
      </c>
      <c r="L42" s="112">
        <v>0.7</v>
      </c>
    </row>
    <row r="43" spans="1:12" x14ac:dyDescent="0.35">
      <c r="A43" s="93">
        <v>24</v>
      </c>
      <c r="B43" s="93" t="s">
        <v>75</v>
      </c>
      <c r="C43" s="93" t="str">
        <f>IFERROR(VLOOKUP(B43,Pobočky!$A$1:$C$45,2,FALSE)," ")</f>
        <v>Jih</v>
      </c>
      <c r="D43" t="s">
        <v>602</v>
      </c>
      <c r="E43" t="s">
        <v>22</v>
      </c>
      <c r="F43" t="s">
        <v>160</v>
      </c>
      <c r="G4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73</v>
      </c>
      <c r="H43">
        <v>2</v>
      </c>
      <c r="J43">
        <v>62</v>
      </c>
      <c r="L43" s="112">
        <v>0.7</v>
      </c>
    </row>
    <row r="44" spans="1:12" x14ac:dyDescent="0.35">
      <c r="A44" s="93">
        <v>24</v>
      </c>
      <c r="B44" s="93" t="s">
        <v>75</v>
      </c>
      <c r="C44" s="93" t="str">
        <f>IFERROR(VLOOKUP(B44,Pobočky!$A$1:$C$45,2,FALSE)," ")</f>
        <v>Jih</v>
      </c>
      <c r="D44" t="s">
        <v>602</v>
      </c>
      <c r="E44" t="s">
        <v>22</v>
      </c>
      <c r="F44" t="s">
        <v>163</v>
      </c>
      <c r="G4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70</v>
      </c>
      <c r="H44">
        <v>2</v>
      </c>
      <c r="J44">
        <v>66</v>
      </c>
      <c r="L44" s="112">
        <v>0.7</v>
      </c>
    </row>
    <row r="45" spans="1:12" x14ac:dyDescent="0.35">
      <c r="A45" s="93">
        <v>24</v>
      </c>
      <c r="B45" s="93" t="s">
        <v>75</v>
      </c>
      <c r="C45" s="93" t="str">
        <f>IFERROR(VLOOKUP(B45,Pobočky!$A$1:$C$45,2,FALSE)," ")</f>
        <v>Jih</v>
      </c>
      <c r="D45" t="s">
        <v>602</v>
      </c>
      <c r="E45" t="s">
        <v>22</v>
      </c>
      <c r="F45" t="s">
        <v>166</v>
      </c>
      <c r="G4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239</v>
      </c>
      <c r="H45">
        <v>5</v>
      </c>
      <c r="J45">
        <v>87</v>
      </c>
      <c r="L45" s="112">
        <v>0.7</v>
      </c>
    </row>
    <row r="46" spans="1:12" x14ac:dyDescent="0.35">
      <c r="A46" s="93">
        <v>24</v>
      </c>
      <c r="B46" s="93" t="s">
        <v>75</v>
      </c>
      <c r="C46" s="93" t="str">
        <f>IFERROR(VLOOKUP(B46,Pobočky!$A$1:$C$45,2,FALSE)," ")</f>
        <v>Jih</v>
      </c>
      <c r="D46" t="s">
        <v>602</v>
      </c>
      <c r="E46" t="s">
        <v>22</v>
      </c>
      <c r="F46" t="s">
        <v>167</v>
      </c>
      <c r="G4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131</v>
      </c>
      <c r="H46">
        <v>3</v>
      </c>
      <c r="J46">
        <v>87</v>
      </c>
      <c r="L46" s="112">
        <v>0.7</v>
      </c>
    </row>
    <row r="47" spans="1:12" x14ac:dyDescent="0.35">
      <c r="A47" s="93">
        <v>24</v>
      </c>
      <c r="B47" s="93" t="s">
        <v>75</v>
      </c>
      <c r="C47" s="93" t="str">
        <f>IFERROR(VLOOKUP(B47,Pobočky!$A$1:$C$45,2,FALSE)," ")</f>
        <v>Jih</v>
      </c>
      <c r="D47" t="s">
        <v>602</v>
      </c>
      <c r="E47" t="s">
        <v>22</v>
      </c>
      <c r="F47" t="s">
        <v>169</v>
      </c>
      <c r="G4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143</v>
      </c>
      <c r="H47">
        <v>5</v>
      </c>
      <c r="J47">
        <v>62</v>
      </c>
      <c r="L47" s="112">
        <v>0.7</v>
      </c>
    </row>
    <row r="48" spans="1:12" x14ac:dyDescent="0.35">
      <c r="A48" s="93">
        <v>24</v>
      </c>
      <c r="B48" s="93" t="s">
        <v>75</v>
      </c>
      <c r="C48" s="93" t="str">
        <f>IFERROR(VLOOKUP(B48,Pobočky!$A$1:$C$45,2,FALSE)," ")</f>
        <v>Jih</v>
      </c>
      <c r="D48" t="s">
        <v>602</v>
      </c>
      <c r="E48" t="s">
        <v>22</v>
      </c>
      <c r="F48" t="s">
        <v>170</v>
      </c>
      <c r="G4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110</v>
      </c>
      <c r="H48">
        <v>3</v>
      </c>
      <c r="J48">
        <v>62</v>
      </c>
      <c r="L48" s="112">
        <v>0.7</v>
      </c>
    </row>
    <row r="49" spans="1:12" x14ac:dyDescent="0.35">
      <c r="A49" s="93">
        <v>24</v>
      </c>
      <c r="B49" s="93" t="s">
        <v>75</v>
      </c>
      <c r="C49" s="93" t="str">
        <f>IFERROR(VLOOKUP(B49,Pobočky!$A$1:$C$45,2,FALSE)," ")</f>
        <v>Jih</v>
      </c>
      <c r="D49" t="s">
        <v>602</v>
      </c>
      <c r="E49" t="s">
        <v>22</v>
      </c>
      <c r="F49" t="s">
        <v>172</v>
      </c>
      <c r="G4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40</v>
      </c>
      <c r="H49">
        <v>1</v>
      </c>
      <c r="J49">
        <v>87</v>
      </c>
      <c r="L49" s="112">
        <v>0.7</v>
      </c>
    </row>
    <row r="50" spans="1:12" x14ac:dyDescent="0.35">
      <c r="A50" s="93">
        <v>24</v>
      </c>
      <c r="B50" s="93" t="s">
        <v>75</v>
      </c>
      <c r="C50" s="93" t="str">
        <f>IFERROR(VLOOKUP(B50,Pobočky!$A$1:$C$45,2,FALSE)," ")</f>
        <v>Jih</v>
      </c>
      <c r="D50" t="s">
        <v>602</v>
      </c>
      <c r="E50" t="s">
        <v>22</v>
      </c>
      <c r="F50" t="s">
        <v>173</v>
      </c>
      <c r="G5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139</v>
      </c>
      <c r="H50">
        <v>5</v>
      </c>
      <c r="J50">
        <v>66</v>
      </c>
      <c r="L50" s="112">
        <v>0.7</v>
      </c>
    </row>
    <row r="51" spans="1:12" x14ac:dyDescent="0.35">
      <c r="A51" s="93">
        <v>24</v>
      </c>
      <c r="B51" s="93" t="s">
        <v>75</v>
      </c>
      <c r="C51" s="93" t="str">
        <f>IFERROR(VLOOKUP(B51,Pobočky!$A$1:$C$45,2,FALSE)," ")</f>
        <v>Jih</v>
      </c>
      <c r="D51" t="s">
        <v>602</v>
      </c>
      <c r="E51" t="s">
        <v>22</v>
      </c>
      <c r="F51" t="s">
        <v>174</v>
      </c>
      <c r="G5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136</v>
      </c>
      <c r="H51">
        <v>4</v>
      </c>
      <c r="J51">
        <v>87</v>
      </c>
      <c r="L51" s="112">
        <v>0.7</v>
      </c>
    </row>
    <row r="52" spans="1:12" x14ac:dyDescent="0.35">
      <c r="A52" s="93">
        <v>24</v>
      </c>
      <c r="B52" s="93" t="s">
        <v>75</v>
      </c>
      <c r="C52" s="93" t="str">
        <f>IFERROR(VLOOKUP(B52,Pobočky!$A$1:$C$45,2,FALSE)," ")</f>
        <v>Jih</v>
      </c>
      <c r="D52" t="s">
        <v>602</v>
      </c>
      <c r="E52" t="s">
        <v>22</v>
      </c>
      <c r="F52" t="s">
        <v>175</v>
      </c>
      <c r="G5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104</v>
      </c>
      <c r="H52">
        <v>3</v>
      </c>
      <c r="J52">
        <v>62</v>
      </c>
      <c r="L52" s="112">
        <v>0.7</v>
      </c>
    </row>
    <row r="53" spans="1:12" x14ac:dyDescent="0.35">
      <c r="A53" s="93">
        <v>24</v>
      </c>
      <c r="B53" s="93" t="s">
        <v>75</v>
      </c>
      <c r="C53" s="93" t="str">
        <f>IFERROR(VLOOKUP(B53,Pobočky!$A$1:$C$45,2,FALSE)," ")</f>
        <v>Jih</v>
      </c>
      <c r="D53" t="s">
        <v>602</v>
      </c>
      <c r="E53" t="s">
        <v>22</v>
      </c>
      <c r="F53" t="s">
        <v>176</v>
      </c>
      <c r="G5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133</v>
      </c>
      <c r="H53">
        <v>3</v>
      </c>
      <c r="J53">
        <v>66</v>
      </c>
      <c r="L53" s="112">
        <v>0.7</v>
      </c>
    </row>
    <row r="54" spans="1:12" x14ac:dyDescent="0.35">
      <c r="A54" s="93">
        <v>24</v>
      </c>
      <c r="B54" s="93" t="s">
        <v>75</v>
      </c>
      <c r="C54" s="93" t="s">
        <v>76</v>
      </c>
      <c r="D54" t="s">
        <v>603</v>
      </c>
      <c r="E54" t="s">
        <v>20</v>
      </c>
      <c r="F54" t="s">
        <v>130</v>
      </c>
      <c r="G5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1008</v>
      </c>
      <c r="H54">
        <v>24</v>
      </c>
      <c r="J54">
        <v>75</v>
      </c>
      <c r="L54" s="112">
        <v>0.8</v>
      </c>
    </row>
    <row r="55" spans="1:12" x14ac:dyDescent="0.35">
      <c r="A55" s="93">
        <v>24</v>
      </c>
      <c r="B55" s="93" t="s">
        <v>75</v>
      </c>
      <c r="C55" s="93" t="s">
        <v>76</v>
      </c>
      <c r="D55" t="s">
        <v>603</v>
      </c>
      <c r="E55" t="s">
        <v>20</v>
      </c>
      <c r="F55" t="s">
        <v>130</v>
      </c>
      <c r="G5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323</v>
      </c>
      <c r="H55">
        <v>6</v>
      </c>
      <c r="J55">
        <v>96</v>
      </c>
      <c r="L55" s="112">
        <v>0.8</v>
      </c>
    </row>
    <row r="56" spans="1:12" x14ac:dyDescent="0.35">
      <c r="A56" s="93">
        <v>24</v>
      </c>
      <c r="B56" s="93" t="s">
        <v>75</v>
      </c>
      <c r="C56" s="93" t="s">
        <v>76</v>
      </c>
      <c r="D56" t="s">
        <v>603</v>
      </c>
      <c r="E56" t="s">
        <v>20</v>
      </c>
      <c r="F56" t="s">
        <v>97</v>
      </c>
      <c r="G5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35</v>
      </c>
      <c r="H56">
        <v>1</v>
      </c>
      <c r="J56">
        <v>96</v>
      </c>
      <c r="L56" s="112">
        <v>0.8</v>
      </c>
    </row>
    <row r="57" spans="1:12" x14ac:dyDescent="0.35">
      <c r="A57" s="93">
        <v>24</v>
      </c>
      <c r="B57" s="93" t="s">
        <v>75</v>
      </c>
      <c r="C57" s="93" t="s">
        <v>76</v>
      </c>
      <c r="D57" t="s">
        <v>603</v>
      </c>
      <c r="E57" t="s">
        <v>22</v>
      </c>
      <c r="F57" t="s">
        <v>140</v>
      </c>
      <c r="G5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60</v>
      </c>
      <c r="H57">
        <v>1</v>
      </c>
      <c r="J57">
        <v>96</v>
      </c>
      <c r="L57" s="112">
        <v>0.8</v>
      </c>
    </row>
    <row r="58" spans="1:12" x14ac:dyDescent="0.35">
      <c r="A58" s="93">
        <v>24</v>
      </c>
      <c r="B58" s="93" t="s">
        <v>75</v>
      </c>
      <c r="C58" s="93" t="s">
        <v>76</v>
      </c>
      <c r="D58" t="s">
        <v>603</v>
      </c>
      <c r="E58" t="s">
        <v>22</v>
      </c>
      <c r="F58" t="s">
        <v>143</v>
      </c>
      <c r="G5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55</v>
      </c>
      <c r="H58">
        <v>1.5</v>
      </c>
      <c r="J58">
        <v>96</v>
      </c>
      <c r="L58" s="112">
        <v>0.8</v>
      </c>
    </row>
    <row r="59" spans="1:12" x14ac:dyDescent="0.35">
      <c r="A59" s="93">
        <v>24</v>
      </c>
      <c r="B59" s="93" t="s">
        <v>75</v>
      </c>
      <c r="C59" s="93" t="s">
        <v>76</v>
      </c>
      <c r="D59" t="s">
        <v>603</v>
      </c>
      <c r="E59" t="s">
        <v>22</v>
      </c>
      <c r="F59" t="s">
        <v>146</v>
      </c>
      <c r="G5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132</v>
      </c>
      <c r="H59">
        <v>2.5</v>
      </c>
      <c r="J59">
        <v>96</v>
      </c>
      <c r="L59" s="112">
        <v>0.8</v>
      </c>
    </row>
    <row r="60" spans="1:12" x14ac:dyDescent="0.35">
      <c r="A60" s="93">
        <v>24</v>
      </c>
      <c r="B60" s="93" t="s">
        <v>75</v>
      </c>
      <c r="C60" s="93" t="s">
        <v>76</v>
      </c>
      <c r="D60" t="s">
        <v>603</v>
      </c>
      <c r="E60" t="s">
        <v>22</v>
      </c>
      <c r="F60" t="s">
        <v>149</v>
      </c>
      <c r="G6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242</v>
      </c>
      <c r="H60">
        <v>6</v>
      </c>
      <c r="J60">
        <v>96</v>
      </c>
      <c r="L60" s="112">
        <v>0.8</v>
      </c>
    </row>
    <row r="61" spans="1:12" x14ac:dyDescent="0.35">
      <c r="A61" s="93">
        <v>24</v>
      </c>
      <c r="B61" s="93" t="s">
        <v>75</v>
      </c>
      <c r="C61" s="93" t="s">
        <v>76</v>
      </c>
      <c r="D61" t="s">
        <v>603</v>
      </c>
      <c r="E61" t="s">
        <v>22</v>
      </c>
      <c r="F61" t="s">
        <v>155</v>
      </c>
      <c r="G6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49</v>
      </c>
      <c r="H61">
        <v>1</v>
      </c>
      <c r="J61">
        <v>96</v>
      </c>
      <c r="L61" s="112">
        <v>0.8</v>
      </c>
    </row>
    <row r="62" spans="1:12" x14ac:dyDescent="0.35">
      <c r="A62" s="93">
        <v>24</v>
      </c>
      <c r="B62" s="93" t="s">
        <v>75</v>
      </c>
      <c r="C62" s="93" t="s">
        <v>76</v>
      </c>
      <c r="D62" t="s">
        <v>603</v>
      </c>
      <c r="E62" t="s">
        <v>22</v>
      </c>
      <c r="F62" t="s">
        <v>158</v>
      </c>
      <c r="G6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316</v>
      </c>
      <c r="H62">
        <v>7</v>
      </c>
      <c r="J62">
        <v>96</v>
      </c>
      <c r="L62" s="112">
        <v>0.8</v>
      </c>
    </row>
    <row r="63" spans="1:12" x14ac:dyDescent="0.35">
      <c r="A63" s="93">
        <v>24</v>
      </c>
      <c r="B63" s="93" t="s">
        <v>75</v>
      </c>
      <c r="C63" s="93" t="s">
        <v>76</v>
      </c>
      <c r="D63" t="s">
        <v>603</v>
      </c>
      <c r="E63" t="s">
        <v>22</v>
      </c>
      <c r="F63" t="s">
        <v>160</v>
      </c>
      <c r="G6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28</v>
      </c>
      <c r="H63">
        <v>0.5</v>
      </c>
      <c r="J63">
        <v>96</v>
      </c>
      <c r="L63" s="112">
        <v>0.8</v>
      </c>
    </row>
    <row r="64" spans="1:12" x14ac:dyDescent="0.35">
      <c r="A64" s="93">
        <v>24</v>
      </c>
      <c r="B64" s="93" t="s">
        <v>75</v>
      </c>
      <c r="C64" s="93" t="s">
        <v>76</v>
      </c>
      <c r="D64" t="s">
        <v>603</v>
      </c>
      <c r="E64" t="s">
        <v>22</v>
      </c>
      <c r="F64" t="s">
        <v>163</v>
      </c>
      <c r="G6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25</v>
      </c>
      <c r="H64">
        <v>0.5</v>
      </c>
      <c r="J64">
        <v>96</v>
      </c>
      <c r="L64" s="112">
        <v>0.8</v>
      </c>
    </row>
    <row r="65" spans="1:12" x14ac:dyDescent="0.35">
      <c r="A65" s="93">
        <v>24</v>
      </c>
      <c r="B65" s="93" t="s">
        <v>75</v>
      </c>
      <c r="C65" s="93" t="s">
        <v>76</v>
      </c>
      <c r="D65" t="s">
        <v>603</v>
      </c>
      <c r="E65" t="s">
        <v>22</v>
      </c>
      <c r="F65" t="s">
        <v>166</v>
      </c>
      <c r="G6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26</v>
      </c>
      <c r="H65">
        <v>0.5</v>
      </c>
      <c r="J65">
        <v>96</v>
      </c>
      <c r="L65" s="112">
        <v>0.8</v>
      </c>
    </row>
    <row r="66" spans="1:12" x14ac:dyDescent="0.35">
      <c r="A66" s="93">
        <v>24</v>
      </c>
      <c r="B66" s="93" t="s">
        <v>75</v>
      </c>
      <c r="C66" s="93" t="s">
        <v>76</v>
      </c>
      <c r="D66" t="s">
        <v>603</v>
      </c>
      <c r="E66" t="s">
        <v>22</v>
      </c>
      <c r="F66" t="s">
        <v>169</v>
      </c>
      <c r="G6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44</v>
      </c>
      <c r="H66">
        <v>1</v>
      </c>
      <c r="J66">
        <v>96</v>
      </c>
      <c r="L66" s="112">
        <v>0.8</v>
      </c>
    </row>
    <row r="67" spans="1:12" x14ac:dyDescent="0.35">
      <c r="A67" s="93">
        <v>24</v>
      </c>
      <c r="B67" s="93" t="s">
        <v>75</v>
      </c>
      <c r="C67" s="93" t="s">
        <v>76</v>
      </c>
      <c r="D67" t="s">
        <v>603</v>
      </c>
      <c r="E67" t="s">
        <v>22</v>
      </c>
      <c r="F67" t="s">
        <v>175</v>
      </c>
      <c r="G6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27</v>
      </c>
      <c r="H67">
        <v>0.5</v>
      </c>
      <c r="J67">
        <v>96</v>
      </c>
      <c r="L67" s="112">
        <v>0.8</v>
      </c>
    </row>
    <row r="68" spans="1:12" x14ac:dyDescent="0.35">
      <c r="A68" s="93">
        <v>24</v>
      </c>
      <c r="B68" s="93" t="s">
        <v>75</v>
      </c>
      <c r="C68" s="93" t="s">
        <v>76</v>
      </c>
      <c r="D68" t="s">
        <v>603</v>
      </c>
      <c r="E68" t="s">
        <v>22</v>
      </c>
      <c r="F68" t="s">
        <v>176</v>
      </c>
      <c r="G6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32</v>
      </c>
      <c r="H68">
        <v>0.5</v>
      </c>
      <c r="J68">
        <v>96</v>
      </c>
      <c r="L68" s="112">
        <v>0.8</v>
      </c>
    </row>
    <row r="69" spans="1:12" x14ac:dyDescent="0.35">
      <c r="A69" s="93">
        <v>24</v>
      </c>
      <c r="B69" s="93" t="s">
        <v>75</v>
      </c>
      <c r="C69" s="93" t="s">
        <v>76</v>
      </c>
      <c r="D69" t="s">
        <v>604</v>
      </c>
      <c r="E69" t="s">
        <v>20</v>
      </c>
      <c r="F69" t="s">
        <v>130</v>
      </c>
      <c r="G6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49</v>
      </c>
      <c r="H69">
        <v>1</v>
      </c>
      <c r="J69">
        <v>87</v>
      </c>
      <c r="L69" s="112">
        <v>0.7</v>
      </c>
    </row>
    <row r="70" spans="1:12" x14ac:dyDescent="0.35">
      <c r="A70" s="93">
        <v>24</v>
      </c>
      <c r="B70" s="93" t="s">
        <v>75</v>
      </c>
      <c r="C70" s="93" t="s">
        <v>76</v>
      </c>
      <c r="D70" t="s">
        <v>604</v>
      </c>
      <c r="E70" t="s">
        <v>22</v>
      </c>
      <c r="G7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209</v>
      </c>
      <c r="H70">
        <v>4</v>
      </c>
      <c r="J70">
        <v>87</v>
      </c>
      <c r="K70" t="s">
        <v>605</v>
      </c>
      <c r="L70" s="112">
        <v>0.7</v>
      </c>
    </row>
    <row r="71" spans="1:12" x14ac:dyDescent="0.35">
      <c r="A71" s="93">
        <v>24</v>
      </c>
      <c r="B71" s="93" t="s">
        <v>75</v>
      </c>
      <c r="C71" s="93" t="s">
        <v>76</v>
      </c>
      <c r="D71" t="s">
        <v>606</v>
      </c>
      <c r="E71" t="s">
        <v>14</v>
      </c>
      <c r="F71" t="s">
        <v>130</v>
      </c>
      <c r="G7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731</v>
      </c>
      <c r="H71">
        <v>15</v>
      </c>
      <c r="J71">
        <v>87</v>
      </c>
      <c r="K71" t="s">
        <v>607</v>
      </c>
      <c r="L71" s="112">
        <v>0.7</v>
      </c>
    </row>
    <row r="72" spans="1:12" x14ac:dyDescent="0.35">
      <c r="A72" s="93">
        <v>24</v>
      </c>
      <c r="B72" s="93" t="s">
        <v>75</v>
      </c>
      <c r="C72" s="93" t="s">
        <v>76</v>
      </c>
      <c r="D72" t="s">
        <v>606</v>
      </c>
      <c r="E72" t="s">
        <v>20</v>
      </c>
      <c r="F72" t="s">
        <v>130</v>
      </c>
      <c r="G7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244</v>
      </c>
      <c r="H72">
        <v>5</v>
      </c>
      <c r="J72">
        <v>87</v>
      </c>
      <c r="K72" t="s">
        <v>608</v>
      </c>
      <c r="L72" s="112">
        <v>0.7</v>
      </c>
    </row>
    <row r="73" spans="1:12" x14ac:dyDescent="0.35">
      <c r="A73" s="93">
        <v>24</v>
      </c>
      <c r="B73" s="93" t="s">
        <v>75</v>
      </c>
      <c r="C73" s="93" t="s">
        <v>76</v>
      </c>
      <c r="D73" t="s">
        <v>606</v>
      </c>
      <c r="E73" t="s">
        <v>20</v>
      </c>
      <c r="F73" t="s">
        <v>130</v>
      </c>
      <c r="G7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438</v>
      </c>
      <c r="H73">
        <v>9</v>
      </c>
      <c r="J73">
        <v>87</v>
      </c>
      <c r="K73" t="s">
        <v>609</v>
      </c>
      <c r="L73" s="112">
        <v>0.7</v>
      </c>
    </row>
    <row r="74" spans="1:12" x14ac:dyDescent="0.35">
      <c r="A74" s="93">
        <v>24</v>
      </c>
      <c r="B74" s="93" t="s">
        <v>75</v>
      </c>
      <c r="C74" s="93" t="s">
        <v>76</v>
      </c>
      <c r="D74" t="s">
        <v>606</v>
      </c>
      <c r="E74" t="s">
        <v>20</v>
      </c>
      <c r="F74" t="s">
        <v>130</v>
      </c>
      <c r="G7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244</v>
      </c>
      <c r="H74">
        <v>5</v>
      </c>
      <c r="J74">
        <v>87</v>
      </c>
      <c r="K74" t="s">
        <v>610</v>
      </c>
      <c r="L74" s="112">
        <v>0.7</v>
      </c>
    </row>
    <row r="75" spans="1:12" x14ac:dyDescent="0.35">
      <c r="A75" s="93">
        <v>24</v>
      </c>
      <c r="B75" s="93" t="s">
        <v>75</v>
      </c>
      <c r="C75" s="93" t="s">
        <v>76</v>
      </c>
      <c r="D75" t="s">
        <v>606</v>
      </c>
      <c r="E75" t="s">
        <v>28</v>
      </c>
      <c r="F75" t="s">
        <v>175</v>
      </c>
      <c r="G7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71</v>
      </c>
      <c r="H75">
        <v>2</v>
      </c>
      <c r="J75">
        <v>63</v>
      </c>
      <c r="L75" s="112">
        <v>0.6</v>
      </c>
    </row>
    <row r="76" spans="1:12" x14ac:dyDescent="0.35">
      <c r="A76" s="93">
        <v>24</v>
      </c>
      <c r="B76" s="93" t="s">
        <v>75</v>
      </c>
      <c r="C76" s="93" t="s">
        <v>76</v>
      </c>
      <c r="D76" t="s">
        <v>611</v>
      </c>
      <c r="E76" t="s">
        <v>20</v>
      </c>
      <c r="F76" t="s">
        <v>130</v>
      </c>
      <c r="G7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97</v>
      </c>
      <c r="H76">
        <v>2</v>
      </c>
      <c r="J76">
        <v>87</v>
      </c>
      <c r="L76" s="112">
        <v>0.7</v>
      </c>
    </row>
    <row r="77" spans="1:12" x14ac:dyDescent="0.35">
      <c r="A77" s="93">
        <v>24</v>
      </c>
      <c r="B77" s="93" t="s">
        <v>75</v>
      </c>
      <c r="C77" s="93" t="s">
        <v>76</v>
      </c>
      <c r="D77" t="s">
        <v>611</v>
      </c>
      <c r="E77" t="s">
        <v>22</v>
      </c>
      <c r="F77" t="s">
        <v>194</v>
      </c>
      <c r="G7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  <c r="H77">
        <v>3</v>
      </c>
      <c r="J77">
        <v>87</v>
      </c>
      <c r="L77" s="112">
        <v>0.7</v>
      </c>
    </row>
    <row r="78" spans="1:12" x14ac:dyDescent="0.35">
      <c r="A78" s="93">
        <v>24</v>
      </c>
      <c r="B78" s="93" t="s">
        <v>75</v>
      </c>
      <c r="C78" s="93" t="s">
        <v>76</v>
      </c>
      <c r="D78" t="s">
        <v>611</v>
      </c>
      <c r="E78" t="s">
        <v>22</v>
      </c>
      <c r="F78" t="s">
        <v>194</v>
      </c>
      <c r="G7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  <c r="H78">
        <v>3</v>
      </c>
      <c r="J78">
        <v>66</v>
      </c>
      <c r="L78" s="112">
        <v>0.7</v>
      </c>
    </row>
    <row r="79" spans="1:12" x14ac:dyDescent="0.35">
      <c r="A79" s="93">
        <v>24</v>
      </c>
      <c r="B79" s="93" t="s">
        <v>75</v>
      </c>
      <c r="C79" s="93" t="s">
        <v>76</v>
      </c>
      <c r="D79" t="s">
        <v>612</v>
      </c>
      <c r="G7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104</v>
      </c>
      <c r="H79">
        <v>2</v>
      </c>
      <c r="J79">
        <v>87</v>
      </c>
      <c r="L79" s="112"/>
    </row>
    <row r="80" spans="1:12" x14ac:dyDescent="0.35">
      <c r="A80" s="93">
        <v>24</v>
      </c>
      <c r="B80" s="93" t="s">
        <v>75</v>
      </c>
      <c r="C80" s="93" t="s">
        <v>76</v>
      </c>
      <c r="D80" t="s">
        <v>613</v>
      </c>
      <c r="G8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261</v>
      </c>
      <c r="H80">
        <v>5</v>
      </c>
      <c r="J80">
        <v>87</v>
      </c>
      <c r="L80" s="112"/>
    </row>
    <row r="81" spans="1:11" x14ac:dyDescent="0.35">
      <c r="A81" s="93">
        <v>24</v>
      </c>
      <c r="B81" s="93" t="s">
        <v>75</v>
      </c>
      <c r="C81" s="93" t="s">
        <v>76</v>
      </c>
      <c r="D81" t="s">
        <v>614</v>
      </c>
      <c r="G8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340</v>
      </c>
      <c r="H81">
        <v>9</v>
      </c>
      <c r="J81">
        <v>63</v>
      </c>
    </row>
    <row r="82" spans="1:11" x14ac:dyDescent="0.35">
      <c r="A82" s="93">
        <v>24</v>
      </c>
      <c r="B82" s="93" t="s">
        <v>75</v>
      </c>
      <c r="C82" s="93" t="s">
        <v>76</v>
      </c>
      <c r="D82" t="s">
        <v>615</v>
      </c>
      <c r="G8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261</v>
      </c>
      <c r="H82">
        <v>5</v>
      </c>
      <c r="J82">
        <v>87</v>
      </c>
      <c r="K82" t="s">
        <v>616</v>
      </c>
    </row>
    <row r="83" spans="1:11" x14ac:dyDescent="0.35">
      <c r="A83" s="93">
        <v>24</v>
      </c>
      <c r="B83" s="93" t="s">
        <v>75</v>
      </c>
      <c r="C83" s="93" t="s">
        <v>76</v>
      </c>
      <c r="D83" t="s">
        <v>615</v>
      </c>
      <c r="G8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113</v>
      </c>
      <c r="H83">
        <v>3</v>
      </c>
      <c r="J83">
        <v>63</v>
      </c>
      <c r="K83" t="s">
        <v>616</v>
      </c>
    </row>
    <row r="84" spans="1:11" x14ac:dyDescent="0.35">
      <c r="A84" s="93">
        <v>24</v>
      </c>
      <c r="B84" s="93" t="s">
        <v>75</v>
      </c>
      <c r="C84" s="93" t="s">
        <v>76</v>
      </c>
      <c r="D84" t="s">
        <v>617</v>
      </c>
      <c r="G8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522</v>
      </c>
      <c r="H84">
        <v>10</v>
      </c>
      <c r="J84">
        <v>87</v>
      </c>
      <c r="K84" t="s">
        <v>618</v>
      </c>
    </row>
    <row r="85" spans="1:11" x14ac:dyDescent="0.35">
      <c r="A85" s="93">
        <v>24</v>
      </c>
      <c r="B85" s="93" t="s">
        <v>75</v>
      </c>
      <c r="C85" s="93" t="s">
        <v>76</v>
      </c>
      <c r="D85" t="s">
        <v>619</v>
      </c>
      <c r="G8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522</v>
      </c>
      <c r="H85">
        <v>10</v>
      </c>
      <c r="J85">
        <v>87</v>
      </c>
    </row>
    <row r="86" spans="1:11" x14ac:dyDescent="0.35">
      <c r="A86" s="93">
        <v>24</v>
      </c>
      <c r="B86" s="93" t="s">
        <v>75</v>
      </c>
      <c r="C86" s="93" t="s">
        <v>76</v>
      </c>
      <c r="D86" t="s">
        <v>620</v>
      </c>
      <c r="G8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87" spans="1:11" x14ac:dyDescent="0.35">
      <c r="A87" s="93">
        <v>25</v>
      </c>
      <c r="B87" s="93" t="s">
        <v>75</v>
      </c>
      <c r="C87" s="93" t="s">
        <v>76</v>
      </c>
      <c r="D87" t="s">
        <v>280</v>
      </c>
      <c r="G8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88" spans="1:11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89" spans="1:11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90" spans="1:11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91" spans="1:11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92" spans="1:11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93" spans="1:11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94" spans="1:11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95" spans="1:11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96" spans="1:11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411" spans="1:7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  <c r="G411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412" spans="1:7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  <c r="G412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413" spans="1:7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  <c r="G413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  <row r="414" spans="1:7" x14ac:dyDescent="0.35">
      <c r="A414" s="105" t="str">
        <f>IFERROR(VLOOKUP(B414,Pobočky!$A$1:$C$45,3,FALSE)," ")</f>
        <v xml:space="preserve"> </v>
      </c>
      <c r="B414" s="105"/>
      <c r="C414" s="105" t="str">
        <f>IFERROR(VLOOKUP(B414,Pobočky!$A$1:$C$45,2,FALSE)," ")</f>
        <v xml:space="preserve"> </v>
      </c>
      <c r="G414">
        <f>ROUND(Tabulka57891011121314151617181920212223242526272829303132333435[[#This Row],[Kapacita - počet polic]]*Tabulka57891011121314151617181920212223242526272829303132333435[[#This Row],[Kapacita - rozměr polic]]*IFERROR(VLOOKUP(Tabulka57891011121314151617181920212223242526272829303132333435[[#This Row],[Označení]],OCHy[#All],2,FALSE),0.6),0)</f>
        <v>0</v>
      </c>
    </row>
  </sheetData>
  <dataValidations count="2">
    <dataValidation type="list" allowBlank="1" showInputMessage="1" showErrorMessage="1" sqref="L2:L414">
      <formula1>"0 %,10 %,20 %,30 %,40 %,50 %,60 %,70 %,80 %,90 %,100 %"</formula1>
    </dataValidation>
    <dataValidation type="list" allowBlank="1" showInputMessage="1" showErrorMessage="1" sqref="E2:E414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B2:B414</xm:sqref>
        </x14:dataValidation>
        <x14:dataValidation type="list" allowBlank="1" showInputMessage="1" showErrorMessage="1">
          <x14:formula1>
            <xm:f>Označení!$F$2:$F$50</xm:f>
          </x14:formula1>
          <xm:sqref>F2:F414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10"/>
  <sheetViews>
    <sheetView topLeftCell="D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14.54296875" customWidth="1"/>
    <col min="6" max="6" width="60" bestFit="1" customWidth="1"/>
    <col min="7" max="7" width="16.26953125" bestFit="1" customWidth="1"/>
    <col min="8" max="8" width="21.0898437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133">
        <v>70</v>
      </c>
      <c r="B2" s="133" t="s">
        <v>74</v>
      </c>
      <c r="C2" s="133" t="s">
        <v>70</v>
      </c>
      <c r="D2" s="134" t="s">
        <v>621</v>
      </c>
      <c r="E2" s="134" t="s">
        <v>20</v>
      </c>
      <c r="F2" s="134" t="s">
        <v>130</v>
      </c>
      <c r="G2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3227</v>
      </c>
      <c r="H2" s="134">
        <v>67</v>
      </c>
      <c r="I2" s="134">
        <v>63</v>
      </c>
      <c r="J2" s="134">
        <v>86</v>
      </c>
      <c r="K2" s="134"/>
      <c r="L2" s="134" t="s">
        <v>622</v>
      </c>
    </row>
    <row r="3" spans="1:12" x14ac:dyDescent="0.35">
      <c r="A3" s="133">
        <v>70</v>
      </c>
      <c r="B3" s="133" t="s">
        <v>74</v>
      </c>
      <c r="C3" s="133" t="s">
        <v>70</v>
      </c>
      <c r="D3" s="134" t="s">
        <v>621</v>
      </c>
      <c r="E3" s="134" t="s">
        <v>20</v>
      </c>
      <c r="F3" s="134" t="s">
        <v>130</v>
      </c>
      <c r="G3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222</v>
      </c>
      <c r="H3" s="134">
        <v>6</v>
      </c>
      <c r="I3" s="134"/>
      <c r="J3" s="134">
        <v>66</v>
      </c>
      <c r="K3" s="134"/>
      <c r="L3" s="134" t="s">
        <v>622</v>
      </c>
    </row>
    <row r="4" spans="1:12" x14ac:dyDescent="0.35">
      <c r="A4" s="133">
        <v>70</v>
      </c>
      <c r="B4" s="133" t="s">
        <v>74</v>
      </c>
      <c r="C4" s="133" t="s">
        <v>70</v>
      </c>
      <c r="D4" s="134" t="s">
        <v>621</v>
      </c>
      <c r="E4" s="134" t="s">
        <v>20</v>
      </c>
      <c r="F4" s="134" t="s">
        <v>130</v>
      </c>
      <c r="G4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4" s="134"/>
      <c r="I4" s="134">
        <v>6</v>
      </c>
      <c r="J4" s="134">
        <v>76</v>
      </c>
      <c r="K4" s="134"/>
      <c r="L4" s="134" t="s">
        <v>622</v>
      </c>
    </row>
    <row r="5" spans="1:12" x14ac:dyDescent="0.35">
      <c r="A5" s="133">
        <v>70</v>
      </c>
      <c r="B5" s="133" t="s">
        <v>74</v>
      </c>
      <c r="C5" s="133" t="s">
        <v>70</v>
      </c>
      <c r="D5" s="134" t="s">
        <v>621</v>
      </c>
      <c r="E5" s="134" t="s">
        <v>20</v>
      </c>
      <c r="F5" s="134" t="s">
        <v>181</v>
      </c>
      <c r="G5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516</v>
      </c>
      <c r="H5" s="134">
        <v>20</v>
      </c>
      <c r="I5" s="134"/>
      <c r="J5" s="134">
        <v>86</v>
      </c>
      <c r="K5" s="134"/>
      <c r="L5" s="134" t="s">
        <v>622</v>
      </c>
    </row>
    <row r="6" spans="1:12" x14ac:dyDescent="0.35">
      <c r="A6" s="135">
        <v>70</v>
      </c>
      <c r="B6" s="133" t="s">
        <v>74</v>
      </c>
      <c r="C6" s="133" t="s">
        <v>70</v>
      </c>
      <c r="D6" s="134" t="s">
        <v>621</v>
      </c>
      <c r="E6" s="134" t="s">
        <v>20</v>
      </c>
      <c r="F6" s="134" t="s">
        <v>180</v>
      </c>
      <c r="G6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155</v>
      </c>
      <c r="H6" s="134">
        <v>6</v>
      </c>
      <c r="I6" s="134"/>
      <c r="J6" s="134">
        <v>86</v>
      </c>
      <c r="K6" s="134"/>
      <c r="L6" s="134" t="s">
        <v>622</v>
      </c>
    </row>
    <row r="7" spans="1:12" x14ac:dyDescent="0.35">
      <c r="A7" s="133">
        <v>70</v>
      </c>
      <c r="B7" s="133" t="s">
        <v>74</v>
      </c>
      <c r="C7" s="133" t="s">
        <v>70</v>
      </c>
      <c r="D7" s="134" t="s">
        <v>621</v>
      </c>
      <c r="E7" s="134" t="s">
        <v>20</v>
      </c>
      <c r="F7" s="134" t="s">
        <v>183</v>
      </c>
      <c r="G7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248</v>
      </c>
      <c r="H7" s="134">
        <v>9</v>
      </c>
      <c r="I7" s="134"/>
      <c r="J7" s="134">
        <v>86</v>
      </c>
      <c r="K7" s="134"/>
      <c r="L7" s="134" t="s">
        <v>622</v>
      </c>
    </row>
    <row r="8" spans="1:12" x14ac:dyDescent="0.35">
      <c r="A8" s="133">
        <v>70</v>
      </c>
      <c r="B8" s="133" t="s">
        <v>74</v>
      </c>
      <c r="C8" s="133" t="s">
        <v>70</v>
      </c>
      <c r="D8" s="134" t="s">
        <v>621</v>
      </c>
      <c r="E8" s="134" t="s">
        <v>20</v>
      </c>
      <c r="F8" s="134" t="s">
        <v>188</v>
      </c>
      <c r="G8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72</v>
      </c>
      <c r="H8" s="134">
        <v>2</v>
      </c>
      <c r="I8" s="134"/>
      <c r="J8" s="134">
        <v>86</v>
      </c>
      <c r="K8" s="134"/>
      <c r="L8" s="134" t="s">
        <v>622</v>
      </c>
    </row>
    <row r="9" spans="1:12" x14ac:dyDescent="0.35">
      <c r="A9" s="133">
        <v>70</v>
      </c>
      <c r="B9" s="133" t="s">
        <v>74</v>
      </c>
      <c r="C9" s="133" t="s">
        <v>70</v>
      </c>
      <c r="D9" s="134" t="s">
        <v>621</v>
      </c>
      <c r="E9" s="134" t="s">
        <v>20</v>
      </c>
      <c r="F9" s="134" t="s">
        <v>192</v>
      </c>
      <c r="G9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138</v>
      </c>
      <c r="H9" s="134">
        <v>5</v>
      </c>
      <c r="I9" s="134">
        <v>4</v>
      </c>
      <c r="J9" s="134">
        <v>86</v>
      </c>
      <c r="K9" s="134"/>
      <c r="L9" s="134" t="s">
        <v>622</v>
      </c>
    </row>
    <row r="10" spans="1:12" x14ac:dyDescent="0.35">
      <c r="A10" s="133">
        <v>70</v>
      </c>
      <c r="B10" s="133" t="s">
        <v>74</v>
      </c>
      <c r="C10" s="133" t="s">
        <v>70</v>
      </c>
      <c r="D10" s="134" t="s">
        <v>621</v>
      </c>
      <c r="E10" s="134" t="s">
        <v>20</v>
      </c>
      <c r="F10" s="134" t="s">
        <v>193</v>
      </c>
      <c r="G10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160</v>
      </c>
      <c r="H10" s="134">
        <v>6</v>
      </c>
      <c r="I10" s="134">
        <v>6</v>
      </c>
      <c r="J10" s="134">
        <v>86</v>
      </c>
      <c r="K10" s="134"/>
      <c r="L10" s="134" t="s">
        <v>622</v>
      </c>
    </row>
    <row r="11" spans="1:12" x14ac:dyDescent="0.35">
      <c r="A11" s="133">
        <v>70</v>
      </c>
      <c r="B11" s="133" t="s">
        <v>74</v>
      </c>
      <c r="C11" s="133" t="s">
        <v>70</v>
      </c>
      <c r="D11" s="134" t="s">
        <v>621</v>
      </c>
      <c r="E11" s="134" t="s">
        <v>20</v>
      </c>
      <c r="F11" s="134" t="s">
        <v>261</v>
      </c>
      <c r="G11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11" s="134"/>
      <c r="I11" s="134">
        <v>0.5</v>
      </c>
      <c r="J11" s="134">
        <v>86</v>
      </c>
      <c r="K11" s="134" t="s">
        <v>623</v>
      </c>
      <c r="L11" s="134" t="s">
        <v>622</v>
      </c>
    </row>
    <row r="12" spans="1:12" x14ac:dyDescent="0.35">
      <c r="A12" s="135">
        <v>70</v>
      </c>
      <c r="B12" s="133" t="s">
        <v>74</v>
      </c>
      <c r="C12" s="133" t="s">
        <v>70</v>
      </c>
      <c r="D12" s="134" t="s">
        <v>621</v>
      </c>
      <c r="E12" s="134" t="s">
        <v>20</v>
      </c>
      <c r="F12" s="134" t="s">
        <v>261</v>
      </c>
      <c r="G12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169</v>
      </c>
      <c r="H12" s="134">
        <v>6</v>
      </c>
      <c r="I12" s="134"/>
      <c r="J12" s="134">
        <v>47</v>
      </c>
      <c r="K12" s="134"/>
      <c r="L12" s="134" t="s">
        <v>622</v>
      </c>
    </row>
    <row r="13" spans="1:12" x14ac:dyDescent="0.35">
      <c r="A13" s="133">
        <v>70</v>
      </c>
      <c r="B13" s="133" t="s">
        <v>74</v>
      </c>
      <c r="C13" s="133" t="s">
        <v>70</v>
      </c>
      <c r="D13" s="134" t="s">
        <v>621</v>
      </c>
      <c r="E13" s="134" t="s">
        <v>20</v>
      </c>
      <c r="F13" s="134" t="s">
        <v>97</v>
      </c>
      <c r="G13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12</v>
      </c>
      <c r="H13" s="134">
        <v>0.5</v>
      </c>
      <c r="I13" s="134">
        <v>0.5</v>
      </c>
      <c r="J13" s="134">
        <v>66</v>
      </c>
      <c r="K13" s="134" t="s">
        <v>624</v>
      </c>
      <c r="L13" s="134" t="s">
        <v>622</v>
      </c>
    </row>
    <row r="14" spans="1:12" x14ac:dyDescent="0.35">
      <c r="A14" s="133">
        <v>70</v>
      </c>
      <c r="B14" s="133" t="s">
        <v>74</v>
      </c>
      <c r="C14" s="133" t="s">
        <v>70</v>
      </c>
      <c r="D14" s="134" t="s">
        <v>621</v>
      </c>
      <c r="E14" s="134" t="s">
        <v>20</v>
      </c>
      <c r="F14" s="134" t="s">
        <v>97</v>
      </c>
      <c r="G14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12</v>
      </c>
      <c r="H14" s="134">
        <v>0.5</v>
      </c>
      <c r="I14" s="134">
        <v>0.5</v>
      </c>
      <c r="J14" s="134">
        <v>66</v>
      </c>
      <c r="K14" s="134" t="s">
        <v>625</v>
      </c>
      <c r="L14" s="134" t="s">
        <v>622</v>
      </c>
    </row>
    <row r="15" spans="1:12" x14ac:dyDescent="0.35">
      <c r="A15" s="133">
        <v>70</v>
      </c>
      <c r="B15" s="133" t="s">
        <v>74</v>
      </c>
      <c r="C15" s="133" t="s">
        <v>70</v>
      </c>
      <c r="D15" s="134" t="s">
        <v>621</v>
      </c>
      <c r="E15" s="134" t="s">
        <v>20</v>
      </c>
      <c r="F15" s="134" t="s">
        <v>97</v>
      </c>
      <c r="G15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71</v>
      </c>
      <c r="H15" s="134">
        <v>3</v>
      </c>
      <c r="I15" s="134">
        <v>4</v>
      </c>
      <c r="J15" s="134">
        <v>66</v>
      </c>
      <c r="K15" s="134" t="s">
        <v>626</v>
      </c>
      <c r="L15" s="134" t="s">
        <v>622</v>
      </c>
    </row>
    <row r="16" spans="1:12" x14ac:dyDescent="0.35">
      <c r="A16" s="133">
        <v>70</v>
      </c>
      <c r="B16" s="133" t="s">
        <v>74</v>
      </c>
      <c r="C16" s="133" t="s">
        <v>70</v>
      </c>
      <c r="D16" s="134" t="s">
        <v>621</v>
      </c>
      <c r="E16" s="134" t="s">
        <v>20</v>
      </c>
      <c r="F16" s="134" t="s">
        <v>97</v>
      </c>
      <c r="G16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12</v>
      </c>
      <c r="H16" s="134">
        <v>0.5</v>
      </c>
      <c r="I16" s="134">
        <v>0.5</v>
      </c>
      <c r="J16" s="134">
        <v>66</v>
      </c>
      <c r="K16" s="134" t="s">
        <v>627</v>
      </c>
      <c r="L16" s="134" t="s">
        <v>622</v>
      </c>
    </row>
    <row r="17" spans="1:12" x14ac:dyDescent="0.35">
      <c r="A17" s="135">
        <v>70</v>
      </c>
      <c r="B17" s="133" t="s">
        <v>74</v>
      </c>
      <c r="C17" s="133" t="s">
        <v>70</v>
      </c>
      <c r="D17" s="134" t="s">
        <v>621</v>
      </c>
      <c r="E17" s="134" t="s">
        <v>20</v>
      </c>
      <c r="F17" s="134" t="s">
        <v>97</v>
      </c>
      <c r="G17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12</v>
      </c>
      <c r="H17" s="134">
        <v>0.5</v>
      </c>
      <c r="I17" s="134">
        <v>0.5</v>
      </c>
      <c r="J17" s="134">
        <v>66</v>
      </c>
      <c r="K17" s="134" t="s">
        <v>628</v>
      </c>
      <c r="L17" s="134" t="s">
        <v>622</v>
      </c>
    </row>
    <row r="18" spans="1:12" x14ac:dyDescent="0.35">
      <c r="A18" s="133">
        <v>70</v>
      </c>
      <c r="B18" s="133" t="s">
        <v>74</v>
      </c>
      <c r="C18" s="133" t="s">
        <v>70</v>
      </c>
      <c r="D18" s="134" t="s">
        <v>621</v>
      </c>
      <c r="E18" s="134" t="s">
        <v>20</v>
      </c>
      <c r="F18" s="134" t="s">
        <v>130</v>
      </c>
      <c r="G18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18" s="134"/>
      <c r="I18" s="134">
        <v>6</v>
      </c>
      <c r="J18" s="134">
        <v>86</v>
      </c>
      <c r="K18" s="134" t="s">
        <v>36</v>
      </c>
      <c r="L18" s="134" t="s">
        <v>622</v>
      </c>
    </row>
    <row r="19" spans="1:12" x14ac:dyDescent="0.35">
      <c r="A19" s="133">
        <v>70</v>
      </c>
      <c r="B19" s="133" t="s">
        <v>74</v>
      </c>
      <c r="C19" s="133" t="s">
        <v>70</v>
      </c>
      <c r="D19" s="134" t="s">
        <v>629</v>
      </c>
      <c r="E19" s="134" t="s">
        <v>14</v>
      </c>
      <c r="F19" s="134" t="s">
        <v>130</v>
      </c>
      <c r="G19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674</v>
      </c>
      <c r="H19" s="134">
        <v>14</v>
      </c>
      <c r="I19" s="134">
        <v>15</v>
      </c>
      <c r="J19" s="134">
        <v>86</v>
      </c>
      <c r="K19" s="134" t="s">
        <v>34</v>
      </c>
      <c r="L19" s="134" t="s">
        <v>630</v>
      </c>
    </row>
    <row r="20" spans="1:12" x14ac:dyDescent="0.35">
      <c r="A20" s="133">
        <v>70</v>
      </c>
      <c r="B20" s="133" t="s">
        <v>74</v>
      </c>
      <c r="C20" s="133" t="s">
        <v>70</v>
      </c>
      <c r="D20" s="134" t="s">
        <v>629</v>
      </c>
      <c r="E20" s="134" t="s">
        <v>14</v>
      </c>
      <c r="F20" s="134" t="s">
        <v>130</v>
      </c>
      <c r="G20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289</v>
      </c>
      <c r="H20" s="134">
        <v>6</v>
      </c>
      <c r="I20" s="134"/>
      <c r="J20" s="134">
        <v>86</v>
      </c>
      <c r="K20" s="134" t="s">
        <v>182</v>
      </c>
      <c r="L20" s="134" t="s">
        <v>630</v>
      </c>
    </row>
    <row r="21" spans="1:12" x14ac:dyDescent="0.35">
      <c r="A21" s="133">
        <v>70</v>
      </c>
      <c r="B21" s="133" t="s">
        <v>74</v>
      </c>
      <c r="C21" s="133" t="s">
        <v>70</v>
      </c>
      <c r="D21" s="134" t="s">
        <v>629</v>
      </c>
      <c r="E21" s="134" t="s">
        <v>14</v>
      </c>
      <c r="F21" s="134" t="s">
        <v>130</v>
      </c>
      <c r="G21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40</v>
      </c>
      <c r="H21" s="134">
        <v>4</v>
      </c>
      <c r="I21" s="134"/>
      <c r="J21" s="134">
        <v>18</v>
      </c>
      <c r="K21" s="134" t="s">
        <v>184</v>
      </c>
      <c r="L21" s="134" t="s">
        <v>630</v>
      </c>
    </row>
    <row r="22" spans="1:12" x14ac:dyDescent="0.35">
      <c r="A22" s="133">
        <v>70</v>
      </c>
      <c r="B22" s="133" t="s">
        <v>74</v>
      </c>
      <c r="C22" s="133" t="s">
        <v>70</v>
      </c>
      <c r="D22" s="134" t="s">
        <v>629</v>
      </c>
      <c r="E22" s="134" t="s">
        <v>14</v>
      </c>
      <c r="F22" s="134" t="s">
        <v>130</v>
      </c>
      <c r="G22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482</v>
      </c>
      <c r="H22" s="134">
        <v>10</v>
      </c>
      <c r="I22" s="134"/>
      <c r="J22" s="134">
        <v>86</v>
      </c>
      <c r="K22" s="134" t="s">
        <v>184</v>
      </c>
      <c r="L22" s="134" t="s">
        <v>630</v>
      </c>
    </row>
    <row r="23" spans="1:12" x14ac:dyDescent="0.35">
      <c r="A23" s="135">
        <v>70</v>
      </c>
      <c r="B23" s="133" t="s">
        <v>74</v>
      </c>
      <c r="C23" s="133" t="s">
        <v>70</v>
      </c>
      <c r="D23" s="134" t="s">
        <v>629</v>
      </c>
      <c r="E23" s="134" t="s">
        <v>14</v>
      </c>
      <c r="F23" s="134" t="s">
        <v>130</v>
      </c>
      <c r="G23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23" s="134"/>
      <c r="I23" s="134">
        <v>12</v>
      </c>
      <c r="J23" s="134">
        <v>86</v>
      </c>
      <c r="K23" s="134" t="s">
        <v>631</v>
      </c>
      <c r="L23" s="134" t="s">
        <v>632</v>
      </c>
    </row>
    <row r="24" spans="1:12" x14ac:dyDescent="0.35">
      <c r="A24" s="133">
        <v>70</v>
      </c>
      <c r="B24" s="133" t="s">
        <v>74</v>
      </c>
      <c r="C24" s="133" t="s">
        <v>70</v>
      </c>
      <c r="D24" s="134" t="s">
        <v>629</v>
      </c>
      <c r="E24" s="134" t="s">
        <v>14</v>
      </c>
      <c r="F24" s="134" t="s">
        <v>130</v>
      </c>
      <c r="G24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24" s="134"/>
      <c r="I24" s="134">
        <v>5</v>
      </c>
      <c r="J24" s="134">
        <v>86</v>
      </c>
      <c r="K24" s="134" t="s">
        <v>633</v>
      </c>
      <c r="L24" s="134" t="s">
        <v>634</v>
      </c>
    </row>
    <row r="25" spans="1:12" x14ac:dyDescent="0.35">
      <c r="A25" s="133">
        <v>70</v>
      </c>
      <c r="B25" s="133" t="s">
        <v>74</v>
      </c>
      <c r="C25" s="133" t="s">
        <v>70</v>
      </c>
      <c r="D25" s="134" t="s">
        <v>629</v>
      </c>
      <c r="E25" s="134" t="s">
        <v>14</v>
      </c>
      <c r="F25" s="134" t="s">
        <v>261</v>
      </c>
      <c r="G25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103</v>
      </c>
      <c r="H25" s="134">
        <v>2</v>
      </c>
      <c r="I25" s="134"/>
      <c r="J25" s="134">
        <v>86</v>
      </c>
      <c r="K25" s="134" t="s">
        <v>112</v>
      </c>
      <c r="L25" s="134" t="s">
        <v>634</v>
      </c>
    </row>
    <row r="26" spans="1:12" x14ac:dyDescent="0.35">
      <c r="A26" s="133">
        <v>70</v>
      </c>
      <c r="B26" s="133" t="s">
        <v>74</v>
      </c>
      <c r="C26" s="133" t="s">
        <v>70</v>
      </c>
      <c r="D26" s="134" t="s">
        <v>629</v>
      </c>
      <c r="E26" s="134" t="s">
        <v>14</v>
      </c>
      <c r="F26" s="134" t="s">
        <v>97</v>
      </c>
      <c r="G26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31</v>
      </c>
      <c r="H26" s="134">
        <v>1</v>
      </c>
      <c r="I26" s="134"/>
      <c r="J26" s="134">
        <v>86</v>
      </c>
      <c r="K26" s="134" t="s">
        <v>413</v>
      </c>
      <c r="L26" s="134" t="s">
        <v>630</v>
      </c>
    </row>
    <row r="27" spans="1:12" x14ac:dyDescent="0.35">
      <c r="A27" s="133">
        <v>70</v>
      </c>
      <c r="B27" s="133" t="s">
        <v>74</v>
      </c>
      <c r="C27" s="133" t="s">
        <v>70</v>
      </c>
      <c r="D27" s="134" t="s">
        <v>629</v>
      </c>
      <c r="E27" s="134" t="s">
        <v>28</v>
      </c>
      <c r="F27" s="134" t="s">
        <v>140</v>
      </c>
      <c r="G27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27</v>
      </c>
      <c r="H27" s="134">
        <v>0.5</v>
      </c>
      <c r="I27" s="134"/>
      <c r="J27" s="134">
        <v>86</v>
      </c>
      <c r="K27" s="134"/>
      <c r="L27" s="134" t="s">
        <v>630</v>
      </c>
    </row>
    <row r="28" spans="1:12" x14ac:dyDescent="0.35">
      <c r="A28" s="135">
        <v>70</v>
      </c>
      <c r="B28" s="133" t="s">
        <v>74</v>
      </c>
      <c r="C28" s="133" t="s">
        <v>70</v>
      </c>
      <c r="D28" s="134" t="s">
        <v>629</v>
      </c>
      <c r="E28" s="134" t="s">
        <v>28</v>
      </c>
      <c r="F28" s="134" t="s">
        <v>143</v>
      </c>
      <c r="G28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65</v>
      </c>
      <c r="H28" s="134">
        <v>2</v>
      </c>
      <c r="I28" s="134"/>
      <c r="J28" s="134">
        <v>86</v>
      </c>
      <c r="K28" s="134"/>
      <c r="L28" s="134" t="s">
        <v>630</v>
      </c>
    </row>
    <row r="29" spans="1:12" x14ac:dyDescent="0.35">
      <c r="A29" s="133">
        <v>70</v>
      </c>
      <c r="B29" s="133" t="s">
        <v>74</v>
      </c>
      <c r="C29" s="133" t="s">
        <v>70</v>
      </c>
      <c r="D29" s="134" t="s">
        <v>629</v>
      </c>
      <c r="E29" s="134" t="s">
        <v>28</v>
      </c>
      <c r="F29" s="134" t="s">
        <v>146</v>
      </c>
      <c r="G29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24</v>
      </c>
      <c r="H29" s="134">
        <v>0.5</v>
      </c>
      <c r="I29" s="134"/>
      <c r="J29" s="134">
        <v>86</v>
      </c>
      <c r="K29" s="134"/>
      <c r="L29" s="134" t="s">
        <v>630</v>
      </c>
    </row>
    <row r="30" spans="1:12" x14ac:dyDescent="0.35">
      <c r="A30" s="133">
        <v>70</v>
      </c>
      <c r="B30" s="133" t="s">
        <v>74</v>
      </c>
      <c r="C30" s="133" t="s">
        <v>70</v>
      </c>
      <c r="D30" s="134" t="s">
        <v>629</v>
      </c>
      <c r="E30" s="134" t="s">
        <v>28</v>
      </c>
      <c r="F30" s="134" t="s">
        <v>155</v>
      </c>
      <c r="G30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88</v>
      </c>
      <c r="H30" s="134">
        <v>2</v>
      </c>
      <c r="I30" s="134"/>
      <c r="J30" s="134">
        <v>86</v>
      </c>
      <c r="K30" s="134"/>
      <c r="L30" s="134" t="s">
        <v>630</v>
      </c>
    </row>
    <row r="31" spans="1:12" x14ac:dyDescent="0.35">
      <c r="A31" s="133">
        <v>70</v>
      </c>
      <c r="B31" s="133" t="s">
        <v>74</v>
      </c>
      <c r="C31" s="133" t="s">
        <v>70</v>
      </c>
      <c r="D31" s="134" t="s">
        <v>629</v>
      </c>
      <c r="E31" s="134" t="s">
        <v>28</v>
      </c>
      <c r="F31" s="134" t="s">
        <v>158</v>
      </c>
      <c r="G31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20</v>
      </c>
      <c r="H31" s="134">
        <v>0.5</v>
      </c>
      <c r="I31" s="134"/>
      <c r="J31" s="134">
        <v>86</v>
      </c>
      <c r="K31" s="134"/>
      <c r="L31" s="134" t="s">
        <v>630</v>
      </c>
    </row>
    <row r="32" spans="1:12" x14ac:dyDescent="0.35">
      <c r="A32" s="133">
        <v>70</v>
      </c>
      <c r="B32" s="133" t="s">
        <v>74</v>
      </c>
      <c r="C32" s="133" t="s">
        <v>70</v>
      </c>
      <c r="D32" s="134" t="s">
        <v>629</v>
      </c>
      <c r="E32" s="134" t="s">
        <v>28</v>
      </c>
      <c r="F32" s="134" t="s">
        <v>160</v>
      </c>
      <c r="G32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51</v>
      </c>
      <c r="H32" s="134">
        <v>1</v>
      </c>
      <c r="I32" s="134"/>
      <c r="J32" s="134">
        <v>86</v>
      </c>
      <c r="K32" s="134"/>
      <c r="L32" s="134" t="s">
        <v>630</v>
      </c>
    </row>
    <row r="33" spans="1:12" x14ac:dyDescent="0.35">
      <c r="A33" s="133">
        <v>70</v>
      </c>
      <c r="B33" s="133" t="s">
        <v>74</v>
      </c>
      <c r="C33" s="133" t="s">
        <v>70</v>
      </c>
      <c r="D33" s="134" t="s">
        <v>629</v>
      </c>
      <c r="E33" s="134" t="s">
        <v>28</v>
      </c>
      <c r="F33" s="134" t="s">
        <v>166</v>
      </c>
      <c r="G33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24</v>
      </c>
      <c r="H33" s="134">
        <v>0.5</v>
      </c>
      <c r="I33" s="134"/>
      <c r="J33" s="134">
        <v>86</v>
      </c>
      <c r="K33" s="134"/>
      <c r="L33" s="134" t="s">
        <v>630</v>
      </c>
    </row>
    <row r="34" spans="1:12" x14ac:dyDescent="0.35">
      <c r="A34" s="135">
        <v>70</v>
      </c>
      <c r="B34" s="133" t="s">
        <v>74</v>
      </c>
      <c r="C34" s="133" t="s">
        <v>70</v>
      </c>
      <c r="D34" s="134" t="s">
        <v>629</v>
      </c>
      <c r="E34" s="134" t="s">
        <v>28</v>
      </c>
      <c r="F34" s="134" t="s">
        <v>167</v>
      </c>
      <c r="G34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22</v>
      </c>
      <c r="H34" s="134">
        <v>0.5</v>
      </c>
      <c r="I34" s="134"/>
      <c r="J34" s="134">
        <v>86</v>
      </c>
      <c r="K34" s="134"/>
      <c r="L34" s="134" t="s">
        <v>630</v>
      </c>
    </row>
    <row r="35" spans="1:12" x14ac:dyDescent="0.35">
      <c r="A35" s="133">
        <v>70</v>
      </c>
      <c r="B35" s="133" t="s">
        <v>74</v>
      </c>
      <c r="C35" s="133" t="s">
        <v>70</v>
      </c>
      <c r="D35" s="134" t="s">
        <v>629</v>
      </c>
      <c r="E35" s="134" t="s">
        <v>28</v>
      </c>
      <c r="F35" s="134" t="s">
        <v>169</v>
      </c>
      <c r="G35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20</v>
      </c>
      <c r="H35" s="134">
        <v>0.5</v>
      </c>
      <c r="I35" s="134"/>
      <c r="J35" s="134">
        <v>86</v>
      </c>
      <c r="K35" s="134"/>
      <c r="L35" s="134" t="s">
        <v>630</v>
      </c>
    </row>
    <row r="36" spans="1:12" x14ac:dyDescent="0.35">
      <c r="A36" s="133">
        <v>70</v>
      </c>
      <c r="B36" s="133" t="s">
        <v>74</v>
      </c>
      <c r="C36" s="133" t="s">
        <v>70</v>
      </c>
      <c r="D36" s="134" t="s">
        <v>629</v>
      </c>
      <c r="E36" s="134" t="s">
        <v>28</v>
      </c>
      <c r="F36" s="134" t="s">
        <v>170</v>
      </c>
      <c r="G36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25</v>
      </c>
      <c r="H36" s="134">
        <v>0.5</v>
      </c>
      <c r="I36" s="134"/>
      <c r="J36" s="134">
        <v>86</v>
      </c>
      <c r="K36" s="134"/>
      <c r="L36" s="134" t="s">
        <v>630</v>
      </c>
    </row>
    <row r="37" spans="1:12" x14ac:dyDescent="0.35">
      <c r="A37" s="133">
        <v>70</v>
      </c>
      <c r="B37" s="133" t="s">
        <v>74</v>
      </c>
      <c r="C37" s="133" t="s">
        <v>70</v>
      </c>
      <c r="D37" s="134" t="s">
        <v>629</v>
      </c>
      <c r="E37" s="134" t="s">
        <v>28</v>
      </c>
      <c r="F37" s="134" t="s">
        <v>171</v>
      </c>
      <c r="G37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7</v>
      </c>
      <c r="H37" s="134">
        <v>0.5</v>
      </c>
      <c r="I37" s="134"/>
      <c r="J37" s="134">
        <v>86</v>
      </c>
      <c r="K37" s="134"/>
      <c r="L37" s="134" t="s">
        <v>630</v>
      </c>
    </row>
    <row r="38" spans="1:12" x14ac:dyDescent="0.35">
      <c r="A38" s="133">
        <v>70</v>
      </c>
      <c r="B38" s="133" t="s">
        <v>74</v>
      </c>
      <c r="C38" s="133" t="s">
        <v>70</v>
      </c>
      <c r="D38" s="134" t="s">
        <v>629</v>
      </c>
      <c r="E38" s="134" t="s">
        <v>28</v>
      </c>
      <c r="F38" s="134" t="s">
        <v>172</v>
      </c>
      <c r="G38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20</v>
      </c>
      <c r="H38" s="134">
        <v>0.5</v>
      </c>
      <c r="I38" s="134"/>
      <c r="J38" s="134">
        <v>86</v>
      </c>
      <c r="K38" s="134"/>
      <c r="L38" s="134" t="s">
        <v>630</v>
      </c>
    </row>
    <row r="39" spans="1:12" x14ac:dyDescent="0.35">
      <c r="A39" s="133">
        <v>70</v>
      </c>
      <c r="B39" s="133" t="s">
        <v>74</v>
      </c>
      <c r="C39" s="133" t="s">
        <v>70</v>
      </c>
      <c r="D39" s="134" t="s">
        <v>629</v>
      </c>
      <c r="E39" s="134" t="s">
        <v>28</v>
      </c>
      <c r="F39" s="134" t="s">
        <v>174</v>
      </c>
      <c r="G39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17</v>
      </c>
      <c r="H39" s="134">
        <v>0.5</v>
      </c>
      <c r="I39" s="134"/>
      <c r="J39" s="134">
        <v>86</v>
      </c>
      <c r="K39" s="134"/>
      <c r="L39" s="134" t="s">
        <v>630</v>
      </c>
    </row>
    <row r="40" spans="1:12" x14ac:dyDescent="0.35">
      <c r="A40" s="133">
        <v>70</v>
      </c>
      <c r="B40" s="133" t="s">
        <v>74</v>
      </c>
      <c r="C40" s="133" t="s">
        <v>70</v>
      </c>
      <c r="D40" s="134" t="s">
        <v>629</v>
      </c>
      <c r="E40" s="134" t="s">
        <v>28</v>
      </c>
      <c r="F40" s="134" t="s">
        <v>175</v>
      </c>
      <c r="G40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24</v>
      </c>
      <c r="H40" s="134">
        <v>0.5</v>
      </c>
      <c r="I40" s="134"/>
      <c r="J40" s="134">
        <v>86</v>
      </c>
      <c r="K40" s="134"/>
      <c r="L40" s="134" t="s">
        <v>630</v>
      </c>
    </row>
    <row r="41" spans="1:12" x14ac:dyDescent="0.35">
      <c r="A41" s="133">
        <v>70</v>
      </c>
      <c r="B41" s="133" t="s">
        <v>74</v>
      </c>
      <c r="C41" s="133" t="s">
        <v>70</v>
      </c>
      <c r="D41" s="134" t="s">
        <v>629</v>
      </c>
      <c r="E41" s="134" t="s">
        <v>28</v>
      </c>
      <c r="F41" s="134" t="s">
        <v>176</v>
      </c>
      <c r="G41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29</v>
      </c>
      <c r="H41" s="134">
        <v>0.5</v>
      </c>
      <c r="I41" s="134"/>
      <c r="J41" s="134">
        <v>86</v>
      </c>
      <c r="K41" s="134"/>
      <c r="L41" s="134" t="s">
        <v>630</v>
      </c>
    </row>
    <row r="42" spans="1:12" x14ac:dyDescent="0.35">
      <c r="A42" s="133">
        <v>70</v>
      </c>
      <c r="B42" s="133" t="s">
        <v>74</v>
      </c>
      <c r="C42" s="133" t="s">
        <v>70</v>
      </c>
      <c r="D42" s="134" t="s">
        <v>635</v>
      </c>
      <c r="E42" s="134" t="s">
        <v>22</v>
      </c>
      <c r="F42" s="134" t="s">
        <v>140</v>
      </c>
      <c r="G42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293</v>
      </c>
      <c r="H42" s="134">
        <v>5.5</v>
      </c>
      <c r="I42" s="134">
        <v>5</v>
      </c>
      <c r="J42" s="134">
        <v>86</v>
      </c>
      <c r="K42" s="134"/>
      <c r="L42" s="134" t="s">
        <v>622</v>
      </c>
    </row>
    <row r="43" spans="1:12" x14ac:dyDescent="0.35">
      <c r="A43" s="133">
        <v>70</v>
      </c>
      <c r="B43" s="133" t="s">
        <v>74</v>
      </c>
      <c r="C43" s="133" t="s">
        <v>70</v>
      </c>
      <c r="D43" s="134" t="s">
        <v>635</v>
      </c>
      <c r="E43" s="134" t="s">
        <v>22</v>
      </c>
      <c r="F43" s="134" t="s">
        <v>143</v>
      </c>
      <c r="G43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458</v>
      </c>
      <c r="H43" s="134">
        <v>14</v>
      </c>
      <c r="I43" s="134"/>
      <c r="J43" s="134">
        <v>86</v>
      </c>
      <c r="K43" s="134"/>
      <c r="L43" s="134" t="s">
        <v>622</v>
      </c>
    </row>
    <row r="44" spans="1:12" x14ac:dyDescent="0.35">
      <c r="A44" s="133">
        <v>70</v>
      </c>
      <c r="B44" s="133" t="s">
        <v>74</v>
      </c>
      <c r="C44" s="133" t="s">
        <v>70</v>
      </c>
      <c r="D44" s="134" t="s">
        <v>635</v>
      </c>
      <c r="E44" s="134" t="s">
        <v>22</v>
      </c>
      <c r="F44" s="134" t="s">
        <v>146</v>
      </c>
      <c r="G44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473</v>
      </c>
      <c r="H44" s="134">
        <v>10</v>
      </c>
      <c r="I44" s="134">
        <v>8</v>
      </c>
      <c r="J44" s="134">
        <v>86</v>
      </c>
      <c r="K44" s="134"/>
      <c r="L44" s="134" t="s">
        <v>622</v>
      </c>
    </row>
    <row r="45" spans="1:12" x14ac:dyDescent="0.35">
      <c r="A45" s="133">
        <v>70</v>
      </c>
      <c r="B45" s="133" t="s">
        <v>74</v>
      </c>
      <c r="C45" s="133" t="s">
        <v>70</v>
      </c>
      <c r="D45" s="134" t="s">
        <v>635</v>
      </c>
      <c r="E45" s="134" t="s">
        <v>22</v>
      </c>
      <c r="F45" s="134" t="s">
        <v>149</v>
      </c>
      <c r="G45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307</v>
      </c>
      <c r="H45" s="134">
        <v>8.5</v>
      </c>
      <c r="I45" s="134">
        <v>9</v>
      </c>
      <c r="J45" s="134">
        <v>86</v>
      </c>
      <c r="K45" s="134"/>
      <c r="L45" s="134" t="s">
        <v>622</v>
      </c>
    </row>
    <row r="46" spans="1:12" x14ac:dyDescent="0.35">
      <c r="A46" s="133">
        <v>70</v>
      </c>
      <c r="B46" s="133" t="s">
        <v>74</v>
      </c>
      <c r="C46" s="133" t="s">
        <v>70</v>
      </c>
      <c r="D46" s="134" t="s">
        <v>635</v>
      </c>
      <c r="E46" s="134" t="s">
        <v>22</v>
      </c>
      <c r="F46" s="134" t="s">
        <v>155</v>
      </c>
      <c r="G46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351</v>
      </c>
      <c r="H46" s="134">
        <v>8</v>
      </c>
      <c r="I46" s="134">
        <v>10</v>
      </c>
      <c r="J46" s="134">
        <v>86</v>
      </c>
      <c r="K46" s="134"/>
      <c r="L46" s="134" t="s">
        <v>622</v>
      </c>
    </row>
    <row r="47" spans="1:12" x14ac:dyDescent="0.35">
      <c r="A47" s="133">
        <v>70</v>
      </c>
      <c r="B47" s="133" t="s">
        <v>74</v>
      </c>
      <c r="C47" s="133" t="s">
        <v>70</v>
      </c>
      <c r="D47" s="134" t="s">
        <v>635</v>
      </c>
      <c r="E47" s="134" t="s">
        <v>22</v>
      </c>
      <c r="F47" s="134" t="s">
        <v>158</v>
      </c>
      <c r="G47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323</v>
      </c>
      <c r="H47" s="134">
        <v>8</v>
      </c>
      <c r="I47" s="134">
        <v>9</v>
      </c>
      <c r="J47" s="134">
        <v>86</v>
      </c>
      <c r="K47" s="134"/>
      <c r="L47" s="134" t="s">
        <v>622</v>
      </c>
    </row>
    <row r="48" spans="1:12" x14ac:dyDescent="0.35">
      <c r="A48" s="133">
        <v>70</v>
      </c>
      <c r="B48" s="133" t="s">
        <v>74</v>
      </c>
      <c r="C48" s="133" t="s">
        <v>70</v>
      </c>
      <c r="D48" s="134" t="s">
        <v>635</v>
      </c>
      <c r="E48" s="134" t="s">
        <v>22</v>
      </c>
      <c r="F48" s="134" t="s">
        <v>160</v>
      </c>
      <c r="G48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152</v>
      </c>
      <c r="H48" s="134">
        <v>3</v>
      </c>
      <c r="I48" s="134"/>
      <c r="J48" s="134">
        <v>86</v>
      </c>
      <c r="K48" s="134"/>
      <c r="L48" s="134" t="s">
        <v>622</v>
      </c>
    </row>
    <row r="49" spans="1:12" x14ac:dyDescent="0.35">
      <c r="A49" s="133">
        <v>70</v>
      </c>
      <c r="B49" s="133" t="s">
        <v>74</v>
      </c>
      <c r="C49" s="133" t="s">
        <v>70</v>
      </c>
      <c r="D49" s="134" t="s">
        <v>635</v>
      </c>
      <c r="E49" s="134" t="s">
        <v>22</v>
      </c>
      <c r="F49" s="134" t="s">
        <v>163</v>
      </c>
      <c r="G49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46</v>
      </c>
      <c r="H49" s="134">
        <v>1</v>
      </c>
      <c r="I49" s="134"/>
      <c r="J49" s="134">
        <v>86</v>
      </c>
      <c r="K49" s="134"/>
      <c r="L49" s="134" t="s">
        <v>622</v>
      </c>
    </row>
    <row r="50" spans="1:12" x14ac:dyDescent="0.35">
      <c r="A50" s="133">
        <v>70</v>
      </c>
      <c r="B50" s="133" t="s">
        <v>74</v>
      </c>
      <c r="C50" s="133" t="s">
        <v>70</v>
      </c>
      <c r="D50" s="134" t="s">
        <v>635</v>
      </c>
      <c r="E50" s="134" t="s">
        <v>22</v>
      </c>
      <c r="F50" s="134" t="s">
        <v>166</v>
      </c>
      <c r="G50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331</v>
      </c>
      <c r="H50" s="134">
        <v>7</v>
      </c>
      <c r="I50" s="134">
        <v>8</v>
      </c>
      <c r="J50" s="134">
        <v>86</v>
      </c>
      <c r="K50" s="134"/>
      <c r="L50" s="134" t="s">
        <v>622</v>
      </c>
    </row>
    <row r="51" spans="1:12" x14ac:dyDescent="0.35">
      <c r="A51" s="133">
        <v>70</v>
      </c>
      <c r="B51" s="133" t="s">
        <v>74</v>
      </c>
      <c r="C51" s="133" t="s">
        <v>70</v>
      </c>
      <c r="D51" s="134" t="s">
        <v>635</v>
      </c>
      <c r="E51" s="134" t="s">
        <v>22</v>
      </c>
      <c r="F51" s="134" t="s">
        <v>167</v>
      </c>
      <c r="G51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108</v>
      </c>
      <c r="H51" s="134">
        <v>2.5</v>
      </c>
      <c r="I51" s="134">
        <v>2</v>
      </c>
      <c r="J51" s="134">
        <v>86</v>
      </c>
      <c r="K51" s="134"/>
      <c r="L51" s="134" t="s">
        <v>622</v>
      </c>
    </row>
    <row r="52" spans="1:12" x14ac:dyDescent="0.35">
      <c r="A52" s="133">
        <v>70</v>
      </c>
      <c r="B52" s="133" t="s">
        <v>74</v>
      </c>
      <c r="C52" s="133" t="s">
        <v>70</v>
      </c>
      <c r="D52" s="134" t="s">
        <v>635</v>
      </c>
      <c r="E52" s="134" t="s">
        <v>22</v>
      </c>
      <c r="F52" s="134" t="s">
        <v>169</v>
      </c>
      <c r="G52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198</v>
      </c>
      <c r="H52" s="134">
        <v>5</v>
      </c>
      <c r="I52" s="134"/>
      <c r="J52" s="134">
        <v>86</v>
      </c>
      <c r="K52" s="134"/>
      <c r="L52" s="134" t="s">
        <v>622</v>
      </c>
    </row>
    <row r="53" spans="1:12" x14ac:dyDescent="0.35">
      <c r="A53" s="133">
        <v>70</v>
      </c>
      <c r="B53" s="133" t="s">
        <v>74</v>
      </c>
      <c r="C53" s="133" t="s">
        <v>70</v>
      </c>
      <c r="D53" s="134" t="s">
        <v>635</v>
      </c>
      <c r="E53" s="134" t="s">
        <v>22</v>
      </c>
      <c r="F53" s="134" t="s">
        <v>170</v>
      </c>
      <c r="G53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96</v>
      </c>
      <c r="H53" s="134">
        <v>3</v>
      </c>
      <c r="I53" s="134">
        <v>5</v>
      </c>
      <c r="J53" s="134">
        <v>54</v>
      </c>
      <c r="K53" s="134"/>
      <c r="L53" s="134" t="s">
        <v>622</v>
      </c>
    </row>
    <row r="54" spans="1:12" x14ac:dyDescent="0.35">
      <c r="A54" s="133">
        <v>70</v>
      </c>
      <c r="B54" s="133" t="s">
        <v>74</v>
      </c>
      <c r="C54" s="133" t="s">
        <v>70</v>
      </c>
      <c r="D54" s="134" t="s">
        <v>635</v>
      </c>
      <c r="E54" s="134" t="s">
        <v>22</v>
      </c>
      <c r="F54" s="134" t="s">
        <v>172</v>
      </c>
      <c r="G54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40</v>
      </c>
      <c r="H54" s="134">
        <v>1</v>
      </c>
      <c r="I54" s="134"/>
      <c r="J54" s="134">
        <v>86</v>
      </c>
      <c r="K54" s="134"/>
      <c r="L54" s="134" t="s">
        <v>622</v>
      </c>
    </row>
    <row r="55" spans="1:12" x14ac:dyDescent="0.35">
      <c r="A55" s="133">
        <v>70</v>
      </c>
      <c r="B55" s="133" t="s">
        <v>74</v>
      </c>
      <c r="C55" s="133" t="s">
        <v>70</v>
      </c>
      <c r="D55" s="134" t="s">
        <v>635</v>
      </c>
      <c r="E55" s="134" t="s">
        <v>22</v>
      </c>
      <c r="F55" s="134" t="s">
        <v>173</v>
      </c>
      <c r="G55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136</v>
      </c>
      <c r="H55" s="134">
        <v>6</v>
      </c>
      <c r="I55" s="134">
        <v>7</v>
      </c>
      <c r="J55" s="134">
        <v>54</v>
      </c>
      <c r="K55" s="134"/>
      <c r="L55" s="134" t="s">
        <v>622</v>
      </c>
    </row>
    <row r="56" spans="1:12" x14ac:dyDescent="0.35">
      <c r="A56" s="133">
        <v>70</v>
      </c>
      <c r="B56" s="133" t="s">
        <v>74</v>
      </c>
      <c r="C56" s="133" t="s">
        <v>70</v>
      </c>
      <c r="D56" s="134" t="s">
        <v>635</v>
      </c>
      <c r="E56" s="134" t="s">
        <v>22</v>
      </c>
      <c r="F56" s="134" t="s">
        <v>174</v>
      </c>
      <c r="G56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84</v>
      </c>
      <c r="H56" s="134">
        <v>2.5</v>
      </c>
      <c r="I56" s="134">
        <v>4</v>
      </c>
      <c r="J56" s="134">
        <v>86</v>
      </c>
      <c r="K56" s="134"/>
      <c r="L56" s="134" t="s">
        <v>622</v>
      </c>
    </row>
    <row r="57" spans="1:12" x14ac:dyDescent="0.35">
      <c r="A57" s="133">
        <v>70</v>
      </c>
      <c r="B57" s="133" t="s">
        <v>74</v>
      </c>
      <c r="C57" s="133" t="s">
        <v>70</v>
      </c>
      <c r="D57" s="134" t="s">
        <v>635</v>
      </c>
      <c r="E57" s="134" t="s">
        <v>22</v>
      </c>
      <c r="F57" s="134" t="s">
        <v>175</v>
      </c>
      <c r="G57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144</v>
      </c>
      <c r="H57" s="134">
        <v>3</v>
      </c>
      <c r="I57" s="134">
        <v>4</v>
      </c>
      <c r="J57" s="134">
        <v>86</v>
      </c>
      <c r="K57" s="134"/>
      <c r="L57" s="134" t="s">
        <v>622</v>
      </c>
    </row>
    <row r="58" spans="1:12" x14ac:dyDescent="0.35">
      <c r="A58" s="133">
        <v>70</v>
      </c>
      <c r="B58" s="133" t="s">
        <v>74</v>
      </c>
      <c r="C58" s="133" t="s">
        <v>70</v>
      </c>
      <c r="D58" s="134" t="s">
        <v>635</v>
      </c>
      <c r="E58" s="134" t="s">
        <v>22</v>
      </c>
      <c r="F58" s="134" t="s">
        <v>176</v>
      </c>
      <c r="G58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173</v>
      </c>
      <c r="H58" s="134">
        <v>3</v>
      </c>
      <c r="I58" s="134"/>
      <c r="J58" s="134">
        <v>86</v>
      </c>
      <c r="K58" s="134"/>
      <c r="L58" s="134" t="s">
        <v>622</v>
      </c>
    </row>
    <row r="59" spans="1:12" x14ac:dyDescent="0.35">
      <c r="A59" s="133">
        <v>70</v>
      </c>
      <c r="B59" s="133" t="s">
        <v>74</v>
      </c>
      <c r="C59" s="133" t="s">
        <v>70</v>
      </c>
      <c r="D59" s="134" t="s">
        <v>636</v>
      </c>
      <c r="E59" s="134"/>
      <c r="F59" s="134"/>
      <c r="G59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52</v>
      </c>
      <c r="H59" s="134">
        <v>1</v>
      </c>
      <c r="I59" s="134"/>
      <c r="J59" s="134">
        <v>86</v>
      </c>
      <c r="K59" s="134"/>
      <c r="L59" s="146">
        <v>0.4</v>
      </c>
    </row>
    <row r="60" spans="1:12" x14ac:dyDescent="0.35">
      <c r="A60" s="133">
        <v>70</v>
      </c>
      <c r="B60" s="133" t="s">
        <v>74</v>
      </c>
      <c r="C60" s="133" t="s">
        <v>70</v>
      </c>
      <c r="D60" s="134" t="s">
        <v>637</v>
      </c>
      <c r="E60" s="134"/>
      <c r="F60" s="134"/>
      <c r="G60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361</v>
      </c>
      <c r="H60" s="134">
        <v>7</v>
      </c>
      <c r="I60" s="134"/>
      <c r="J60" s="134">
        <v>86</v>
      </c>
      <c r="K60" s="134"/>
      <c r="L60" s="146">
        <v>0.4</v>
      </c>
    </row>
    <row r="61" spans="1:12" x14ac:dyDescent="0.35">
      <c r="A61" s="133">
        <v>70</v>
      </c>
      <c r="B61" s="133" t="s">
        <v>74</v>
      </c>
      <c r="C61" s="133" t="s">
        <v>70</v>
      </c>
      <c r="D61" s="134" t="s">
        <v>637</v>
      </c>
      <c r="E61" s="134"/>
      <c r="F61" s="134"/>
      <c r="G61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77</v>
      </c>
      <c r="H61" s="134">
        <v>6</v>
      </c>
      <c r="I61" s="134"/>
      <c r="J61" s="134">
        <v>21.5</v>
      </c>
      <c r="K61" s="134" t="s">
        <v>638</v>
      </c>
      <c r="L61" s="134"/>
    </row>
    <row r="62" spans="1:12" x14ac:dyDescent="0.35">
      <c r="A62" s="133">
        <v>70</v>
      </c>
      <c r="B62" s="133" t="s">
        <v>74</v>
      </c>
      <c r="C62" s="133" t="s">
        <v>70</v>
      </c>
      <c r="D62" s="134" t="s">
        <v>639</v>
      </c>
      <c r="E62" s="134"/>
      <c r="F62" s="134"/>
      <c r="G62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155</v>
      </c>
      <c r="H62" s="134">
        <v>3</v>
      </c>
      <c r="I62" s="134"/>
      <c r="J62" s="134">
        <v>86</v>
      </c>
      <c r="K62" s="134"/>
      <c r="L62" s="134"/>
    </row>
    <row r="63" spans="1:12" x14ac:dyDescent="0.35">
      <c r="A63" s="133">
        <v>70</v>
      </c>
      <c r="B63" s="133" t="s">
        <v>74</v>
      </c>
      <c r="C63" s="133" t="s">
        <v>70</v>
      </c>
      <c r="D63" s="134" t="s">
        <v>640</v>
      </c>
      <c r="E63" s="134"/>
      <c r="F63" s="134"/>
      <c r="G63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464</v>
      </c>
      <c r="H63" s="134">
        <v>9</v>
      </c>
      <c r="I63" s="134"/>
      <c r="J63" s="134">
        <v>86</v>
      </c>
      <c r="K63" s="134"/>
      <c r="L63" s="134"/>
    </row>
    <row r="64" spans="1:12" x14ac:dyDescent="0.35">
      <c r="A64" s="133">
        <v>70</v>
      </c>
      <c r="B64" s="133" t="s">
        <v>74</v>
      </c>
      <c r="C64" s="133" t="s">
        <v>70</v>
      </c>
      <c r="D64" s="134" t="s">
        <v>640</v>
      </c>
      <c r="E64" s="134"/>
      <c r="F64" s="134"/>
      <c r="G64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169</v>
      </c>
      <c r="H64" s="134">
        <v>6</v>
      </c>
      <c r="I64" s="134"/>
      <c r="J64" s="134">
        <v>47</v>
      </c>
      <c r="K64" s="134"/>
      <c r="L64" s="134"/>
    </row>
    <row r="65" spans="1:12" x14ac:dyDescent="0.35">
      <c r="A65" s="133">
        <v>70</v>
      </c>
      <c r="B65" s="133" t="s">
        <v>74</v>
      </c>
      <c r="C65" s="133" t="s">
        <v>70</v>
      </c>
      <c r="D65" s="134" t="s">
        <v>641</v>
      </c>
      <c r="E65" s="134"/>
      <c r="F65" s="134"/>
      <c r="G65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65" s="134"/>
      <c r="I65" s="134">
        <v>6</v>
      </c>
      <c r="J65" s="134">
        <v>86</v>
      </c>
      <c r="K65" s="134" t="s">
        <v>642</v>
      </c>
      <c r="L65" s="134"/>
    </row>
    <row r="66" spans="1:12" x14ac:dyDescent="0.35">
      <c r="A66" s="133">
        <v>70</v>
      </c>
      <c r="B66" s="133" t="s">
        <v>74</v>
      </c>
      <c r="C66" s="133" t="s">
        <v>70</v>
      </c>
      <c r="D66" s="134" t="s">
        <v>643</v>
      </c>
      <c r="E66" s="134"/>
      <c r="F66" s="134"/>
      <c r="G66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66" s="134"/>
      <c r="I66" s="134"/>
      <c r="J66" s="134"/>
      <c r="K66" s="134" t="s">
        <v>644</v>
      </c>
      <c r="L66" s="134"/>
    </row>
    <row r="67" spans="1:12" x14ac:dyDescent="0.35">
      <c r="A67" s="133">
        <v>70</v>
      </c>
      <c r="B67" s="133" t="s">
        <v>74</v>
      </c>
      <c r="C67" s="133" t="s">
        <v>70</v>
      </c>
      <c r="D67" s="134" t="s">
        <v>432</v>
      </c>
      <c r="E67" s="134"/>
      <c r="F67" s="134"/>
      <c r="G67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389</v>
      </c>
      <c r="H67" s="134">
        <v>12</v>
      </c>
      <c r="I67" s="134"/>
      <c r="J67" s="134">
        <v>54</v>
      </c>
      <c r="K67" s="134"/>
      <c r="L67" s="134"/>
    </row>
    <row r="68" spans="1:12" x14ac:dyDescent="0.35">
      <c r="A68" s="133" t="str">
        <f>IFERROR(VLOOKUP(B68,Pobočky!$A$1:$C$45,3,FALSE)," ")</f>
        <v xml:space="preserve"> </v>
      </c>
      <c r="B68" s="133"/>
      <c r="C68" s="133" t="str">
        <f>IFERROR(VLOOKUP(B68,Pobočky!$A$1:$C$45,2,FALSE)," ")</f>
        <v xml:space="preserve"> </v>
      </c>
      <c r="D68" s="134"/>
      <c r="E68" s="134"/>
      <c r="F68" s="134"/>
      <c r="G68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68" s="134"/>
      <c r="I68" s="134"/>
      <c r="J68" s="134"/>
      <c r="K68" s="134"/>
      <c r="L68" s="134"/>
    </row>
    <row r="69" spans="1:12" x14ac:dyDescent="0.35">
      <c r="A69" s="133" t="str">
        <f>IFERROR(VLOOKUP(B69,Pobočky!$A$1:$C$45,3,FALSE)," ")</f>
        <v xml:space="preserve"> </v>
      </c>
      <c r="B69" s="133"/>
      <c r="C69" s="133" t="str">
        <f>IFERROR(VLOOKUP(B69,Pobočky!$A$1:$C$45,2,FALSE)," ")</f>
        <v xml:space="preserve"> </v>
      </c>
      <c r="D69" s="134"/>
      <c r="E69" s="134"/>
      <c r="F69" s="134"/>
      <c r="G69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69" s="134"/>
      <c r="I69" s="134"/>
      <c r="J69" s="134"/>
      <c r="K69" s="134"/>
      <c r="L69" s="134"/>
    </row>
    <row r="70" spans="1:12" x14ac:dyDescent="0.35">
      <c r="A70" s="133" t="str">
        <f>IFERROR(VLOOKUP(B70,Pobočky!$A$1:$C$45,3,FALSE)," ")</f>
        <v xml:space="preserve"> </v>
      </c>
      <c r="B70" s="133"/>
      <c r="C70" s="133" t="str">
        <f>IFERROR(VLOOKUP(B70,Pobočky!$A$1:$C$45,2,FALSE)," ")</f>
        <v xml:space="preserve"> </v>
      </c>
      <c r="D70" s="134"/>
      <c r="E70" s="134"/>
      <c r="F70" s="134"/>
      <c r="G70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70" s="134"/>
      <c r="I70" s="134"/>
      <c r="J70" s="134"/>
      <c r="K70" s="134"/>
      <c r="L70" s="134"/>
    </row>
    <row r="71" spans="1:12" x14ac:dyDescent="0.35">
      <c r="A71" s="133" t="str">
        <f>IFERROR(VLOOKUP(B71,Pobočky!$A$1:$C$45,3,FALSE)," ")</f>
        <v xml:space="preserve"> </v>
      </c>
      <c r="B71" s="133"/>
      <c r="C71" s="133" t="str">
        <f>IFERROR(VLOOKUP(B71,Pobočky!$A$1:$C$45,2,FALSE)," ")</f>
        <v xml:space="preserve"> </v>
      </c>
      <c r="D71" s="134"/>
      <c r="E71" s="134"/>
      <c r="F71" s="134"/>
      <c r="G71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71" s="134"/>
      <c r="I71" s="134"/>
      <c r="J71" s="134"/>
      <c r="K71" s="134"/>
      <c r="L71" s="134"/>
    </row>
    <row r="72" spans="1:12" x14ac:dyDescent="0.35">
      <c r="A72" s="133" t="str">
        <f>IFERROR(VLOOKUP(B72,Pobočky!$A$1:$C$45,3,FALSE)," ")</f>
        <v xml:space="preserve"> </v>
      </c>
      <c r="B72" s="133"/>
      <c r="C72" s="133" t="str">
        <f>IFERROR(VLOOKUP(B72,Pobočky!$A$1:$C$45,2,FALSE)," ")</f>
        <v xml:space="preserve"> </v>
      </c>
      <c r="D72" s="134"/>
      <c r="E72" s="134"/>
      <c r="F72" s="134"/>
      <c r="G72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72" s="134"/>
      <c r="I72" s="134"/>
      <c r="J72" s="134"/>
      <c r="K72" s="134"/>
      <c r="L72" s="134"/>
    </row>
    <row r="73" spans="1:12" x14ac:dyDescent="0.35">
      <c r="A73" s="133" t="str">
        <f>IFERROR(VLOOKUP(B73,Pobočky!$A$1:$C$45,3,FALSE)," ")</f>
        <v xml:space="preserve"> </v>
      </c>
      <c r="B73" s="133"/>
      <c r="C73" s="133" t="str">
        <f>IFERROR(VLOOKUP(B73,Pobočky!$A$1:$C$45,2,FALSE)," ")</f>
        <v xml:space="preserve"> </v>
      </c>
      <c r="D73" s="134"/>
      <c r="E73" s="134"/>
      <c r="F73" s="134"/>
      <c r="G73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73" s="134"/>
      <c r="I73" s="134"/>
      <c r="J73" s="134"/>
      <c r="K73" s="134"/>
      <c r="L73" s="134"/>
    </row>
    <row r="74" spans="1:12" x14ac:dyDescent="0.35">
      <c r="A74" s="133" t="str">
        <f>IFERROR(VLOOKUP(B74,Pobočky!$A$1:$C$45,3,FALSE)," ")</f>
        <v xml:space="preserve"> </v>
      </c>
      <c r="B74" s="133"/>
      <c r="C74" s="133" t="str">
        <f>IFERROR(VLOOKUP(B74,Pobočky!$A$1:$C$45,2,FALSE)," ")</f>
        <v xml:space="preserve"> </v>
      </c>
      <c r="D74" s="134"/>
      <c r="E74" s="134"/>
      <c r="F74" s="134"/>
      <c r="G74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74" s="134"/>
      <c r="I74" s="134"/>
      <c r="J74" s="134"/>
      <c r="K74" s="134"/>
      <c r="L74" s="134"/>
    </row>
    <row r="75" spans="1:12" x14ac:dyDescent="0.35">
      <c r="A75" s="133" t="str">
        <f>IFERROR(VLOOKUP(B75,Pobočky!$A$1:$C$45,3,FALSE)," ")</f>
        <v xml:space="preserve"> </v>
      </c>
      <c r="B75" s="133"/>
      <c r="C75" s="133" t="str">
        <f>IFERROR(VLOOKUP(B75,Pobočky!$A$1:$C$45,2,FALSE)," ")</f>
        <v xml:space="preserve"> </v>
      </c>
      <c r="D75" s="134"/>
      <c r="E75" s="134"/>
      <c r="F75" s="134"/>
      <c r="G75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75" s="134"/>
      <c r="I75" s="134"/>
      <c r="J75" s="134"/>
      <c r="K75" s="134"/>
      <c r="L75" s="134"/>
    </row>
    <row r="76" spans="1:12" x14ac:dyDescent="0.35">
      <c r="A76" s="133" t="str">
        <f>IFERROR(VLOOKUP(B76,Pobočky!$A$1:$C$45,3,FALSE)," ")</f>
        <v xml:space="preserve"> </v>
      </c>
      <c r="B76" s="133"/>
      <c r="C76" s="133" t="str">
        <f>IFERROR(VLOOKUP(B76,Pobočky!$A$1:$C$45,2,FALSE)," ")</f>
        <v xml:space="preserve"> </v>
      </c>
      <c r="D76" s="134"/>
      <c r="E76" s="134"/>
      <c r="F76" s="134"/>
      <c r="G76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76" s="134"/>
      <c r="I76" s="134"/>
      <c r="J76" s="134"/>
      <c r="K76" s="134"/>
      <c r="L76" s="134"/>
    </row>
    <row r="77" spans="1:12" x14ac:dyDescent="0.35">
      <c r="A77" s="133" t="str">
        <f>IFERROR(VLOOKUP(B77,Pobočky!$A$1:$C$45,3,FALSE)," ")</f>
        <v xml:space="preserve"> </v>
      </c>
      <c r="B77" s="133"/>
      <c r="C77" s="133" t="str">
        <f>IFERROR(VLOOKUP(B77,Pobočky!$A$1:$C$45,2,FALSE)," ")</f>
        <v xml:space="preserve"> </v>
      </c>
      <c r="D77" s="134"/>
      <c r="E77" s="134"/>
      <c r="F77" s="134"/>
      <c r="G77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77" s="134"/>
      <c r="I77" s="134"/>
      <c r="J77" s="134"/>
      <c r="K77" s="134"/>
      <c r="L77" s="134"/>
    </row>
    <row r="78" spans="1:12" x14ac:dyDescent="0.35">
      <c r="A78" s="133" t="str">
        <f>IFERROR(VLOOKUP(B78,Pobočky!$A$1:$C$45,3,FALSE)," ")</f>
        <v xml:space="preserve"> </v>
      </c>
      <c r="B78" s="133"/>
      <c r="C78" s="133" t="str">
        <f>IFERROR(VLOOKUP(B78,Pobočky!$A$1:$C$45,2,FALSE)," ")</f>
        <v xml:space="preserve"> </v>
      </c>
      <c r="D78" s="134"/>
      <c r="E78" s="134"/>
      <c r="F78" s="134"/>
      <c r="G78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78" s="134"/>
      <c r="I78" s="134"/>
      <c r="J78" s="134"/>
      <c r="K78" s="134"/>
      <c r="L78" s="134"/>
    </row>
    <row r="79" spans="1:12" x14ac:dyDescent="0.35">
      <c r="A79" s="133" t="str">
        <f>IFERROR(VLOOKUP(B79,Pobočky!$A$1:$C$45,3,FALSE)," ")</f>
        <v xml:space="preserve"> </v>
      </c>
      <c r="B79" s="133"/>
      <c r="C79" s="133" t="str">
        <f>IFERROR(VLOOKUP(B79,Pobočky!$A$1:$C$45,2,FALSE)," ")</f>
        <v xml:space="preserve"> </v>
      </c>
      <c r="D79" s="134"/>
      <c r="E79" s="134"/>
      <c r="F79" s="134"/>
      <c r="G79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79" s="134"/>
      <c r="I79" s="134"/>
      <c r="J79" s="134"/>
      <c r="K79" s="134"/>
      <c r="L79" s="134"/>
    </row>
    <row r="80" spans="1:12" x14ac:dyDescent="0.35">
      <c r="A80" s="133" t="str">
        <f>IFERROR(VLOOKUP(B80,Pobočky!$A$1:$C$45,3,FALSE)," ")</f>
        <v xml:space="preserve"> </v>
      </c>
      <c r="B80" s="133"/>
      <c r="C80" s="133" t="str">
        <f>IFERROR(VLOOKUP(B80,Pobočky!$A$1:$C$45,2,FALSE)," ")</f>
        <v xml:space="preserve"> </v>
      </c>
      <c r="D80" s="134"/>
      <c r="E80" s="134"/>
      <c r="F80" s="134"/>
      <c r="G80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80" s="134"/>
      <c r="I80" s="134"/>
      <c r="J80" s="134"/>
      <c r="K80" s="134"/>
      <c r="L80" s="134"/>
    </row>
    <row r="81" spans="1:12" x14ac:dyDescent="0.35">
      <c r="A81" s="133" t="str">
        <f>IFERROR(VLOOKUP(B81,Pobočky!$A$1:$C$45,3,FALSE)," ")</f>
        <v xml:space="preserve"> </v>
      </c>
      <c r="B81" s="133"/>
      <c r="C81" s="133" t="str">
        <f>IFERROR(VLOOKUP(B81,Pobočky!$A$1:$C$45,2,FALSE)," ")</f>
        <v xml:space="preserve"> </v>
      </c>
      <c r="D81" s="134"/>
      <c r="E81" s="134"/>
      <c r="F81" s="134"/>
      <c r="G81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81" s="134"/>
      <c r="I81" s="134"/>
      <c r="J81" s="134"/>
      <c r="K81" s="134"/>
      <c r="L81" s="134"/>
    </row>
    <row r="82" spans="1:12" x14ac:dyDescent="0.35">
      <c r="A82" s="133" t="str">
        <f>IFERROR(VLOOKUP(B82,Pobočky!$A$1:$C$45,3,FALSE)," ")</f>
        <v xml:space="preserve"> </v>
      </c>
      <c r="B82" s="133"/>
      <c r="C82" s="133" t="str">
        <f>IFERROR(VLOOKUP(B82,Pobočky!$A$1:$C$45,2,FALSE)," ")</f>
        <v xml:space="preserve"> </v>
      </c>
      <c r="D82" s="134"/>
      <c r="E82" s="134"/>
      <c r="F82" s="134"/>
      <c r="G82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82" s="134"/>
      <c r="I82" s="134"/>
      <c r="J82" s="134"/>
      <c r="K82" s="134"/>
      <c r="L82" s="134"/>
    </row>
    <row r="83" spans="1:12" x14ac:dyDescent="0.35">
      <c r="A83" s="133" t="str">
        <f>IFERROR(VLOOKUP(B83,Pobočky!$A$1:$C$45,3,FALSE)," ")</f>
        <v xml:space="preserve"> </v>
      </c>
      <c r="B83" s="133"/>
      <c r="C83" s="133" t="str">
        <f>IFERROR(VLOOKUP(B83,Pobočky!$A$1:$C$45,2,FALSE)," ")</f>
        <v xml:space="preserve"> </v>
      </c>
      <c r="D83" s="134"/>
      <c r="E83" s="134"/>
      <c r="F83" s="134"/>
      <c r="G83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83" s="134"/>
      <c r="I83" s="134"/>
      <c r="J83" s="134"/>
      <c r="K83" s="134"/>
      <c r="L83" s="134"/>
    </row>
    <row r="84" spans="1:12" x14ac:dyDescent="0.35">
      <c r="A84" s="133" t="str">
        <f>IFERROR(VLOOKUP(B84,Pobočky!$A$1:$C$45,3,FALSE)," ")</f>
        <v xml:space="preserve"> </v>
      </c>
      <c r="B84" s="133"/>
      <c r="C84" s="133" t="str">
        <f>IFERROR(VLOOKUP(B84,Pobočky!$A$1:$C$45,2,FALSE)," ")</f>
        <v xml:space="preserve"> </v>
      </c>
      <c r="D84" s="134"/>
      <c r="E84" s="134"/>
      <c r="F84" s="134"/>
      <c r="G84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84" s="134"/>
      <c r="I84" s="134"/>
      <c r="J84" s="134"/>
      <c r="K84" s="134"/>
      <c r="L84" s="134"/>
    </row>
    <row r="85" spans="1:12" x14ac:dyDescent="0.35">
      <c r="A85" s="133" t="str">
        <f>IFERROR(VLOOKUP(B85,Pobočky!$A$1:$C$45,3,FALSE)," ")</f>
        <v xml:space="preserve"> </v>
      </c>
      <c r="B85" s="133"/>
      <c r="C85" s="133" t="str">
        <f>IFERROR(VLOOKUP(B85,Pobočky!$A$1:$C$45,2,FALSE)," ")</f>
        <v xml:space="preserve"> </v>
      </c>
      <c r="D85" s="134"/>
      <c r="E85" s="134"/>
      <c r="F85" s="134"/>
      <c r="G85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85" s="134"/>
      <c r="I85" s="134"/>
      <c r="J85" s="134"/>
      <c r="K85" s="134"/>
      <c r="L85" s="134"/>
    </row>
    <row r="86" spans="1:12" x14ac:dyDescent="0.35">
      <c r="A86" s="133" t="str">
        <f>IFERROR(VLOOKUP(B86,Pobočky!$A$1:$C$45,3,FALSE)," ")</f>
        <v xml:space="preserve"> </v>
      </c>
      <c r="B86" s="133"/>
      <c r="C86" s="133" t="str">
        <f>IFERROR(VLOOKUP(B86,Pobočky!$A$1:$C$45,2,FALSE)," ")</f>
        <v xml:space="preserve"> </v>
      </c>
      <c r="D86" s="134"/>
      <c r="E86" s="134"/>
      <c r="F86" s="134"/>
      <c r="G86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86" s="134"/>
      <c r="I86" s="134"/>
      <c r="J86" s="134"/>
      <c r="K86" s="134"/>
      <c r="L86" s="134"/>
    </row>
    <row r="87" spans="1:12" x14ac:dyDescent="0.35">
      <c r="A87" s="133" t="str">
        <f>IFERROR(VLOOKUP(B87,Pobočky!$A$1:$C$45,3,FALSE)," ")</f>
        <v xml:space="preserve"> </v>
      </c>
      <c r="B87" s="133"/>
      <c r="C87" s="133" t="str">
        <f>IFERROR(VLOOKUP(B87,Pobočky!$A$1:$C$45,2,FALSE)," ")</f>
        <v xml:space="preserve"> </v>
      </c>
      <c r="D87" s="134"/>
      <c r="E87" s="134"/>
      <c r="F87" s="134"/>
      <c r="G87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87" s="134"/>
      <c r="I87" s="134"/>
      <c r="J87" s="134"/>
      <c r="K87" s="134"/>
      <c r="L87" s="134"/>
    </row>
    <row r="88" spans="1:12" x14ac:dyDescent="0.35">
      <c r="A88" s="133" t="str">
        <f>IFERROR(VLOOKUP(B88,Pobočky!$A$1:$C$45,3,FALSE)," ")</f>
        <v xml:space="preserve"> </v>
      </c>
      <c r="B88" s="133"/>
      <c r="C88" s="133" t="str">
        <f>IFERROR(VLOOKUP(B88,Pobočky!$A$1:$C$45,2,FALSE)," ")</f>
        <v xml:space="preserve"> </v>
      </c>
      <c r="D88" s="134"/>
      <c r="E88" s="134"/>
      <c r="F88" s="134"/>
      <c r="G88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88" s="134"/>
      <c r="I88" s="134"/>
      <c r="J88" s="134"/>
      <c r="K88" s="134"/>
      <c r="L88" s="134"/>
    </row>
    <row r="89" spans="1:12" x14ac:dyDescent="0.35">
      <c r="A89" s="133" t="str">
        <f>IFERROR(VLOOKUP(B89,Pobočky!$A$1:$C$45,3,FALSE)," ")</f>
        <v xml:space="preserve"> </v>
      </c>
      <c r="B89" s="133"/>
      <c r="C89" s="133" t="str">
        <f>IFERROR(VLOOKUP(B89,Pobočky!$A$1:$C$45,2,FALSE)," ")</f>
        <v xml:space="preserve"> </v>
      </c>
      <c r="D89" s="134"/>
      <c r="E89" s="134"/>
      <c r="F89" s="134"/>
      <c r="G89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89" s="134"/>
      <c r="I89" s="134"/>
      <c r="J89" s="134"/>
      <c r="K89" s="134"/>
      <c r="L89" s="134"/>
    </row>
    <row r="90" spans="1:12" x14ac:dyDescent="0.35">
      <c r="A90" s="133" t="str">
        <f>IFERROR(VLOOKUP(B90,Pobočky!$A$1:$C$45,3,FALSE)," ")</f>
        <v xml:space="preserve"> </v>
      </c>
      <c r="B90" s="133"/>
      <c r="C90" s="133" t="str">
        <f>IFERROR(VLOOKUP(B90,Pobočky!$A$1:$C$45,2,FALSE)," ")</f>
        <v xml:space="preserve"> </v>
      </c>
      <c r="D90" s="134"/>
      <c r="E90" s="134"/>
      <c r="F90" s="134"/>
      <c r="G90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90" s="134"/>
      <c r="I90" s="134"/>
      <c r="J90" s="134"/>
      <c r="K90" s="134"/>
      <c r="L90" s="134"/>
    </row>
    <row r="91" spans="1:12" x14ac:dyDescent="0.35">
      <c r="A91" s="133" t="str">
        <f>IFERROR(VLOOKUP(B91,Pobočky!$A$1:$C$45,3,FALSE)," ")</f>
        <v xml:space="preserve"> </v>
      </c>
      <c r="B91" s="133"/>
      <c r="C91" s="133" t="str">
        <f>IFERROR(VLOOKUP(B91,Pobočky!$A$1:$C$45,2,FALSE)," ")</f>
        <v xml:space="preserve"> </v>
      </c>
      <c r="D91" s="134"/>
      <c r="E91" s="134"/>
      <c r="F91" s="134"/>
      <c r="G91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91" s="134"/>
      <c r="I91" s="134"/>
      <c r="J91" s="134"/>
      <c r="K91" s="134"/>
      <c r="L91" s="134"/>
    </row>
    <row r="92" spans="1:12" x14ac:dyDescent="0.35">
      <c r="A92" s="133" t="str">
        <f>IFERROR(VLOOKUP(B92,Pobočky!$A$1:$C$45,3,FALSE)," ")</f>
        <v xml:space="preserve"> </v>
      </c>
      <c r="B92" s="133"/>
      <c r="C92" s="133" t="str">
        <f>IFERROR(VLOOKUP(B92,Pobočky!$A$1:$C$45,2,FALSE)," ")</f>
        <v xml:space="preserve"> </v>
      </c>
      <c r="D92" s="134"/>
      <c r="E92" s="134"/>
      <c r="F92" s="134"/>
      <c r="G92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92" s="134"/>
      <c r="I92" s="134"/>
      <c r="J92" s="134"/>
      <c r="K92" s="134"/>
      <c r="L92" s="134"/>
    </row>
    <row r="93" spans="1:12" x14ac:dyDescent="0.35">
      <c r="A93" s="133" t="str">
        <f>IFERROR(VLOOKUP(B93,Pobočky!$A$1:$C$45,3,FALSE)," ")</f>
        <v xml:space="preserve"> </v>
      </c>
      <c r="B93" s="133"/>
      <c r="C93" s="133" t="str">
        <f>IFERROR(VLOOKUP(B93,Pobočky!$A$1:$C$45,2,FALSE)," ")</f>
        <v xml:space="preserve"> </v>
      </c>
      <c r="D93" s="134"/>
      <c r="E93" s="134"/>
      <c r="F93" s="134"/>
      <c r="G93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93" s="134"/>
      <c r="I93" s="134"/>
      <c r="J93" s="134"/>
      <c r="K93" s="134"/>
      <c r="L93" s="134"/>
    </row>
    <row r="94" spans="1:12" x14ac:dyDescent="0.35">
      <c r="A94" s="133" t="str">
        <f>IFERROR(VLOOKUP(B94,Pobočky!$A$1:$C$45,3,FALSE)," ")</f>
        <v xml:space="preserve"> </v>
      </c>
      <c r="B94" s="133"/>
      <c r="C94" s="133" t="str">
        <f>IFERROR(VLOOKUP(B94,Pobočky!$A$1:$C$45,2,FALSE)," ")</f>
        <v xml:space="preserve"> </v>
      </c>
      <c r="D94" s="134"/>
      <c r="E94" s="134"/>
      <c r="F94" s="134"/>
      <c r="G94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94" s="134"/>
      <c r="I94" s="134"/>
      <c r="J94" s="134"/>
      <c r="K94" s="134"/>
      <c r="L94" s="134"/>
    </row>
    <row r="95" spans="1:12" x14ac:dyDescent="0.35">
      <c r="A95" s="133" t="str">
        <f>IFERROR(VLOOKUP(B95,Pobočky!$A$1:$C$45,3,FALSE)," ")</f>
        <v xml:space="preserve"> </v>
      </c>
      <c r="B95" s="133"/>
      <c r="C95" s="133" t="str">
        <f>IFERROR(VLOOKUP(B95,Pobočky!$A$1:$C$45,2,FALSE)," ")</f>
        <v xml:space="preserve"> </v>
      </c>
      <c r="D95" s="134"/>
      <c r="E95" s="134"/>
      <c r="F95" s="134"/>
      <c r="G95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95" s="134"/>
      <c r="I95" s="134"/>
      <c r="J95" s="134"/>
      <c r="K95" s="134"/>
      <c r="L95" s="134"/>
    </row>
    <row r="96" spans="1:12" x14ac:dyDescent="0.35">
      <c r="A96" s="133" t="str">
        <f>IFERROR(VLOOKUP(B96,Pobočky!$A$1:$C$45,3,FALSE)," ")</f>
        <v xml:space="preserve"> </v>
      </c>
      <c r="B96" s="133"/>
      <c r="C96" s="133" t="str">
        <f>IFERROR(VLOOKUP(B96,Pobočky!$A$1:$C$45,2,FALSE)," ")</f>
        <v xml:space="preserve"> </v>
      </c>
      <c r="D96" s="134"/>
      <c r="E96" s="134"/>
      <c r="F96" s="134"/>
      <c r="G96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96" s="134"/>
      <c r="I96" s="134"/>
      <c r="J96" s="134"/>
      <c r="K96" s="134"/>
      <c r="L96" s="134"/>
    </row>
    <row r="97" spans="1:12" x14ac:dyDescent="0.35">
      <c r="A97" s="133" t="str">
        <f>IFERROR(VLOOKUP(B97,Pobočky!$A$1:$C$45,3,FALSE)," ")</f>
        <v xml:space="preserve"> </v>
      </c>
      <c r="B97" s="133"/>
      <c r="C97" s="133" t="str">
        <f>IFERROR(VLOOKUP(B97,Pobočky!$A$1:$C$45,2,FALSE)," ")</f>
        <v xml:space="preserve"> </v>
      </c>
      <c r="D97" s="134"/>
      <c r="E97" s="134"/>
      <c r="F97" s="134"/>
      <c r="G97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97" s="134"/>
      <c r="I97" s="134"/>
      <c r="J97" s="134"/>
      <c r="K97" s="134"/>
      <c r="L97" s="134"/>
    </row>
    <row r="98" spans="1:12" x14ac:dyDescent="0.35">
      <c r="A98" s="133" t="str">
        <f>IFERROR(VLOOKUP(B98,Pobočky!$A$1:$C$45,3,FALSE)," ")</f>
        <v xml:space="preserve"> </v>
      </c>
      <c r="B98" s="133"/>
      <c r="C98" s="133" t="str">
        <f>IFERROR(VLOOKUP(B98,Pobočky!$A$1:$C$45,2,FALSE)," ")</f>
        <v xml:space="preserve"> </v>
      </c>
      <c r="D98" s="134"/>
      <c r="E98" s="134"/>
      <c r="F98" s="134"/>
      <c r="G98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98" s="134"/>
      <c r="I98" s="134"/>
      <c r="J98" s="134"/>
      <c r="K98" s="134"/>
      <c r="L98" s="134"/>
    </row>
    <row r="99" spans="1:12" x14ac:dyDescent="0.35">
      <c r="A99" s="133" t="str">
        <f>IFERROR(VLOOKUP(B99,Pobočky!$A$1:$C$45,3,FALSE)," ")</f>
        <v xml:space="preserve"> </v>
      </c>
      <c r="B99" s="133"/>
      <c r="C99" s="133" t="str">
        <f>IFERROR(VLOOKUP(B99,Pobočky!$A$1:$C$45,2,FALSE)," ")</f>
        <v xml:space="preserve"> </v>
      </c>
      <c r="D99" s="134"/>
      <c r="E99" s="134"/>
      <c r="F99" s="134"/>
      <c r="G99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99" s="134"/>
      <c r="I99" s="134"/>
      <c r="J99" s="134"/>
      <c r="K99" s="134"/>
      <c r="L99" s="134"/>
    </row>
    <row r="100" spans="1:12" x14ac:dyDescent="0.35">
      <c r="A100" s="133" t="str">
        <f>IFERROR(VLOOKUP(B100,Pobočky!$A$1:$C$45,3,FALSE)," ")</f>
        <v xml:space="preserve"> </v>
      </c>
      <c r="B100" s="133"/>
      <c r="C100" s="133" t="str">
        <f>IFERROR(VLOOKUP(B100,Pobočky!$A$1:$C$45,2,FALSE)," ")</f>
        <v xml:space="preserve"> </v>
      </c>
      <c r="D100" s="134"/>
      <c r="E100" s="134"/>
      <c r="F100" s="134"/>
      <c r="G100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100" s="134"/>
      <c r="I100" s="134"/>
      <c r="J100" s="134"/>
      <c r="K100" s="134"/>
      <c r="L100" s="134"/>
    </row>
    <row r="101" spans="1:12" x14ac:dyDescent="0.35">
      <c r="A101" s="133" t="str">
        <f>IFERROR(VLOOKUP(B101,Pobočky!$A$1:$C$45,3,FALSE)," ")</f>
        <v xml:space="preserve"> </v>
      </c>
      <c r="B101" s="133"/>
      <c r="C101" s="133" t="str">
        <f>IFERROR(VLOOKUP(B101,Pobočky!$A$1:$C$45,2,FALSE)," ")</f>
        <v xml:space="preserve"> </v>
      </c>
      <c r="D101" s="134"/>
      <c r="E101" s="134"/>
      <c r="F101" s="134"/>
      <c r="G101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101" s="134"/>
      <c r="I101" s="134"/>
      <c r="J101" s="134"/>
      <c r="K101" s="134"/>
      <c r="L101" s="134"/>
    </row>
    <row r="102" spans="1:12" x14ac:dyDescent="0.35">
      <c r="A102" s="133" t="str">
        <f>IFERROR(VLOOKUP(B102,Pobočky!$A$1:$C$45,3,FALSE)," ")</f>
        <v xml:space="preserve"> </v>
      </c>
      <c r="B102" s="133"/>
      <c r="C102" s="133" t="str">
        <f>IFERROR(VLOOKUP(B102,Pobočky!$A$1:$C$45,2,FALSE)," ")</f>
        <v xml:space="preserve"> </v>
      </c>
      <c r="D102" s="134"/>
      <c r="E102" s="134"/>
      <c r="F102" s="134"/>
      <c r="G102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102" s="134"/>
      <c r="I102" s="134"/>
      <c r="J102" s="134"/>
      <c r="K102" s="134"/>
      <c r="L102" s="134"/>
    </row>
    <row r="103" spans="1:12" x14ac:dyDescent="0.35">
      <c r="A103" s="133" t="str">
        <f>IFERROR(VLOOKUP(B103,Pobočky!$A$1:$C$45,3,FALSE)," ")</f>
        <v xml:space="preserve"> </v>
      </c>
      <c r="B103" s="133"/>
      <c r="C103" s="133" t="str">
        <f>IFERROR(VLOOKUP(B103,Pobočky!$A$1:$C$45,2,FALSE)," ")</f>
        <v xml:space="preserve"> </v>
      </c>
      <c r="D103" s="134"/>
      <c r="E103" s="134"/>
      <c r="F103" s="134"/>
      <c r="G103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103" s="134"/>
      <c r="I103" s="134"/>
      <c r="J103" s="134"/>
      <c r="K103" s="134"/>
      <c r="L103" s="134"/>
    </row>
    <row r="104" spans="1:12" x14ac:dyDescent="0.35">
      <c r="A104" s="133" t="str">
        <f>IFERROR(VLOOKUP(B104,Pobočky!$A$1:$C$45,3,FALSE)," ")</f>
        <v xml:space="preserve"> </v>
      </c>
      <c r="B104" s="133"/>
      <c r="C104" s="133" t="str">
        <f>IFERROR(VLOOKUP(B104,Pobočky!$A$1:$C$45,2,FALSE)," ")</f>
        <v xml:space="preserve"> </v>
      </c>
      <c r="D104" s="134"/>
      <c r="E104" s="134"/>
      <c r="F104" s="134"/>
      <c r="G104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104" s="134"/>
      <c r="I104" s="134"/>
      <c r="J104" s="134"/>
      <c r="K104" s="134"/>
      <c r="L104" s="134"/>
    </row>
    <row r="105" spans="1:12" x14ac:dyDescent="0.35">
      <c r="A105" s="133" t="str">
        <f>IFERROR(VLOOKUP(B105,Pobočky!$A$1:$C$45,3,FALSE)," ")</f>
        <v xml:space="preserve"> </v>
      </c>
      <c r="B105" s="133"/>
      <c r="C105" s="133" t="str">
        <f>IFERROR(VLOOKUP(B105,Pobočky!$A$1:$C$45,2,FALSE)," ")</f>
        <v xml:space="preserve"> </v>
      </c>
      <c r="D105" s="134"/>
      <c r="E105" s="134"/>
      <c r="F105" s="134"/>
      <c r="G105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105" s="134"/>
      <c r="I105" s="134"/>
      <c r="J105" s="134"/>
      <c r="K105" s="134"/>
      <c r="L105" s="134"/>
    </row>
    <row r="106" spans="1:12" x14ac:dyDescent="0.35">
      <c r="A106" s="133" t="str">
        <f>IFERROR(VLOOKUP(B106,Pobočky!$A$1:$C$45,3,FALSE)," ")</f>
        <v xml:space="preserve"> </v>
      </c>
      <c r="B106" s="133"/>
      <c r="C106" s="133" t="str">
        <f>IFERROR(VLOOKUP(B106,Pobočky!$A$1:$C$45,2,FALSE)," ")</f>
        <v xml:space="preserve"> </v>
      </c>
      <c r="D106" s="134"/>
      <c r="E106" s="134"/>
      <c r="F106" s="134"/>
      <c r="G106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106" s="134"/>
      <c r="I106" s="134"/>
      <c r="J106" s="134"/>
      <c r="K106" s="134"/>
      <c r="L106" s="134"/>
    </row>
    <row r="107" spans="1:12" x14ac:dyDescent="0.35">
      <c r="A107" s="133" t="str">
        <f>IFERROR(VLOOKUP(B107,Pobočky!$A$1:$C$45,3,FALSE)," ")</f>
        <v xml:space="preserve"> </v>
      </c>
      <c r="B107" s="133"/>
      <c r="C107" s="133" t="str">
        <f>IFERROR(VLOOKUP(B107,Pobočky!$A$1:$C$45,2,FALSE)," ")</f>
        <v xml:space="preserve"> </v>
      </c>
      <c r="D107" s="134"/>
      <c r="E107" s="134"/>
      <c r="F107" s="134"/>
      <c r="G107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107" s="134"/>
      <c r="I107" s="134"/>
      <c r="J107" s="134"/>
      <c r="K107" s="134"/>
      <c r="L107" s="134"/>
    </row>
    <row r="108" spans="1:12" x14ac:dyDescent="0.35">
      <c r="A108" s="133" t="str">
        <f>IFERROR(VLOOKUP(B108,Pobočky!$A$1:$C$45,3,FALSE)," ")</f>
        <v xml:space="preserve"> </v>
      </c>
      <c r="B108" s="133"/>
      <c r="C108" s="133" t="str">
        <f>IFERROR(VLOOKUP(B108,Pobočky!$A$1:$C$45,2,FALSE)," ")</f>
        <v xml:space="preserve"> </v>
      </c>
      <c r="D108" s="134"/>
      <c r="E108" s="134"/>
      <c r="F108" s="134"/>
      <c r="G108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108" s="134"/>
      <c r="I108" s="134"/>
      <c r="J108" s="134"/>
      <c r="K108" s="134"/>
      <c r="L108" s="134"/>
    </row>
    <row r="109" spans="1:12" x14ac:dyDescent="0.35">
      <c r="A109" s="133" t="str">
        <f>IFERROR(VLOOKUP(B109,Pobočky!$A$1:$C$45,3,FALSE)," ")</f>
        <v xml:space="preserve"> </v>
      </c>
      <c r="B109" s="133"/>
      <c r="C109" s="133" t="str">
        <f>IFERROR(VLOOKUP(B109,Pobočky!$A$1:$C$45,2,FALSE)," ")</f>
        <v xml:space="preserve"> </v>
      </c>
      <c r="D109" s="134"/>
      <c r="E109" s="134"/>
      <c r="F109" s="134"/>
      <c r="G109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109" s="134"/>
      <c r="I109" s="134"/>
      <c r="J109" s="134"/>
      <c r="K109" s="134"/>
      <c r="L109" s="134"/>
    </row>
    <row r="110" spans="1:12" x14ac:dyDescent="0.35">
      <c r="A110" s="133" t="str">
        <f>IFERROR(VLOOKUP(B110,Pobočky!$A$1:$C$45,3,FALSE)," ")</f>
        <v xml:space="preserve"> </v>
      </c>
      <c r="B110" s="133"/>
      <c r="C110" s="133" t="str">
        <f>IFERROR(VLOOKUP(B110,Pobočky!$A$1:$C$45,2,FALSE)," ")</f>
        <v xml:space="preserve"> </v>
      </c>
      <c r="D110" s="134"/>
      <c r="E110" s="134"/>
      <c r="F110" s="134"/>
      <c r="G110" s="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  <c r="H110" s="134"/>
      <c r="I110" s="134"/>
      <c r="J110" s="134"/>
      <c r="K110" s="134"/>
      <c r="L110" s="134"/>
    </row>
    <row r="111" spans="1:12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12" spans="1:12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  <row r="410" spans="1:7" x14ac:dyDescent="0.35">
      <c r="A410" s="105" t="str">
        <f>IFERROR(VLOOKUP(B410,Pobočky!$A$1:$C$45,3,FALSE)," ")</f>
        <v xml:space="preserve"> </v>
      </c>
      <c r="B410" s="105"/>
      <c r="C410" s="105" t="str">
        <f>IFERROR(VLOOKUP(B410,Pobočky!$A$1:$C$45,2,FALSE)," ")</f>
        <v xml:space="preserve"> </v>
      </c>
      <c r="G410">
        <f>ROUND(Tabulka578910111213141516171819202122232425262728293031323334[[#This Row],[Kapacita - počet polic]]*Tabulka578910111213141516171819202122232425262728293031323334[[#This Row],[Kapacita - rozměr polic]]*IFERROR(VLOOKUP(Tabulka578910111213141516171819202122232425262728293031323334[[#This Row],[Označení]],OCHy[#All],2,FALSE),0.6),0)</f>
        <v>0</v>
      </c>
    </row>
  </sheetData>
  <dataValidations count="2">
    <dataValidation type="list" allowBlank="1" showInputMessage="1" showErrorMessage="1" sqref="E2:E410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  <dataValidation type="list" allowBlank="1" showInputMessage="1" showErrorMessage="1" sqref="L2:L410">
      <formula1>"0 %,10 %,20 %,30 %,40 %,50 %,60 %,70 %,80 %,90 %,100 %"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B2:B410</xm:sqref>
        </x14:dataValidation>
        <x14:dataValidation type="list" allowBlank="1" showInputMessage="1" showErrorMessage="1">
          <x14:formula1>
            <xm:f>Označení!$F$2:$F$50</xm:f>
          </x14:formula1>
          <xm:sqref>F2:F410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11"/>
  <sheetViews>
    <sheetView topLeftCell="C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14.54296875" customWidth="1"/>
    <col min="6" max="6" width="60" bestFit="1" customWidth="1"/>
    <col min="7" max="7" width="16.26953125" bestFit="1" customWidth="1"/>
    <col min="8" max="8" width="21.0898437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v>61</v>
      </c>
      <c r="B2" s="93" t="s">
        <v>73</v>
      </c>
      <c r="C2" s="93" t="s">
        <v>70</v>
      </c>
      <c r="D2" s="93" t="s">
        <v>645</v>
      </c>
      <c r="E2" s="93" t="s">
        <v>20</v>
      </c>
      <c r="F2" t="s">
        <v>130</v>
      </c>
      <c r="G2" s="9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1243</v>
      </c>
      <c r="H2" s="93">
        <v>30</v>
      </c>
      <c r="I2" s="93">
        <v>45</v>
      </c>
      <c r="J2" s="93">
        <v>74</v>
      </c>
      <c r="K2" s="93" t="s">
        <v>646</v>
      </c>
      <c r="L2" s="102" t="s">
        <v>622</v>
      </c>
    </row>
    <row r="3" spans="1:12" x14ac:dyDescent="0.35">
      <c r="A3" s="105">
        <v>61</v>
      </c>
      <c r="B3" s="93" t="s">
        <v>73</v>
      </c>
      <c r="C3" s="93" t="s">
        <v>70</v>
      </c>
      <c r="D3" s="106" t="s">
        <v>645</v>
      </c>
      <c r="E3" s="106" t="s">
        <v>20</v>
      </c>
      <c r="F3" s="106" t="s">
        <v>130</v>
      </c>
      <c r="G3" s="10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274</v>
      </c>
      <c r="H3" s="106">
        <v>10</v>
      </c>
      <c r="I3" s="106"/>
      <c r="J3" s="106">
        <v>49</v>
      </c>
      <c r="K3" s="106"/>
      <c r="L3" s="107" t="s">
        <v>622</v>
      </c>
    </row>
    <row r="4" spans="1:12" x14ac:dyDescent="0.35">
      <c r="A4" s="93">
        <v>61</v>
      </c>
      <c r="B4" s="93" t="s">
        <v>73</v>
      </c>
      <c r="C4" s="93" t="s">
        <v>70</v>
      </c>
      <c r="D4" t="s">
        <v>645</v>
      </c>
      <c r="E4" t="s">
        <v>20</v>
      </c>
      <c r="F4" t="s">
        <v>130</v>
      </c>
      <c r="G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482</v>
      </c>
      <c r="H4">
        <v>10</v>
      </c>
      <c r="J4">
        <v>86</v>
      </c>
      <c r="L4" s="112" t="s">
        <v>622</v>
      </c>
    </row>
    <row r="5" spans="1:12" x14ac:dyDescent="0.35">
      <c r="A5" s="93">
        <v>61</v>
      </c>
      <c r="B5" s="93" t="s">
        <v>73</v>
      </c>
      <c r="C5" s="93" t="s">
        <v>70</v>
      </c>
      <c r="D5" t="s">
        <v>645</v>
      </c>
      <c r="E5" t="s">
        <v>20</v>
      </c>
      <c r="F5" t="s">
        <v>181</v>
      </c>
      <c r="G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666</v>
      </c>
      <c r="H5">
        <v>30</v>
      </c>
      <c r="J5">
        <v>74</v>
      </c>
      <c r="L5" s="112" t="s">
        <v>622</v>
      </c>
    </row>
    <row r="6" spans="1:12" x14ac:dyDescent="0.35">
      <c r="A6" s="93">
        <v>62</v>
      </c>
      <c r="B6" s="93" t="s">
        <v>73</v>
      </c>
      <c r="C6" s="93" t="s">
        <v>70</v>
      </c>
      <c r="D6" t="s">
        <v>645</v>
      </c>
      <c r="E6" t="s">
        <v>20</v>
      </c>
      <c r="F6" t="s">
        <v>181</v>
      </c>
      <c r="G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147</v>
      </c>
      <c r="H6">
        <v>10</v>
      </c>
      <c r="J6">
        <v>49</v>
      </c>
      <c r="K6" t="s">
        <v>647</v>
      </c>
      <c r="L6" s="112" t="s">
        <v>622</v>
      </c>
    </row>
    <row r="7" spans="1:12" x14ac:dyDescent="0.35">
      <c r="A7" s="93">
        <v>61</v>
      </c>
      <c r="B7" s="93" t="s">
        <v>73</v>
      </c>
      <c r="C7" s="93" t="s">
        <v>70</v>
      </c>
      <c r="D7" t="s">
        <v>645</v>
      </c>
      <c r="E7" t="s">
        <v>20</v>
      </c>
      <c r="F7" t="s">
        <v>183</v>
      </c>
      <c r="G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594</v>
      </c>
      <c r="H7">
        <v>16</v>
      </c>
      <c r="J7">
        <v>116</v>
      </c>
      <c r="K7" t="s">
        <v>648</v>
      </c>
      <c r="L7" s="112" t="s">
        <v>622</v>
      </c>
    </row>
    <row r="8" spans="1:12" x14ac:dyDescent="0.35">
      <c r="A8" s="105">
        <v>61</v>
      </c>
      <c r="B8" s="93" t="s">
        <v>73</v>
      </c>
      <c r="C8" s="93" t="s">
        <v>70</v>
      </c>
      <c r="D8" t="s">
        <v>645</v>
      </c>
      <c r="E8" t="s">
        <v>20</v>
      </c>
      <c r="F8" t="s">
        <v>261</v>
      </c>
      <c r="G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21</v>
      </c>
      <c r="H8">
        <v>0.3</v>
      </c>
      <c r="J8">
        <v>116</v>
      </c>
      <c r="K8" t="s">
        <v>266</v>
      </c>
      <c r="L8" s="112" t="s">
        <v>622</v>
      </c>
    </row>
    <row r="9" spans="1:12" x14ac:dyDescent="0.35">
      <c r="A9" s="93">
        <v>61</v>
      </c>
      <c r="B9" s="93" t="s">
        <v>73</v>
      </c>
      <c r="C9" s="93" t="s">
        <v>70</v>
      </c>
      <c r="D9" t="s">
        <v>645</v>
      </c>
      <c r="E9" t="s">
        <v>20</v>
      </c>
      <c r="F9" t="s">
        <v>261</v>
      </c>
      <c r="G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139</v>
      </c>
      <c r="H9">
        <v>2</v>
      </c>
      <c r="J9">
        <v>116</v>
      </c>
      <c r="K9" t="s">
        <v>649</v>
      </c>
      <c r="L9" s="112" t="s">
        <v>622</v>
      </c>
    </row>
    <row r="10" spans="1:12" x14ac:dyDescent="0.35">
      <c r="A10" s="93">
        <v>61</v>
      </c>
      <c r="B10" s="93" t="s">
        <v>73</v>
      </c>
      <c r="C10" s="93" t="s">
        <v>70</v>
      </c>
      <c r="D10" t="s">
        <v>645</v>
      </c>
      <c r="E10" t="s">
        <v>20</v>
      </c>
      <c r="F10" t="s">
        <v>97</v>
      </c>
      <c r="G1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63</v>
      </c>
      <c r="H10">
        <v>1.5</v>
      </c>
      <c r="J10">
        <v>116</v>
      </c>
      <c r="K10" t="s">
        <v>650</v>
      </c>
      <c r="L10" s="112" t="s">
        <v>622</v>
      </c>
    </row>
    <row r="11" spans="1:12" x14ac:dyDescent="0.35">
      <c r="A11" s="93">
        <v>61</v>
      </c>
      <c r="B11" s="93" t="s">
        <v>73</v>
      </c>
      <c r="C11" s="93" t="s">
        <v>70</v>
      </c>
      <c r="D11" t="s">
        <v>645</v>
      </c>
      <c r="E11" t="s">
        <v>20</v>
      </c>
      <c r="F11" t="s">
        <v>97</v>
      </c>
      <c r="G1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8</v>
      </c>
      <c r="H11">
        <v>0.2</v>
      </c>
      <c r="J11">
        <v>116</v>
      </c>
      <c r="K11" t="s">
        <v>413</v>
      </c>
      <c r="L11" s="112" t="s">
        <v>622</v>
      </c>
    </row>
    <row r="12" spans="1:12" x14ac:dyDescent="0.35">
      <c r="A12" s="93">
        <v>61</v>
      </c>
      <c r="B12" s="93" t="s">
        <v>73</v>
      </c>
      <c r="C12" s="93" t="s">
        <v>70</v>
      </c>
      <c r="D12" t="s">
        <v>651</v>
      </c>
      <c r="E12" t="s">
        <v>14</v>
      </c>
      <c r="F12" t="s">
        <v>130</v>
      </c>
      <c r="G1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1160</v>
      </c>
      <c r="H12">
        <v>28</v>
      </c>
      <c r="I12">
        <v>30</v>
      </c>
      <c r="J12">
        <v>74</v>
      </c>
      <c r="K12" t="s">
        <v>652</v>
      </c>
      <c r="L12" s="112" t="s">
        <v>630</v>
      </c>
    </row>
    <row r="13" spans="1:12" x14ac:dyDescent="0.35">
      <c r="A13" s="93">
        <v>62</v>
      </c>
      <c r="B13" s="93" t="s">
        <v>73</v>
      </c>
      <c r="C13" s="93" t="s">
        <v>70</v>
      </c>
      <c r="D13" t="s">
        <v>651</v>
      </c>
      <c r="E13" t="s">
        <v>14</v>
      </c>
      <c r="F13" t="s">
        <v>261</v>
      </c>
      <c r="G1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89</v>
      </c>
      <c r="H13">
        <v>2</v>
      </c>
      <c r="I13">
        <v>0</v>
      </c>
      <c r="J13">
        <v>74</v>
      </c>
      <c r="K13" t="s">
        <v>653</v>
      </c>
      <c r="L13" s="112" t="s">
        <v>630</v>
      </c>
    </row>
    <row r="14" spans="1:12" x14ac:dyDescent="0.35">
      <c r="A14" s="105">
        <v>61</v>
      </c>
      <c r="B14" s="93" t="s">
        <v>73</v>
      </c>
      <c r="C14" s="93" t="s">
        <v>70</v>
      </c>
      <c r="D14" t="s">
        <v>651</v>
      </c>
      <c r="E14" t="s">
        <v>14</v>
      </c>
      <c r="F14" t="s">
        <v>97</v>
      </c>
      <c r="G1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27</v>
      </c>
      <c r="H14">
        <v>1</v>
      </c>
      <c r="I14">
        <v>0</v>
      </c>
      <c r="J14">
        <v>74</v>
      </c>
      <c r="K14" t="s">
        <v>653</v>
      </c>
      <c r="L14" s="112" t="s">
        <v>630</v>
      </c>
    </row>
    <row r="15" spans="1:12" x14ac:dyDescent="0.35">
      <c r="A15" s="93">
        <v>61</v>
      </c>
      <c r="B15" s="93" t="s">
        <v>73</v>
      </c>
      <c r="C15" s="93" t="s">
        <v>70</v>
      </c>
      <c r="D15" t="s">
        <v>651</v>
      </c>
      <c r="E15" t="s">
        <v>28</v>
      </c>
      <c r="F15" t="s">
        <v>140</v>
      </c>
      <c r="G1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53</v>
      </c>
      <c r="H15">
        <v>1</v>
      </c>
      <c r="J15">
        <v>86</v>
      </c>
      <c r="L15" s="112" t="s">
        <v>630</v>
      </c>
    </row>
    <row r="16" spans="1:12" x14ac:dyDescent="0.35">
      <c r="A16" s="93">
        <v>61</v>
      </c>
      <c r="B16" s="93" t="s">
        <v>73</v>
      </c>
      <c r="C16" s="93" t="s">
        <v>70</v>
      </c>
      <c r="D16" t="s">
        <v>651</v>
      </c>
      <c r="E16" t="s">
        <v>28</v>
      </c>
      <c r="F16" t="s">
        <v>143</v>
      </c>
      <c r="G1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16</v>
      </c>
      <c r="H16">
        <v>0.5</v>
      </c>
      <c r="J16">
        <v>86</v>
      </c>
      <c r="L16" s="112" t="s">
        <v>630</v>
      </c>
    </row>
    <row r="17" spans="1:12" x14ac:dyDescent="0.35">
      <c r="A17" s="93">
        <v>61</v>
      </c>
      <c r="B17" s="93" t="s">
        <v>73</v>
      </c>
      <c r="C17" s="93" t="s">
        <v>70</v>
      </c>
      <c r="D17" t="s">
        <v>651</v>
      </c>
      <c r="E17" t="s">
        <v>28</v>
      </c>
      <c r="F17" t="s">
        <v>146</v>
      </c>
      <c r="G1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24</v>
      </c>
      <c r="H17">
        <v>0.5</v>
      </c>
      <c r="J17">
        <v>86</v>
      </c>
      <c r="L17" s="112" t="s">
        <v>630</v>
      </c>
    </row>
    <row r="18" spans="1:12" x14ac:dyDescent="0.35">
      <c r="A18" s="93">
        <v>61</v>
      </c>
      <c r="B18" s="93" t="s">
        <v>73</v>
      </c>
      <c r="C18" s="93" t="s">
        <v>70</v>
      </c>
      <c r="D18" t="s">
        <v>651</v>
      </c>
      <c r="E18" t="s">
        <v>28</v>
      </c>
      <c r="F18" t="s">
        <v>149</v>
      </c>
      <c r="G1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18</v>
      </c>
      <c r="H18">
        <v>0.5</v>
      </c>
      <c r="J18">
        <v>86</v>
      </c>
      <c r="K18" t="s">
        <v>356</v>
      </c>
      <c r="L18" s="112" t="s">
        <v>630</v>
      </c>
    </row>
    <row r="19" spans="1:12" x14ac:dyDescent="0.35">
      <c r="A19" s="93">
        <v>61</v>
      </c>
      <c r="B19" s="93" t="s">
        <v>73</v>
      </c>
      <c r="C19" s="93" t="s">
        <v>70</v>
      </c>
      <c r="D19" t="s">
        <v>651</v>
      </c>
      <c r="E19" t="s">
        <v>28</v>
      </c>
      <c r="F19" t="s">
        <v>155</v>
      </c>
      <c r="G1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44</v>
      </c>
      <c r="H19">
        <v>1</v>
      </c>
      <c r="I19">
        <v>2</v>
      </c>
      <c r="J19">
        <v>86</v>
      </c>
      <c r="L19" s="112" t="s">
        <v>630</v>
      </c>
    </row>
    <row r="20" spans="1:12" x14ac:dyDescent="0.35">
      <c r="A20" s="93">
        <v>61</v>
      </c>
      <c r="B20" s="93" t="s">
        <v>73</v>
      </c>
      <c r="C20" s="93" t="s">
        <v>70</v>
      </c>
      <c r="D20" t="s">
        <v>651</v>
      </c>
      <c r="E20" t="s">
        <v>28</v>
      </c>
      <c r="F20" t="s">
        <v>158</v>
      </c>
      <c r="G2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20</v>
      </c>
      <c r="H20">
        <v>0.5</v>
      </c>
      <c r="J20">
        <v>86</v>
      </c>
      <c r="L20" s="112" t="s">
        <v>630</v>
      </c>
    </row>
    <row r="21" spans="1:12" x14ac:dyDescent="0.35">
      <c r="A21" s="105">
        <v>61</v>
      </c>
      <c r="B21" s="93" t="s">
        <v>73</v>
      </c>
      <c r="C21" s="93" t="s">
        <v>70</v>
      </c>
      <c r="D21" t="s">
        <v>651</v>
      </c>
      <c r="E21" t="s">
        <v>28</v>
      </c>
      <c r="F21" t="s">
        <v>160</v>
      </c>
      <c r="G2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25</v>
      </c>
      <c r="H21">
        <v>0.5</v>
      </c>
      <c r="J21">
        <v>86</v>
      </c>
      <c r="L21" s="112" t="s">
        <v>630</v>
      </c>
    </row>
    <row r="22" spans="1:12" x14ac:dyDescent="0.35">
      <c r="A22" s="93">
        <v>61</v>
      </c>
      <c r="B22" s="93" t="s">
        <v>73</v>
      </c>
      <c r="C22" s="93" t="s">
        <v>70</v>
      </c>
      <c r="D22" t="s">
        <v>651</v>
      </c>
      <c r="E22" t="s">
        <v>28</v>
      </c>
      <c r="F22" t="s">
        <v>166</v>
      </c>
      <c r="G2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24</v>
      </c>
      <c r="H22">
        <v>0.5</v>
      </c>
      <c r="J22">
        <v>86</v>
      </c>
      <c r="L22" s="112" t="s">
        <v>630</v>
      </c>
    </row>
    <row r="23" spans="1:12" x14ac:dyDescent="0.35">
      <c r="A23" s="93">
        <v>61</v>
      </c>
      <c r="B23" s="93" t="s">
        <v>73</v>
      </c>
      <c r="C23" s="93" t="s">
        <v>70</v>
      </c>
      <c r="D23" t="s">
        <v>651</v>
      </c>
      <c r="E23" t="s">
        <v>28</v>
      </c>
      <c r="F23" t="s">
        <v>167</v>
      </c>
      <c r="G2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22</v>
      </c>
      <c r="H23">
        <v>0.5</v>
      </c>
      <c r="J23">
        <v>86</v>
      </c>
      <c r="L23" s="112" t="s">
        <v>630</v>
      </c>
    </row>
    <row r="24" spans="1:12" x14ac:dyDescent="0.35">
      <c r="A24" s="93">
        <v>61</v>
      </c>
      <c r="B24" s="93" t="s">
        <v>73</v>
      </c>
      <c r="C24" s="93" t="s">
        <v>70</v>
      </c>
      <c r="D24" t="s">
        <v>651</v>
      </c>
      <c r="E24" t="s">
        <v>28</v>
      </c>
      <c r="F24" t="s">
        <v>169</v>
      </c>
      <c r="G2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20</v>
      </c>
      <c r="H24">
        <v>0.5</v>
      </c>
      <c r="J24">
        <v>86</v>
      </c>
      <c r="L24" s="112" t="s">
        <v>630</v>
      </c>
    </row>
    <row r="25" spans="1:12" x14ac:dyDescent="0.35">
      <c r="A25" s="93">
        <v>61</v>
      </c>
      <c r="B25" s="93" t="s">
        <v>73</v>
      </c>
      <c r="C25" s="93" t="s">
        <v>70</v>
      </c>
      <c r="D25" t="s">
        <v>651</v>
      </c>
      <c r="E25" t="s">
        <v>28</v>
      </c>
      <c r="F25" t="s">
        <v>170</v>
      </c>
      <c r="G2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25</v>
      </c>
      <c r="H25">
        <v>0.5</v>
      </c>
      <c r="I25">
        <v>1</v>
      </c>
      <c r="J25">
        <v>86</v>
      </c>
      <c r="L25" s="112" t="s">
        <v>630</v>
      </c>
    </row>
    <row r="26" spans="1:12" x14ac:dyDescent="0.35">
      <c r="A26" s="93">
        <v>62</v>
      </c>
      <c r="B26" s="93" t="s">
        <v>73</v>
      </c>
      <c r="C26" s="93" t="s">
        <v>70</v>
      </c>
      <c r="D26" t="s">
        <v>651</v>
      </c>
      <c r="E26" t="s">
        <v>28</v>
      </c>
      <c r="F26" t="s">
        <v>171</v>
      </c>
      <c r="G2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7</v>
      </c>
      <c r="H26">
        <v>0.5</v>
      </c>
      <c r="J26">
        <v>86</v>
      </c>
      <c r="L26" s="112" t="s">
        <v>630</v>
      </c>
    </row>
    <row r="27" spans="1:12" x14ac:dyDescent="0.35">
      <c r="A27" s="93">
        <v>61</v>
      </c>
      <c r="B27" s="93" t="s">
        <v>73</v>
      </c>
      <c r="C27" s="93" t="s">
        <v>70</v>
      </c>
      <c r="D27" t="s">
        <v>651</v>
      </c>
      <c r="E27" t="s">
        <v>28</v>
      </c>
      <c r="F27" t="s">
        <v>172</v>
      </c>
      <c r="G2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20</v>
      </c>
      <c r="H27">
        <v>0.5</v>
      </c>
      <c r="J27">
        <v>86</v>
      </c>
      <c r="L27" s="112" t="s">
        <v>630</v>
      </c>
    </row>
    <row r="28" spans="1:12" x14ac:dyDescent="0.35">
      <c r="A28" s="105">
        <v>61</v>
      </c>
      <c r="B28" s="93" t="s">
        <v>73</v>
      </c>
      <c r="C28" s="93" t="s">
        <v>70</v>
      </c>
      <c r="D28" t="s">
        <v>651</v>
      </c>
      <c r="E28" t="s">
        <v>28</v>
      </c>
      <c r="F28" t="s">
        <v>174</v>
      </c>
      <c r="G2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17</v>
      </c>
      <c r="H28">
        <v>0.5</v>
      </c>
      <c r="J28">
        <v>86</v>
      </c>
      <c r="L28" s="112" t="s">
        <v>630</v>
      </c>
    </row>
    <row r="29" spans="1:12" x14ac:dyDescent="0.35">
      <c r="A29" s="93">
        <v>61</v>
      </c>
      <c r="B29" s="93" t="s">
        <v>73</v>
      </c>
      <c r="C29" s="93" t="s">
        <v>70</v>
      </c>
      <c r="D29" t="s">
        <v>651</v>
      </c>
      <c r="E29" t="s">
        <v>28</v>
      </c>
      <c r="F29" t="s">
        <v>175</v>
      </c>
      <c r="G2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24</v>
      </c>
      <c r="H29">
        <v>0.5</v>
      </c>
      <c r="J29">
        <v>86</v>
      </c>
      <c r="L29" s="112" t="s">
        <v>630</v>
      </c>
    </row>
    <row r="30" spans="1:12" x14ac:dyDescent="0.35">
      <c r="A30" s="93">
        <v>61</v>
      </c>
      <c r="B30" s="93" t="s">
        <v>73</v>
      </c>
      <c r="C30" s="93" t="s">
        <v>70</v>
      </c>
      <c r="D30" t="s">
        <v>651</v>
      </c>
      <c r="E30" t="s">
        <v>28</v>
      </c>
      <c r="F30" t="s">
        <v>176</v>
      </c>
      <c r="G3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29</v>
      </c>
      <c r="H30">
        <v>0.5</v>
      </c>
      <c r="J30">
        <v>86</v>
      </c>
      <c r="L30" s="112" t="s">
        <v>630</v>
      </c>
    </row>
    <row r="31" spans="1:12" x14ac:dyDescent="0.35">
      <c r="A31" s="93">
        <v>61</v>
      </c>
      <c r="B31" s="93" t="s">
        <v>73</v>
      </c>
      <c r="C31" s="93" t="s">
        <v>70</v>
      </c>
      <c r="D31" t="s">
        <v>654</v>
      </c>
      <c r="E31" t="s">
        <v>20</v>
      </c>
      <c r="F31" t="s">
        <v>130</v>
      </c>
      <c r="G3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  <c r="I31">
        <v>3</v>
      </c>
      <c r="J31">
        <v>116</v>
      </c>
      <c r="K31" t="s">
        <v>655</v>
      </c>
      <c r="L31" s="112" t="s">
        <v>622</v>
      </c>
    </row>
    <row r="32" spans="1:12" x14ac:dyDescent="0.35">
      <c r="A32" s="93">
        <v>61</v>
      </c>
      <c r="B32" s="93" t="s">
        <v>73</v>
      </c>
      <c r="C32" s="93" t="s">
        <v>70</v>
      </c>
      <c r="D32" t="s">
        <v>656</v>
      </c>
      <c r="E32" t="s">
        <v>20</v>
      </c>
      <c r="F32" t="s">
        <v>130</v>
      </c>
      <c r="G3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414</v>
      </c>
      <c r="H32">
        <v>10</v>
      </c>
      <c r="J32">
        <v>74</v>
      </c>
      <c r="L32" s="112" t="s">
        <v>622</v>
      </c>
    </row>
    <row r="33" spans="1:12" x14ac:dyDescent="0.35">
      <c r="A33" s="93">
        <v>61</v>
      </c>
      <c r="B33" s="93" t="s">
        <v>73</v>
      </c>
      <c r="C33" s="93" t="s">
        <v>70</v>
      </c>
      <c r="D33" t="s">
        <v>656</v>
      </c>
      <c r="E33" t="s">
        <v>20</v>
      </c>
      <c r="F33" t="s">
        <v>192</v>
      </c>
      <c r="G3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142</v>
      </c>
      <c r="H33">
        <v>6</v>
      </c>
      <c r="J33">
        <v>74</v>
      </c>
      <c r="K33" t="s">
        <v>21</v>
      </c>
      <c r="L33" s="112" t="s">
        <v>622</v>
      </c>
    </row>
    <row r="34" spans="1:12" x14ac:dyDescent="0.35">
      <c r="A34" s="93">
        <v>61</v>
      </c>
      <c r="B34" s="93" t="s">
        <v>73</v>
      </c>
      <c r="C34" s="93" t="s">
        <v>70</v>
      </c>
      <c r="D34" t="s">
        <v>656</v>
      </c>
      <c r="E34" t="s">
        <v>20</v>
      </c>
      <c r="F34" t="s">
        <v>193</v>
      </c>
      <c r="G3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115</v>
      </c>
      <c r="H34">
        <v>5</v>
      </c>
      <c r="J34">
        <v>74</v>
      </c>
      <c r="K34" t="s">
        <v>21</v>
      </c>
      <c r="L34" s="112" t="s">
        <v>622</v>
      </c>
    </row>
    <row r="35" spans="1:12" x14ac:dyDescent="0.35">
      <c r="A35" s="105">
        <v>61</v>
      </c>
      <c r="B35" s="93" t="s">
        <v>73</v>
      </c>
      <c r="C35" s="93" t="s">
        <v>70</v>
      </c>
      <c r="D35" t="s">
        <v>656</v>
      </c>
      <c r="E35" t="s">
        <v>20</v>
      </c>
      <c r="F35" t="s">
        <v>192</v>
      </c>
      <c r="G3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47</v>
      </c>
      <c r="H35">
        <v>2</v>
      </c>
      <c r="J35">
        <v>74</v>
      </c>
      <c r="K35" t="s">
        <v>34</v>
      </c>
      <c r="L35" s="112" t="s">
        <v>622</v>
      </c>
    </row>
    <row r="36" spans="1:12" x14ac:dyDescent="0.35">
      <c r="A36" s="93">
        <v>61</v>
      </c>
      <c r="B36" s="93" t="s">
        <v>73</v>
      </c>
      <c r="C36" s="93" t="s">
        <v>70</v>
      </c>
      <c r="D36" t="s">
        <v>656</v>
      </c>
      <c r="E36" t="s">
        <v>20</v>
      </c>
      <c r="F36" t="s">
        <v>193</v>
      </c>
      <c r="G3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46</v>
      </c>
      <c r="H36">
        <v>2</v>
      </c>
      <c r="J36">
        <v>74</v>
      </c>
      <c r="K36" t="s">
        <v>34</v>
      </c>
      <c r="L36" s="112" t="s">
        <v>622</v>
      </c>
    </row>
    <row r="37" spans="1:12" x14ac:dyDescent="0.35">
      <c r="A37" s="93">
        <v>61</v>
      </c>
      <c r="B37" s="93" t="s">
        <v>73</v>
      </c>
      <c r="C37" s="93" t="s">
        <v>70</v>
      </c>
      <c r="D37" t="s">
        <v>656</v>
      </c>
      <c r="E37" t="s">
        <v>22</v>
      </c>
      <c r="F37" t="s">
        <v>143</v>
      </c>
      <c r="G3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28</v>
      </c>
      <c r="H37">
        <v>1</v>
      </c>
      <c r="J37">
        <v>74</v>
      </c>
      <c r="L37" s="112" t="s">
        <v>622</v>
      </c>
    </row>
    <row r="38" spans="1:12" x14ac:dyDescent="0.35">
      <c r="A38" s="105">
        <v>61</v>
      </c>
      <c r="B38" s="93" t="s">
        <v>73</v>
      </c>
      <c r="C38" s="93" t="s">
        <v>70</v>
      </c>
      <c r="D38" t="s">
        <v>656</v>
      </c>
      <c r="E38" t="s">
        <v>22</v>
      </c>
      <c r="F38" t="s">
        <v>146</v>
      </c>
      <c r="G3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20</v>
      </c>
      <c r="H38">
        <v>0.5</v>
      </c>
      <c r="I38">
        <v>0.33</v>
      </c>
      <c r="J38">
        <v>74</v>
      </c>
      <c r="L38" s="112" t="s">
        <v>622</v>
      </c>
    </row>
    <row r="39" spans="1:12" x14ac:dyDescent="0.35">
      <c r="A39" s="93">
        <v>61</v>
      </c>
      <c r="B39" s="93" t="s">
        <v>73</v>
      </c>
      <c r="C39" s="93" t="s">
        <v>70</v>
      </c>
      <c r="D39" t="s">
        <v>656</v>
      </c>
      <c r="E39" t="s">
        <v>22</v>
      </c>
      <c r="F39" t="s">
        <v>149</v>
      </c>
      <c r="G3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10</v>
      </c>
      <c r="H39">
        <v>0.33</v>
      </c>
      <c r="J39">
        <v>74</v>
      </c>
      <c r="K39" t="s">
        <v>356</v>
      </c>
      <c r="L39" s="112" t="s">
        <v>622</v>
      </c>
    </row>
    <row r="40" spans="1:12" x14ac:dyDescent="0.35">
      <c r="A40" s="93">
        <v>61</v>
      </c>
      <c r="B40" s="93" t="s">
        <v>73</v>
      </c>
      <c r="C40" s="93" t="s">
        <v>70</v>
      </c>
      <c r="D40" t="s">
        <v>656</v>
      </c>
      <c r="E40" t="s">
        <v>22</v>
      </c>
      <c r="F40" t="s">
        <v>155</v>
      </c>
      <c r="G4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57</v>
      </c>
      <c r="H40">
        <v>1.5</v>
      </c>
      <c r="I40">
        <v>1</v>
      </c>
      <c r="J40">
        <v>74</v>
      </c>
      <c r="K40" s="127" t="s">
        <v>657</v>
      </c>
      <c r="L40" s="112" t="s">
        <v>622</v>
      </c>
    </row>
    <row r="41" spans="1:12" x14ac:dyDescent="0.35">
      <c r="A41" s="93">
        <v>61</v>
      </c>
      <c r="B41" s="93" t="s">
        <v>73</v>
      </c>
      <c r="C41" s="93" t="s">
        <v>70</v>
      </c>
      <c r="D41" t="s">
        <v>656</v>
      </c>
      <c r="E41" t="s">
        <v>22</v>
      </c>
      <c r="F41" t="s">
        <v>158</v>
      </c>
      <c r="G4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17</v>
      </c>
      <c r="H41">
        <v>0.5</v>
      </c>
      <c r="I41">
        <v>0.34</v>
      </c>
      <c r="J41">
        <v>74</v>
      </c>
      <c r="L41" s="112" t="s">
        <v>622</v>
      </c>
    </row>
    <row r="42" spans="1:12" x14ac:dyDescent="0.35">
      <c r="A42" s="93">
        <v>61</v>
      </c>
      <c r="B42" s="93" t="s">
        <v>73</v>
      </c>
      <c r="C42" s="93" t="s">
        <v>70</v>
      </c>
      <c r="D42" t="s">
        <v>656</v>
      </c>
      <c r="E42" t="s">
        <v>22</v>
      </c>
      <c r="F42" t="s">
        <v>160</v>
      </c>
      <c r="G4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22</v>
      </c>
      <c r="H42">
        <v>0.5</v>
      </c>
      <c r="I42">
        <v>0.33</v>
      </c>
      <c r="J42">
        <v>74</v>
      </c>
      <c r="L42" s="112" t="s">
        <v>622</v>
      </c>
    </row>
    <row r="43" spans="1:12" x14ac:dyDescent="0.35">
      <c r="A43" s="93">
        <v>61</v>
      </c>
      <c r="B43" s="93" t="s">
        <v>73</v>
      </c>
      <c r="C43" s="93" t="s">
        <v>70</v>
      </c>
      <c r="D43" t="s">
        <v>656</v>
      </c>
      <c r="E43" t="s">
        <v>22</v>
      </c>
      <c r="F43" t="s">
        <v>166</v>
      </c>
      <c r="G4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20</v>
      </c>
      <c r="H43">
        <v>0.5</v>
      </c>
      <c r="I43">
        <v>0.1</v>
      </c>
      <c r="J43">
        <v>74</v>
      </c>
      <c r="L43" s="112" t="s">
        <v>622</v>
      </c>
    </row>
    <row r="44" spans="1:12" x14ac:dyDescent="0.35">
      <c r="A44" s="105">
        <v>61</v>
      </c>
      <c r="B44" s="93" t="s">
        <v>73</v>
      </c>
      <c r="C44" s="93" t="s">
        <v>70</v>
      </c>
      <c r="D44" t="s">
        <v>656</v>
      </c>
      <c r="E44" t="s">
        <v>22</v>
      </c>
      <c r="F44" t="s">
        <v>167</v>
      </c>
      <c r="G4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19</v>
      </c>
      <c r="H44">
        <v>0.5</v>
      </c>
      <c r="I44">
        <v>0.1</v>
      </c>
      <c r="J44">
        <v>74</v>
      </c>
      <c r="L44" s="112" t="s">
        <v>622</v>
      </c>
    </row>
    <row r="45" spans="1:12" x14ac:dyDescent="0.35">
      <c r="A45" s="93">
        <v>61</v>
      </c>
      <c r="B45" s="93" t="s">
        <v>73</v>
      </c>
      <c r="C45" s="93" t="s">
        <v>70</v>
      </c>
      <c r="D45" t="s">
        <v>656</v>
      </c>
      <c r="E45" t="s">
        <v>22</v>
      </c>
      <c r="F45" t="s">
        <v>169</v>
      </c>
      <c r="G4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11</v>
      </c>
      <c r="H45">
        <v>0.33</v>
      </c>
      <c r="J45">
        <v>74</v>
      </c>
      <c r="L45" s="112" t="s">
        <v>622</v>
      </c>
    </row>
    <row r="46" spans="1:12" x14ac:dyDescent="0.35">
      <c r="A46" s="93">
        <v>61</v>
      </c>
      <c r="B46" s="93" t="s">
        <v>73</v>
      </c>
      <c r="C46" s="93" t="s">
        <v>70</v>
      </c>
      <c r="D46" t="s">
        <v>656</v>
      </c>
      <c r="E46" t="s">
        <v>22</v>
      </c>
      <c r="F46" t="s">
        <v>170</v>
      </c>
      <c r="G4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22</v>
      </c>
      <c r="H46">
        <v>0.5</v>
      </c>
      <c r="I46">
        <v>0.4</v>
      </c>
      <c r="J46">
        <v>74</v>
      </c>
      <c r="L46" s="112" t="s">
        <v>622</v>
      </c>
    </row>
    <row r="47" spans="1:12" x14ac:dyDescent="0.35">
      <c r="A47" s="105">
        <v>61</v>
      </c>
      <c r="B47" s="93" t="s">
        <v>73</v>
      </c>
      <c r="C47" s="93" t="s">
        <v>70</v>
      </c>
      <c r="D47" t="s">
        <v>656</v>
      </c>
      <c r="E47" t="s">
        <v>22</v>
      </c>
      <c r="F47" t="s">
        <v>171</v>
      </c>
      <c r="G4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4</v>
      </c>
      <c r="H47">
        <v>0.34</v>
      </c>
      <c r="J47">
        <v>74</v>
      </c>
      <c r="L47" s="112" t="s">
        <v>622</v>
      </c>
    </row>
    <row r="48" spans="1:12" x14ac:dyDescent="0.35">
      <c r="A48" s="93">
        <v>61</v>
      </c>
      <c r="B48" s="93" t="s">
        <v>73</v>
      </c>
      <c r="C48" s="93" t="s">
        <v>70</v>
      </c>
      <c r="D48" t="s">
        <v>656</v>
      </c>
      <c r="E48" t="s">
        <v>22</v>
      </c>
      <c r="F48" t="s">
        <v>175</v>
      </c>
      <c r="G4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21</v>
      </c>
      <c r="H48">
        <v>0.5</v>
      </c>
      <c r="I48">
        <v>0.4</v>
      </c>
      <c r="J48">
        <v>74</v>
      </c>
      <c r="L48" s="112" t="s">
        <v>622</v>
      </c>
    </row>
    <row r="49" spans="1:12" x14ac:dyDescent="0.35">
      <c r="A49" s="93">
        <v>61</v>
      </c>
      <c r="B49" s="93" t="s">
        <v>73</v>
      </c>
      <c r="C49" s="93" t="s">
        <v>70</v>
      </c>
      <c r="D49" t="s">
        <v>658</v>
      </c>
      <c r="E49" t="s">
        <v>22</v>
      </c>
      <c r="F49" t="s">
        <v>140</v>
      </c>
      <c r="G4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288</v>
      </c>
      <c r="H49">
        <v>4</v>
      </c>
      <c r="J49">
        <v>116</v>
      </c>
      <c r="K49" t="s">
        <v>659</v>
      </c>
      <c r="L49" s="112" t="s">
        <v>622</v>
      </c>
    </row>
    <row r="50" spans="1:12" x14ac:dyDescent="0.35">
      <c r="A50" s="93">
        <v>61</v>
      </c>
      <c r="B50" s="93" t="s">
        <v>73</v>
      </c>
      <c r="C50" s="93" t="s">
        <v>70</v>
      </c>
      <c r="D50" t="s">
        <v>658</v>
      </c>
      <c r="E50" t="s">
        <v>22</v>
      </c>
      <c r="F50" t="s">
        <v>143</v>
      </c>
      <c r="G5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62</v>
      </c>
      <c r="H50">
        <v>3</v>
      </c>
      <c r="J50">
        <v>54</v>
      </c>
      <c r="L50" s="112" t="s">
        <v>622</v>
      </c>
    </row>
    <row r="51" spans="1:12" x14ac:dyDescent="0.35">
      <c r="A51" s="93">
        <v>61</v>
      </c>
      <c r="B51" s="93" t="s">
        <v>73</v>
      </c>
      <c r="C51" s="93" t="s">
        <v>70</v>
      </c>
      <c r="D51" t="s">
        <v>658</v>
      </c>
      <c r="E51" t="s">
        <v>22</v>
      </c>
      <c r="F51" t="s">
        <v>143</v>
      </c>
      <c r="G5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253</v>
      </c>
      <c r="H51">
        <v>9</v>
      </c>
      <c r="I51">
        <v>12</v>
      </c>
      <c r="J51">
        <v>74</v>
      </c>
      <c r="L51" s="112" t="s">
        <v>622</v>
      </c>
    </row>
    <row r="52" spans="1:12" x14ac:dyDescent="0.35">
      <c r="A52" s="105">
        <v>61</v>
      </c>
      <c r="B52" s="93" t="s">
        <v>73</v>
      </c>
      <c r="C52" s="93" t="s">
        <v>70</v>
      </c>
      <c r="D52" t="s">
        <v>658</v>
      </c>
      <c r="E52" t="s">
        <v>22</v>
      </c>
      <c r="F52" t="s">
        <v>146</v>
      </c>
      <c r="G5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255</v>
      </c>
      <c r="H52">
        <v>4</v>
      </c>
      <c r="J52">
        <v>116</v>
      </c>
      <c r="K52" t="s">
        <v>659</v>
      </c>
      <c r="L52" s="112" t="s">
        <v>622</v>
      </c>
    </row>
    <row r="53" spans="1:12" x14ac:dyDescent="0.35">
      <c r="A53" s="93">
        <v>61</v>
      </c>
      <c r="B53" s="93" t="s">
        <v>73</v>
      </c>
      <c r="C53" s="93" t="s">
        <v>70</v>
      </c>
      <c r="D53" t="s">
        <v>658</v>
      </c>
      <c r="E53" t="s">
        <v>22</v>
      </c>
      <c r="F53" t="s">
        <v>149</v>
      </c>
      <c r="G5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141</v>
      </c>
      <c r="H53">
        <v>4</v>
      </c>
      <c r="I53">
        <v>6</v>
      </c>
      <c r="J53">
        <v>84</v>
      </c>
      <c r="L53" s="112" t="s">
        <v>622</v>
      </c>
    </row>
    <row r="54" spans="1:12" x14ac:dyDescent="0.35">
      <c r="A54" s="105">
        <v>61</v>
      </c>
      <c r="B54" s="93" t="s">
        <v>73</v>
      </c>
      <c r="C54" s="93" t="s">
        <v>70</v>
      </c>
      <c r="D54" t="s">
        <v>658</v>
      </c>
      <c r="E54" t="s">
        <v>22</v>
      </c>
      <c r="F54" t="s">
        <v>149</v>
      </c>
      <c r="G5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124</v>
      </c>
      <c r="H54">
        <v>4</v>
      </c>
      <c r="J54">
        <v>74</v>
      </c>
      <c r="L54" s="112" t="s">
        <v>622</v>
      </c>
    </row>
    <row r="55" spans="1:12" x14ac:dyDescent="0.35">
      <c r="A55" s="93">
        <v>61</v>
      </c>
      <c r="B55" s="93" t="s">
        <v>73</v>
      </c>
      <c r="C55" s="93" t="s">
        <v>70</v>
      </c>
      <c r="D55" t="s">
        <v>658</v>
      </c>
      <c r="E55" t="s">
        <v>22</v>
      </c>
      <c r="F55" t="s">
        <v>155</v>
      </c>
      <c r="G5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189</v>
      </c>
      <c r="H55">
        <v>5</v>
      </c>
      <c r="I55">
        <v>6</v>
      </c>
      <c r="J55">
        <v>74</v>
      </c>
      <c r="L55" s="112" t="s">
        <v>622</v>
      </c>
    </row>
    <row r="56" spans="1:12" x14ac:dyDescent="0.35">
      <c r="A56" s="105">
        <v>61</v>
      </c>
      <c r="B56" s="93" t="s">
        <v>73</v>
      </c>
      <c r="C56" s="93" t="s">
        <v>70</v>
      </c>
      <c r="D56" t="s">
        <v>658</v>
      </c>
      <c r="E56" t="s">
        <v>22</v>
      </c>
      <c r="F56" t="s">
        <v>158</v>
      </c>
      <c r="G5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88</v>
      </c>
      <c r="H56">
        <v>2</v>
      </c>
      <c r="J56">
        <v>94</v>
      </c>
      <c r="L56" s="112" t="s">
        <v>622</v>
      </c>
    </row>
    <row r="57" spans="1:12" x14ac:dyDescent="0.35">
      <c r="A57" s="93">
        <v>61</v>
      </c>
      <c r="B57" s="93" t="s">
        <v>73</v>
      </c>
      <c r="C57" s="93" t="s">
        <v>70</v>
      </c>
      <c r="D57" t="s">
        <v>658</v>
      </c>
      <c r="E57" t="s">
        <v>22</v>
      </c>
      <c r="F57" t="s">
        <v>158</v>
      </c>
      <c r="G5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90</v>
      </c>
      <c r="H57">
        <v>3</v>
      </c>
      <c r="J57">
        <v>64</v>
      </c>
      <c r="L57" s="112" t="s">
        <v>622</v>
      </c>
    </row>
    <row r="58" spans="1:12" x14ac:dyDescent="0.35">
      <c r="A58" s="93">
        <v>61</v>
      </c>
      <c r="B58" s="93" t="s">
        <v>73</v>
      </c>
      <c r="C58" s="93" t="s">
        <v>70</v>
      </c>
      <c r="D58" t="s">
        <v>658</v>
      </c>
      <c r="E58" t="s">
        <v>22</v>
      </c>
      <c r="F58" t="s">
        <v>160</v>
      </c>
      <c r="G5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44</v>
      </c>
      <c r="H58">
        <v>1</v>
      </c>
      <c r="J58">
        <v>74</v>
      </c>
      <c r="L58" s="112" t="s">
        <v>622</v>
      </c>
    </row>
    <row r="59" spans="1:12" x14ac:dyDescent="0.35">
      <c r="A59" s="93">
        <v>61</v>
      </c>
      <c r="B59" s="93" t="s">
        <v>73</v>
      </c>
      <c r="C59" s="93" t="s">
        <v>70</v>
      </c>
      <c r="D59" t="s">
        <v>658</v>
      </c>
      <c r="E59" t="s">
        <v>22</v>
      </c>
      <c r="F59" t="s">
        <v>160</v>
      </c>
      <c r="G5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81</v>
      </c>
      <c r="H59">
        <v>3</v>
      </c>
      <c r="J59">
        <v>46</v>
      </c>
      <c r="L59" s="112" t="s">
        <v>622</v>
      </c>
    </row>
    <row r="60" spans="1:12" x14ac:dyDescent="0.35">
      <c r="A60" s="93">
        <v>61</v>
      </c>
      <c r="B60" s="93" t="s">
        <v>73</v>
      </c>
      <c r="C60" s="93" t="s">
        <v>70</v>
      </c>
      <c r="D60" t="s">
        <v>658</v>
      </c>
      <c r="E60" t="s">
        <v>22</v>
      </c>
      <c r="F60" t="s">
        <v>163</v>
      </c>
      <c r="G6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24</v>
      </c>
      <c r="H60">
        <v>1</v>
      </c>
      <c r="J60">
        <v>46</v>
      </c>
      <c r="L60" s="112" t="s">
        <v>622</v>
      </c>
    </row>
    <row r="61" spans="1:12" x14ac:dyDescent="0.35">
      <c r="A61" s="105">
        <v>61</v>
      </c>
      <c r="B61" s="93" t="s">
        <v>73</v>
      </c>
      <c r="C61" s="93" t="s">
        <v>70</v>
      </c>
      <c r="D61" t="s">
        <v>658</v>
      </c>
      <c r="E61" t="s">
        <v>22</v>
      </c>
      <c r="F61" t="s">
        <v>166</v>
      </c>
      <c r="G6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204</v>
      </c>
      <c r="H61">
        <v>5</v>
      </c>
      <c r="J61">
        <v>74</v>
      </c>
      <c r="L61" s="112" t="s">
        <v>622</v>
      </c>
    </row>
    <row r="62" spans="1:12" x14ac:dyDescent="0.35">
      <c r="A62" s="93">
        <v>61</v>
      </c>
      <c r="B62" s="93" t="s">
        <v>73</v>
      </c>
      <c r="C62" s="93" t="s">
        <v>70</v>
      </c>
      <c r="D62" t="s">
        <v>658</v>
      </c>
      <c r="E62" t="s">
        <v>22</v>
      </c>
      <c r="F62" t="s">
        <v>167</v>
      </c>
      <c r="G6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74</v>
      </c>
      <c r="H62">
        <v>2</v>
      </c>
      <c r="J62">
        <v>74</v>
      </c>
      <c r="L62" s="112" t="s">
        <v>622</v>
      </c>
    </row>
    <row r="63" spans="1:12" x14ac:dyDescent="0.35">
      <c r="A63" s="105">
        <v>61</v>
      </c>
      <c r="B63" s="93" t="s">
        <v>73</v>
      </c>
      <c r="C63" s="93" t="s">
        <v>70</v>
      </c>
      <c r="D63" t="s">
        <v>658</v>
      </c>
      <c r="E63" t="s">
        <v>22</v>
      </c>
      <c r="F63" t="s">
        <v>169</v>
      </c>
      <c r="G6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102</v>
      </c>
      <c r="H63">
        <v>3</v>
      </c>
      <c r="J63">
        <v>74</v>
      </c>
      <c r="L63" s="112" t="s">
        <v>622</v>
      </c>
    </row>
    <row r="64" spans="1:12" x14ac:dyDescent="0.35">
      <c r="A64" s="93">
        <v>61</v>
      </c>
      <c r="B64" s="93" t="s">
        <v>73</v>
      </c>
      <c r="C64" s="93" t="s">
        <v>70</v>
      </c>
      <c r="D64" t="s">
        <v>658</v>
      </c>
      <c r="E64" t="s">
        <v>22</v>
      </c>
      <c r="F64" t="s">
        <v>170</v>
      </c>
      <c r="G6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50</v>
      </c>
      <c r="H64">
        <v>1</v>
      </c>
      <c r="J64">
        <v>84</v>
      </c>
      <c r="L64" s="112" t="s">
        <v>622</v>
      </c>
    </row>
    <row r="65" spans="1:12" x14ac:dyDescent="0.35">
      <c r="A65" s="93">
        <v>61</v>
      </c>
      <c r="B65" s="93" t="s">
        <v>73</v>
      </c>
      <c r="C65" s="93" t="s">
        <v>70</v>
      </c>
      <c r="D65" t="s">
        <v>658</v>
      </c>
      <c r="E65" t="s">
        <v>22</v>
      </c>
      <c r="F65" t="s">
        <v>172</v>
      </c>
      <c r="G6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19</v>
      </c>
      <c r="H65">
        <v>0.5</v>
      </c>
      <c r="J65">
        <v>84</v>
      </c>
      <c r="L65" s="112" t="s">
        <v>622</v>
      </c>
    </row>
    <row r="66" spans="1:12" x14ac:dyDescent="0.35">
      <c r="A66" s="93">
        <v>61</v>
      </c>
      <c r="B66" s="93" t="s">
        <v>73</v>
      </c>
      <c r="C66" s="93" t="s">
        <v>70</v>
      </c>
      <c r="D66" t="s">
        <v>658</v>
      </c>
      <c r="E66" t="s">
        <v>22</v>
      </c>
      <c r="F66" t="s">
        <v>173</v>
      </c>
      <c r="G6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47</v>
      </c>
      <c r="H66">
        <v>3</v>
      </c>
      <c r="J66">
        <v>37</v>
      </c>
      <c r="L66" s="112" t="s">
        <v>622</v>
      </c>
    </row>
    <row r="67" spans="1:12" x14ac:dyDescent="0.35">
      <c r="A67" s="93">
        <v>61</v>
      </c>
      <c r="B67" s="93" t="s">
        <v>73</v>
      </c>
      <c r="C67" s="93" t="s">
        <v>70</v>
      </c>
      <c r="D67" t="s">
        <v>658</v>
      </c>
      <c r="E67" t="s">
        <v>22</v>
      </c>
      <c r="F67" t="s">
        <v>174</v>
      </c>
      <c r="G6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43</v>
      </c>
      <c r="H67">
        <v>1.5</v>
      </c>
      <c r="J67">
        <v>74</v>
      </c>
      <c r="L67" s="112" t="s">
        <v>622</v>
      </c>
    </row>
    <row r="68" spans="1:12" x14ac:dyDescent="0.35">
      <c r="A68" s="105">
        <v>61</v>
      </c>
      <c r="B68" s="93" t="s">
        <v>73</v>
      </c>
      <c r="C68" s="93" t="s">
        <v>70</v>
      </c>
      <c r="D68" t="s">
        <v>658</v>
      </c>
      <c r="E68" t="s">
        <v>22</v>
      </c>
      <c r="F68" t="s">
        <v>175</v>
      </c>
      <c r="G6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83</v>
      </c>
      <c r="H68">
        <v>2</v>
      </c>
      <c r="J68">
        <v>74</v>
      </c>
      <c r="L68" s="112" t="s">
        <v>622</v>
      </c>
    </row>
    <row r="69" spans="1:12" x14ac:dyDescent="0.35">
      <c r="A69" s="93">
        <v>61</v>
      </c>
      <c r="B69" s="93" t="s">
        <v>73</v>
      </c>
      <c r="C69" s="93" t="s">
        <v>70</v>
      </c>
      <c r="D69" t="s">
        <v>658</v>
      </c>
      <c r="E69" t="s">
        <v>22</v>
      </c>
      <c r="F69" t="s">
        <v>176</v>
      </c>
      <c r="G6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99</v>
      </c>
      <c r="H69">
        <v>2</v>
      </c>
      <c r="J69">
        <v>74</v>
      </c>
      <c r="L69" s="112" t="s">
        <v>622</v>
      </c>
    </row>
    <row r="70" spans="1:12" x14ac:dyDescent="0.35">
      <c r="A70" s="105">
        <v>61</v>
      </c>
      <c r="B70" s="93" t="s">
        <v>73</v>
      </c>
      <c r="C70" s="93" t="s">
        <v>70</v>
      </c>
      <c r="D70" t="s">
        <v>660</v>
      </c>
      <c r="G7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  <c r="K70" t="s">
        <v>661</v>
      </c>
      <c r="L70" s="112"/>
    </row>
    <row r="71" spans="1:12" x14ac:dyDescent="0.35">
      <c r="A71" s="93">
        <v>61</v>
      </c>
      <c r="B71" s="93" t="s">
        <v>73</v>
      </c>
      <c r="C71" s="93" t="s">
        <v>70</v>
      </c>
      <c r="D71" t="s">
        <v>662</v>
      </c>
      <c r="G7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180</v>
      </c>
      <c r="H71">
        <v>6</v>
      </c>
      <c r="J71">
        <v>50</v>
      </c>
      <c r="L71" s="112">
        <v>0.3</v>
      </c>
    </row>
    <row r="72" spans="1:12" x14ac:dyDescent="0.35">
      <c r="A72" s="93">
        <v>61</v>
      </c>
      <c r="B72" s="93" t="s">
        <v>73</v>
      </c>
      <c r="C72" s="93" t="s">
        <v>70</v>
      </c>
      <c r="D72" t="s">
        <v>663</v>
      </c>
      <c r="G7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835</v>
      </c>
      <c r="H72">
        <v>12</v>
      </c>
      <c r="J72">
        <v>116</v>
      </c>
      <c r="K72" t="s">
        <v>664</v>
      </c>
      <c r="L72" s="112"/>
    </row>
    <row r="73" spans="1:12" x14ac:dyDescent="0.35">
      <c r="A73" s="93">
        <v>61</v>
      </c>
      <c r="B73" s="93" t="s">
        <v>73</v>
      </c>
      <c r="C73" s="93" t="s">
        <v>70</v>
      </c>
      <c r="D73" t="s">
        <v>663</v>
      </c>
      <c r="G7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444</v>
      </c>
      <c r="H73">
        <v>10</v>
      </c>
      <c r="J73">
        <v>74</v>
      </c>
      <c r="L73" s="112"/>
    </row>
    <row r="74" spans="1:12" x14ac:dyDescent="0.35">
      <c r="A74" s="93">
        <v>61</v>
      </c>
      <c r="B74" s="93" t="s">
        <v>73</v>
      </c>
      <c r="C74" s="93" t="s">
        <v>70</v>
      </c>
      <c r="D74" t="s">
        <v>665</v>
      </c>
      <c r="G7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696</v>
      </c>
      <c r="H74">
        <v>10</v>
      </c>
      <c r="J74">
        <v>116</v>
      </c>
      <c r="K74" t="s">
        <v>666</v>
      </c>
      <c r="L74" s="112"/>
    </row>
    <row r="75" spans="1:12" x14ac:dyDescent="0.35">
      <c r="A75" s="105">
        <v>61</v>
      </c>
      <c r="B75" s="93" t="s">
        <v>73</v>
      </c>
      <c r="C75" s="93" t="s">
        <v>70</v>
      </c>
      <c r="D75" t="s">
        <v>667</v>
      </c>
      <c r="G7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  <c r="K75" t="s">
        <v>668</v>
      </c>
      <c r="L75" s="112"/>
    </row>
    <row r="76" spans="1:12" x14ac:dyDescent="0.35">
      <c r="A76" s="93">
        <v>61</v>
      </c>
      <c r="B76" s="93" t="s">
        <v>73</v>
      </c>
      <c r="C76" s="93" t="s">
        <v>70</v>
      </c>
      <c r="D76" t="s">
        <v>669</v>
      </c>
      <c r="G7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626</v>
      </c>
      <c r="H76">
        <v>9</v>
      </c>
      <c r="J76">
        <v>116</v>
      </c>
      <c r="K76" t="s">
        <v>670</v>
      </c>
      <c r="L76" s="112"/>
    </row>
    <row r="77" spans="1:12" x14ac:dyDescent="0.35">
      <c r="A77" s="105">
        <v>61</v>
      </c>
      <c r="B77" s="93" t="s">
        <v>73</v>
      </c>
      <c r="C77" s="93" t="s">
        <v>70</v>
      </c>
      <c r="D77" t="s">
        <v>375</v>
      </c>
      <c r="G7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46</v>
      </c>
      <c r="H77">
        <v>1</v>
      </c>
      <c r="J77">
        <v>77</v>
      </c>
      <c r="K77" t="s">
        <v>671</v>
      </c>
    </row>
    <row r="78" spans="1:12" x14ac:dyDescent="0.35">
      <c r="A78" s="93">
        <v>61</v>
      </c>
      <c r="B78" s="93" t="s">
        <v>73</v>
      </c>
      <c r="C78" s="93" t="s">
        <v>70</v>
      </c>
      <c r="D78" t="s">
        <v>280</v>
      </c>
      <c r="G7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222</v>
      </c>
      <c r="H78">
        <v>5</v>
      </c>
      <c r="J78">
        <v>74</v>
      </c>
    </row>
    <row r="79" spans="1:12" x14ac:dyDescent="0.35">
      <c r="A79" s="93" t="str">
        <f>IFERROR(VLOOKUP(B79,Pobočky!$A$1:$C$45,3,FALSE)," ")</f>
        <v xml:space="preserve"> </v>
      </c>
      <c r="B79" s="93"/>
      <c r="C79" s="93" t="str">
        <f>IFERROR(VLOOKUP(B79,Pobočky!$A$1:$C$45,2,FALSE)," ")</f>
        <v xml:space="preserve"> </v>
      </c>
      <c r="G7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80" spans="1:12" x14ac:dyDescent="0.35">
      <c r="A80" s="93" t="str">
        <f>IFERROR(VLOOKUP(B80,Pobočky!$A$1:$C$45,3,FALSE)," ")</f>
        <v xml:space="preserve"> </v>
      </c>
      <c r="B80" s="93"/>
      <c r="C80" s="93" t="str">
        <f>IFERROR(VLOOKUP(B80,Pobočky!$A$1:$C$45,2,FALSE)," ")</f>
        <v xml:space="preserve"> </v>
      </c>
      <c r="G8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81" spans="1:7" x14ac:dyDescent="0.35">
      <c r="A81" s="93" t="str">
        <f>IFERROR(VLOOKUP(B81,Pobočky!$A$1:$C$45,3,FALSE)," ")</f>
        <v xml:space="preserve"> </v>
      </c>
      <c r="B81" s="93"/>
      <c r="C81" s="93" t="str">
        <f>IFERROR(VLOOKUP(B81,Pobočky!$A$1:$C$45,2,FALSE)," ")</f>
        <v xml:space="preserve"> </v>
      </c>
      <c r="G8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82" spans="1:7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  <c r="G8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83" spans="1:7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  <c r="G8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84" spans="1:7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G8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85" spans="1:7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86" spans="1:7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87" spans="1:7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88" spans="1:7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89" spans="1:7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90" spans="1:7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91" spans="1:7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92" spans="1:7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93" spans="1:7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94" spans="1:7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95" spans="1:7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96" spans="1:7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  <row r="411" spans="1:7" x14ac:dyDescent="0.35">
      <c r="A411" s="105" t="str">
        <f>IFERROR(VLOOKUP(B411,Pobočky!$A$1:$C$45,3,FALSE)," ")</f>
        <v xml:space="preserve"> </v>
      </c>
      <c r="B411" s="105"/>
      <c r="C411" s="105" t="str">
        <f>IFERROR(VLOOKUP(B411,Pobočky!$A$1:$C$45,2,FALSE)," ")</f>
        <v xml:space="preserve"> </v>
      </c>
      <c r="G411">
        <f>ROUND(Tabulka5789101112131415161718192021222324252627282930313233[[#This Row],[Kapacita - počet polic]]*Tabulka5789101112131415161718192021222324252627282930313233[[#This Row],[Kapacita - rozměr polic]]*IFERROR(VLOOKUP(Tabulka5789101112131415161718192021222324252627282930313233[[#This Row],[Označení]],OCHy[#All],2,FALSE),0.6),0)</f>
        <v>0</v>
      </c>
    </row>
  </sheetData>
  <dataValidations count="2">
    <dataValidation type="list" allowBlank="1" showInputMessage="1" showErrorMessage="1" sqref="L2:L411">
      <formula1>"0 %,10 %,20 %,30 %,40 %,50 %,60 %,70 %,80 %,90 %,100 %"</formula1>
    </dataValidation>
    <dataValidation type="list" allowBlank="1" showInputMessage="1" showErrorMessage="1" sqref="E2:E411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B2:B411</xm:sqref>
        </x14:dataValidation>
        <x14:dataValidation type="list" allowBlank="1" showInputMessage="1" showErrorMessage="1">
          <x14:formula1>
            <xm:f>Označení!$F$2:$F$50</xm:f>
          </x14:formula1>
          <xm:sqref>F2:F411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16"/>
  <sheetViews>
    <sheetView topLeftCell="D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14.54296875" customWidth="1"/>
    <col min="6" max="6" width="60" bestFit="1" customWidth="1"/>
    <col min="7" max="7" width="16.26953125" bestFit="1" customWidth="1"/>
    <col min="8" max="8" width="21.0898437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v>56</v>
      </c>
      <c r="B2" s="93" t="s">
        <v>38</v>
      </c>
      <c r="C2" s="93" t="s">
        <v>70</v>
      </c>
      <c r="D2" s="93" t="s">
        <v>39</v>
      </c>
      <c r="E2" s="93" t="s">
        <v>20</v>
      </c>
      <c r="F2" t="s">
        <v>130</v>
      </c>
      <c r="G2" s="9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7213</v>
      </c>
      <c r="H2" s="93">
        <v>161</v>
      </c>
      <c r="I2" s="93"/>
      <c r="J2" s="93">
        <v>80</v>
      </c>
      <c r="K2" s="93"/>
      <c r="L2" s="112" t="s">
        <v>622</v>
      </c>
    </row>
    <row r="3" spans="1:12" x14ac:dyDescent="0.35">
      <c r="A3" s="105">
        <v>56</v>
      </c>
      <c r="B3" s="93" t="s">
        <v>38</v>
      </c>
      <c r="C3" s="105" t="s">
        <v>70</v>
      </c>
      <c r="D3" s="106" t="s">
        <v>39</v>
      </c>
      <c r="E3" s="106" t="s">
        <v>20</v>
      </c>
      <c r="F3" s="106" t="s">
        <v>186</v>
      </c>
      <c r="G3" s="10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  <c r="H3" s="106">
        <v>35</v>
      </c>
      <c r="I3" s="106"/>
      <c r="J3" s="106">
        <v>80</v>
      </c>
      <c r="K3" s="106"/>
      <c r="L3" s="112" t="s">
        <v>622</v>
      </c>
    </row>
    <row r="4" spans="1:12" x14ac:dyDescent="0.35">
      <c r="A4" s="93">
        <v>56</v>
      </c>
      <c r="B4" s="93" t="s">
        <v>38</v>
      </c>
      <c r="C4" s="93" t="s">
        <v>70</v>
      </c>
      <c r="D4" t="s">
        <v>39</v>
      </c>
      <c r="E4" t="s">
        <v>20</v>
      </c>
      <c r="F4" t="s">
        <v>194</v>
      </c>
      <c r="G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  <c r="H4">
        <v>20</v>
      </c>
      <c r="J4">
        <v>80</v>
      </c>
      <c r="L4" s="112" t="s">
        <v>622</v>
      </c>
    </row>
    <row r="5" spans="1:12" x14ac:dyDescent="0.35">
      <c r="A5" s="93">
        <v>56</v>
      </c>
      <c r="B5" s="93" t="s">
        <v>38</v>
      </c>
      <c r="C5" s="93" t="s">
        <v>70</v>
      </c>
      <c r="D5" t="s">
        <v>39</v>
      </c>
      <c r="E5" t="s">
        <v>20</v>
      </c>
      <c r="F5" t="s">
        <v>180</v>
      </c>
      <c r="G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864</v>
      </c>
      <c r="H5">
        <v>36</v>
      </c>
      <c r="J5">
        <v>80</v>
      </c>
      <c r="L5" s="112" t="s">
        <v>622</v>
      </c>
    </row>
    <row r="6" spans="1:12" x14ac:dyDescent="0.35">
      <c r="A6" s="93">
        <v>56</v>
      </c>
      <c r="B6" s="93" t="s">
        <v>38</v>
      </c>
      <c r="C6" s="93" t="s">
        <v>70</v>
      </c>
      <c r="D6" t="s">
        <v>39</v>
      </c>
      <c r="E6" s="93" t="s">
        <v>20</v>
      </c>
      <c r="F6" t="s">
        <v>191</v>
      </c>
      <c r="G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  <c r="H6">
        <v>5</v>
      </c>
      <c r="J6">
        <v>80</v>
      </c>
      <c r="L6" s="112" t="s">
        <v>622</v>
      </c>
    </row>
    <row r="7" spans="1:12" x14ac:dyDescent="0.35">
      <c r="A7" s="93">
        <v>56</v>
      </c>
      <c r="B7" s="93" t="s">
        <v>38</v>
      </c>
      <c r="C7" s="93" t="s">
        <v>70</v>
      </c>
      <c r="D7" t="s">
        <v>39</v>
      </c>
      <c r="E7" s="106" t="s">
        <v>20</v>
      </c>
      <c r="F7" t="s">
        <v>181</v>
      </c>
      <c r="G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2280</v>
      </c>
      <c r="H7">
        <v>95</v>
      </c>
      <c r="J7">
        <v>80</v>
      </c>
      <c r="L7" s="112" t="s">
        <v>622</v>
      </c>
    </row>
    <row r="8" spans="1:12" x14ac:dyDescent="0.35">
      <c r="A8" s="93">
        <v>56</v>
      </c>
      <c r="B8" s="93" t="s">
        <v>38</v>
      </c>
      <c r="C8" s="105" t="s">
        <v>70</v>
      </c>
      <c r="D8" t="s">
        <v>39</v>
      </c>
      <c r="E8" t="s">
        <v>20</v>
      </c>
      <c r="F8" t="s">
        <v>192</v>
      </c>
      <c r="G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384</v>
      </c>
      <c r="H8">
        <v>15</v>
      </c>
      <c r="J8">
        <v>80</v>
      </c>
      <c r="L8" s="112" t="s">
        <v>622</v>
      </c>
    </row>
    <row r="9" spans="1:12" x14ac:dyDescent="0.35">
      <c r="A9" s="93">
        <v>56</v>
      </c>
      <c r="B9" s="93" t="s">
        <v>38</v>
      </c>
      <c r="C9" s="93" t="s">
        <v>70</v>
      </c>
      <c r="D9" t="s">
        <v>39</v>
      </c>
      <c r="E9" t="s">
        <v>20</v>
      </c>
      <c r="F9" t="s">
        <v>193</v>
      </c>
      <c r="G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620</v>
      </c>
      <c r="H9">
        <v>25</v>
      </c>
      <c r="J9">
        <v>80</v>
      </c>
      <c r="L9" s="112" t="s">
        <v>622</v>
      </c>
    </row>
    <row r="10" spans="1:12" x14ac:dyDescent="0.35">
      <c r="A10" s="93">
        <v>56</v>
      </c>
      <c r="B10" s="93" t="s">
        <v>38</v>
      </c>
      <c r="C10" s="93" t="s">
        <v>70</v>
      </c>
      <c r="D10" t="s">
        <v>39</v>
      </c>
      <c r="E10" s="93" t="s">
        <v>20</v>
      </c>
      <c r="F10" t="s">
        <v>183</v>
      </c>
      <c r="G1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922</v>
      </c>
      <c r="H10">
        <v>36</v>
      </c>
      <c r="J10">
        <v>80</v>
      </c>
      <c r="L10" s="112" t="s">
        <v>622</v>
      </c>
    </row>
    <row r="11" spans="1:12" x14ac:dyDescent="0.35">
      <c r="A11" s="93">
        <v>56</v>
      </c>
      <c r="B11" s="93" t="s">
        <v>38</v>
      </c>
      <c r="C11" s="93" t="s">
        <v>70</v>
      </c>
      <c r="D11" t="s">
        <v>39</v>
      </c>
      <c r="E11" s="106" t="s">
        <v>20</v>
      </c>
      <c r="F11" t="s">
        <v>188</v>
      </c>
      <c r="G1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134</v>
      </c>
      <c r="H11">
        <v>4</v>
      </c>
      <c r="J11">
        <v>80</v>
      </c>
      <c r="L11" s="112" t="s">
        <v>622</v>
      </c>
    </row>
    <row r="12" spans="1:12" x14ac:dyDescent="0.35">
      <c r="A12" s="93">
        <v>56</v>
      </c>
      <c r="B12" s="93" t="s">
        <v>38</v>
      </c>
      <c r="C12" s="93" t="s">
        <v>70</v>
      </c>
      <c r="D12" t="s">
        <v>39</v>
      </c>
      <c r="E12" t="s">
        <v>20</v>
      </c>
      <c r="F12" t="s">
        <v>261</v>
      </c>
      <c r="G1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162</v>
      </c>
      <c r="H12">
        <v>3</v>
      </c>
      <c r="J12">
        <v>90</v>
      </c>
      <c r="K12" t="s">
        <v>266</v>
      </c>
      <c r="L12" s="112" t="s">
        <v>622</v>
      </c>
    </row>
    <row r="13" spans="1:12" x14ac:dyDescent="0.35">
      <c r="A13" s="93">
        <v>56</v>
      </c>
      <c r="B13" s="93" t="s">
        <v>38</v>
      </c>
      <c r="C13" s="105" t="s">
        <v>70</v>
      </c>
      <c r="D13" t="s">
        <v>39</v>
      </c>
      <c r="E13" t="s">
        <v>20</v>
      </c>
      <c r="F13" t="s">
        <v>261</v>
      </c>
      <c r="G1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576</v>
      </c>
      <c r="H13">
        <v>12</v>
      </c>
      <c r="J13">
        <v>80</v>
      </c>
      <c r="L13" s="112" t="s">
        <v>622</v>
      </c>
    </row>
    <row r="14" spans="1:12" x14ac:dyDescent="0.35">
      <c r="A14" s="93">
        <v>56</v>
      </c>
      <c r="B14" s="93" t="s">
        <v>38</v>
      </c>
      <c r="C14" s="93" t="s">
        <v>70</v>
      </c>
      <c r="D14" t="s">
        <v>39</v>
      </c>
      <c r="E14" s="93" t="s">
        <v>20</v>
      </c>
      <c r="F14" t="s">
        <v>261</v>
      </c>
      <c r="G1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324</v>
      </c>
      <c r="H14">
        <v>6</v>
      </c>
      <c r="J14">
        <v>90</v>
      </c>
      <c r="L14" s="112" t="s">
        <v>622</v>
      </c>
    </row>
    <row r="15" spans="1:12" x14ac:dyDescent="0.35">
      <c r="A15" s="93">
        <v>56</v>
      </c>
      <c r="B15" s="93" t="s">
        <v>38</v>
      </c>
      <c r="C15" s="93" t="s">
        <v>70</v>
      </c>
      <c r="D15" t="s">
        <v>39</v>
      </c>
      <c r="E15" s="106" t="s">
        <v>20</v>
      </c>
      <c r="F15" t="s">
        <v>97</v>
      </c>
      <c r="G1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16</v>
      </c>
      <c r="H15">
        <v>0.5</v>
      </c>
      <c r="J15">
        <v>90</v>
      </c>
      <c r="K15" t="s">
        <v>224</v>
      </c>
      <c r="L15" s="112" t="s">
        <v>622</v>
      </c>
    </row>
    <row r="16" spans="1:12" x14ac:dyDescent="0.35">
      <c r="A16" s="93">
        <v>56</v>
      </c>
      <c r="B16" s="93" t="s">
        <v>38</v>
      </c>
      <c r="C16" s="93" t="s">
        <v>70</v>
      </c>
      <c r="D16" t="s">
        <v>39</v>
      </c>
      <c r="E16" t="s">
        <v>20</v>
      </c>
      <c r="F16" t="s">
        <v>97</v>
      </c>
      <c r="G1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32</v>
      </c>
      <c r="H16">
        <v>1</v>
      </c>
      <c r="J16">
        <v>90</v>
      </c>
      <c r="K16" t="s">
        <v>225</v>
      </c>
      <c r="L16" s="112" t="s">
        <v>622</v>
      </c>
    </row>
    <row r="17" spans="1:12" x14ac:dyDescent="0.35">
      <c r="A17" s="93">
        <v>56</v>
      </c>
      <c r="B17" s="93" t="s">
        <v>38</v>
      </c>
      <c r="C17" s="93" t="s">
        <v>70</v>
      </c>
      <c r="D17" t="s">
        <v>39</v>
      </c>
      <c r="E17" t="s">
        <v>20</v>
      </c>
      <c r="F17" t="s">
        <v>97</v>
      </c>
      <c r="G1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32</v>
      </c>
      <c r="H17">
        <v>1</v>
      </c>
      <c r="J17">
        <v>90</v>
      </c>
      <c r="K17" t="s">
        <v>226</v>
      </c>
      <c r="L17" s="112" t="s">
        <v>622</v>
      </c>
    </row>
    <row r="18" spans="1:12" x14ac:dyDescent="0.35">
      <c r="A18" s="93">
        <v>56</v>
      </c>
      <c r="B18" s="93" t="s">
        <v>38</v>
      </c>
      <c r="C18" s="105" t="s">
        <v>70</v>
      </c>
      <c r="D18" t="s">
        <v>39</v>
      </c>
      <c r="E18" s="93" t="s">
        <v>20</v>
      </c>
      <c r="F18" t="s">
        <v>97</v>
      </c>
      <c r="G1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178</v>
      </c>
      <c r="H18">
        <v>5.5</v>
      </c>
      <c r="J18">
        <v>90</v>
      </c>
      <c r="K18" t="s">
        <v>227</v>
      </c>
      <c r="L18" s="112" t="s">
        <v>622</v>
      </c>
    </row>
    <row r="19" spans="1:12" x14ac:dyDescent="0.35">
      <c r="A19" s="93">
        <v>56</v>
      </c>
      <c r="B19" s="93" t="s">
        <v>38</v>
      </c>
      <c r="C19" s="93" t="s">
        <v>70</v>
      </c>
      <c r="D19" t="s">
        <v>39</v>
      </c>
      <c r="E19" s="106" t="s">
        <v>20</v>
      </c>
      <c r="F19" t="s">
        <v>97</v>
      </c>
      <c r="G1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10</v>
      </c>
      <c r="H19">
        <v>0.3</v>
      </c>
      <c r="J19">
        <v>90</v>
      </c>
      <c r="K19" t="s">
        <v>228</v>
      </c>
      <c r="L19" s="112" t="s">
        <v>622</v>
      </c>
    </row>
    <row r="20" spans="1:12" x14ac:dyDescent="0.35">
      <c r="A20" s="93">
        <v>56</v>
      </c>
      <c r="B20" s="93" t="s">
        <v>38</v>
      </c>
      <c r="C20" s="93" t="s">
        <v>70</v>
      </c>
      <c r="D20" t="s">
        <v>39</v>
      </c>
      <c r="E20" t="s">
        <v>20</v>
      </c>
      <c r="F20" t="s">
        <v>97</v>
      </c>
      <c r="G2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6</v>
      </c>
      <c r="H20">
        <v>0.2</v>
      </c>
      <c r="J20">
        <v>90</v>
      </c>
      <c r="K20" s="130" t="s">
        <v>120</v>
      </c>
      <c r="L20" s="112" t="s">
        <v>622</v>
      </c>
    </row>
    <row r="21" spans="1:12" x14ac:dyDescent="0.35">
      <c r="A21" s="93">
        <v>56</v>
      </c>
      <c r="B21" s="93" t="s">
        <v>38</v>
      </c>
      <c r="C21" s="93" t="s">
        <v>70</v>
      </c>
      <c r="D21" t="s">
        <v>39</v>
      </c>
      <c r="E21" t="s">
        <v>20</v>
      </c>
      <c r="F21" t="s">
        <v>130</v>
      </c>
      <c r="G2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  <c r="I21">
        <v>8</v>
      </c>
      <c r="J21">
        <v>80</v>
      </c>
      <c r="K21" t="s">
        <v>672</v>
      </c>
      <c r="L21" s="112" t="s">
        <v>622</v>
      </c>
    </row>
    <row r="22" spans="1:12" x14ac:dyDescent="0.35">
      <c r="A22" s="93">
        <v>56</v>
      </c>
      <c r="B22" s="93" t="s">
        <v>38</v>
      </c>
      <c r="C22" s="93" t="s">
        <v>70</v>
      </c>
      <c r="D22" t="s">
        <v>673</v>
      </c>
      <c r="E22" t="s">
        <v>14</v>
      </c>
      <c r="F22" t="s">
        <v>130</v>
      </c>
      <c r="G2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1792</v>
      </c>
      <c r="H22">
        <v>40</v>
      </c>
      <c r="I22">
        <v>36</v>
      </c>
      <c r="J22">
        <v>80</v>
      </c>
      <c r="K22" t="s">
        <v>34</v>
      </c>
      <c r="L22" s="112" t="s">
        <v>630</v>
      </c>
    </row>
    <row r="23" spans="1:12" x14ac:dyDescent="0.35">
      <c r="A23" s="93">
        <v>56</v>
      </c>
      <c r="B23" s="93" t="s">
        <v>38</v>
      </c>
      <c r="C23" s="93" t="s">
        <v>70</v>
      </c>
      <c r="D23" t="s">
        <v>673</v>
      </c>
      <c r="E23" t="s">
        <v>14</v>
      </c>
      <c r="F23" t="s">
        <v>130</v>
      </c>
      <c r="G2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403</v>
      </c>
      <c r="H23">
        <v>9</v>
      </c>
      <c r="J23">
        <v>80</v>
      </c>
      <c r="K23" t="s">
        <v>182</v>
      </c>
      <c r="L23" s="112" t="s">
        <v>630</v>
      </c>
    </row>
    <row r="24" spans="1:12" x14ac:dyDescent="0.35">
      <c r="A24" s="93">
        <v>56</v>
      </c>
      <c r="B24" s="93" t="s">
        <v>38</v>
      </c>
      <c r="C24" s="93" t="s">
        <v>70</v>
      </c>
      <c r="D24" t="s">
        <v>673</v>
      </c>
      <c r="E24" t="s">
        <v>14</v>
      </c>
      <c r="F24" t="s">
        <v>130</v>
      </c>
      <c r="G2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1613</v>
      </c>
      <c r="H24">
        <v>36</v>
      </c>
      <c r="I24">
        <v>40</v>
      </c>
      <c r="J24">
        <v>80</v>
      </c>
      <c r="K24" t="s">
        <v>184</v>
      </c>
      <c r="L24" s="112" t="s">
        <v>630</v>
      </c>
    </row>
    <row r="25" spans="1:12" x14ac:dyDescent="0.35">
      <c r="A25" s="93">
        <v>56</v>
      </c>
      <c r="B25" s="93" t="s">
        <v>38</v>
      </c>
      <c r="C25" s="93" t="s">
        <v>70</v>
      </c>
      <c r="D25" t="s">
        <v>673</v>
      </c>
      <c r="E25" t="s">
        <v>14</v>
      </c>
      <c r="F25" t="s">
        <v>188</v>
      </c>
      <c r="G2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403</v>
      </c>
      <c r="H25">
        <v>12</v>
      </c>
      <c r="J25">
        <v>80</v>
      </c>
      <c r="L25" s="112" t="s">
        <v>630</v>
      </c>
    </row>
    <row r="26" spans="1:12" x14ac:dyDescent="0.35">
      <c r="A26" s="93">
        <v>56</v>
      </c>
      <c r="B26" s="93" t="s">
        <v>38</v>
      </c>
      <c r="C26" s="105" t="s">
        <v>70</v>
      </c>
      <c r="D26" t="s">
        <v>673</v>
      </c>
      <c r="E26" t="s">
        <v>14</v>
      </c>
      <c r="F26" t="s">
        <v>130</v>
      </c>
      <c r="G2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269</v>
      </c>
      <c r="H26">
        <v>6</v>
      </c>
      <c r="J26">
        <v>80</v>
      </c>
      <c r="K26" t="s">
        <v>133</v>
      </c>
      <c r="L26" s="112" t="s">
        <v>630</v>
      </c>
    </row>
    <row r="27" spans="1:12" x14ac:dyDescent="0.35">
      <c r="A27" s="93">
        <v>56</v>
      </c>
      <c r="B27" s="93" t="s">
        <v>38</v>
      </c>
      <c r="C27" s="93" t="s">
        <v>70</v>
      </c>
      <c r="D27" t="s">
        <v>673</v>
      </c>
      <c r="E27" t="s">
        <v>14</v>
      </c>
      <c r="F27" t="s">
        <v>130</v>
      </c>
      <c r="G2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  <c r="I27">
        <v>4</v>
      </c>
      <c r="J27">
        <v>80</v>
      </c>
      <c r="K27" t="s">
        <v>674</v>
      </c>
      <c r="L27" s="112" t="s">
        <v>630</v>
      </c>
    </row>
    <row r="28" spans="1:12" x14ac:dyDescent="0.35">
      <c r="A28" s="93">
        <v>56</v>
      </c>
      <c r="B28" s="93" t="s">
        <v>38</v>
      </c>
      <c r="C28" s="93" t="s">
        <v>70</v>
      </c>
      <c r="D28" t="s">
        <v>673</v>
      </c>
      <c r="E28" t="s">
        <v>14</v>
      </c>
      <c r="F28" t="s">
        <v>193</v>
      </c>
      <c r="G2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223</v>
      </c>
      <c r="H28">
        <v>8</v>
      </c>
      <c r="J28">
        <v>90</v>
      </c>
      <c r="L28" s="112" t="s">
        <v>630</v>
      </c>
    </row>
    <row r="29" spans="1:12" x14ac:dyDescent="0.35">
      <c r="A29" s="93">
        <v>56</v>
      </c>
      <c r="B29" s="93" t="s">
        <v>38</v>
      </c>
      <c r="C29" s="93" t="s">
        <v>70</v>
      </c>
      <c r="D29" t="s">
        <v>673</v>
      </c>
      <c r="E29" t="s">
        <v>14</v>
      </c>
      <c r="F29" t="s">
        <v>192</v>
      </c>
      <c r="G2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29</v>
      </c>
      <c r="H29">
        <v>1</v>
      </c>
      <c r="J29">
        <v>90</v>
      </c>
      <c r="L29" s="112" t="s">
        <v>630</v>
      </c>
    </row>
    <row r="30" spans="1:12" x14ac:dyDescent="0.35">
      <c r="A30" s="93">
        <v>56</v>
      </c>
      <c r="B30" s="93" t="s">
        <v>38</v>
      </c>
      <c r="C30" s="93" t="s">
        <v>70</v>
      </c>
      <c r="D30" t="s">
        <v>673</v>
      </c>
      <c r="E30" t="s">
        <v>14</v>
      </c>
      <c r="F30" t="s">
        <v>261</v>
      </c>
      <c r="G3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192</v>
      </c>
      <c r="H30">
        <v>4</v>
      </c>
      <c r="J30">
        <v>80</v>
      </c>
      <c r="L30" s="112" t="s">
        <v>630</v>
      </c>
    </row>
    <row r="31" spans="1:12" x14ac:dyDescent="0.35">
      <c r="A31" s="93">
        <v>56</v>
      </c>
      <c r="B31" s="93" t="s">
        <v>38</v>
      </c>
      <c r="C31" s="93" t="s">
        <v>70</v>
      </c>
      <c r="D31" t="s">
        <v>673</v>
      </c>
      <c r="E31" t="s">
        <v>20</v>
      </c>
      <c r="F31" t="s">
        <v>261</v>
      </c>
      <c r="G3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48</v>
      </c>
      <c r="H31">
        <v>1</v>
      </c>
      <c r="J31">
        <v>80</v>
      </c>
      <c r="K31" t="s">
        <v>119</v>
      </c>
      <c r="L31" s="112" t="s">
        <v>622</v>
      </c>
    </row>
    <row r="32" spans="1:12" x14ac:dyDescent="0.35">
      <c r="A32" s="93">
        <v>56</v>
      </c>
      <c r="B32" s="93" t="s">
        <v>38</v>
      </c>
      <c r="C32" s="93" t="s">
        <v>70</v>
      </c>
      <c r="D32" t="s">
        <v>673</v>
      </c>
      <c r="E32" t="s">
        <v>14</v>
      </c>
      <c r="F32" t="s">
        <v>97</v>
      </c>
      <c r="G3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58</v>
      </c>
      <c r="H32">
        <v>2</v>
      </c>
      <c r="J32">
        <v>80</v>
      </c>
      <c r="K32" t="s">
        <v>675</v>
      </c>
      <c r="L32" s="112" t="s">
        <v>630</v>
      </c>
    </row>
    <row r="33" spans="1:12" x14ac:dyDescent="0.35">
      <c r="A33" s="93">
        <v>56</v>
      </c>
      <c r="B33" s="93" t="s">
        <v>38</v>
      </c>
      <c r="C33" s="105" t="s">
        <v>70</v>
      </c>
      <c r="D33" t="s">
        <v>673</v>
      </c>
      <c r="E33" t="s">
        <v>28</v>
      </c>
      <c r="F33" t="s">
        <v>140</v>
      </c>
      <c r="G3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174</v>
      </c>
      <c r="H33">
        <v>3.5</v>
      </c>
      <c r="J33">
        <v>80</v>
      </c>
      <c r="L33" s="112" t="s">
        <v>630</v>
      </c>
    </row>
    <row r="34" spans="1:12" x14ac:dyDescent="0.35">
      <c r="A34" s="93">
        <v>56</v>
      </c>
      <c r="B34" s="93" t="s">
        <v>38</v>
      </c>
      <c r="C34" s="93" t="s">
        <v>70</v>
      </c>
      <c r="D34" t="s">
        <v>673</v>
      </c>
      <c r="E34" t="s">
        <v>28</v>
      </c>
      <c r="F34" t="s">
        <v>143</v>
      </c>
      <c r="G3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152</v>
      </c>
      <c r="H34">
        <v>5</v>
      </c>
      <c r="J34">
        <v>80</v>
      </c>
      <c r="L34" s="112" t="s">
        <v>630</v>
      </c>
    </row>
    <row r="35" spans="1:12" x14ac:dyDescent="0.35">
      <c r="A35" s="93">
        <v>56</v>
      </c>
      <c r="B35" s="93" t="s">
        <v>38</v>
      </c>
      <c r="C35" s="93" t="s">
        <v>70</v>
      </c>
      <c r="D35" t="s">
        <v>673</v>
      </c>
      <c r="E35" t="s">
        <v>28</v>
      </c>
      <c r="F35" t="s">
        <v>146</v>
      </c>
      <c r="G3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132</v>
      </c>
      <c r="H35">
        <v>3</v>
      </c>
      <c r="J35">
        <v>80</v>
      </c>
      <c r="L35" s="112" t="s">
        <v>630</v>
      </c>
    </row>
    <row r="36" spans="1:12" x14ac:dyDescent="0.35">
      <c r="A36" s="93">
        <v>56</v>
      </c>
      <c r="B36" s="93" t="s">
        <v>38</v>
      </c>
      <c r="C36" s="93" t="s">
        <v>70</v>
      </c>
      <c r="D36" t="s">
        <v>673</v>
      </c>
      <c r="E36" t="s">
        <v>28</v>
      </c>
      <c r="F36" t="s">
        <v>149</v>
      </c>
      <c r="G3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17</v>
      </c>
      <c r="H36">
        <v>0.5</v>
      </c>
      <c r="J36">
        <v>80</v>
      </c>
      <c r="K36" t="s">
        <v>356</v>
      </c>
      <c r="L36" s="112" t="s">
        <v>630</v>
      </c>
    </row>
    <row r="37" spans="1:12" x14ac:dyDescent="0.35">
      <c r="A37" s="93">
        <v>56</v>
      </c>
      <c r="B37" s="93" t="s">
        <v>38</v>
      </c>
      <c r="C37" s="93" t="s">
        <v>70</v>
      </c>
      <c r="D37" t="s">
        <v>673</v>
      </c>
      <c r="E37" t="s">
        <v>28</v>
      </c>
      <c r="F37" t="s">
        <v>155</v>
      </c>
      <c r="G3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347</v>
      </c>
      <c r="H37">
        <v>8.5</v>
      </c>
      <c r="J37">
        <v>80</v>
      </c>
      <c r="L37" s="112" t="s">
        <v>630</v>
      </c>
    </row>
    <row r="38" spans="1:12" x14ac:dyDescent="0.35">
      <c r="A38" s="93">
        <v>56</v>
      </c>
      <c r="B38" s="93" t="s">
        <v>38</v>
      </c>
      <c r="C38" s="93" t="s">
        <v>70</v>
      </c>
      <c r="D38" t="s">
        <v>673</v>
      </c>
      <c r="E38" t="s">
        <v>28</v>
      </c>
      <c r="F38" t="s">
        <v>158</v>
      </c>
      <c r="G3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113</v>
      </c>
      <c r="H38">
        <v>3</v>
      </c>
      <c r="J38">
        <v>80</v>
      </c>
      <c r="L38" s="112" t="s">
        <v>630</v>
      </c>
    </row>
    <row r="39" spans="1:12" x14ac:dyDescent="0.35">
      <c r="A39" s="93">
        <v>56</v>
      </c>
      <c r="B39" s="93" t="s">
        <v>38</v>
      </c>
      <c r="C39" s="93" t="s">
        <v>70</v>
      </c>
      <c r="D39" t="s">
        <v>673</v>
      </c>
      <c r="E39" t="s">
        <v>28</v>
      </c>
      <c r="F39" t="s">
        <v>160</v>
      </c>
      <c r="G3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94</v>
      </c>
      <c r="H39">
        <v>2</v>
      </c>
      <c r="J39">
        <v>80</v>
      </c>
      <c r="L39" s="112" t="s">
        <v>630</v>
      </c>
    </row>
    <row r="40" spans="1:12" x14ac:dyDescent="0.35">
      <c r="A40" s="93">
        <v>56</v>
      </c>
      <c r="B40" s="93" t="s">
        <v>38</v>
      </c>
      <c r="C40" s="105" t="s">
        <v>70</v>
      </c>
      <c r="D40" t="s">
        <v>673</v>
      </c>
      <c r="E40" t="s">
        <v>28</v>
      </c>
      <c r="F40" t="s">
        <v>166</v>
      </c>
      <c r="G4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88</v>
      </c>
      <c r="H40">
        <v>2</v>
      </c>
      <c r="J40">
        <v>80</v>
      </c>
      <c r="L40" s="112" t="s">
        <v>630</v>
      </c>
    </row>
    <row r="41" spans="1:12" x14ac:dyDescent="0.35">
      <c r="A41" s="93">
        <v>56</v>
      </c>
      <c r="B41" s="93" t="s">
        <v>38</v>
      </c>
      <c r="C41" s="93" t="s">
        <v>70</v>
      </c>
      <c r="D41" t="s">
        <v>673</v>
      </c>
      <c r="E41" t="s">
        <v>28</v>
      </c>
      <c r="F41" t="s">
        <v>167</v>
      </c>
      <c r="G4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40</v>
      </c>
      <c r="H41">
        <v>1</v>
      </c>
      <c r="J41">
        <v>80</v>
      </c>
      <c r="L41" s="112" t="s">
        <v>630</v>
      </c>
    </row>
    <row r="42" spans="1:12" x14ac:dyDescent="0.35">
      <c r="A42" s="93">
        <v>56</v>
      </c>
      <c r="B42" s="93" t="s">
        <v>38</v>
      </c>
      <c r="C42" s="93" t="s">
        <v>70</v>
      </c>
      <c r="D42" t="s">
        <v>673</v>
      </c>
      <c r="E42" t="s">
        <v>28</v>
      </c>
      <c r="F42" t="s">
        <v>169</v>
      </c>
      <c r="G4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74</v>
      </c>
      <c r="H42">
        <v>2</v>
      </c>
      <c r="J42">
        <v>80</v>
      </c>
      <c r="L42" s="112" t="s">
        <v>630</v>
      </c>
    </row>
    <row r="43" spans="1:12" x14ac:dyDescent="0.35">
      <c r="A43" s="93">
        <v>56</v>
      </c>
      <c r="B43" s="93" t="s">
        <v>38</v>
      </c>
      <c r="C43" s="93" t="s">
        <v>70</v>
      </c>
      <c r="D43" t="s">
        <v>673</v>
      </c>
      <c r="E43" t="s">
        <v>28</v>
      </c>
      <c r="F43" t="s">
        <v>170</v>
      </c>
      <c r="G4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47</v>
      </c>
      <c r="H43">
        <v>1</v>
      </c>
      <c r="J43">
        <v>80</v>
      </c>
      <c r="L43" s="112" t="s">
        <v>630</v>
      </c>
    </row>
    <row r="44" spans="1:12" x14ac:dyDescent="0.35">
      <c r="A44" s="93">
        <v>56</v>
      </c>
      <c r="B44" s="93" t="s">
        <v>38</v>
      </c>
      <c r="C44" s="93" t="s">
        <v>70</v>
      </c>
      <c r="D44" t="s">
        <v>673</v>
      </c>
      <c r="E44" t="s">
        <v>28</v>
      </c>
      <c r="F44" t="s">
        <v>171</v>
      </c>
      <c r="G4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27</v>
      </c>
      <c r="H44">
        <v>2</v>
      </c>
      <c r="J44">
        <v>80</v>
      </c>
      <c r="L44" s="112" t="s">
        <v>630</v>
      </c>
    </row>
    <row r="45" spans="1:12" x14ac:dyDescent="0.35">
      <c r="A45" s="93">
        <v>56</v>
      </c>
      <c r="B45" s="93" t="s">
        <v>38</v>
      </c>
      <c r="C45" s="93" t="s">
        <v>70</v>
      </c>
      <c r="D45" t="s">
        <v>673</v>
      </c>
      <c r="E45" t="s">
        <v>28</v>
      </c>
      <c r="F45" t="s">
        <v>172</v>
      </c>
      <c r="G4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74</v>
      </c>
      <c r="H45">
        <v>2</v>
      </c>
      <c r="J45">
        <v>80</v>
      </c>
      <c r="L45" s="112" t="s">
        <v>630</v>
      </c>
    </row>
    <row r="46" spans="1:12" x14ac:dyDescent="0.35">
      <c r="A46" s="93">
        <v>56</v>
      </c>
      <c r="B46" s="93" t="s">
        <v>38</v>
      </c>
      <c r="C46" s="105" t="s">
        <v>70</v>
      </c>
      <c r="D46" t="s">
        <v>673</v>
      </c>
      <c r="E46" t="s">
        <v>28</v>
      </c>
      <c r="F46" t="s">
        <v>174</v>
      </c>
      <c r="G4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31</v>
      </c>
      <c r="H46">
        <v>1</v>
      </c>
      <c r="J46">
        <v>80</v>
      </c>
      <c r="L46" s="112" t="s">
        <v>630</v>
      </c>
    </row>
    <row r="47" spans="1:12" x14ac:dyDescent="0.35">
      <c r="A47" s="93">
        <v>56</v>
      </c>
      <c r="B47" s="93" t="s">
        <v>38</v>
      </c>
      <c r="C47" s="93" t="s">
        <v>70</v>
      </c>
      <c r="D47" t="s">
        <v>673</v>
      </c>
      <c r="E47" t="s">
        <v>28</v>
      </c>
      <c r="F47" t="s">
        <v>175</v>
      </c>
      <c r="G4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90</v>
      </c>
      <c r="H47">
        <v>2</v>
      </c>
      <c r="J47">
        <v>80</v>
      </c>
      <c r="L47" s="112" t="s">
        <v>630</v>
      </c>
    </row>
    <row r="48" spans="1:12" x14ac:dyDescent="0.35">
      <c r="A48" s="93">
        <v>56</v>
      </c>
      <c r="B48" s="93" t="s">
        <v>38</v>
      </c>
      <c r="C48" s="93" t="s">
        <v>70</v>
      </c>
      <c r="D48" t="s">
        <v>673</v>
      </c>
      <c r="E48" t="s">
        <v>28</v>
      </c>
      <c r="F48" t="s">
        <v>176</v>
      </c>
      <c r="G4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80</v>
      </c>
      <c r="H48">
        <v>1.5</v>
      </c>
      <c r="J48">
        <v>80</v>
      </c>
      <c r="L48" s="112" t="s">
        <v>630</v>
      </c>
    </row>
    <row r="49" spans="1:12" x14ac:dyDescent="0.35">
      <c r="A49" s="93">
        <v>56</v>
      </c>
      <c r="B49" s="93" t="s">
        <v>38</v>
      </c>
      <c r="C49" s="105" t="s">
        <v>70</v>
      </c>
      <c r="D49" t="s">
        <v>676</v>
      </c>
      <c r="E49" t="s">
        <v>22</v>
      </c>
      <c r="F49" t="s">
        <v>140</v>
      </c>
      <c r="G4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521</v>
      </c>
      <c r="H49">
        <v>10.5</v>
      </c>
      <c r="J49">
        <v>80</v>
      </c>
      <c r="L49" s="112" t="s">
        <v>622</v>
      </c>
    </row>
    <row r="50" spans="1:12" x14ac:dyDescent="0.35">
      <c r="A50" s="93">
        <v>56</v>
      </c>
      <c r="B50" s="93" t="s">
        <v>38</v>
      </c>
      <c r="C50" s="93" t="s">
        <v>70</v>
      </c>
      <c r="D50" t="s">
        <v>676</v>
      </c>
      <c r="E50" t="s">
        <v>22</v>
      </c>
      <c r="F50" t="s">
        <v>143</v>
      </c>
      <c r="G5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1915</v>
      </c>
      <c r="H50">
        <v>63</v>
      </c>
      <c r="J50">
        <v>80</v>
      </c>
      <c r="L50" s="112" t="s">
        <v>622</v>
      </c>
    </row>
    <row r="51" spans="1:12" x14ac:dyDescent="0.35">
      <c r="A51" s="93">
        <v>56</v>
      </c>
      <c r="B51" s="93" t="s">
        <v>38</v>
      </c>
      <c r="C51" s="93" t="s">
        <v>70</v>
      </c>
      <c r="D51" t="s">
        <v>676</v>
      </c>
      <c r="E51" t="s">
        <v>22</v>
      </c>
      <c r="F51" t="s">
        <v>146</v>
      </c>
      <c r="G5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1034</v>
      </c>
      <c r="H51">
        <v>23.5</v>
      </c>
      <c r="J51">
        <v>80</v>
      </c>
      <c r="L51" s="112" t="s">
        <v>622</v>
      </c>
    </row>
    <row r="52" spans="1:12" x14ac:dyDescent="0.35">
      <c r="A52" s="93">
        <v>56</v>
      </c>
      <c r="B52" s="93" t="s">
        <v>38</v>
      </c>
      <c r="C52" s="93" t="s">
        <v>70</v>
      </c>
      <c r="D52" t="s">
        <v>676</v>
      </c>
      <c r="E52" t="s">
        <v>22</v>
      </c>
      <c r="F52" t="s">
        <v>149</v>
      </c>
      <c r="G5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1109</v>
      </c>
      <c r="H52">
        <v>33</v>
      </c>
      <c r="J52">
        <v>80</v>
      </c>
      <c r="L52" s="112" t="s">
        <v>622</v>
      </c>
    </row>
    <row r="53" spans="1:12" x14ac:dyDescent="0.35">
      <c r="A53" s="93">
        <v>56</v>
      </c>
      <c r="B53" s="93" t="s">
        <v>38</v>
      </c>
      <c r="C53" s="93" t="s">
        <v>70</v>
      </c>
      <c r="D53" t="s">
        <v>676</v>
      </c>
      <c r="E53" t="s">
        <v>22</v>
      </c>
      <c r="F53" t="s">
        <v>155</v>
      </c>
      <c r="G5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653</v>
      </c>
      <c r="H53">
        <v>16</v>
      </c>
      <c r="J53">
        <v>80</v>
      </c>
      <c r="L53" s="112" t="s">
        <v>622</v>
      </c>
    </row>
    <row r="54" spans="1:12" x14ac:dyDescent="0.35">
      <c r="A54" s="93">
        <v>56</v>
      </c>
      <c r="B54" s="93" t="s">
        <v>38</v>
      </c>
      <c r="C54" s="93" t="s">
        <v>70</v>
      </c>
      <c r="D54" t="s">
        <v>676</v>
      </c>
      <c r="E54" t="s">
        <v>22</v>
      </c>
      <c r="F54" t="s">
        <v>158</v>
      </c>
      <c r="G5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1128</v>
      </c>
      <c r="H54">
        <v>30</v>
      </c>
      <c r="J54">
        <v>80</v>
      </c>
      <c r="L54" s="112" t="s">
        <v>622</v>
      </c>
    </row>
    <row r="55" spans="1:12" x14ac:dyDescent="0.35">
      <c r="A55" s="93">
        <v>56</v>
      </c>
      <c r="B55" s="93" t="s">
        <v>38</v>
      </c>
      <c r="C55" s="105" t="s">
        <v>70</v>
      </c>
      <c r="D55" t="s">
        <v>676</v>
      </c>
      <c r="E55" t="s">
        <v>22</v>
      </c>
      <c r="F55" t="s">
        <v>160</v>
      </c>
      <c r="G5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472</v>
      </c>
      <c r="H55">
        <v>10</v>
      </c>
      <c r="J55">
        <v>80</v>
      </c>
      <c r="L55" s="112" t="s">
        <v>622</v>
      </c>
    </row>
    <row r="56" spans="1:12" x14ac:dyDescent="0.35">
      <c r="A56" s="93">
        <v>56</v>
      </c>
      <c r="B56" s="93" t="s">
        <v>38</v>
      </c>
      <c r="C56" s="93" t="s">
        <v>70</v>
      </c>
      <c r="D56" t="s">
        <v>676</v>
      </c>
      <c r="E56" t="s">
        <v>22</v>
      </c>
      <c r="F56" t="s">
        <v>163</v>
      </c>
      <c r="G5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143</v>
      </c>
      <c r="H56">
        <v>3</v>
      </c>
      <c r="J56">
        <v>90</v>
      </c>
      <c r="L56" s="112" t="s">
        <v>622</v>
      </c>
    </row>
    <row r="57" spans="1:12" x14ac:dyDescent="0.35">
      <c r="A57" s="93">
        <v>56</v>
      </c>
      <c r="B57" s="93" t="s">
        <v>38</v>
      </c>
      <c r="C57" s="93" t="s">
        <v>70</v>
      </c>
      <c r="D57" t="s">
        <v>676</v>
      </c>
      <c r="E57" t="s">
        <v>22</v>
      </c>
      <c r="F57" t="s">
        <v>166</v>
      </c>
      <c r="G5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660</v>
      </c>
      <c r="H57">
        <v>15</v>
      </c>
      <c r="J57">
        <v>80</v>
      </c>
      <c r="L57" s="112" t="s">
        <v>622</v>
      </c>
    </row>
    <row r="58" spans="1:12" x14ac:dyDescent="0.35">
      <c r="A58" s="93">
        <v>56</v>
      </c>
      <c r="B58" s="93" t="s">
        <v>38</v>
      </c>
      <c r="C58" s="105" t="s">
        <v>70</v>
      </c>
      <c r="D58" t="s">
        <v>676</v>
      </c>
      <c r="E58" t="s">
        <v>22</v>
      </c>
      <c r="F58" t="s">
        <v>167</v>
      </c>
      <c r="G5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360</v>
      </c>
      <c r="H58">
        <v>8</v>
      </c>
      <c r="J58">
        <v>90</v>
      </c>
      <c r="L58" s="112" t="s">
        <v>622</v>
      </c>
    </row>
    <row r="59" spans="1:12" x14ac:dyDescent="0.35">
      <c r="A59" s="93">
        <v>56</v>
      </c>
      <c r="B59" s="93" t="s">
        <v>38</v>
      </c>
      <c r="C59" s="93" t="s">
        <v>70</v>
      </c>
      <c r="D59" t="s">
        <v>676</v>
      </c>
      <c r="E59" t="s">
        <v>22</v>
      </c>
      <c r="F59" t="s">
        <v>169</v>
      </c>
      <c r="G5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248</v>
      </c>
      <c r="H59">
        <v>6</v>
      </c>
      <c r="J59">
        <v>90</v>
      </c>
      <c r="L59" s="112" t="s">
        <v>622</v>
      </c>
    </row>
    <row r="60" spans="1:12" x14ac:dyDescent="0.35">
      <c r="A60" s="93">
        <v>56</v>
      </c>
      <c r="B60" s="93" t="s">
        <v>38</v>
      </c>
      <c r="C60" s="93" t="s">
        <v>70</v>
      </c>
      <c r="D60" t="s">
        <v>676</v>
      </c>
      <c r="E60" t="s">
        <v>22</v>
      </c>
      <c r="F60" t="s">
        <v>169</v>
      </c>
      <c r="G6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442</v>
      </c>
      <c r="H60">
        <v>12</v>
      </c>
      <c r="J60">
        <v>80</v>
      </c>
      <c r="L60" s="112" t="s">
        <v>622</v>
      </c>
    </row>
    <row r="61" spans="1:12" x14ac:dyDescent="0.35">
      <c r="A61" s="93">
        <v>56</v>
      </c>
      <c r="B61" s="93" t="s">
        <v>38</v>
      </c>
      <c r="C61" s="93" t="s">
        <v>70</v>
      </c>
      <c r="D61" t="s">
        <v>676</v>
      </c>
      <c r="E61" t="s">
        <v>22</v>
      </c>
      <c r="F61" t="s">
        <v>170</v>
      </c>
      <c r="G6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283</v>
      </c>
      <c r="H61">
        <v>6</v>
      </c>
      <c r="J61">
        <v>80</v>
      </c>
      <c r="L61" s="112" t="s">
        <v>622</v>
      </c>
    </row>
    <row r="62" spans="1:12" x14ac:dyDescent="0.35">
      <c r="A62" s="93">
        <v>56</v>
      </c>
      <c r="B62" s="93" t="s">
        <v>38</v>
      </c>
      <c r="C62" s="93" t="s">
        <v>70</v>
      </c>
      <c r="D62" t="s">
        <v>676</v>
      </c>
      <c r="E62" t="s">
        <v>22</v>
      </c>
      <c r="F62" t="s">
        <v>171</v>
      </c>
      <c r="G6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  <c r="H62">
        <v>0</v>
      </c>
      <c r="J62">
        <v>90</v>
      </c>
      <c r="L62" s="112" t="s">
        <v>622</v>
      </c>
    </row>
    <row r="63" spans="1:12" x14ac:dyDescent="0.35">
      <c r="A63" s="93">
        <v>56</v>
      </c>
      <c r="B63" s="93" t="s">
        <v>38</v>
      </c>
      <c r="C63" s="93" t="s">
        <v>70</v>
      </c>
      <c r="D63" t="s">
        <v>676</v>
      </c>
      <c r="E63" t="s">
        <v>22</v>
      </c>
      <c r="F63" t="s">
        <v>172</v>
      </c>
      <c r="G6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184</v>
      </c>
      <c r="H63">
        <v>5</v>
      </c>
      <c r="J63">
        <v>80</v>
      </c>
      <c r="L63" s="112" t="s">
        <v>622</v>
      </c>
    </row>
    <row r="64" spans="1:12" x14ac:dyDescent="0.35">
      <c r="A64" s="93">
        <v>56</v>
      </c>
      <c r="B64" s="93" t="s">
        <v>38</v>
      </c>
      <c r="C64" s="105" t="s">
        <v>70</v>
      </c>
      <c r="D64" t="s">
        <v>676</v>
      </c>
      <c r="E64" t="s">
        <v>22</v>
      </c>
      <c r="F64" t="s">
        <v>173</v>
      </c>
      <c r="G6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504</v>
      </c>
      <c r="H64">
        <v>15</v>
      </c>
      <c r="J64">
        <v>80</v>
      </c>
      <c r="L64" s="112" t="s">
        <v>622</v>
      </c>
    </row>
    <row r="65" spans="1:12" x14ac:dyDescent="0.35">
      <c r="A65" s="93">
        <v>56</v>
      </c>
      <c r="B65" s="93" t="s">
        <v>38</v>
      </c>
      <c r="C65" s="93" t="s">
        <v>70</v>
      </c>
      <c r="D65" t="s">
        <v>676</v>
      </c>
      <c r="E65" t="s">
        <v>22</v>
      </c>
      <c r="F65" t="s">
        <v>174</v>
      </c>
      <c r="G6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749</v>
      </c>
      <c r="H65">
        <v>24</v>
      </c>
      <c r="J65">
        <v>80</v>
      </c>
      <c r="L65" s="112" t="s">
        <v>622</v>
      </c>
    </row>
    <row r="66" spans="1:12" x14ac:dyDescent="0.35">
      <c r="A66" s="93">
        <v>56</v>
      </c>
      <c r="B66" s="93" t="s">
        <v>38</v>
      </c>
      <c r="C66" s="93" t="s">
        <v>70</v>
      </c>
      <c r="D66" t="s">
        <v>676</v>
      </c>
      <c r="E66" t="s">
        <v>22</v>
      </c>
      <c r="F66" t="s">
        <v>175</v>
      </c>
      <c r="G6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336</v>
      </c>
      <c r="H66">
        <v>7.5</v>
      </c>
      <c r="J66">
        <v>80</v>
      </c>
      <c r="L66" s="112" t="s">
        <v>622</v>
      </c>
    </row>
    <row r="67" spans="1:12" x14ac:dyDescent="0.35">
      <c r="A67" s="93">
        <v>56</v>
      </c>
      <c r="B67" s="93" t="s">
        <v>38</v>
      </c>
      <c r="C67" s="93" t="s">
        <v>70</v>
      </c>
      <c r="D67" t="s">
        <v>676</v>
      </c>
      <c r="E67" t="s">
        <v>22</v>
      </c>
      <c r="F67" t="s">
        <v>176</v>
      </c>
      <c r="G6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482</v>
      </c>
      <c r="H67">
        <v>9</v>
      </c>
      <c r="J67">
        <v>80</v>
      </c>
      <c r="L67" s="112" t="s">
        <v>622</v>
      </c>
    </row>
    <row r="68" spans="1:12" x14ac:dyDescent="0.35">
      <c r="A68" s="93">
        <v>56</v>
      </c>
      <c r="B68" s="93" t="s">
        <v>38</v>
      </c>
      <c r="C68" s="93" t="s">
        <v>70</v>
      </c>
      <c r="D68" t="s">
        <v>397</v>
      </c>
      <c r="G6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4352</v>
      </c>
      <c r="H68">
        <v>62</v>
      </c>
      <c r="J68">
        <v>117</v>
      </c>
      <c r="K68" t="s">
        <v>677</v>
      </c>
    </row>
    <row r="69" spans="1:12" x14ac:dyDescent="0.35">
      <c r="A69" s="93">
        <v>56</v>
      </c>
      <c r="B69" s="93" t="s">
        <v>38</v>
      </c>
      <c r="C69" s="93" t="s">
        <v>70</v>
      </c>
      <c r="D69" t="s">
        <v>678</v>
      </c>
      <c r="G6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576</v>
      </c>
      <c r="H69">
        <v>12</v>
      </c>
      <c r="J69">
        <v>80</v>
      </c>
      <c r="K69" t="s">
        <v>679</v>
      </c>
    </row>
    <row r="70" spans="1:12" x14ac:dyDescent="0.35">
      <c r="A70" s="93">
        <v>56</v>
      </c>
      <c r="B70" s="93" t="s">
        <v>38</v>
      </c>
      <c r="C70" s="93" t="s">
        <v>70</v>
      </c>
      <c r="D70" t="s">
        <v>678</v>
      </c>
      <c r="G7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  <c r="K70" t="s">
        <v>680</v>
      </c>
    </row>
    <row r="71" spans="1:12" x14ac:dyDescent="0.35">
      <c r="A71" s="93">
        <v>56</v>
      </c>
      <c r="B71" s="93" t="s">
        <v>38</v>
      </c>
      <c r="C71" s="93" t="s">
        <v>70</v>
      </c>
      <c r="D71" t="s">
        <v>681</v>
      </c>
      <c r="G7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338</v>
      </c>
      <c r="H71">
        <v>6</v>
      </c>
      <c r="J71">
        <v>94</v>
      </c>
      <c r="K71" t="s">
        <v>682</v>
      </c>
    </row>
    <row r="72" spans="1:12" x14ac:dyDescent="0.35">
      <c r="A72" s="93">
        <v>56</v>
      </c>
      <c r="B72" s="93" t="s">
        <v>38</v>
      </c>
      <c r="C72" s="93" t="s">
        <v>70</v>
      </c>
      <c r="D72" t="s">
        <v>681</v>
      </c>
      <c r="G7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  <c r="K72" t="s">
        <v>683</v>
      </c>
    </row>
    <row r="73" spans="1:12" x14ac:dyDescent="0.35">
      <c r="A73" s="93">
        <v>56</v>
      </c>
      <c r="B73" s="93" t="s">
        <v>38</v>
      </c>
      <c r="C73" s="93" t="s">
        <v>70</v>
      </c>
      <c r="D73" t="s">
        <v>684</v>
      </c>
      <c r="G7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486</v>
      </c>
      <c r="H73">
        <v>9</v>
      </c>
      <c r="J73">
        <v>90</v>
      </c>
      <c r="K73" t="s">
        <v>685</v>
      </c>
    </row>
    <row r="74" spans="1:12" x14ac:dyDescent="0.35">
      <c r="A74" s="93">
        <v>56</v>
      </c>
      <c r="B74" s="93" t="s">
        <v>38</v>
      </c>
      <c r="C74" s="93" t="s">
        <v>70</v>
      </c>
      <c r="D74" t="s">
        <v>684</v>
      </c>
      <c r="G7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  <c r="K74" t="s">
        <v>686</v>
      </c>
    </row>
    <row r="75" spans="1:12" x14ac:dyDescent="0.35">
      <c r="A75" s="93">
        <v>56</v>
      </c>
      <c r="B75" s="93" t="s">
        <v>38</v>
      </c>
      <c r="C75" s="93" t="s">
        <v>70</v>
      </c>
      <c r="D75" t="s">
        <v>687</v>
      </c>
      <c r="G7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137</v>
      </c>
      <c r="H75">
        <v>2</v>
      </c>
      <c r="J75">
        <v>114</v>
      </c>
      <c r="K75" t="s">
        <v>688</v>
      </c>
    </row>
    <row r="76" spans="1:12" x14ac:dyDescent="0.35">
      <c r="A76" s="93">
        <v>56</v>
      </c>
      <c r="B76" s="93" t="s">
        <v>38</v>
      </c>
      <c r="C76" s="93" t="s">
        <v>70</v>
      </c>
      <c r="D76" t="s">
        <v>687</v>
      </c>
      <c r="G7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614</v>
      </c>
      <c r="H76">
        <v>16</v>
      </c>
      <c r="J76">
        <v>64</v>
      </c>
    </row>
    <row r="77" spans="1:12" x14ac:dyDescent="0.35">
      <c r="A77" s="93">
        <v>56</v>
      </c>
      <c r="B77" s="93" t="s">
        <v>38</v>
      </c>
      <c r="C77" s="93" t="s">
        <v>70</v>
      </c>
      <c r="D77" t="s">
        <v>432</v>
      </c>
      <c r="G7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78" spans="1:12" x14ac:dyDescent="0.35">
      <c r="A78" s="93" t="str">
        <f>IFERROR(VLOOKUP(B78,Pobočky!$A$1:$C$45,3,FALSE)," ")</f>
        <v xml:space="preserve"> </v>
      </c>
      <c r="B78" s="93"/>
      <c r="C78" s="93" t="str">
        <f>IFERROR(VLOOKUP(B78,Pobočky!$A$1:$C$45,2,FALSE)," ")</f>
        <v xml:space="preserve"> </v>
      </c>
      <c r="G7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79" spans="1:12" x14ac:dyDescent="0.35">
      <c r="A79" s="93" t="str">
        <f>IFERROR(VLOOKUP(B79,Pobočky!$A$1:$C$45,3,FALSE)," ")</f>
        <v xml:space="preserve"> </v>
      </c>
      <c r="B79" s="93"/>
      <c r="C79" s="93" t="str">
        <f>IFERROR(VLOOKUP(B79,Pobočky!$A$1:$C$45,2,FALSE)," ")</f>
        <v xml:space="preserve"> </v>
      </c>
      <c r="G7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80" spans="1:12" x14ac:dyDescent="0.35">
      <c r="A80" s="93" t="str">
        <f>IFERROR(VLOOKUP(B80,Pobočky!$A$1:$C$45,3,FALSE)," ")</f>
        <v xml:space="preserve"> </v>
      </c>
      <c r="B80" s="93"/>
      <c r="C80" s="93" t="str">
        <f>IFERROR(VLOOKUP(B80,Pobočky!$A$1:$C$45,2,FALSE)," ")</f>
        <v xml:space="preserve"> </v>
      </c>
      <c r="G8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81" spans="1:7" x14ac:dyDescent="0.35">
      <c r="A81" s="93" t="str">
        <f>IFERROR(VLOOKUP(B81,Pobočky!$A$1:$C$45,3,FALSE)," ")</f>
        <v xml:space="preserve"> </v>
      </c>
      <c r="B81" s="93"/>
      <c r="C81" s="93" t="str">
        <f>IFERROR(VLOOKUP(B81,Pobočky!$A$1:$C$45,2,FALSE)," ")</f>
        <v xml:space="preserve"> </v>
      </c>
      <c r="G8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82" spans="1:7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  <c r="G8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83" spans="1:7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  <c r="G8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84" spans="1:7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G8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85" spans="1:7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86" spans="1:7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87" spans="1:7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88" spans="1:7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89" spans="1:7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90" spans="1:7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91" spans="1:7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92" spans="1:7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93" spans="1:7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94" spans="1:7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95" spans="1:7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96" spans="1:7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411" spans="1:7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  <c r="G411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412" spans="1:7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  <c r="G412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413" spans="1:7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  <c r="G413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414" spans="1:7" x14ac:dyDescent="0.35">
      <c r="A414" s="93" t="str">
        <f>IFERROR(VLOOKUP(B414,Pobočky!$A$1:$C$45,3,FALSE)," ")</f>
        <v xml:space="preserve"> </v>
      </c>
      <c r="B414" s="93"/>
      <c r="C414" s="93" t="str">
        <f>IFERROR(VLOOKUP(B414,Pobočky!$A$1:$C$45,2,FALSE)," ")</f>
        <v xml:space="preserve"> </v>
      </c>
      <c r="G414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415" spans="1:7" x14ac:dyDescent="0.35">
      <c r="A415" s="93" t="str">
        <f>IFERROR(VLOOKUP(B415,Pobočky!$A$1:$C$45,3,FALSE)," ")</f>
        <v xml:space="preserve"> </v>
      </c>
      <c r="B415" s="93"/>
      <c r="C415" s="93" t="str">
        <f>IFERROR(VLOOKUP(B415,Pobočky!$A$1:$C$45,2,FALSE)," ")</f>
        <v xml:space="preserve"> </v>
      </c>
      <c r="G415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  <row r="416" spans="1:7" x14ac:dyDescent="0.35">
      <c r="A416" s="105" t="str">
        <f>IFERROR(VLOOKUP(B416,Pobočky!$A$1:$C$45,3,FALSE)," ")</f>
        <v xml:space="preserve"> </v>
      </c>
      <c r="B416" s="105"/>
      <c r="C416" s="105" t="str">
        <f>IFERROR(VLOOKUP(B416,Pobočky!$A$1:$C$45,2,FALSE)," ")</f>
        <v xml:space="preserve"> </v>
      </c>
      <c r="G416">
        <f>ROUND(Tabulka57891011121314151617181920212223242526272829303132[[#This Row],[Kapacita - počet polic]]*Tabulka57891011121314151617181920212223242526272829303132[[#This Row],[Kapacita - rozměr polic]]*IFERROR(VLOOKUP(Tabulka57891011121314151617181920212223242526272829303132[[#This Row],[Označení]],OCHy[#All],2,FALSE),0.6),0)</f>
        <v>0</v>
      </c>
    </row>
  </sheetData>
  <dataValidations count="2">
    <dataValidation type="list" allowBlank="1" showInputMessage="1" showErrorMessage="1" sqref="E2:E416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  <dataValidation type="list" allowBlank="1" showInputMessage="1" showErrorMessage="1" sqref="L2:L416">
      <formula1>"0 %,10 %,20 %,30 %,40 %,50 %,60 %,70 %,80 %,90 %,100 %"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B2:B416</xm:sqref>
        </x14:dataValidation>
        <x14:dataValidation type="list" allowBlank="1" showInputMessage="1" showErrorMessage="1">
          <x14:formula1>
            <xm:f>Označení!$F$2:$F$50</xm:f>
          </x14:formula1>
          <xm:sqref>F2:F416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00"/>
  <sheetViews>
    <sheetView topLeftCell="F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14.54296875" customWidth="1"/>
    <col min="6" max="6" width="60" bestFit="1" customWidth="1"/>
    <col min="7" max="7" width="16.26953125" bestFit="1" customWidth="1"/>
    <col min="8" max="8" width="21.0898437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v>47</v>
      </c>
      <c r="B2" s="93" t="s">
        <v>72</v>
      </c>
      <c r="C2" s="93" t="s">
        <v>70</v>
      </c>
      <c r="D2" s="93" t="s">
        <v>689</v>
      </c>
      <c r="E2" s="93" t="s">
        <v>20</v>
      </c>
      <c r="F2" t="s">
        <v>130</v>
      </c>
      <c r="G2" s="9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2192</v>
      </c>
      <c r="H2" s="93">
        <v>45</v>
      </c>
      <c r="I2" s="93">
        <v>57</v>
      </c>
      <c r="J2" s="93">
        <v>87</v>
      </c>
      <c r="K2" s="93"/>
      <c r="L2" s="102" t="s">
        <v>622</v>
      </c>
    </row>
    <row r="3" spans="1:12" x14ac:dyDescent="0.35">
      <c r="A3" s="93">
        <v>47</v>
      </c>
      <c r="B3" s="93" t="s">
        <v>72</v>
      </c>
      <c r="C3" s="93" t="s">
        <v>70</v>
      </c>
      <c r="D3" s="106" t="s">
        <v>689</v>
      </c>
      <c r="E3" s="96" t="s">
        <v>20</v>
      </c>
      <c r="F3" s="106" t="s">
        <v>181</v>
      </c>
      <c r="G3" s="10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522</v>
      </c>
      <c r="H3" s="106">
        <v>20</v>
      </c>
      <c r="I3" s="106"/>
      <c r="J3" s="106">
        <v>87</v>
      </c>
      <c r="K3" s="106"/>
      <c r="L3" s="107" t="s">
        <v>622</v>
      </c>
    </row>
    <row r="4" spans="1:12" x14ac:dyDescent="0.35">
      <c r="A4" s="93">
        <v>47</v>
      </c>
      <c r="B4" s="93" t="s">
        <v>72</v>
      </c>
      <c r="C4" s="93" t="s">
        <v>70</v>
      </c>
      <c r="D4" t="s">
        <v>689</v>
      </c>
      <c r="E4" s="93" t="s">
        <v>20</v>
      </c>
      <c r="F4" t="s">
        <v>180</v>
      </c>
      <c r="G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261</v>
      </c>
      <c r="H4">
        <v>10</v>
      </c>
      <c r="J4">
        <v>87</v>
      </c>
      <c r="L4" s="112" t="s">
        <v>622</v>
      </c>
    </row>
    <row r="5" spans="1:12" x14ac:dyDescent="0.35">
      <c r="A5" s="93">
        <v>47</v>
      </c>
      <c r="B5" s="93" t="s">
        <v>72</v>
      </c>
      <c r="C5" s="93" t="s">
        <v>70</v>
      </c>
      <c r="D5" t="s">
        <v>689</v>
      </c>
      <c r="E5" s="96" t="s">
        <v>20</v>
      </c>
      <c r="F5" t="s">
        <v>183</v>
      </c>
      <c r="G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418</v>
      </c>
      <c r="H5">
        <v>15</v>
      </c>
      <c r="J5">
        <v>87</v>
      </c>
      <c r="L5" s="112" t="s">
        <v>622</v>
      </c>
    </row>
    <row r="6" spans="1:12" x14ac:dyDescent="0.35">
      <c r="A6" s="93">
        <v>47</v>
      </c>
      <c r="B6" s="93" t="s">
        <v>72</v>
      </c>
      <c r="C6" s="93" t="s">
        <v>70</v>
      </c>
      <c r="D6" t="s">
        <v>689</v>
      </c>
      <c r="E6" s="93" t="s">
        <v>20</v>
      </c>
      <c r="F6" t="s">
        <v>183</v>
      </c>
      <c r="G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  <c r="H6">
        <v>0</v>
      </c>
      <c r="I6">
        <v>5</v>
      </c>
      <c r="J6">
        <v>59</v>
      </c>
      <c r="K6" t="s">
        <v>690</v>
      </c>
      <c r="L6" s="112" t="s">
        <v>622</v>
      </c>
    </row>
    <row r="7" spans="1:12" x14ac:dyDescent="0.35">
      <c r="A7" s="93">
        <v>47</v>
      </c>
      <c r="B7" s="93" t="s">
        <v>72</v>
      </c>
      <c r="C7" s="93" t="s">
        <v>70</v>
      </c>
      <c r="D7" t="s">
        <v>689</v>
      </c>
      <c r="E7" s="96" t="s">
        <v>20</v>
      </c>
      <c r="F7" t="s">
        <v>193</v>
      </c>
      <c r="G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270</v>
      </c>
      <c r="H7">
        <v>10</v>
      </c>
      <c r="J7">
        <v>87</v>
      </c>
      <c r="L7" s="112" t="s">
        <v>622</v>
      </c>
    </row>
    <row r="8" spans="1:12" x14ac:dyDescent="0.35">
      <c r="A8" s="93">
        <v>47</v>
      </c>
      <c r="B8" s="93" t="s">
        <v>72</v>
      </c>
      <c r="C8" s="93" t="s">
        <v>70</v>
      </c>
      <c r="D8" t="s">
        <v>689</v>
      </c>
      <c r="E8" s="96" t="s">
        <v>20</v>
      </c>
      <c r="F8" t="s">
        <v>192</v>
      </c>
      <c r="G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139</v>
      </c>
      <c r="H8">
        <v>5</v>
      </c>
      <c r="J8">
        <v>87</v>
      </c>
      <c r="K8" t="s">
        <v>691</v>
      </c>
      <c r="L8" s="112" t="s">
        <v>622</v>
      </c>
    </row>
    <row r="9" spans="1:12" x14ac:dyDescent="0.35">
      <c r="A9" s="93">
        <v>47</v>
      </c>
      <c r="B9" s="93" t="s">
        <v>72</v>
      </c>
      <c r="C9" s="93" t="s">
        <v>70</v>
      </c>
      <c r="D9" t="s">
        <v>689</v>
      </c>
      <c r="E9" s="96" t="s">
        <v>20</v>
      </c>
      <c r="F9" t="s">
        <v>261</v>
      </c>
      <c r="G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20</v>
      </c>
      <c r="H9">
        <v>0.5</v>
      </c>
      <c r="I9">
        <v>1</v>
      </c>
      <c r="J9">
        <v>65</v>
      </c>
      <c r="K9" t="s">
        <v>437</v>
      </c>
      <c r="L9" s="112" t="s">
        <v>622</v>
      </c>
    </row>
    <row r="10" spans="1:12" x14ac:dyDescent="0.35">
      <c r="A10" s="93">
        <v>47</v>
      </c>
      <c r="B10" s="93" t="s">
        <v>72</v>
      </c>
      <c r="C10" s="93" t="s">
        <v>70</v>
      </c>
      <c r="D10" t="s">
        <v>689</v>
      </c>
      <c r="E10" s="96" t="s">
        <v>20</v>
      </c>
      <c r="F10" t="s">
        <v>261</v>
      </c>
      <c r="G1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137</v>
      </c>
      <c r="H10">
        <v>3.5</v>
      </c>
      <c r="I10">
        <v>5</v>
      </c>
      <c r="J10">
        <v>65</v>
      </c>
      <c r="K10" t="s">
        <v>119</v>
      </c>
      <c r="L10" s="112" t="s">
        <v>622</v>
      </c>
    </row>
    <row r="11" spans="1:12" x14ac:dyDescent="0.35">
      <c r="A11" s="93">
        <v>47</v>
      </c>
      <c r="B11" s="93" t="s">
        <v>72</v>
      </c>
      <c r="C11" s="93" t="s">
        <v>70</v>
      </c>
      <c r="D11" t="s">
        <v>689</v>
      </c>
      <c r="E11" s="96" t="s">
        <v>20</v>
      </c>
      <c r="F11" t="s">
        <v>97</v>
      </c>
      <c r="G1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125</v>
      </c>
      <c r="H11">
        <v>4</v>
      </c>
      <c r="J11">
        <v>87</v>
      </c>
      <c r="K11" t="s">
        <v>227</v>
      </c>
      <c r="L11" s="112" t="s">
        <v>622</v>
      </c>
    </row>
    <row r="12" spans="1:12" x14ac:dyDescent="0.35">
      <c r="A12" s="93">
        <v>47</v>
      </c>
      <c r="B12" s="93" t="s">
        <v>72</v>
      </c>
      <c r="C12" s="93" t="s">
        <v>70</v>
      </c>
      <c r="D12" t="s">
        <v>689</v>
      </c>
      <c r="E12" s="96" t="s">
        <v>20</v>
      </c>
      <c r="F12" t="s">
        <v>97</v>
      </c>
      <c r="G1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31</v>
      </c>
      <c r="H12">
        <v>1</v>
      </c>
      <c r="J12">
        <v>87</v>
      </c>
      <c r="K12" t="s">
        <v>120</v>
      </c>
      <c r="L12" s="112" t="s">
        <v>622</v>
      </c>
    </row>
    <row r="13" spans="1:12" x14ac:dyDescent="0.35">
      <c r="A13" s="93">
        <v>47</v>
      </c>
      <c r="B13" s="93" t="s">
        <v>72</v>
      </c>
      <c r="C13" s="93" t="s">
        <v>70</v>
      </c>
      <c r="D13" t="s">
        <v>692</v>
      </c>
      <c r="E13" t="s">
        <v>20</v>
      </c>
      <c r="F13" t="s">
        <v>130</v>
      </c>
      <c r="G1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  <c r="I13">
        <v>3</v>
      </c>
      <c r="J13">
        <v>87</v>
      </c>
      <c r="K13" t="s">
        <v>693</v>
      </c>
      <c r="L13" s="112" t="s">
        <v>630</v>
      </c>
    </row>
    <row r="14" spans="1:12" x14ac:dyDescent="0.35">
      <c r="A14" s="93">
        <v>47</v>
      </c>
      <c r="B14" s="93" t="s">
        <v>72</v>
      </c>
      <c r="C14" s="93" t="s">
        <v>70</v>
      </c>
      <c r="D14" t="s">
        <v>692</v>
      </c>
      <c r="E14" t="s">
        <v>20</v>
      </c>
      <c r="F14" t="s">
        <v>130</v>
      </c>
      <c r="G1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  <c r="I14">
        <v>2</v>
      </c>
      <c r="J14">
        <v>87</v>
      </c>
      <c r="K14" t="s">
        <v>694</v>
      </c>
      <c r="L14" s="112" t="s">
        <v>634</v>
      </c>
    </row>
    <row r="15" spans="1:12" x14ac:dyDescent="0.35">
      <c r="A15" s="93">
        <v>47</v>
      </c>
      <c r="B15" s="93" t="s">
        <v>72</v>
      </c>
      <c r="C15" s="93" t="s">
        <v>70</v>
      </c>
      <c r="D15" t="s">
        <v>695</v>
      </c>
      <c r="E15" t="s">
        <v>14</v>
      </c>
      <c r="F15" t="s">
        <v>130</v>
      </c>
      <c r="G1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390</v>
      </c>
      <c r="H15">
        <v>8</v>
      </c>
      <c r="J15">
        <v>87</v>
      </c>
      <c r="K15" t="s">
        <v>182</v>
      </c>
      <c r="L15" s="112" t="s">
        <v>622</v>
      </c>
    </row>
    <row r="16" spans="1:12" x14ac:dyDescent="0.35">
      <c r="A16" s="93">
        <v>47</v>
      </c>
      <c r="B16" s="93" t="s">
        <v>72</v>
      </c>
      <c r="C16" s="93" t="s">
        <v>70</v>
      </c>
      <c r="D16" t="s">
        <v>695</v>
      </c>
      <c r="E16" t="s">
        <v>14</v>
      </c>
      <c r="F16" t="s">
        <v>130</v>
      </c>
      <c r="G1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682</v>
      </c>
      <c r="H16">
        <v>14</v>
      </c>
      <c r="J16">
        <v>87</v>
      </c>
      <c r="K16" t="s">
        <v>184</v>
      </c>
      <c r="L16" s="112" t="s">
        <v>622</v>
      </c>
    </row>
    <row r="17" spans="1:12" x14ac:dyDescent="0.35">
      <c r="A17" s="93">
        <v>47</v>
      </c>
      <c r="B17" s="93" t="s">
        <v>72</v>
      </c>
      <c r="C17" s="93" t="s">
        <v>70</v>
      </c>
      <c r="D17" t="s">
        <v>695</v>
      </c>
      <c r="E17" t="s">
        <v>14</v>
      </c>
      <c r="F17" t="s">
        <v>130</v>
      </c>
      <c r="G1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  <c r="K17" t="s">
        <v>696</v>
      </c>
    </row>
    <row r="18" spans="1:12" x14ac:dyDescent="0.35">
      <c r="A18" s="93">
        <v>47</v>
      </c>
      <c r="B18" s="93" t="s">
        <v>72</v>
      </c>
      <c r="C18" s="93" t="s">
        <v>70</v>
      </c>
      <c r="D18" t="s">
        <v>695</v>
      </c>
      <c r="E18" t="s">
        <v>14</v>
      </c>
      <c r="F18" t="s">
        <v>261</v>
      </c>
      <c r="G1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104</v>
      </c>
      <c r="H18">
        <v>2</v>
      </c>
      <c r="J18">
        <v>87</v>
      </c>
      <c r="K18" t="s">
        <v>697</v>
      </c>
      <c r="L18" s="112" t="s">
        <v>634</v>
      </c>
    </row>
    <row r="19" spans="1:12" x14ac:dyDescent="0.35">
      <c r="A19" s="93">
        <v>47</v>
      </c>
      <c r="B19" s="93" t="s">
        <v>72</v>
      </c>
      <c r="C19" s="93" t="s">
        <v>70</v>
      </c>
      <c r="D19" t="s">
        <v>695</v>
      </c>
      <c r="E19" t="s">
        <v>14</v>
      </c>
      <c r="F19" t="s">
        <v>97</v>
      </c>
      <c r="G1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31</v>
      </c>
      <c r="H19">
        <v>1</v>
      </c>
      <c r="J19">
        <v>87</v>
      </c>
      <c r="L19" s="112" t="s">
        <v>630</v>
      </c>
    </row>
    <row r="20" spans="1:12" x14ac:dyDescent="0.35">
      <c r="A20" s="93">
        <v>47</v>
      </c>
      <c r="B20" s="93" t="s">
        <v>72</v>
      </c>
      <c r="C20" s="93" t="s">
        <v>70</v>
      </c>
      <c r="D20" t="s">
        <v>698</v>
      </c>
      <c r="E20" t="s">
        <v>28</v>
      </c>
      <c r="F20" t="s">
        <v>140</v>
      </c>
      <c r="G2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54</v>
      </c>
      <c r="H20">
        <v>1</v>
      </c>
      <c r="J20">
        <v>87</v>
      </c>
      <c r="L20" s="112" t="s">
        <v>630</v>
      </c>
    </row>
    <row r="21" spans="1:12" x14ac:dyDescent="0.35">
      <c r="A21" s="93">
        <v>47</v>
      </c>
      <c r="B21" s="93" t="s">
        <v>72</v>
      </c>
      <c r="C21" s="93" t="s">
        <v>70</v>
      </c>
      <c r="D21" t="s">
        <v>698</v>
      </c>
      <c r="E21" t="s">
        <v>28</v>
      </c>
      <c r="F21" t="s">
        <v>143</v>
      </c>
      <c r="G2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50</v>
      </c>
      <c r="H21">
        <v>1.5</v>
      </c>
      <c r="J21">
        <v>87</v>
      </c>
      <c r="L21" s="112" t="s">
        <v>630</v>
      </c>
    </row>
    <row r="22" spans="1:12" x14ac:dyDescent="0.35">
      <c r="A22" s="93">
        <v>47</v>
      </c>
      <c r="B22" s="93" t="s">
        <v>72</v>
      </c>
      <c r="C22" s="93" t="s">
        <v>70</v>
      </c>
      <c r="D22" t="s">
        <v>698</v>
      </c>
      <c r="E22" t="s">
        <v>28</v>
      </c>
      <c r="F22" t="s">
        <v>146</v>
      </c>
      <c r="G2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24</v>
      </c>
      <c r="H22">
        <v>0.5</v>
      </c>
      <c r="J22">
        <v>87</v>
      </c>
      <c r="L22" s="112" t="s">
        <v>630</v>
      </c>
    </row>
    <row r="23" spans="1:12" x14ac:dyDescent="0.35">
      <c r="A23" s="93">
        <v>47</v>
      </c>
      <c r="B23" s="93" t="s">
        <v>72</v>
      </c>
      <c r="C23" s="93" t="s">
        <v>70</v>
      </c>
      <c r="D23" t="s">
        <v>698</v>
      </c>
      <c r="E23" t="s">
        <v>28</v>
      </c>
      <c r="F23" t="s">
        <v>149</v>
      </c>
      <c r="G2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  <c r="H23">
        <v>0</v>
      </c>
      <c r="I23">
        <v>0.5</v>
      </c>
      <c r="J23">
        <v>87</v>
      </c>
      <c r="K23" t="s">
        <v>699</v>
      </c>
      <c r="L23" s="112" t="s">
        <v>630</v>
      </c>
    </row>
    <row r="24" spans="1:12" x14ac:dyDescent="0.35">
      <c r="A24" s="93">
        <v>47</v>
      </c>
      <c r="B24" s="93" t="s">
        <v>72</v>
      </c>
      <c r="C24" s="93" t="s">
        <v>70</v>
      </c>
      <c r="D24" t="s">
        <v>698</v>
      </c>
      <c r="E24" t="s">
        <v>28</v>
      </c>
      <c r="F24" t="s">
        <v>155</v>
      </c>
      <c r="G2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177</v>
      </c>
      <c r="H24">
        <v>4</v>
      </c>
      <c r="J24">
        <v>87</v>
      </c>
      <c r="L24" s="112" t="s">
        <v>630</v>
      </c>
    </row>
    <row r="25" spans="1:12" x14ac:dyDescent="0.35">
      <c r="A25" s="93">
        <v>47</v>
      </c>
      <c r="B25" s="93" t="s">
        <v>72</v>
      </c>
      <c r="C25" s="93" t="s">
        <v>70</v>
      </c>
      <c r="D25" t="s">
        <v>698</v>
      </c>
      <c r="E25" t="s">
        <v>28</v>
      </c>
      <c r="F25" t="s">
        <v>158</v>
      </c>
      <c r="G2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41</v>
      </c>
      <c r="H25">
        <v>1</v>
      </c>
      <c r="J25">
        <v>87</v>
      </c>
      <c r="L25" s="112" t="s">
        <v>630</v>
      </c>
    </row>
    <row r="26" spans="1:12" x14ac:dyDescent="0.35">
      <c r="A26" s="93">
        <v>47</v>
      </c>
      <c r="B26" s="93" t="s">
        <v>72</v>
      </c>
      <c r="C26" s="93" t="s">
        <v>70</v>
      </c>
      <c r="D26" t="s">
        <v>698</v>
      </c>
      <c r="E26" t="s">
        <v>28</v>
      </c>
      <c r="F26" t="s">
        <v>160</v>
      </c>
      <c r="G2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77</v>
      </c>
      <c r="H26">
        <v>1.5</v>
      </c>
      <c r="J26">
        <v>87</v>
      </c>
      <c r="L26" s="112" t="s">
        <v>630</v>
      </c>
    </row>
    <row r="27" spans="1:12" x14ac:dyDescent="0.35">
      <c r="A27" s="93">
        <v>47</v>
      </c>
      <c r="B27" s="93" t="s">
        <v>72</v>
      </c>
      <c r="C27" s="93" t="s">
        <v>70</v>
      </c>
      <c r="D27" t="s">
        <v>698</v>
      </c>
      <c r="E27" t="s">
        <v>28</v>
      </c>
      <c r="F27" t="s">
        <v>166</v>
      </c>
      <c r="G2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48</v>
      </c>
      <c r="H27">
        <v>1</v>
      </c>
      <c r="J27">
        <v>87</v>
      </c>
      <c r="L27" s="112" t="s">
        <v>630</v>
      </c>
    </row>
    <row r="28" spans="1:12" x14ac:dyDescent="0.35">
      <c r="A28" s="93">
        <v>47</v>
      </c>
      <c r="B28" s="93" t="s">
        <v>72</v>
      </c>
      <c r="C28" s="93" t="s">
        <v>70</v>
      </c>
      <c r="D28" t="s">
        <v>698</v>
      </c>
      <c r="E28" t="s">
        <v>28</v>
      </c>
      <c r="F28" t="s">
        <v>167</v>
      </c>
      <c r="G2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22</v>
      </c>
      <c r="H28">
        <v>0.5</v>
      </c>
      <c r="J28">
        <v>87</v>
      </c>
      <c r="L28" s="112" t="s">
        <v>630</v>
      </c>
    </row>
    <row r="29" spans="1:12" x14ac:dyDescent="0.35">
      <c r="A29" s="93">
        <v>47</v>
      </c>
      <c r="B29" s="93" t="s">
        <v>72</v>
      </c>
      <c r="C29" s="93" t="s">
        <v>70</v>
      </c>
      <c r="D29" t="s">
        <v>698</v>
      </c>
      <c r="E29" t="s">
        <v>28</v>
      </c>
      <c r="F29" t="s">
        <v>169</v>
      </c>
      <c r="G2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20</v>
      </c>
      <c r="H29">
        <v>0.5</v>
      </c>
      <c r="J29">
        <v>87</v>
      </c>
      <c r="L29" s="112" t="s">
        <v>630</v>
      </c>
    </row>
    <row r="30" spans="1:12" x14ac:dyDescent="0.35">
      <c r="A30" s="93">
        <v>47</v>
      </c>
      <c r="B30" s="93" t="s">
        <v>72</v>
      </c>
      <c r="C30" s="93" t="s">
        <v>70</v>
      </c>
      <c r="D30" t="s">
        <v>698</v>
      </c>
      <c r="E30" t="s">
        <v>28</v>
      </c>
      <c r="F30" t="s">
        <v>170</v>
      </c>
      <c r="G3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26</v>
      </c>
      <c r="H30">
        <v>0.5</v>
      </c>
      <c r="J30">
        <v>87</v>
      </c>
      <c r="L30" s="112" t="s">
        <v>630</v>
      </c>
    </row>
    <row r="31" spans="1:12" x14ac:dyDescent="0.35">
      <c r="A31" s="93">
        <v>47</v>
      </c>
      <c r="B31" s="93" t="s">
        <v>72</v>
      </c>
      <c r="C31" s="93" t="s">
        <v>70</v>
      </c>
      <c r="D31" t="s">
        <v>698</v>
      </c>
      <c r="E31" t="s">
        <v>28</v>
      </c>
      <c r="F31" t="s">
        <v>171</v>
      </c>
      <c r="G3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7</v>
      </c>
      <c r="H31">
        <v>0.5</v>
      </c>
      <c r="J31">
        <v>87</v>
      </c>
      <c r="L31" s="112" t="s">
        <v>630</v>
      </c>
    </row>
    <row r="32" spans="1:12" x14ac:dyDescent="0.35">
      <c r="A32" s="93">
        <v>47</v>
      </c>
      <c r="B32" s="93" t="s">
        <v>72</v>
      </c>
      <c r="C32" s="93" t="s">
        <v>70</v>
      </c>
      <c r="D32" t="s">
        <v>698</v>
      </c>
      <c r="E32" t="s">
        <v>28</v>
      </c>
      <c r="F32" t="s">
        <v>172</v>
      </c>
      <c r="G3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20</v>
      </c>
      <c r="H32">
        <v>0.5</v>
      </c>
      <c r="J32">
        <v>87</v>
      </c>
      <c r="L32" s="112" t="s">
        <v>630</v>
      </c>
    </row>
    <row r="33" spans="1:12" x14ac:dyDescent="0.35">
      <c r="A33" s="93">
        <v>47</v>
      </c>
      <c r="B33" s="93" t="s">
        <v>72</v>
      </c>
      <c r="C33" s="93" t="s">
        <v>70</v>
      </c>
      <c r="D33" t="s">
        <v>698</v>
      </c>
      <c r="E33" t="s">
        <v>28</v>
      </c>
      <c r="F33" t="s">
        <v>175</v>
      </c>
      <c r="G3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49</v>
      </c>
      <c r="H33">
        <v>1</v>
      </c>
      <c r="J33">
        <v>87</v>
      </c>
      <c r="L33" s="112" t="s">
        <v>630</v>
      </c>
    </row>
    <row r="34" spans="1:12" x14ac:dyDescent="0.35">
      <c r="A34" s="93">
        <v>47</v>
      </c>
      <c r="B34" s="93" t="s">
        <v>72</v>
      </c>
      <c r="C34" s="93" t="s">
        <v>70</v>
      </c>
      <c r="D34" t="s">
        <v>698</v>
      </c>
      <c r="E34" t="s">
        <v>28</v>
      </c>
      <c r="F34" t="s">
        <v>176</v>
      </c>
      <c r="G3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58</v>
      </c>
      <c r="H34">
        <v>1</v>
      </c>
      <c r="J34">
        <v>87</v>
      </c>
      <c r="L34" s="112" t="s">
        <v>630</v>
      </c>
    </row>
    <row r="35" spans="1:12" x14ac:dyDescent="0.35">
      <c r="A35" s="93">
        <v>47</v>
      </c>
      <c r="B35" s="93" t="s">
        <v>72</v>
      </c>
      <c r="C35" s="93" t="s">
        <v>70</v>
      </c>
      <c r="D35" t="s">
        <v>700</v>
      </c>
      <c r="E35" t="s">
        <v>14</v>
      </c>
      <c r="F35" t="s">
        <v>130</v>
      </c>
      <c r="G3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  <c r="I35">
        <v>1</v>
      </c>
      <c r="J35">
        <v>87</v>
      </c>
      <c r="K35" t="s">
        <v>701</v>
      </c>
    </row>
    <row r="36" spans="1:12" x14ac:dyDescent="0.35">
      <c r="A36" s="93">
        <v>47</v>
      </c>
      <c r="B36" s="93" t="s">
        <v>72</v>
      </c>
      <c r="C36" s="93" t="s">
        <v>70</v>
      </c>
      <c r="D36" t="s">
        <v>702</v>
      </c>
      <c r="E36" t="s">
        <v>14</v>
      </c>
      <c r="F36" t="s">
        <v>130</v>
      </c>
      <c r="G3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24</v>
      </c>
      <c r="H36">
        <v>0.5</v>
      </c>
      <c r="J36">
        <v>87</v>
      </c>
      <c r="K36" t="s">
        <v>703</v>
      </c>
      <c r="L36" s="112" t="s">
        <v>622</v>
      </c>
    </row>
    <row r="37" spans="1:12" x14ac:dyDescent="0.35">
      <c r="A37" s="93">
        <v>47</v>
      </c>
      <c r="B37" s="93" t="s">
        <v>72</v>
      </c>
      <c r="C37" s="93" t="s">
        <v>70</v>
      </c>
      <c r="D37" t="s">
        <v>702</v>
      </c>
      <c r="E37" t="s">
        <v>14</v>
      </c>
      <c r="F37" t="s">
        <v>130</v>
      </c>
      <c r="G3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49</v>
      </c>
      <c r="H37">
        <v>1</v>
      </c>
      <c r="J37">
        <v>87</v>
      </c>
      <c r="K37" t="s">
        <v>704</v>
      </c>
      <c r="L37" s="112" t="s">
        <v>622</v>
      </c>
    </row>
    <row r="38" spans="1:12" x14ac:dyDescent="0.35">
      <c r="A38" s="93">
        <v>47</v>
      </c>
      <c r="B38" s="93" t="s">
        <v>72</v>
      </c>
      <c r="C38" s="93" t="s">
        <v>70</v>
      </c>
      <c r="D38" t="s">
        <v>702</v>
      </c>
      <c r="E38" t="s">
        <v>14</v>
      </c>
      <c r="F38" t="s">
        <v>130</v>
      </c>
      <c r="G3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658</v>
      </c>
      <c r="H38">
        <v>13.5</v>
      </c>
      <c r="I38">
        <v>16.5</v>
      </c>
      <c r="J38">
        <v>87</v>
      </c>
      <c r="K38" t="s">
        <v>34</v>
      </c>
      <c r="L38" s="112" t="s">
        <v>622</v>
      </c>
    </row>
    <row r="39" spans="1:12" x14ac:dyDescent="0.35">
      <c r="A39" s="93">
        <v>47</v>
      </c>
      <c r="B39" s="93" t="s">
        <v>72</v>
      </c>
      <c r="C39" s="93" t="s">
        <v>70</v>
      </c>
      <c r="D39" t="s">
        <v>702</v>
      </c>
      <c r="E39" t="s">
        <v>14</v>
      </c>
      <c r="F39" t="s">
        <v>192</v>
      </c>
      <c r="G3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  <c r="K39" t="s">
        <v>705</v>
      </c>
    </row>
    <row r="40" spans="1:12" x14ac:dyDescent="0.35">
      <c r="A40" s="93">
        <v>47</v>
      </c>
      <c r="B40" s="93" t="s">
        <v>72</v>
      </c>
      <c r="C40" s="93" t="s">
        <v>70</v>
      </c>
      <c r="D40" t="s">
        <v>702</v>
      </c>
      <c r="E40" t="s">
        <v>14</v>
      </c>
      <c r="F40" t="s">
        <v>193</v>
      </c>
      <c r="G4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81</v>
      </c>
      <c r="H40">
        <v>3</v>
      </c>
      <c r="I40">
        <v>4</v>
      </c>
      <c r="J40">
        <v>87</v>
      </c>
      <c r="K40" t="s">
        <v>706</v>
      </c>
      <c r="L40" s="112" t="s">
        <v>622</v>
      </c>
    </row>
    <row r="41" spans="1:12" x14ac:dyDescent="0.35">
      <c r="A41" s="93">
        <v>47</v>
      </c>
      <c r="B41" s="93" t="s">
        <v>72</v>
      </c>
      <c r="C41" s="93" t="s">
        <v>70</v>
      </c>
      <c r="D41" t="s">
        <v>707</v>
      </c>
      <c r="E41" t="s">
        <v>22</v>
      </c>
      <c r="F41" t="s">
        <v>140</v>
      </c>
      <c r="G4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243</v>
      </c>
      <c r="H41">
        <v>4.5</v>
      </c>
      <c r="I41">
        <v>5</v>
      </c>
      <c r="J41">
        <v>87</v>
      </c>
      <c r="L41" s="112" t="s">
        <v>622</v>
      </c>
    </row>
    <row r="42" spans="1:12" x14ac:dyDescent="0.35">
      <c r="A42" s="93">
        <v>47</v>
      </c>
      <c r="B42" s="93" t="s">
        <v>72</v>
      </c>
      <c r="C42" s="93" t="s">
        <v>70</v>
      </c>
      <c r="D42" t="s">
        <v>707</v>
      </c>
      <c r="E42" t="s">
        <v>22</v>
      </c>
      <c r="F42" t="s">
        <v>143</v>
      </c>
      <c r="G4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463</v>
      </c>
      <c r="H42">
        <v>14</v>
      </c>
      <c r="I42">
        <v>18</v>
      </c>
      <c r="J42">
        <v>87</v>
      </c>
      <c r="L42" s="112" t="s">
        <v>622</v>
      </c>
    </row>
    <row r="43" spans="1:12" x14ac:dyDescent="0.35">
      <c r="A43" s="93">
        <v>47</v>
      </c>
      <c r="B43" s="93" t="s">
        <v>72</v>
      </c>
      <c r="C43" s="93" t="s">
        <v>70</v>
      </c>
      <c r="D43" t="s">
        <v>707</v>
      </c>
      <c r="E43" t="s">
        <v>22</v>
      </c>
      <c r="F43" t="s">
        <v>146</v>
      </c>
      <c r="G4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465</v>
      </c>
      <c r="H43">
        <v>13</v>
      </c>
      <c r="I43">
        <v>12</v>
      </c>
      <c r="J43">
        <v>65</v>
      </c>
      <c r="L43" s="112" t="s">
        <v>622</v>
      </c>
    </row>
    <row r="44" spans="1:12" x14ac:dyDescent="0.35">
      <c r="A44" s="93">
        <v>47</v>
      </c>
      <c r="B44" s="93" t="s">
        <v>72</v>
      </c>
      <c r="C44" s="93" t="s">
        <v>70</v>
      </c>
      <c r="D44" t="s">
        <v>707</v>
      </c>
      <c r="E44" t="s">
        <v>22</v>
      </c>
      <c r="F44" t="s">
        <v>149</v>
      </c>
      <c r="G4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365</v>
      </c>
      <c r="H44">
        <v>10</v>
      </c>
      <c r="I44">
        <v>14</v>
      </c>
      <c r="J44">
        <v>87</v>
      </c>
      <c r="L44" s="112" t="s">
        <v>622</v>
      </c>
    </row>
    <row r="45" spans="1:12" x14ac:dyDescent="0.35">
      <c r="A45" s="93">
        <v>47</v>
      </c>
      <c r="B45" s="93" t="s">
        <v>72</v>
      </c>
      <c r="C45" s="93" t="s">
        <v>70</v>
      </c>
      <c r="D45" t="s">
        <v>707</v>
      </c>
      <c r="E45" t="s">
        <v>22</v>
      </c>
      <c r="F45" t="s">
        <v>155</v>
      </c>
      <c r="G4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265</v>
      </c>
      <c r="H45">
        <v>8</v>
      </c>
      <c r="J45">
        <v>65</v>
      </c>
      <c r="L45" s="112" t="s">
        <v>622</v>
      </c>
    </row>
    <row r="46" spans="1:12" x14ac:dyDescent="0.35">
      <c r="A46" s="93">
        <v>47</v>
      </c>
      <c r="B46" s="93" t="s">
        <v>72</v>
      </c>
      <c r="C46" s="93" t="s">
        <v>70</v>
      </c>
      <c r="D46" t="s">
        <v>707</v>
      </c>
      <c r="E46" t="s">
        <v>22</v>
      </c>
      <c r="F46" t="s">
        <v>158</v>
      </c>
      <c r="G4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491</v>
      </c>
      <c r="H46">
        <v>12</v>
      </c>
      <c r="I46">
        <v>11.5</v>
      </c>
      <c r="J46">
        <v>87</v>
      </c>
      <c r="L46" s="112" t="s">
        <v>622</v>
      </c>
    </row>
    <row r="47" spans="1:12" x14ac:dyDescent="0.35">
      <c r="A47" s="93">
        <v>47</v>
      </c>
      <c r="B47" s="93" t="s">
        <v>72</v>
      </c>
      <c r="C47" s="93" t="s">
        <v>70</v>
      </c>
      <c r="D47" t="s">
        <v>707</v>
      </c>
      <c r="E47" t="s">
        <v>22</v>
      </c>
      <c r="F47" t="s">
        <v>160</v>
      </c>
      <c r="G4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257</v>
      </c>
      <c r="H47">
        <v>5</v>
      </c>
      <c r="I47">
        <v>4.5</v>
      </c>
      <c r="J47">
        <v>87</v>
      </c>
      <c r="L47" s="112" t="s">
        <v>622</v>
      </c>
    </row>
    <row r="48" spans="1:12" x14ac:dyDescent="0.35">
      <c r="A48" s="93">
        <v>47</v>
      </c>
      <c r="B48" s="93" t="s">
        <v>72</v>
      </c>
      <c r="C48" s="93" t="s">
        <v>70</v>
      </c>
      <c r="D48" t="s">
        <v>707</v>
      </c>
      <c r="E48" t="s">
        <v>22</v>
      </c>
      <c r="F48" t="s">
        <v>163</v>
      </c>
      <c r="G4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46</v>
      </c>
      <c r="H48">
        <v>1</v>
      </c>
      <c r="J48">
        <v>87</v>
      </c>
      <c r="L48" s="112" t="s">
        <v>622</v>
      </c>
    </row>
    <row r="49" spans="1:12" x14ac:dyDescent="0.35">
      <c r="A49" s="93">
        <v>47</v>
      </c>
      <c r="B49" s="93" t="s">
        <v>72</v>
      </c>
      <c r="C49" s="93" t="s">
        <v>70</v>
      </c>
      <c r="D49" t="s">
        <v>707</v>
      </c>
      <c r="E49" t="s">
        <v>22</v>
      </c>
      <c r="F49" t="s">
        <v>166</v>
      </c>
      <c r="G4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287</v>
      </c>
      <c r="H49">
        <v>6</v>
      </c>
      <c r="I49">
        <v>7</v>
      </c>
      <c r="J49">
        <v>87</v>
      </c>
      <c r="L49" s="112" t="s">
        <v>622</v>
      </c>
    </row>
    <row r="50" spans="1:12" x14ac:dyDescent="0.35">
      <c r="A50" s="93">
        <v>47</v>
      </c>
      <c r="B50" s="93" t="s">
        <v>72</v>
      </c>
      <c r="C50" s="93" t="s">
        <v>70</v>
      </c>
      <c r="D50" t="s">
        <v>707</v>
      </c>
      <c r="E50" t="s">
        <v>22</v>
      </c>
      <c r="F50" t="s">
        <v>167</v>
      </c>
      <c r="G5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98</v>
      </c>
      <c r="H50">
        <v>3</v>
      </c>
      <c r="I50">
        <v>4</v>
      </c>
      <c r="J50">
        <v>65</v>
      </c>
      <c r="L50" s="112" t="s">
        <v>622</v>
      </c>
    </row>
    <row r="51" spans="1:12" x14ac:dyDescent="0.35">
      <c r="A51" s="93">
        <v>47</v>
      </c>
      <c r="B51" s="93" t="s">
        <v>72</v>
      </c>
      <c r="C51" s="93" t="s">
        <v>70</v>
      </c>
      <c r="D51" t="s">
        <v>707</v>
      </c>
      <c r="E51" t="s">
        <v>22</v>
      </c>
      <c r="F51" t="s">
        <v>169</v>
      </c>
      <c r="G5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160</v>
      </c>
      <c r="H51">
        <v>4</v>
      </c>
      <c r="I51">
        <v>4.5</v>
      </c>
      <c r="J51">
        <v>87</v>
      </c>
      <c r="L51" s="112" t="s">
        <v>622</v>
      </c>
    </row>
    <row r="52" spans="1:12" x14ac:dyDescent="0.35">
      <c r="A52" s="93">
        <v>47</v>
      </c>
      <c r="B52" s="93" t="s">
        <v>72</v>
      </c>
      <c r="C52" s="93" t="s">
        <v>70</v>
      </c>
      <c r="D52" t="s">
        <v>707</v>
      </c>
      <c r="E52" t="s">
        <v>22</v>
      </c>
      <c r="F52" t="s">
        <v>170</v>
      </c>
      <c r="G5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115</v>
      </c>
      <c r="H52">
        <v>3</v>
      </c>
      <c r="J52">
        <v>65</v>
      </c>
      <c r="L52" s="112" t="s">
        <v>622</v>
      </c>
    </row>
    <row r="53" spans="1:12" x14ac:dyDescent="0.35">
      <c r="A53" s="93">
        <v>47</v>
      </c>
      <c r="B53" s="93" t="s">
        <v>72</v>
      </c>
      <c r="C53" s="93" t="s">
        <v>70</v>
      </c>
      <c r="D53" t="s">
        <v>707</v>
      </c>
      <c r="E53" t="s">
        <v>22</v>
      </c>
      <c r="F53" t="s">
        <v>171</v>
      </c>
      <c r="G5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7</v>
      </c>
      <c r="H53">
        <v>0.5</v>
      </c>
      <c r="I53">
        <v>0</v>
      </c>
      <c r="J53">
        <v>87</v>
      </c>
      <c r="L53" s="112" t="s">
        <v>622</v>
      </c>
    </row>
    <row r="54" spans="1:12" x14ac:dyDescent="0.35">
      <c r="A54" s="93">
        <v>47</v>
      </c>
      <c r="B54" s="93" t="s">
        <v>72</v>
      </c>
      <c r="C54" s="93" t="s">
        <v>70</v>
      </c>
      <c r="D54" t="s">
        <v>707</v>
      </c>
      <c r="E54" t="s">
        <v>22</v>
      </c>
      <c r="F54" t="s">
        <v>172</v>
      </c>
      <c r="G5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80</v>
      </c>
      <c r="H54">
        <v>2</v>
      </c>
      <c r="I54">
        <v>1.5</v>
      </c>
      <c r="J54">
        <v>87</v>
      </c>
      <c r="L54" s="112" t="s">
        <v>622</v>
      </c>
    </row>
    <row r="55" spans="1:12" x14ac:dyDescent="0.35">
      <c r="A55" s="93">
        <v>47</v>
      </c>
      <c r="B55" s="93" t="s">
        <v>72</v>
      </c>
      <c r="C55" s="93" t="s">
        <v>70</v>
      </c>
      <c r="D55" t="s">
        <v>707</v>
      </c>
      <c r="E55" t="s">
        <v>22</v>
      </c>
      <c r="F55" t="s">
        <v>173</v>
      </c>
      <c r="G5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82</v>
      </c>
      <c r="H55">
        <v>3</v>
      </c>
      <c r="I55">
        <v>5</v>
      </c>
      <c r="J55">
        <v>65</v>
      </c>
      <c r="L55" s="112" t="s">
        <v>622</v>
      </c>
    </row>
    <row r="56" spans="1:12" x14ac:dyDescent="0.35">
      <c r="A56" s="93">
        <v>47</v>
      </c>
      <c r="B56" s="93" t="s">
        <v>72</v>
      </c>
      <c r="C56" s="93" t="s">
        <v>70</v>
      </c>
      <c r="D56" t="s">
        <v>707</v>
      </c>
      <c r="E56" t="s">
        <v>22</v>
      </c>
      <c r="F56" t="s">
        <v>174</v>
      </c>
      <c r="G5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102</v>
      </c>
      <c r="H56">
        <v>3</v>
      </c>
      <c r="I56">
        <v>4</v>
      </c>
      <c r="J56">
        <v>87</v>
      </c>
      <c r="L56" s="112" t="s">
        <v>622</v>
      </c>
    </row>
    <row r="57" spans="1:12" x14ac:dyDescent="0.35">
      <c r="A57" s="93">
        <v>47</v>
      </c>
      <c r="B57" s="93" t="s">
        <v>72</v>
      </c>
      <c r="C57" s="93" t="s">
        <v>70</v>
      </c>
      <c r="D57" t="s">
        <v>707</v>
      </c>
      <c r="E57" t="s">
        <v>22</v>
      </c>
      <c r="F57" t="s">
        <v>175</v>
      </c>
      <c r="G5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109</v>
      </c>
      <c r="H57">
        <v>3</v>
      </c>
      <c r="I57">
        <v>4</v>
      </c>
      <c r="J57">
        <v>65</v>
      </c>
      <c r="L57" s="112" t="s">
        <v>622</v>
      </c>
    </row>
    <row r="58" spans="1:12" x14ac:dyDescent="0.35">
      <c r="A58" s="93">
        <v>47</v>
      </c>
      <c r="B58" s="93" t="s">
        <v>72</v>
      </c>
      <c r="C58" s="93" t="s">
        <v>70</v>
      </c>
      <c r="D58" t="s">
        <v>707</v>
      </c>
      <c r="E58" t="s">
        <v>22</v>
      </c>
      <c r="F58" t="s">
        <v>176</v>
      </c>
      <c r="G5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131</v>
      </c>
      <c r="H58">
        <v>3</v>
      </c>
      <c r="J58">
        <v>65</v>
      </c>
      <c r="L58" s="112" t="s">
        <v>622</v>
      </c>
    </row>
    <row r="59" spans="1:12" x14ac:dyDescent="0.35">
      <c r="A59" s="93">
        <v>47</v>
      </c>
      <c r="B59" s="93" t="s">
        <v>72</v>
      </c>
      <c r="C59" s="93" t="s">
        <v>70</v>
      </c>
      <c r="D59" t="s">
        <v>708</v>
      </c>
      <c r="G5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  <c r="I59">
        <v>1</v>
      </c>
      <c r="J59">
        <v>87</v>
      </c>
    </row>
    <row r="60" spans="1:12" x14ac:dyDescent="0.35">
      <c r="A60" s="93">
        <v>47</v>
      </c>
      <c r="B60" s="93" t="s">
        <v>72</v>
      </c>
      <c r="C60" s="93" t="s">
        <v>70</v>
      </c>
      <c r="D60" t="s">
        <v>709</v>
      </c>
      <c r="G6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  <c r="I60">
        <v>5</v>
      </c>
      <c r="J60">
        <v>42</v>
      </c>
      <c r="K60" t="s">
        <v>710</v>
      </c>
    </row>
    <row r="61" spans="1:12" x14ac:dyDescent="0.35">
      <c r="A61" s="93">
        <v>47</v>
      </c>
      <c r="B61" s="93" t="s">
        <v>72</v>
      </c>
      <c r="C61" s="93" t="s">
        <v>70</v>
      </c>
      <c r="D61" t="s">
        <v>711</v>
      </c>
      <c r="G6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  <c r="K61" t="s">
        <v>712</v>
      </c>
    </row>
    <row r="62" spans="1:12" x14ac:dyDescent="0.35">
      <c r="A62" s="93">
        <v>47</v>
      </c>
      <c r="B62" s="93" t="s">
        <v>72</v>
      </c>
      <c r="C62" s="93" t="s">
        <v>70</v>
      </c>
      <c r="D62" t="s">
        <v>711</v>
      </c>
      <c r="G6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  <c r="K62" t="s">
        <v>713</v>
      </c>
    </row>
    <row r="63" spans="1:12" x14ac:dyDescent="0.35">
      <c r="A63" s="93">
        <v>47</v>
      </c>
      <c r="B63" s="93" t="s">
        <v>72</v>
      </c>
      <c r="C63" s="93" t="s">
        <v>70</v>
      </c>
      <c r="D63" t="s">
        <v>711</v>
      </c>
      <c r="G6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  <c r="K63" t="s">
        <v>714</v>
      </c>
    </row>
    <row r="64" spans="1:12" x14ac:dyDescent="0.35">
      <c r="A64" s="93">
        <v>47</v>
      </c>
      <c r="B64" s="93" t="s">
        <v>72</v>
      </c>
      <c r="C64" s="93" t="s">
        <v>70</v>
      </c>
      <c r="D64" t="s">
        <v>711</v>
      </c>
      <c r="G6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  <c r="K64" t="s">
        <v>715</v>
      </c>
    </row>
    <row r="65" spans="1:11" x14ac:dyDescent="0.35">
      <c r="A65" s="93">
        <v>47</v>
      </c>
      <c r="B65" s="93" t="s">
        <v>72</v>
      </c>
      <c r="C65" s="93" t="s">
        <v>70</v>
      </c>
      <c r="D65" t="s">
        <v>716</v>
      </c>
      <c r="G6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  <c r="I65">
        <v>2</v>
      </c>
      <c r="J65">
        <v>87</v>
      </c>
      <c r="K65" t="s">
        <v>717</v>
      </c>
    </row>
    <row r="66" spans="1:11" x14ac:dyDescent="0.35">
      <c r="A66" s="93">
        <v>47</v>
      </c>
      <c r="B66" s="93" t="s">
        <v>72</v>
      </c>
      <c r="C66" s="93" t="s">
        <v>70</v>
      </c>
      <c r="D66" t="s">
        <v>718</v>
      </c>
      <c r="G6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  <c r="K66" t="s">
        <v>719</v>
      </c>
    </row>
    <row r="67" spans="1:11" x14ac:dyDescent="0.35">
      <c r="A67" s="93">
        <v>47</v>
      </c>
      <c r="B67" s="93" t="s">
        <v>72</v>
      </c>
      <c r="C67" s="93" t="s">
        <v>70</v>
      </c>
      <c r="D67" t="s">
        <v>720</v>
      </c>
      <c r="G6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  <c r="I67">
        <v>5</v>
      </c>
      <c r="J67">
        <v>87</v>
      </c>
      <c r="K67" t="s">
        <v>569</v>
      </c>
    </row>
    <row r="68" spans="1:11" x14ac:dyDescent="0.35">
      <c r="A68" s="93">
        <v>47</v>
      </c>
      <c r="B68" s="93" t="s">
        <v>72</v>
      </c>
      <c r="C68" s="93" t="s">
        <v>70</v>
      </c>
      <c r="D68" t="s">
        <v>280</v>
      </c>
      <c r="G6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  <c r="I68">
        <v>5</v>
      </c>
      <c r="J68">
        <v>87</v>
      </c>
    </row>
    <row r="69" spans="1:11" x14ac:dyDescent="0.35">
      <c r="A69" s="93">
        <v>47</v>
      </c>
      <c r="B69" s="93" t="s">
        <v>72</v>
      </c>
      <c r="C69" s="93" t="s">
        <v>70</v>
      </c>
      <c r="D69" t="s">
        <v>721</v>
      </c>
      <c r="G6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  <c r="I69">
        <v>5</v>
      </c>
      <c r="J69">
        <v>87</v>
      </c>
    </row>
    <row r="70" spans="1:11" x14ac:dyDescent="0.35">
      <c r="A70" s="93" t="s">
        <v>339</v>
      </c>
      <c r="B70" s="93"/>
      <c r="C70" s="93" t="s">
        <v>339</v>
      </c>
      <c r="G7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71" spans="1:11" x14ac:dyDescent="0.35">
      <c r="A71" s="93" t="s">
        <v>339</v>
      </c>
      <c r="B71" s="93"/>
      <c r="C71" s="93" t="s">
        <v>339</v>
      </c>
      <c r="G7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72" spans="1:11" x14ac:dyDescent="0.35">
      <c r="A72" s="93" t="s">
        <v>339</v>
      </c>
      <c r="B72" s="93"/>
      <c r="C72" s="93" t="s">
        <v>339</v>
      </c>
      <c r="G7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73" spans="1:11" x14ac:dyDescent="0.35">
      <c r="A73" s="93" t="s">
        <v>339</v>
      </c>
      <c r="B73" s="93"/>
      <c r="C73" s="93" t="s">
        <v>339</v>
      </c>
      <c r="G7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74" spans="1:11" x14ac:dyDescent="0.35">
      <c r="A74" s="93" t="s">
        <v>339</v>
      </c>
      <c r="B74" s="93"/>
      <c r="C74" s="93" t="s">
        <v>339</v>
      </c>
      <c r="G7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75" spans="1:11" x14ac:dyDescent="0.35">
      <c r="A75" s="93" t="str">
        <f>IFERROR(VLOOKUP(B75,Pobočky!$A$1:$C$45,3,FALSE)," ")</f>
        <v xml:space="preserve"> </v>
      </c>
      <c r="B75" s="93"/>
      <c r="C75" s="93" t="str">
        <f>IFERROR(VLOOKUP(B75,Pobočky!$A$1:$C$45,2,FALSE)," ")</f>
        <v xml:space="preserve"> </v>
      </c>
      <c r="G7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76" spans="1:11" x14ac:dyDescent="0.35">
      <c r="A76" s="93" t="str">
        <f>IFERROR(VLOOKUP(B76,Pobočky!$A$1:$C$45,3,FALSE)," ")</f>
        <v xml:space="preserve"> </v>
      </c>
      <c r="B76" s="93"/>
      <c r="C76" s="93" t="str">
        <f>IFERROR(VLOOKUP(B76,Pobočky!$A$1:$C$45,2,FALSE)," ")</f>
        <v xml:space="preserve"> </v>
      </c>
      <c r="G7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77" spans="1:11" x14ac:dyDescent="0.35">
      <c r="A77" s="93" t="str">
        <f>IFERROR(VLOOKUP(B77,Pobočky!$A$1:$C$45,3,FALSE)," ")</f>
        <v xml:space="preserve"> </v>
      </c>
      <c r="B77" s="93"/>
      <c r="C77" s="93" t="str">
        <f>IFERROR(VLOOKUP(B77,Pobočky!$A$1:$C$45,2,FALSE)," ")</f>
        <v xml:space="preserve"> </v>
      </c>
      <c r="G7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78" spans="1:11" x14ac:dyDescent="0.35">
      <c r="A78" s="93" t="str">
        <f>IFERROR(VLOOKUP(B78,Pobočky!$A$1:$C$45,3,FALSE)," ")</f>
        <v xml:space="preserve"> </v>
      </c>
      <c r="B78" s="93"/>
      <c r="C78" s="93" t="str">
        <f>IFERROR(VLOOKUP(B78,Pobočky!$A$1:$C$45,2,FALSE)," ")</f>
        <v xml:space="preserve"> </v>
      </c>
      <c r="G7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79" spans="1:11" x14ac:dyDescent="0.35">
      <c r="A79" s="93" t="str">
        <f>IFERROR(VLOOKUP(B79,Pobočky!$A$1:$C$45,3,FALSE)," ")</f>
        <v xml:space="preserve"> </v>
      </c>
      <c r="B79" s="93"/>
      <c r="C79" s="93" t="str">
        <f>IFERROR(VLOOKUP(B79,Pobočky!$A$1:$C$45,2,FALSE)," ")</f>
        <v xml:space="preserve"> </v>
      </c>
      <c r="G7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80" spans="1:11" x14ac:dyDescent="0.35">
      <c r="A80" s="93" t="str">
        <f>IFERROR(VLOOKUP(B80,Pobočky!$A$1:$C$45,3,FALSE)," ")</f>
        <v xml:space="preserve"> </v>
      </c>
      <c r="B80" s="93"/>
      <c r="C80" s="93" t="str">
        <f>IFERROR(VLOOKUP(B80,Pobočky!$A$1:$C$45,2,FALSE)," ")</f>
        <v xml:space="preserve"> </v>
      </c>
      <c r="G8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81" spans="1:7" x14ac:dyDescent="0.35">
      <c r="A81" s="93" t="str">
        <f>IFERROR(VLOOKUP(B81,Pobočky!$A$1:$C$45,3,FALSE)," ")</f>
        <v xml:space="preserve"> </v>
      </c>
      <c r="B81" s="93"/>
      <c r="C81" s="93" t="str">
        <f>IFERROR(VLOOKUP(B81,Pobočky!$A$1:$C$45,2,FALSE)," ")</f>
        <v xml:space="preserve"> </v>
      </c>
      <c r="G8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82" spans="1:7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  <c r="G8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83" spans="1:7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  <c r="G8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84" spans="1:7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G8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85" spans="1:7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86" spans="1:7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87" spans="1:7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88" spans="1:7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89" spans="1:7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90" spans="1:7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91" spans="1:7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92" spans="1:7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93" spans="1:7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94" spans="1:7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95" spans="1:7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96" spans="1:7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  <row r="400" spans="1:7" x14ac:dyDescent="0.35">
      <c r="A400" s="105" t="str">
        <f>IFERROR(VLOOKUP(B400,Pobočky!$A$1:$C$45,3,FALSE)," ")</f>
        <v xml:space="preserve"> </v>
      </c>
      <c r="B400" s="105"/>
      <c r="C400" s="105" t="str">
        <f>IFERROR(VLOOKUP(B400,Pobočky!$A$1:$C$45,2,FALSE)," ")</f>
        <v xml:space="preserve"> </v>
      </c>
      <c r="G400">
        <f>ROUND(Tabulka578910111213141516171819202122232425262728293031[[#This Row],[Kapacita - počet polic]]*Tabulka578910111213141516171819202122232425262728293031[[#This Row],[Kapacita - rozměr polic]]*IFERROR(VLOOKUP(Tabulka578910111213141516171819202122232425262728293031[[#This Row],[Označení]],OCHy[#All],2,FALSE),0.6),0)</f>
        <v>0</v>
      </c>
    </row>
  </sheetData>
  <dataValidations count="2">
    <dataValidation type="list" allowBlank="1" showInputMessage="1" showErrorMessage="1" sqref="L2:L400">
      <formula1>"0 %,10 %,20 %,30 %,40 %,50 %,60 %,70 %,80 %,90 %,100 %"</formula1>
    </dataValidation>
    <dataValidation type="list" allowBlank="1" showInputMessage="1" showErrorMessage="1" sqref="E2:E400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B2:B400</xm:sqref>
        </x14:dataValidation>
        <x14:dataValidation type="list" allowBlank="1" showInputMessage="1" showErrorMessage="1">
          <x14:formula1>
            <xm:f>Označení!$F$2:$F$50</xm:f>
          </x14:formula1>
          <xm:sqref>F2:F400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15"/>
  <sheetViews>
    <sheetView topLeftCell="B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14.54296875" customWidth="1"/>
    <col min="6" max="6" width="60" bestFit="1" customWidth="1"/>
    <col min="7" max="7" width="16.26953125" bestFit="1" customWidth="1"/>
    <col min="8" max="8" width="21.0898437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style="141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36" t="s">
        <v>11</v>
      </c>
    </row>
    <row r="2" spans="1:12" x14ac:dyDescent="0.35">
      <c r="A2" s="93">
        <v>21</v>
      </c>
      <c r="B2" s="93" t="s">
        <v>71</v>
      </c>
      <c r="C2" s="93" t="s">
        <v>70</v>
      </c>
      <c r="D2" s="93" t="s">
        <v>722</v>
      </c>
      <c r="E2" s="93" t="s">
        <v>20</v>
      </c>
      <c r="F2" t="s">
        <v>130</v>
      </c>
      <c r="G2" s="9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3323</v>
      </c>
      <c r="H2" s="93">
        <v>69</v>
      </c>
      <c r="I2" s="93">
        <v>70</v>
      </c>
      <c r="J2" s="93">
        <v>86</v>
      </c>
      <c r="K2" s="93"/>
      <c r="L2" s="137" t="s">
        <v>622</v>
      </c>
    </row>
    <row r="3" spans="1:12" x14ac:dyDescent="0.35">
      <c r="A3" s="105">
        <v>22</v>
      </c>
      <c r="B3" s="93" t="s">
        <v>71</v>
      </c>
      <c r="C3" s="93" t="s">
        <v>70</v>
      </c>
      <c r="D3" s="106" t="s">
        <v>722</v>
      </c>
      <c r="E3" s="106" t="s">
        <v>20</v>
      </c>
      <c r="F3" s="106" t="s">
        <v>130</v>
      </c>
      <c r="G3" s="10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403</v>
      </c>
      <c r="H3" s="106">
        <v>10</v>
      </c>
      <c r="I3" s="106"/>
      <c r="J3" s="106">
        <v>72</v>
      </c>
      <c r="K3" s="106"/>
      <c r="L3" s="138" t="s">
        <v>622</v>
      </c>
    </row>
    <row r="4" spans="1:12" x14ac:dyDescent="0.35">
      <c r="A4" s="105">
        <v>22</v>
      </c>
      <c r="B4" s="93" t="s">
        <v>71</v>
      </c>
      <c r="C4" s="93" t="s">
        <v>70</v>
      </c>
      <c r="D4" s="106" t="s">
        <v>722</v>
      </c>
      <c r="E4" s="106" t="s">
        <v>20</v>
      </c>
      <c r="F4" s="106" t="s">
        <v>130</v>
      </c>
      <c r="G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  <c r="I4">
        <v>10</v>
      </c>
      <c r="J4">
        <v>22</v>
      </c>
      <c r="K4" t="s">
        <v>723</v>
      </c>
      <c r="L4" s="138" t="s">
        <v>622</v>
      </c>
    </row>
    <row r="5" spans="1:12" x14ac:dyDescent="0.35">
      <c r="A5" s="93">
        <v>21</v>
      </c>
      <c r="B5" s="93" t="s">
        <v>71</v>
      </c>
      <c r="C5" s="93" t="s">
        <v>70</v>
      </c>
      <c r="D5" t="s">
        <v>722</v>
      </c>
      <c r="E5" t="s">
        <v>20</v>
      </c>
      <c r="F5" t="s">
        <v>181</v>
      </c>
      <c r="G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413</v>
      </c>
      <c r="H5">
        <v>16</v>
      </c>
      <c r="I5">
        <v>20</v>
      </c>
      <c r="J5">
        <v>86</v>
      </c>
      <c r="L5" s="138" t="s">
        <v>622</v>
      </c>
    </row>
    <row r="6" spans="1:12" x14ac:dyDescent="0.35">
      <c r="A6" s="93">
        <v>21</v>
      </c>
      <c r="B6" s="93" t="s">
        <v>71</v>
      </c>
      <c r="C6" s="93" t="s">
        <v>70</v>
      </c>
      <c r="D6" t="s">
        <v>722</v>
      </c>
      <c r="E6" t="s">
        <v>20</v>
      </c>
      <c r="F6" t="s">
        <v>180</v>
      </c>
      <c r="G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387</v>
      </c>
      <c r="H6">
        <v>15</v>
      </c>
      <c r="J6">
        <v>86</v>
      </c>
      <c r="L6" s="138" t="s">
        <v>622</v>
      </c>
    </row>
    <row r="7" spans="1:12" x14ac:dyDescent="0.35">
      <c r="A7" s="93">
        <v>21</v>
      </c>
      <c r="B7" s="93" t="s">
        <v>71</v>
      </c>
      <c r="C7" s="93" t="s">
        <v>70</v>
      </c>
      <c r="D7" t="s">
        <v>722</v>
      </c>
      <c r="E7" s="93" t="s">
        <v>20</v>
      </c>
      <c r="F7" t="s">
        <v>183</v>
      </c>
      <c r="G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468</v>
      </c>
      <c r="H7">
        <v>17</v>
      </c>
      <c r="I7">
        <v>20</v>
      </c>
      <c r="J7">
        <v>86</v>
      </c>
      <c r="L7" s="138" t="s">
        <v>622</v>
      </c>
    </row>
    <row r="8" spans="1:12" x14ac:dyDescent="0.35">
      <c r="A8" s="93">
        <v>21</v>
      </c>
      <c r="B8" s="93" t="s">
        <v>71</v>
      </c>
      <c r="C8" s="93" t="s">
        <v>70</v>
      </c>
      <c r="D8" t="s">
        <v>722</v>
      </c>
      <c r="E8" s="106" t="s">
        <v>20</v>
      </c>
      <c r="F8" t="s">
        <v>261</v>
      </c>
      <c r="G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52</v>
      </c>
      <c r="H8">
        <v>1</v>
      </c>
      <c r="J8">
        <v>86</v>
      </c>
      <c r="K8" t="s">
        <v>266</v>
      </c>
      <c r="L8" s="138" t="s">
        <v>622</v>
      </c>
    </row>
    <row r="9" spans="1:12" x14ac:dyDescent="0.35">
      <c r="A9" s="93">
        <v>21</v>
      </c>
      <c r="B9" s="93" t="s">
        <v>71</v>
      </c>
      <c r="C9" s="93" t="s">
        <v>70</v>
      </c>
      <c r="D9" t="s">
        <v>722</v>
      </c>
      <c r="E9" t="s">
        <v>20</v>
      </c>
      <c r="F9" t="s">
        <v>261</v>
      </c>
      <c r="G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258</v>
      </c>
      <c r="H9">
        <v>5</v>
      </c>
      <c r="J9">
        <v>86</v>
      </c>
      <c r="L9" s="138" t="s">
        <v>622</v>
      </c>
    </row>
    <row r="10" spans="1:12" x14ac:dyDescent="0.35">
      <c r="A10" s="93">
        <v>21</v>
      </c>
      <c r="B10" s="93" t="s">
        <v>71</v>
      </c>
      <c r="C10" s="93" t="s">
        <v>70</v>
      </c>
      <c r="D10" t="s">
        <v>722</v>
      </c>
      <c r="E10" t="s">
        <v>20</v>
      </c>
      <c r="F10" t="s">
        <v>192</v>
      </c>
      <c r="G1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110</v>
      </c>
      <c r="H10">
        <v>4</v>
      </c>
      <c r="I10">
        <v>5</v>
      </c>
      <c r="J10">
        <v>86</v>
      </c>
      <c r="L10" s="138" t="s">
        <v>622</v>
      </c>
    </row>
    <row r="11" spans="1:12" x14ac:dyDescent="0.35">
      <c r="A11" s="93">
        <v>21</v>
      </c>
      <c r="B11" s="93" t="s">
        <v>71</v>
      </c>
      <c r="C11" s="93" t="s">
        <v>70</v>
      </c>
      <c r="D11" t="s">
        <v>722</v>
      </c>
      <c r="E11" s="93" t="s">
        <v>20</v>
      </c>
      <c r="F11" t="s">
        <v>193</v>
      </c>
      <c r="G1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133</v>
      </c>
      <c r="H11">
        <v>5</v>
      </c>
      <c r="I11">
        <v>7</v>
      </c>
      <c r="J11">
        <v>86</v>
      </c>
      <c r="L11" s="138" t="s">
        <v>622</v>
      </c>
    </row>
    <row r="12" spans="1:12" x14ac:dyDescent="0.35">
      <c r="A12" s="93">
        <v>21</v>
      </c>
      <c r="B12" s="93" t="s">
        <v>71</v>
      </c>
      <c r="C12" s="93" t="s">
        <v>70</v>
      </c>
      <c r="D12" t="s">
        <v>722</v>
      </c>
      <c r="E12" s="106" t="s">
        <v>20</v>
      </c>
      <c r="F12" t="s">
        <v>97</v>
      </c>
      <c r="G1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8</v>
      </c>
      <c r="H12">
        <v>0.25</v>
      </c>
      <c r="J12">
        <v>86</v>
      </c>
      <c r="K12" t="s">
        <v>224</v>
      </c>
      <c r="L12" s="138" t="s">
        <v>622</v>
      </c>
    </row>
    <row r="13" spans="1:12" x14ac:dyDescent="0.35">
      <c r="A13" s="93">
        <v>21</v>
      </c>
      <c r="B13" s="93" t="s">
        <v>71</v>
      </c>
      <c r="C13" s="93" t="s">
        <v>70</v>
      </c>
      <c r="D13" t="s">
        <v>722</v>
      </c>
      <c r="E13" t="s">
        <v>20</v>
      </c>
      <c r="F13" t="s">
        <v>97</v>
      </c>
      <c r="G1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8</v>
      </c>
      <c r="H13">
        <v>0.25</v>
      </c>
      <c r="J13">
        <v>86</v>
      </c>
      <c r="K13" t="s">
        <v>225</v>
      </c>
      <c r="L13" s="138" t="s">
        <v>622</v>
      </c>
    </row>
    <row r="14" spans="1:12" x14ac:dyDescent="0.35">
      <c r="A14" s="93">
        <v>21</v>
      </c>
      <c r="B14" s="93" t="s">
        <v>71</v>
      </c>
      <c r="C14" s="93" t="s">
        <v>70</v>
      </c>
      <c r="D14" t="s">
        <v>722</v>
      </c>
      <c r="E14" t="s">
        <v>20</v>
      </c>
      <c r="F14" t="s">
        <v>97</v>
      </c>
      <c r="G1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15</v>
      </c>
      <c r="H14">
        <v>0.5</v>
      </c>
      <c r="J14">
        <v>86</v>
      </c>
      <c r="K14" t="s">
        <v>226</v>
      </c>
      <c r="L14" s="139" t="s">
        <v>622</v>
      </c>
    </row>
    <row r="15" spans="1:12" x14ac:dyDescent="0.35">
      <c r="A15" s="93">
        <v>21</v>
      </c>
      <c r="B15" s="93" t="s">
        <v>71</v>
      </c>
      <c r="C15" s="93" t="s">
        <v>70</v>
      </c>
      <c r="D15" t="s">
        <v>722</v>
      </c>
      <c r="E15" t="s">
        <v>20</v>
      </c>
      <c r="F15" t="s">
        <v>97</v>
      </c>
      <c r="G1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62</v>
      </c>
      <c r="H15">
        <v>2</v>
      </c>
      <c r="J15">
        <v>86</v>
      </c>
      <c r="K15" t="s">
        <v>227</v>
      </c>
      <c r="L15" s="138" t="s">
        <v>622</v>
      </c>
    </row>
    <row r="16" spans="1:12" x14ac:dyDescent="0.35">
      <c r="A16" s="93">
        <v>21</v>
      </c>
      <c r="B16" s="93" t="s">
        <v>71</v>
      </c>
      <c r="C16" s="93" t="s">
        <v>70</v>
      </c>
      <c r="D16" t="s">
        <v>722</v>
      </c>
      <c r="E16" t="s">
        <v>20</v>
      </c>
      <c r="F16" t="s">
        <v>97</v>
      </c>
      <c r="G1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15</v>
      </c>
      <c r="H16">
        <v>0.5</v>
      </c>
      <c r="J16">
        <v>86</v>
      </c>
      <c r="K16" t="s">
        <v>595</v>
      </c>
      <c r="L16" s="139" t="s">
        <v>622</v>
      </c>
    </row>
    <row r="17" spans="1:12" x14ac:dyDescent="0.35">
      <c r="A17" s="93">
        <v>21</v>
      </c>
      <c r="B17" s="93" t="s">
        <v>71</v>
      </c>
      <c r="C17" s="93" t="s">
        <v>70</v>
      </c>
      <c r="D17" t="s">
        <v>724</v>
      </c>
      <c r="E17" t="s">
        <v>14</v>
      </c>
      <c r="F17" t="s">
        <v>130</v>
      </c>
      <c r="G1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  <c r="I17">
        <v>3</v>
      </c>
      <c r="J17">
        <v>86</v>
      </c>
      <c r="K17" t="s">
        <v>725</v>
      </c>
      <c r="L17" s="138" t="s">
        <v>630</v>
      </c>
    </row>
    <row r="18" spans="1:12" x14ac:dyDescent="0.35">
      <c r="A18" s="93">
        <v>21</v>
      </c>
      <c r="B18" s="93" t="s">
        <v>71</v>
      </c>
      <c r="C18" s="93" t="s">
        <v>70</v>
      </c>
      <c r="D18" t="s">
        <v>726</v>
      </c>
      <c r="E18" t="s">
        <v>20</v>
      </c>
      <c r="F18" t="s">
        <v>130</v>
      </c>
      <c r="G1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  <c r="I18">
        <v>5</v>
      </c>
      <c r="J18">
        <v>86</v>
      </c>
      <c r="K18" s="127" t="s">
        <v>727</v>
      </c>
      <c r="L18" s="138" t="s">
        <v>630</v>
      </c>
    </row>
    <row r="19" spans="1:12" x14ac:dyDescent="0.35">
      <c r="A19" s="93">
        <v>21</v>
      </c>
      <c r="B19" s="93" t="s">
        <v>71</v>
      </c>
      <c r="C19" s="93" t="s">
        <v>70</v>
      </c>
      <c r="D19" t="s">
        <v>728</v>
      </c>
      <c r="E19" t="s">
        <v>14</v>
      </c>
      <c r="F19" t="s">
        <v>130</v>
      </c>
      <c r="G1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867</v>
      </c>
      <c r="H19">
        <v>18</v>
      </c>
      <c r="J19">
        <v>86</v>
      </c>
      <c r="K19" t="s">
        <v>34</v>
      </c>
      <c r="L19" s="138" t="s">
        <v>622</v>
      </c>
    </row>
    <row r="20" spans="1:12" x14ac:dyDescent="0.35">
      <c r="A20" s="93">
        <v>21</v>
      </c>
      <c r="B20" s="93" t="s">
        <v>71</v>
      </c>
      <c r="C20" s="93" t="s">
        <v>70</v>
      </c>
      <c r="D20" t="s">
        <v>728</v>
      </c>
      <c r="E20" t="s">
        <v>14</v>
      </c>
      <c r="F20" t="s">
        <v>130</v>
      </c>
      <c r="G2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265</v>
      </c>
      <c r="H20">
        <v>5.5</v>
      </c>
      <c r="J20">
        <v>86</v>
      </c>
      <c r="K20" t="s">
        <v>182</v>
      </c>
      <c r="L20" s="140" t="s">
        <v>630</v>
      </c>
    </row>
    <row r="21" spans="1:12" x14ac:dyDescent="0.35">
      <c r="A21" s="93">
        <v>21</v>
      </c>
      <c r="B21" s="93" t="s">
        <v>71</v>
      </c>
      <c r="C21" s="93" t="s">
        <v>70</v>
      </c>
      <c r="D21" t="s">
        <v>728</v>
      </c>
      <c r="E21" t="s">
        <v>14</v>
      </c>
      <c r="F21" t="s">
        <v>130</v>
      </c>
      <c r="G2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746</v>
      </c>
      <c r="H21">
        <v>15.5</v>
      </c>
      <c r="J21">
        <v>86</v>
      </c>
      <c r="K21" t="s">
        <v>184</v>
      </c>
      <c r="L21" s="140" t="s">
        <v>630</v>
      </c>
    </row>
    <row r="22" spans="1:12" x14ac:dyDescent="0.35">
      <c r="A22" s="93">
        <v>21</v>
      </c>
      <c r="B22" s="93" t="s">
        <v>71</v>
      </c>
      <c r="C22" s="93" t="s">
        <v>70</v>
      </c>
      <c r="D22" t="s">
        <v>728</v>
      </c>
      <c r="E22" t="s">
        <v>14</v>
      </c>
      <c r="F22" t="s">
        <v>188</v>
      </c>
      <c r="G2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144</v>
      </c>
      <c r="H22">
        <v>4</v>
      </c>
      <c r="J22">
        <v>86</v>
      </c>
      <c r="L22" s="140" t="s">
        <v>630</v>
      </c>
    </row>
    <row r="23" spans="1:12" x14ac:dyDescent="0.35">
      <c r="A23" s="105">
        <v>21</v>
      </c>
      <c r="B23" s="93" t="s">
        <v>71</v>
      </c>
      <c r="C23" s="93" t="s">
        <v>70</v>
      </c>
      <c r="D23" t="s">
        <v>728</v>
      </c>
      <c r="E23" t="s">
        <v>14</v>
      </c>
      <c r="F23" t="s">
        <v>190</v>
      </c>
      <c r="G2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  <c r="I23">
        <v>1</v>
      </c>
      <c r="J23">
        <v>86</v>
      </c>
      <c r="K23" t="s">
        <v>729</v>
      </c>
      <c r="L23" s="140"/>
    </row>
    <row r="24" spans="1:12" x14ac:dyDescent="0.35">
      <c r="A24" s="93">
        <v>20</v>
      </c>
      <c r="B24" s="93" t="s">
        <v>71</v>
      </c>
      <c r="C24" s="93" t="s">
        <v>70</v>
      </c>
      <c r="D24" t="s">
        <v>728</v>
      </c>
      <c r="E24" t="s">
        <v>14</v>
      </c>
      <c r="F24" t="s">
        <v>130</v>
      </c>
      <c r="G2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  <c r="I24">
        <v>1.5</v>
      </c>
      <c r="J24">
        <v>86</v>
      </c>
      <c r="K24" t="s">
        <v>730</v>
      </c>
    </row>
    <row r="25" spans="1:12" x14ac:dyDescent="0.35">
      <c r="A25" s="93">
        <v>21</v>
      </c>
      <c r="B25" s="93" t="s">
        <v>71</v>
      </c>
      <c r="C25" s="93" t="s">
        <v>70</v>
      </c>
      <c r="D25" t="s">
        <v>728</v>
      </c>
      <c r="E25" t="s">
        <v>14</v>
      </c>
      <c r="F25" t="s">
        <v>261</v>
      </c>
      <c r="G2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103</v>
      </c>
      <c r="H25">
        <v>2</v>
      </c>
      <c r="I25">
        <v>2.5</v>
      </c>
      <c r="J25">
        <v>86</v>
      </c>
      <c r="L25" s="140" t="s">
        <v>630</v>
      </c>
    </row>
    <row r="26" spans="1:12" x14ac:dyDescent="0.35">
      <c r="A26" s="93">
        <v>21</v>
      </c>
      <c r="B26" s="93" t="s">
        <v>71</v>
      </c>
      <c r="C26" s="93" t="s">
        <v>70</v>
      </c>
      <c r="D26" t="s">
        <v>728</v>
      </c>
      <c r="E26" t="s">
        <v>14</v>
      </c>
      <c r="F26" t="s">
        <v>97</v>
      </c>
      <c r="G2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31</v>
      </c>
      <c r="H26">
        <v>1</v>
      </c>
      <c r="J26">
        <v>86</v>
      </c>
      <c r="K26" t="s">
        <v>413</v>
      </c>
      <c r="L26" s="140" t="s">
        <v>630</v>
      </c>
    </row>
    <row r="27" spans="1:12" x14ac:dyDescent="0.35">
      <c r="A27" s="93">
        <v>21</v>
      </c>
      <c r="B27" s="93" t="s">
        <v>71</v>
      </c>
      <c r="C27" s="93" t="s">
        <v>70</v>
      </c>
      <c r="D27" t="s">
        <v>728</v>
      </c>
      <c r="E27" t="s">
        <v>28</v>
      </c>
      <c r="F27" t="s">
        <v>140</v>
      </c>
      <c r="G2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53</v>
      </c>
      <c r="H27">
        <v>1</v>
      </c>
      <c r="J27">
        <v>86</v>
      </c>
      <c r="L27" s="140" t="s">
        <v>630</v>
      </c>
    </row>
    <row r="28" spans="1:12" x14ac:dyDescent="0.35">
      <c r="A28" s="93">
        <v>21</v>
      </c>
      <c r="B28" s="93" t="s">
        <v>71</v>
      </c>
      <c r="C28" s="93" t="s">
        <v>70</v>
      </c>
      <c r="D28" t="s">
        <v>728</v>
      </c>
      <c r="E28" t="s">
        <v>28</v>
      </c>
      <c r="F28" t="s">
        <v>143</v>
      </c>
      <c r="G2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82</v>
      </c>
      <c r="H28">
        <v>2.5</v>
      </c>
      <c r="I28">
        <v>3</v>
      </c>
      <c r="J28">
        <v>86</v>
      </c>
      <c r="L28" s="140" t="s">
        <v>630</v>
      </c>
    </row>
    <row r="29" spans="1:12" x14ac:dyDescent="0.35">
      <c r="A29" s="93">
        <v>21</v>
      </c>
      <c r="B29" s="93" t="s">
        <v>71</v>
      </c>
      <c r="C29" s="93" t="s">
        <v>70</v>
      </c>
      <c r="D29" t="s">
        <v>728</v>
      </c>
      <c r="E29" t="s">
        <v>28</v>
      </c>
      <c r="F29" t="s">
        <v>146</v>
      </c>
      <c r="G2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24</v>
      </c>
      <c r="H29">
        <v>0.5</v>
      </c>
      <c r="I29">
        <v>1</v>
      </c>
      <c r="J29">
        <v>86</v>
      </c>
      <c r="L29" s="140" t="s">
        <v>630</v>
      </c>
    </row>
    <row r="30" spans="1:12" x14ac:dyDescent="0.35">
      <c r="A30" s="93">
        <v>21</v>
      </c>
      <c r="B30" s="93" t="s">
        <v>71</v>
      </c>
      <c r="C30" s="93" t="s">
        <v>70</v>
      </c>
      <c r="D30" t="s">
        <v>728</v>
      </c>
      <c r="E30" t="s">
        <v>28</v>
      </c>
      <c r="F30" t="s">
        <v>149</v>
      </c>
      <c r="G3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  <c r="K30" t="s">
        <v>731</v>
      </c>
      <c r="L30" s="140"/>
    </row>
    <row r="31" spans="1:12" x14ac:dyDescent="0.35">
      <c r="A31" s="93">
        <v>21</v>
      </c>
      <c r="B31" s="93" t="s">
        <v>71</v>
      </c>
      <c r="C31" s="93" t="s">
        <v>70</v>
      </c>
      <c r="D31" t="s">
        <v>728</v>
      </c>
      <c r="E31" t="s">
        <v>28</v>
      </c>
      <c r="F31" t="s">
        <v>155</v>
      </c>
      <c r="G3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132</v>
      </c>
      <c r="H31">
        <v>3</v>
      </c>
      <c r="I31">
        <v>4</v>
      </c>
      <c r="J31">
        <v>86</v>
      </c>
      <c r="L31" s="140" t="s">
        <v>630</v>
      </c>
    </row>
    <row r="32" spans="1:12" x14ac:dyDescent="0.35">
      <c r="A32" s="93">
        <v>21</v>
      </c>
      <c r="B32" s="93" t="s">
        <v>71</v>
      </c>
      <c r="C32" s="93" t="s">
        <v>70</v>
      </c>
      <c r="D32" t="s">
        <v>728</v>
      </c>
      <c r="E32" t="s">
        <v>28</v>
      </c>
      <c r="F32" t="s">
        <v>158</v>
      </c>
      <c r="G3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20</v>
      </c>
      <c r="H32">
        <v>0.5</v>
      </c>
      <c r="I32">
        <v>1</v>
      </c>
      <c r="J32">
        <v>86</v>
      </c>
      <c r="L32" s="140" t="s">
        <v>630</v>
      </c>
    </row>
    <row r="33" spans="1:12" x14ac:dyDescent="0.35">
      <c r="A33" s="93">
        <v>21</v>
      </c>
      <c r="B33" s="93" t="s">
        <v>71</v>
      </c>
      <c r="C33" s="93" t="s">
        <v>70</v>
      </c>
      <c r="D33" t="s">
        <v>728</v>
      </c>
      <c r="E33" t="s">
        <v>28</v>
      </c>
      <c r="F33" t="s">
        <v>160</v>
      </c>
      <c r="G3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76</v>
      </c>
      <c r="H33">
        <v>1.5</v>
      </c>
      <c r="J33">
        <v>86</v>
      </c>
      <c r="L33" s="140" t="s">
        <v>630</v>
      </c>
    </row>
    <row r="34" spans="1:12" x14ac:dyDescent="0.35">
      <c r="A34" s="93">
        <v>21</v>
      </c>
      <c r="B34" s="93" t="s">
        <v>71</v>
      </c>
      <c r="C34" s="93" t="s">
        <v>70</v>
      </c>
      <c r="D34" t="s">
        <v>728</v>
      </c>
      <c r="E34" t="s">
        <v>28</v>
      </c>
      <c r="F34" t="s">
        <v>166</v>
      </c>
      <c r="G3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24</v>
      </c>
      <c r="H34">
        <v>0.5</v>
      </c>
      <c r="J34">
        <v>86</v>
      </c>
      <c r="L34" s="140" t="s">
        <v>630</v>
      </c>
    </row>
    <row r="35" spans="1:12" x14ac:dyDescent="0.35">
      <c r="A35" s="93">
        <v>21</v>
      </c>
      <c r="B35" s="93" t="s">
        <v>71</v>
      </c>
      <c r="C35" s="93" t="s">
        <v>70</v>
      </c>
      <c r="D35" t="s">
        <v>728</v>
      </c>
      <c r="E35" t="s">
        <v>28</v>
      </c>
      <c r="F35" t="s">
        <v>167</v>
      </c>
      <c r="G3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22</v>
      </c>
      <c r="H35">
        <v>0.5</v>
      </c>
      <c r="J35">
        <v>86</v>
      </c>
      <c r="L35" s="140" t="s">
        <v>630</v>
      </c>
    </row>
    <row r="36" spans="1:12" x14ac:dyDescent="0.35">
      <c r="A36" s="93">
        <v>21</v>
      </c>
      <c r="B36" s="93" t="s">
        <v>71</v>
      </c>
      <c r="C36" s="93" t="s">
        <v>70</v>
      </c>
      <c r="D36" t="s">
        <v>728</v>
      </c>
      <c r="E36" t="s">
        <v>28</v>
      </c>
      <c r="F36" t="s">
        <v>169</v>
      </c>
      <c r="G3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20</v>
      </c>
      <c r="H36">
        <v>0.5</v>
      </c>
      <c r="J36">
        <v>86</v>
      </c>
      <c r="L36" s="140" t="s">
        <v>630</v>
      </c>
    </row>
    <row r="37" spans="1:12" x14ac:dyDescent="0.35">
      <c r="A37" s="93">
        <v>21</v>
      </c>
      <c r="B37" s="93" t="s">
        <v>71</v>
      </c>
      <c r="C37" s="93" t="s">
        <v>70</v>
      </c>
      <c r="D37" t="s">
        <v>728</v>
      </c>
      <c r="E37" t="s">
        <v>28</v>
      </c>
      <c r="F37" t="s">
        <v>170</v>
      </c>
      <c r="G3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25</v>
      </c>
      <c r="H37">
        <v>0.5</v>
      </c>
      <c r="J37">
        <v>86</v>
      </c>
      <c r="L37" s="140" t="s">
        <v>630</v>
      </c>
    </row>
    <row r="38" spans="1:12" x14ac:dyDescent="0.35">
      <c r="A38" s="93">
        <v>21</v>
      </c>
      <c r="B38" s="93" t="s">
        <v>71</v>
      </c>
      <c r="C38" s="93" t="s">
        <v>70</v>
      </c>
      <c r="D38" t="s">
        <v>728</v>
      </c>
      <c r="E38" t="s">
        <v>28</v>
      </c>
      <c r="F38" t="s">
        <v>171</v>
      </c>
      <c r="G3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7</v>
      </c>
      <c r="H38">
        <v>0.5</v>
      </c>
      <c r="I38">
        <v>1</v>
      </c>
      <c r="J38">
        <v>86</v>
      </c>
      <c r="K38" t="s">
        <v>732</v>
      </c>
      <c r="L38" s="140" t="s">
        <v>630</v>
      </c>
    </row>
    <row r="39" spans="1:12" x14ac:dyDescent="0.35">
      <c r="A39" s="93">
        <v>21</v>
      </c>
      <c r="B39" s="93" t="s">
        <v>71</v>
      </c>
      <c r="C39" s="93" t="s">
        <v>70</v>
      </c>
      <c r="D39" t="s">
        <v>728</v>
      </c>
      <c r="E39" t="s">
        <v>28</v>
      </c>
      <c r="F39" t="s">
        <v>172</v>
      </c>
      <c r="G3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20</v>
      </c>
      <c r="H39">
        <v>0.5</v>
      </c>
      <c r="J39">
        <v>86</v>
      </c>
      <c r="L39" s="140" t="s">
        <v>630</v>
      </c>
    </row>
    <row r="40" spans="1:12" x14ac:dyDescent="0.35">
      <c r="A40" s="93">
        <v>21</v>
      </c>
      <c r="B40" s="93" t="s">
        <v>71</v>
      </c>
      <c r="C40" s="93" t="s">
        <v>70</v>
      </c>
      <c r="D40" t="s">
        <v>728</v>
      </c>
      <c r="E40" t="s">
        <v>28</v>
      </c>
      <c r="F40" t="s">
        <v>174</v>
      </c>
      <c r="G4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8</v>
      </c>
      <c r="H40">
        <v>0.25</v>
      </c>
      <c r="J40">
        <v>86</v>
      </c>
      <c r="L40" s="140" t="s">
        <v>630</v>
      </c>
    </row>
    <row r="41" spans="1:12" x14ac:dyDescent="0.35">
      <c r="A41" s="93">
        <v>21</v>
      </c>
      <c r="B41" s="93" t="s">
        <v>71</v>
      </c>
      <c r="C41" s="93" t="s">
        <v>70</v>
      </c>
      <c r="D41" t="s">
        <v>728</v>
      </c>
      <c r="E41" t="s">
        <v>28</v>
      </c>
      <c r="F41" t="s">
        <v>175</v>
      </c>
      <c r="G4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48</v>
      </c>
      <c r="H41">
        <v>1</v>
      </c>
      <c r="I41">
        <v>1.25</v>
      </c>
      <c r="J41">
        <v>86</v>
      </c>
      <c r="L41" s="140" t="s">
        <v>630</v>
      </c>
    </row>
    <row r="42" spans="1:12" x14ac:dyDescent="0.35">
      <c r="A42" s="93">
        <v>21</v>
      </c>
      <c r="B42" s="93" t="s">
        <v>71</v>
      </c>
      <c r="C42" s="93" t="s">
        <v>70</v>
      </c>
      <c r="D42" t="s">
        <v>728</v>
      </c>
      <c r="E42" t="s">
        <v>28</v>
      </c>
      <c r="F42" t="s">
        <v>176</v>
      </c>
      <c r="G4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14</v>
      </c>
      <c r="H42">
        <v>0.25</v>
      </c>
      <c r="I42">
        <v>0.5</v>
      </c>
      <c r="J42">
        <v>86</v>
      </c>
      <c r="L42" s="140" t="s">
        <v>630</v>
      </c>
    </row>
    <row r="43" spans="1:12" x14ac:dyDescent="0.35">
      <c r="A43" s="93">
        <v>21</v>
      </c>
      <c r="B43" s="93" t="s">
        <v>71</v>
      </c>
      <c r="C43" s="93" t="s">
        <v>70</v>
      </c>
      <c r="D43" t="s">
        <v>728</v>
      </c>
      <c r="E43" t="s">
        <v>22</v>
      </c>
      <c r="F43" t="s">
        <v>140</v>
      </c>
      <c r="G4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270</v>
      </c>
      <c r="H43">
        <v>5</v>
      </c>
      <c r="J43">
        <v>87</v>
      </c>
      <c r="L43" s="140" t="s">
        <v>622</v>
      </c>
    </row>
    <row r="44" spans="1:12" x14ac:dyDescent="0.35">
      <c r="A44" s="93">
        <v>21</v>
      </c>
      <c r="B44" s="93" t="s">
        <v>71</v>
      </c>
      <c r="C44" s="93" t="s">
        <v>70</v>
      </c>
      <c r="D44" t="s">
        <v>728</v>
      </c>
      <c r="E44" t="s">
        <v>22</v>
      </c>
      <c r="F44" t="s">
        <v>143</v>
      </c>
      <c r="G4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628</v>
      </c>
      <c r="H44">
        <v>19</v>
      </c>
      <c r="J44">
        <v>87</v>
      </c>
      <c r="L44" s="140" t="s">
        <v>622</v>
      </c>
    </row>
    <row r="45" spans="1:12" x14ac:dyDescent="0.35">
      <c r="A45" s="93">
        <v>21</v>
      </c>
      <c r="B45" s="93" t="s">
        <v>71</v>
      </c>
      <c r="C45" s="93" t="s">
        <v>70</v>
      </c>
      <c r="D45" t="s">
        <v>728</v>
      </c>
      <c r="E45" t="s">
        <v>22</v>
      </c>
      <c r="F45" t="s">
        <v>146</v>
      </c>
      <c r="G4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383</v>
      </c>
      <c r="H45">
        <v>8</v>
      </c>
      <c r="I45">
        <v>9</v>
      </c>
      <c r="J45">
        <v>87</v>
      </c>
      <c r="L45" s="140" t="s">
        <v>622</v>
      </c>
    </row>
    <row r="46" spans="1:12" x14ac:dyDescent="0.35">
      <c r="A46" s="93">
        <v>21</v>
      </c>
      <c r="B46" s="93" t="s">
        <v>71</v>
      </c>
      <c r="C46" s="93" t="s">
        <v>70</v>
      </c>
      <c r="D46" t="s">
        <v>728</v>
      </c>
      <c r="E46" t="s">
        <v>22</v>
      </c>
      <c r="F46" t="s">
        <v>149</v>
      </c>
      <c r="G4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292</v>
      </c>
      <c r="H46">
        <v>8</v>
      </c>
      <c r="I46">
        <v>11</v>
      </c>
      <c r="J46">
        <v>87</v>
      </c>
      <c r="L46" s="140" t="s">
        <v>622</v>
      </c>
    </row>
    <row r="47" spans="1:12" x14ac:dyDescent="0.35">
      <c r="A47" s="93">
        <v>21</v>
      </c>
      <c r="B47" s="93" t="s">
        <v>71</v>
      </c>
      <c r="C47" s="93" t="s">
        <v>70</v>
      </c>
      <c r="D47" t="s">
        <v>728</v>
      </c>
      <c r="E47" t="s">
        <v>22</v>
      </c>
      <c r="F47" t="s">
        <v>155</v>
      </c>
      <c r="G4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266</v>
      </c>
      <c r="H47">
        <v>6</v>
      </c>
      <c r="J47">
        <v>87</v>
      </c>
      <c r="L47" s="140" t="s">
        <v>622</v>
      </c>
    </row>
    <row r="48" spans="1:12" x14ac:dyDescent="0.35">
      <c r="A48" s="93">
        <v>21</v>
      </c>
      <c r="B48" s="93" t="s">
        <v>71</v>
      </c>
      <c r="C48" s="93" t="s">
        <v>70</v>
      </c>
      <c r="D48" t="s">
        <v>728</v>
      </c>
      <c r="E48" t="s">
        <v>22</v>
      </c>
      <c r="F48" t="s">
        <v>158</v>
      </c>
      <c r="G4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409</v>
      </c>
      <c r="H48">
        <v>10</v>
      </c>
      <c r="I48">
        <v>11</v>
      </c>
      <c r="J48">
        <v>87</v>
      </c>
      <c r="L48" s="140" t="s">
        <v>622</v>
      </c>
    </row>
    <row r="49" spans="1:12" x14ac:dyDescent="0.35">
      <c r="A49" s="93">
        <v>21</v>
      </c>
      <c r="B49" s="93" t="s">
        <v>71</v>
      </c>
      <c r="C49" s="93" t="s">
        <v>70</v>
      </c>
      <c r="D49" t="s">
        <v>728</v>
      </c>
      <c r="E49" t="s">
        <v>22</v>
      </c>
      <c r="F49" t="s">
        <v>160</v>
      </c>
      <c r="G4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180</v>
      </c>
      <c r="H49">
        <v>3.5</v>
      </c>
      <c r="I49">
        <v>4</v>
      </c>
      <c r="J49">
        <v>87</v>
      </c>
      <c r="L49" s="140" t="s">
        <v>622</v>
      </c>
    </row>
    <row r="50" spans="1:12" x14ac:dyDescent="0.35">
      <c r="A50" s="93">
        <v>21</v>
      </c>
      <c r="B50" s="93" t="s">
        <v>71</v>
      </c>
      <c r="C50" s="93" t="s">
        <v>70</v>
      </c>
      <c r="D50" t="s">
        <v>728</v>
      </c>
      <c r="E50" t="s">
        <v>22</v>
      </c>
      <c r="F50" t="s">
        <v>163</v>
      </c>
      <c r="G5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46</v>
      </c>
      <c r="H50">
        <v>1</v>
      </c>
      <c r="I50">
        <v>2</v>
      </c>
      <c r="J50">
        <v>87</v>
      </c>
      <c r="L50" s="140" t="s">
        <v>622</v>
      </c>
    </row>
    <row r="51" spans="1:12" x14ac:dyDescent="0.35">
      <c r="A51" s="93">
        <v>21</v>
      </c>
      <c r="B51" s="93" t="s">
        <v>71</v>
      </c>
      <c r="C51" s="93" t="s">
        <v>70</v>
      </c>
      <c r="D51" t="s">
        <v>728</v>
      </c>
      <c r="E51" t="s">
        <v>22</v>
      </c>
      <c r="F51" t="s">
        <v>166</v>
      </c>
      <c r="G5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191</v>
      </c>
      <c r="H51">
        <v>4</v>
      </c>
      <c r="I51">
        <v>5</v>
      </c>
      <c r="J51">
        <v>87</v>
      </c>
      <c r="L51" s="140" t="s">
        <v>622</v>
      </c>
    </row>
    <row r="52" spans="1:12" x14ac:dyDescent="0.35">
      <c r="A52" s="93">
        <v>21</v>
      </c>
      <c r="B52" s="93" t="s">
        <v>71</v>
      </c>
      <c r="C52" s="93" t="s">
        <v>70</v>
      </c>
      <c r="D52" t="s">
        <v>728</v>
      </c>
      <c r="E52" t="s">
        <v>22</v>
      </c>
      <c r="F52" t="s">
        <v>167</v>
      </c>
      <c r="G5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131</v>
      </c>
      <c r="H52">
        <v>3</v>
      </c>
      <c r="I52">
        <v>2</v>
      </c>
      <c r="J52">
        <v>87</v>
      </c>
      <c r="L52" s="140" t="s">
        <v>622</v>
      </c>
    </row>
    <row r="53" spans="1:12" x14ac:dyDescent="0.35">
      <c r="A53" s="93">
        <v>21</v>
      </c>
      <c r="B53" s="93" t="s">
        <v>71</v>
      </c>
      <c r="C53" s="93" t="s">
        <v>70</v>
      </c>
      <c r="D53" t="s">
        <v>728</v>
      </c>
      <c r="E53" t="s">
        <v>22</v>
      </c>
      <c r="F53" t="s">
        <v>169</v>
      </c>
      <c r="G5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280</v>
      </c>
      <c r="H53">
        <v>7</v>
      </c>
      <c r="I53">
        <v>5.5</v>
      </c>
      <c r="J53">
        <v>87</v>
      </c>
      <c r="L53" s="140" t="s">
        <v>622</v>
      </c>
    </row>
    <row r="54" spans="1:12" x14ac:dyDescent="0.35">
      <c r="A54" s="93">
        <v>21</v>
      </c>
      <c r="B54" s="93" t="s">
        <v>71</v>
      </c>
      <c r="C54" s="93" t="s">
        <v>70</v>
      </c>
      <c r="D54" t="s">
        <v>728</v>
      </c>
      <c r="E54" t="s">
        <v>22</v>
      </c>
      <c r="F54" t="s">
        <v>170</v>
      </c>
      <c r="G5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103</v>
      </c>
      <c r="H54">
        <v>2</v>
      </c>
      <c r="J54">
        <v>87</v>
      </c>
      <c r="L54" s="140" t="s">
        <v>622</v>
      </c>
    </row>
    <row r="55" spans="1:12" x14ac:dyDescent="0.35">
      <c r="A55" s="93">
        <v>21</v>
      </c>
      <c r="B55" s="93" t="s">
        <v>71</v>
      </c>
      <c r="C55" s="93" t="s">
        <v>70</v>
      </c>
      <c r="D55" t="s">
        <v>728</v>
      </c>
      <c r="E55" t="s">
        <v>22</v>
      </c>
      <c r="F55" t="s">
        <v>172</v>
      </c>
      <c r="G5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80</v>
      </c>
      <c r="H55">
        <v>2</v>
      </c>
      <c r="J55">
        <v>87</v>
      </c>
      <c r="L55" s="140" t="s">
        <v>622</v>
      </c>
    </row>
    <row r="56" spans="1:12" x14ac:dyDescent="0.35">
      <c r="A56" s="93">
        <v>21</v>
      </c>
      <c r="B56" s="93" t="s">
        <v>71</v>
      </c>
      <c r="C56" s="93" t="s">
        <v>70</v>
      </c>
      <c r="D56" t="s">
        <v>728</v>
      </c>
      <c r="E56" t="s">
        <v>22</v>
      </c>
      <c r="F56" t="s">
        <v>173</v>
      </c>
      <c r="G5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146</v>
      </c>
      <c r="H56">
        <v>4</v>
      </c>
      <c r="J56">
        <v>87</v>
      </c>
      <c r="L56" s="140" t="s">
        <v>622</v>
      </c>
    </row>
    <row r="57" spans="1:12" x14ac:dyDescent="0.35">
      <c r="A57" s="93">
        <v>21</v>
      </c>
      <c r="B57" s="93" t="s">
        <v>71</v>
      </c>
      <c r="C57" s="93" t="s">
        <v>70</v>
      </c>
      <c r="D57" t="s">
        <v>728</v>
      </c>
      <c r="E57" t="s">
        <v>22</v>
      </c>
      <c r="F57" t="s">
        <v>174</v>
      </c>
      <c r="G5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153</v>
      </c>
      <c r="H57">
        <v>4.5</v>
      </c>
      <c r="J57">
        <v>87</v>
      </c>
      <c r="L57" s="140" t="s">
        <v>622</v>
      </c>
    </row>
    <row r="58" spans="1:12" x14ac:dyDescent="0.35">
      <c r="A58" s="93">
        <v>21</v>
      </c>
      <c r="B58" s="93" t="s">
        <v>71</v>
      </c>
      <c r="C58" s="93" t="s">
        <v>70</v>
      </c>
      <c r="D58" t="s">
        <v>728</v>
      </c>
      <c r="E58" t="s">
        <v>22</v>
      </c>
      <c r="F58" t="s">
        <v>175</v>
      </c>
      <c r="G5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195</v>
      </c>
      <c r="H58">
        <v>4</v>
      </c>
      <c r="J58">
        <v>87</v>
      </c>
      <c r="L58" s="140" t="s">
        <v>622</v>
      </c>
    </row>
    <row r="59" spans="1:12" x14ac:dyDescent="0.35">
      <c r="A59" s="93">
        <v>21</v>
      </c>
      <c r="B59" s="93" t="s">
        <v>71</v>
      </c>
      <c r="C59" s="93" t="s">
        <v>70</v>
      </c>
      <c r="D59" t="s">
        <v>728</v>
      </c>
      <c r="E59" t="s">
        <v>22</v>
      </c>
      <c r="F59" t="s">
        <v>176</v>
      </c>
      <c r="G5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175</v>
      </c>
      <c r="H59">
        <v>3</v>
      </c>
      <c r="J59">
        <v>87</v>
      </c>
      <c r="L59" s="140" t="s">
        <v>622</v>
      </c>
    </row>
    <row r="60" spans="1:12" x14ac:dyDescent="0.35">
      <c r="A60" s="93">
        <v>21</v>
      </c>
      <c r="B60" s="93" t="s">
        <v>71</v>
      </c>
      <c r="C60" s="93" t="s">
        <v>70</v>
      </c>
      <c r="D60" t="s">
        <v>733</v>
      </c>
      <c r="G6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  <c r="K60" t="s">
        <v>734</v>
      </c>
    </row>
    <row r="61" spans="1:12" x14ac:dyDescent="0.35">
      <c r="A61" s="93">
        <v>21</v>
      </c>
      <c r="B61" s="93" t="s">
        <v>71</v>
      </c>
      <c r="C61" s="93" t="s">
        <v>70</v>
      </c>
      <c r="D61" t="s">
        <v>735</v>
      </c>
      <c r="G6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  <c r="K61" t="s">
        <v>736</v>
      </c>
    </row>
    <row r="62" spans="1:12" x14ac:dyDescent="0.35">
      <c r="A62" s="93">
        <v>21</v>
      </c>
      <c r="B62" s="93" t="s">
        <v>71</v>
      </c>
      <c r="C62" s="93" t="s">
        <v>70</v>
      </c>
      <c r="D62" t="s">
        <v>737</v>
      </c>
      <c r="G6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568</v>
      </c>
      <c r="H62">
        <v>11</v>
      </c>
      <c r="I62">
        <v>11</v>
      </c>
      <c r="J62">
        <v>86</v>
      </c>
    </row>
    <row r="63" spans="1:12" x14ac:dyDescent="0.35">
      <c r="A63" s="93">
        <v>21</v>
      </c>
      <c r="B63" s="93" t="s">
        <v>71</v>
      </c>
      <c r="C63" s="93" t="s">
        <v>70</v>
      </c>
      <c r="D63" t="s">
        <v>738</v>
      </c>
      <c r="G6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619</v>
      </c>
      <c r="H63">
        <v>12</v>
      </c>
      <c r="I63">
        <v>12</v>
      </c>
      <c r="J63">
        <v>86</v>
      </c>
      <c r="K63" t="s">
        <v>739</v>
      </c>
    </row>
    <row r="64" spans="1:12" x14ac:dyDescent="0.35">
      <c r="A64" s="93">
        <v>21</v>
      </c>
      <c r="B64" s="93" t="s">
        <v>71</v>
      </c>
      <c r="C64" s="93" t="s">
        <v>70</v>
      </c>
      <c r="D64" t="s">
        <v>740</v>
      </c>
      <c r="G6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206</v>
      </c>
      <c r="H64">
        <v>4</v>
      </c>
      <c r="I64">
        <v>4</v>
      </c>
      <c r="J64">
        <v>86</v>
      </c>
      <c r="L64" s="140">
        <v>0.4</v>
      </c>
    </row>
    <row r="65" spans="1:10" x14ac:dyDescent="0.35">
      <c r="A65" s="93">
        <v>21</v>
      </c>
      <c r="B65" s="93" t="s">
        <v>71</v>
      </c>
      <c r="C65" s="93" t="s">
        <v>70</v>
      </c>
      <c r="D65" t="s">
        <v>741</v>
      </c>
      <c r="G6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52</v>
      </c>
      <c r="H65">
        <v>1</v>
      </c>
      <c r="I65">
        <v>1</v>
      </c>
      <c r="J65">
        <v>86</v>
      </c>
    </row>
    <row r="66" spans="1:10" x14ac:dyDescent="0.35">
      <c r="A66" s="93" t="s">
        <v>339</v>
      </c>
      <c r="B66" s="93"/>
      <c r="C66" s="93" t="s">
        <v>339</v>
      </c>
      <c r="D66" t="s">
        <v>280</v>
      </c>
      <c r="G6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619</v>
      </c>
      <c r="H66">
        <v>12</v>
      </c>
      <c r="I66">
        <v>12</v>
      </c>
      <c r="J66">
        <v>86</v>
      </c>
    </row>
    <row r="67" spans="1:10" x14ac:dyDescent="0.35">
      <c r="A67" s="93" t="s">
        <v>339</v>
      </c>
      <c r="B67" s="93"/>
      <c r="C67" s="93" t="s">
        <v>339</v>
      </c>
      <c r="G6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68" spans="1:10" x14ac:dyDescent="0.35">
      <c r="A68" s="93" t="s">
        <v>339</v>
      </c>
      <c r="B68" s="93"/>
      <c r="C68" s="93" t="s">
        <v>339</v>
      </c>
      <c r="G6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69" spans="1:10" x14ac:dyDescent="0.35">
      <c r="A69" s="93" t="s">
        <v>339</v>
      </c>
      <c r="B69" s="93"/>
      <c r="C69" s="93" t="s">
        <v>339</v>
      </c>
      <c r="G6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70" spans="1:10" x14ac:dyDescent="0.35">
      <c r="A70" s="93" t="s">
        <v>339</v>
      </c>
      <c r="B70" s="93"/>
      <c r="C70" s="93" t="s">
        <v>339</v>
      </c>
      <c r="G7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71" spans="1:10" x14ac:dyDescent="0.35">
      <c r="A71" s="93" t="str">
        <f>IFERROR(VLOOKUP(B71,Pobočky!$A$1:$C$45,3,FALSE)," ")</f>
        <v xml:space="preserve"> </v>
      </c>
      <c r="B71" s="93"/>
      <c r="C71" s="93" t="str">
        <f>IFERROR(VLOOKUP(B71,Pobočky!$A$1:$C$45,2,FALSE)," ")</f>
        <v xml:space="preserve"> </v>
      </c>
      <c r="G7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72" spans="1:10" x14ac:dyDescent="0.35">
      <c r="A72" s="93" t="str">
        <f>IFERROR(VLOOKUP(B72,Pobočky!$A$1:$C$45,3,FALSE)," ")</f>
        <v xml:space="preserve"> </v>
      </c>
      <c r="B72" s="93"/>
      <c r="C72" s="93" t="str">
        <f>IFERROR(VLOOKUP(B72,Pobočky!$A$1:$C$45,2,FALSE)," ")</f>
        <v xml:space="preserve"> </v>
      </c>
      <c r="G7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73" spans="1:10" x14ac:dyDescent="0.35">
      <c r="A73" s="93" t="str">
        <f>IFERROR(VLOOKUP(B73,Pobočky!$A$1:$C$45,3,FALSE)," ")</f>
        <v xml:space="preserve"> </v>
      </c>
      <c r="B73" s="93"/>
      <c r="C73" s="93" t="str">
        <f>IFERROR(VLOOKUP(B73,Pobočky!$A$1:$C$45,2,FALSE)," ")</f>
        <v xml:space="preserve"> </v>
      </c>
      <c r="G7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74" spans="1:10" x14ac:dyDescent="0.35">
      <c r="A74" s="93" t="str">
        <f>IFERROR(VLOOKUP(B74,Pobočky!$A$1:$C$45,3,FALSE)," ")</f>
        <v xml:space="preserve"> </v>
      </c>
      <c r="B74" s="93"/>
      <c r="C74" s="93" t="str">
        <f>IFERROR(VLOOKUP(B74,Pobočky!$A$1:$C$45,2,FALSE)," ")</f>
        <v xml:space="preserve"> </v>
      </c>
      <c r="G7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75" spans="1:10" x14ac:dyDescent="0.35">
      <c r="A75" s="93" t="str">
        <f>IFERROR(VLOOKUP(B75,Pobočky!$A$1:$C$45,3,FALSE)," ")</f>
        <v xml:space="preserve"> </v>
      </c>
      <c r="B75" s="93"/>
      <c r="C75" s="93" t="str">
        <f>IFERROR(VLOOKUP(B75,Pobočky!$A$1:$C$45,2,FALSE)," ")</f>
        <v xml:space="preserve"> </v>
      </c>
      <c r="G7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76" spans="1:10" x14ac:dyDescent="0.35">
      <c r="A76" s="93" t="str">
        <f>IFERROR(VLOOKUP(B76,Pobočky!$A$1:$C$45,3,FALSE)," ")</f>
        <v xml:space="preserve"> </v>
      </c>
      <c r="B76" s="93"/>
      <c r="C76" s="93" t="str">
        <f>IFERROR(VLOOKUP(B76,Pobočky!$A$1:$C$45,2,FALSE)," ")</f>
        <v xml:space="preserve"> </v>
      </c>
      <c r="G7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77" spans="1:10" x14ac:dyDescent="0.35">
      <c r="A77" s="93" t="str">
        <f>IFERROR(VLOOKUP(B77,Pobočky!$A$1:$C$45,3,FALSE)," ")</f>
        <v xml:space="preserve"> </v>
      </c>
      <c r="B77" s="93"/>
      <c r="C77" s="93" t="str">
        <f>IFERROR(VLOOKUP(B77,Pobočky!$A$1:$C$45,2,FALSE)," ")</f>
        <v xml:space="preserve"> </v>
      </c>
      <c r="G7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78" spans="1:10" x14ac:dyDescent="0.35">
      <c r="A78" s="93" t="str">
        <f>IFERROR(VLOOKUP(B78,Pobočky!$A$1:$C$45,3,FALSE)," ")</f>
        <v xml:space="preserve"> </v>
      </c>
      <c r="B78" s="93"/>
      <c r="C78" s="93" t="str">
        <f>IFERROR(VLOOKUP(B78,Pobočky!$A$1:$C$45,2,FALSE)," ")</f>
        <v xml:space="preserve"> </v>
      </c>
      <c r="G7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79" spans="1:10" x14ac:dyDescent="0.35">
      <c r="A79" s="93" t="str">
        <f>IFERROR(VLOOKUP(B79,Pobočky!$A$1:$C$45,3,FALSE)," ")</f>
        <v xml:space="preserve"> </v>
      </c>
      <c r="B79" s="93"/>
      <c r="C79" s="93" t="str">
        <f>IFERROR(VLOOKUP(B79,Pobočky!$A$1:$C$45,2,FALSE)," ")</f>
        <v xml:space="preserve"> </v>
      </c>
      <c r="G7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80" spans="1:10" x14ac:dyDescent="0.35">
      <c r="A80" s="93" t="str">
        <f>IFERROR(VLOOKUP(B80,Pobočky!$A$1:$C$45,3,FALSE)," ")</f>
        <v xml:space="preserve"> </v>
      </c>
      <c r="B80" s="93"/>
      <c r="C80" s="93" t="str">
        <f>IFERROR(VLOOKUP(B80,Pobočky!$A$1:$C$45,2,FALSE)," ")</f>
        <v xml:space="preserve"> </v>
      </c>
      <c r="G8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81" spans="1:7" x14ac:dyDescent="0.35">
      <c r="A81" s="93" t="str">
        <f>IFERROR(VLOOKUP(B81,Pobočky!$A$1:$C$45,3,FALSE)," ")</f>
        <v xml:space="preserve"> </v>
      </c>
      <c r="B81" s="93"/>
      <c r="C81" s="93" t="str">
        <f>IFERROR(VLOOKUP(B81,Pobočky!$A$1:$C$45,2,FALSE)," ")</f>
        <v xml:space="preserve"> </v>
      </c>
      <c r="G8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82" spans="1:7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  <c r="G8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83" spans="1:7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  <c r="G8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84" spans="1:7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G8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85" spans="1:7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86" spans="1:7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87" spans="1:7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88" spans="1:7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89" spans="1:7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90" spans="1:7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91" spans="1:7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92" spans="1:7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93" spans="1:7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94" spans="1:7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95" spans="1:7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96" spans="1:7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411" spans="1:7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  <c r="G411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412" spans="1:7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  <c r="G412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413" spans="1:7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  <c r="G413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414" spans="1:7" x14ac:dyDescent="0.35">
      <c r="A414" s="93" t="str">
        <f>IFERROR(VLOOKUP(B414,Pobočky!$A$1:$C$45,3,FALSE)," ")</f>
        <v xml:space="preserve"> </v>
      </c>
      <c r="B414" s="93"/>
      <c r="C414" s="93" t="str">
        <f>IFERROR(VLOOKUP(B414,Pobočky!$A$1:$C$45,2,FALSE)," ")</f>
        <v xml:space="preserve"> </v>
      </c>
      <c r="G414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  <row r="415" spans="1:7" x14ac:dyDescent="0.35">
      <c r="A415" s="105" t="str">
        <f>IFERROR(VLOOKUP(B415,Pobočky!$A$1:$C$45,3,FALSE)," ")</f>
        <v xml:space="preserve"> </v>
      </c>
      <c r="B415" s="105"/>
      <c r="C415" s="105" t="str">
        <f>IFERROR(VLOOKUP(B415,Pobočky!$A$1:$C$45,2,FALSE)," ")</f>
        <v xml:space="preserve"> </v>
      </c>
      <c r="G415">
        <f>ROUND(Tabulka5789101112131415161718192021222324252627282930[[#This Row],[Kapacita - počet polic]]*Tabulka5789101112131415161718192021222324252627282930[[#This Row],[Kapacita - rozměr polic]]*IFERROR(VLOOKUP(Tabulka5789101112131415161718192021222324252627282930[[#This Row],[Označení]],OCHy[#All],2,FALSE),0.6),0)</f>
        <v>0</v>
      </c>
    </row>
  </sheetData>
  <dataValidations count="2">
    <dataValidation type="list" allowBlank="1" showInputMessage="1" showErrorMessage="1" sqref="E2:E415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  <dataValidation type="list" allowBlank="1" showInputMessage="1" showErrorMessage="1" sqref="L2:L415">
      <formula1>"0 %,10 %,20 %,30 %,40 %,50 %,60 %,70 %,80 %,90 %,100 %"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B2:B415</xm:sqref>
        </x14:dataValidation>
        <x14:dataValidation type="list" allowBlank="1" showInputMessage="1" showErrorMessage="1">
          <x14:formula1>
            <xm:f>Označení!$F$2:$F$50</xm:f>
          </x14:formula1>
          <xm:sqref>F2:F415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02"/>
  <sheetViews>
    <sheetView topLeftCell="D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14.54296875" customWidth="1"/>
    <col min="6" max="6" width="60" bestFit="1" customWidth="1"/>
    <col min="7" max="7" width="16.26953125" bestFit="1" customWidth="1"/>
    <col min="8" max="8" width="21.0898437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v>18</v>
      </c>
      <c r="B2" s="93" t="s">
        <v>69</v>
      </c>
      <c r="C2" s="93" t="str">
        <f>IFERROR(VLOOKUP(B2,Pobočky!$A$1:$C$45,2,FALSE)," ")</f>
        <v>Jihovýchod</v>
      </c>
      <c r="D2" s="93" t="s">
        <v>742</v>
      </c>
      <c r="E2" s="93" t="s">
        <v>20</v>
      </c>
      <c r="F2" t="s">
        <v>130</v>
      </c>
      <c r="G2" s="9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6414</v>
      </c>
      <c r="H2" s="93">
        <v>138</v>
      </c>
      <c r="I2" s="93"/>
      <c r="J2" s="93">
        <v>83</v>
      </c>
      <c r="K2" s="93"/>
      <c r="L2" s="102">
        <v>0.7</v>
      </c>
    </row>
    <row r="3" spans="1:12" x14ac:dyDescent="0.35">
      <c r="A3" s="105">
        <v>18</v>
      </c>
      <c r="B3" s="93" t="s">
        <v>69</v>
      </c>
      <c r="C3" s="93" t="str">
        <f>IFERROR(VLOOKUP(B3,Pobočky!$A$1:$C$45,2,FALSE)," ")</f>
        <v>Jihovýchod</v>
      </c>
      <c r="D3" s="106" t="s">
        <v>742</v>
      </c>
      <c r="E3" s="106" t="s">
        <v>20</v>
      </c>
      <c r="F3" s="106" t="s">
        <v>181</v>
      </c>
      <c r="G3" s="10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747</v>
      </c>
      <c r="H3" s="106">
        <v>30</v>
      </c>
      <c r="I3" s="106"/>
      <c r="J3" s="106">
        <v>83</v>
      </c>
      <c r="K3" s="106"/>
      <c r="L3" s="107">
        <v>0.7</v>
      </c>
    </row>
    <row r="4" spans="1:12" x14ac:dyDescent="0.35">
      <c r="A4" s="93">
        <v>18</v>
      </c>
      <c r="B4" s="93" t="s">
        <v>69</v>
      </c>
      <c r="C4" s="93" t="str">
        <f>IFERROR(VLOOKUP(B4,Pobočky!$A$1:$C$45,2,FALSE)," ")</f>
        <v>Jihovýchod</v>
      </c>
      <c r="D4" t="s">
        <v>742</v>
      </c>
      <c r="E4" t="s">
        <v>20</v>
      </c>
      <c r="F4" t="s">
        <v>180</v>
      </c>
      <c r="G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119</v>
      </c>
      <c r="H4">
        <v>6</v>
      </c>
      <c r="J4">
        <v>66</v>
      </c>
      <c r="L4" s="102">
        <v>0.7</v>
      </c>
    </row>
    <row r="5" spans="1:12" x14ac:dyDescent="0.35">
      <c r="A5" s="93">
        <v>18</v>
      </c>
      <c r="B5" s="93" t="s">
        <v>69</v>
      </c>
      <c r="C5" s="93" t="str">
        <f>IFERROR(VLOOKUP(B5,Pobočky!$A$1:$C$45,2,FALSE)," ")</f>
        <v>Jihovýchod</v>
      </c>
      <c r="D5" t="s">
        <v>742</v>
      </c>
      <c r="E5" t="s">
        <v>20</v>
      </c>
      <c r="F5" t="s">
        <v>180</v>
      </c>
      <c r="G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299</v>
      </c>
      <c r="H5">
        <v>12</v>
      </c>
      <c r="J5">
        <v>83</v>
      </c>
      <c r="L5" s="107">
        <v>0.7</v>
      </c>
    </row>
    <row r="6" spans="1:12" x14ac:dyDescent="0.35">
      <c r="A6" s="93">
        <v>18</v>
      </c>
      <c r="B6" s="93" t="s">
        <v>69</v>
      </c>
      <c r="C6" s="93" t="str">
        <f>IFERROR(VLOOKUP(B6,Pobočky!$A$1:$C$45,2,FALSE)," ")</f>
        <v>Jihovýchod</v>
      </c>
      <c r="D6" t="s">
        <v>742</v>
      </c>
      <c r="E6" t="s">
        <v>20</v>
      </c>
      <c r="F6" t="s">
        <v>261</v>
      </c>
      <c r="G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176</v>
      </c>
      <c r="H6">
        <v>6</v>
      </c>
      <c r="J6">
        <v>49</v>
      </c>
      <c r="K6" t="s">
        <v>266</v>
      </c>
      <c r="L6" s="102">
        <v>0.7</v>
      </c>
    </row>
    <row r="7" spans="1:12" x14ac:dyDescent="0.35">
      <c r="A7" s="93">
        <v>18</v>
      </c>
      <c r="B7" s="93" t="s">
        <v>69</v>
      </c>
      <c r="C7" s="93" t="str">
        <f>IFERROR(VLOOKUP(B7,Pobočky!$A$1:$C$45,2,FALSE)," ")</f>
        <v>Jihovýchod</v>
      </c>
      <c r="D7" t="s">
        <v>742</v>
      </c>
      <c r="E7" t="s">
        <v>20</v>
      </c>
      <c r="F7" t="s">
        <v>261</v>
      </c>
      <c r="G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598</v>
      </c>
      <c r="H7">
        <v>12</v>
      </c>
      <c r="J7">
        <v>83</v>
      </c>
      <c r="L7" s="107">
        <v>0.7</v>
      </c>
    </row>
    <row r="8" spans="1:12" x14ac:dyDescent="0.35">
      <c r="A8" s="93">
        <v>18</v>
      </c>
      <c r="B8" s="93" t="s">
        <v>69</v>
      </c>
      <c r="C8" s="93" t="str">
        <f>IFERROR(VLOOKUP(B8,Pobočky!$A$1:$C$45,2,FALSE)," ")</f>
        <v>Jihovýchod</v>
      </c>
      <c r="D8" t="s">
        <v>742</v>
      </c>
      <c r="E8" t="s">
        <v>20</v>
      </c>
      <c r="F8" t="s">
        <v>192</v>
      </c>
      <c r="G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319</v>
      </c>
      <c r="H8">
        <v>12</v>
      </c>
      <c r="J8">
        <v>83</v>
      </c>
      <c r="L8" s="102">
        <v>0.7</v>
      </c>
    </row>
    <row r="9" spans="1:12" x14ac:dyDescent="0.35">
      <c r="A9" s="93">
        <v>18</v>
      </c>
      <c r="B9" s="93" t="s">
        <v>69</v>
      </c>
      <c r="C9" s="93" t="str">
        <f>IFERROR(VLOOKUP(B9,Pobočky!$A$1:$C$45,2,FALSE)," ")</f>
        <v>Jihovýchod</v>
      </c>
      <c r="D9" t="s">
        <v>742</v>
      </c>
      <c r="E9" t="s">
        <v>20</v>
      </c>
      <c r="F9" t="s">
        <v>193</v>
      </c>
      <c r="G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618</v>
      </c>
      <c r="H9">
        <v>24</v>
      </c>
      <c r="J9">
        <v>83</v>
      </c>
      <c r="L9" s="107">
        <v>0.7</v>
      </c>
    </row>
    <row r="10" spans="1:12" x14ac:dyDescent="0.35">
      <c r="A10" s="93">
        <v>18</v>
      </c>
      <c r="B10" s="93" t="s">
        <v>69</v>
      </c>
      <c r="C10" s="93" t="str">
        <f>IFERROR(VLOOKUP(B10,Pobočky!$A$1:$C$45,2,FALSE)," ")</f>
        <v>Jihovýchod</v>
      </c>
      <c r="D10" t="s">
        <v>742</v>
      </c>
      <c r="E10" t="s">
        <v>20</v>
      </c>
      <c r="F10" t="s">
        <v>183</v>
      </c>
      <c r="G1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558</v>
      </c>
      <c r="H10">
        <v>21</v>
      </c>
      <c r="I10">
        <v>24</v>
      </c>
      <c r="J10">
        <v>83</v>
      </c>
      <c r="L10" s="112">
        <v>0.7</v>
      </c>
    </row>
    <row r="11" spans="1:12" x14ac:dyDescent="0.35">
      <c r="A11" s="93">
        <v>18</v>
      </c>
      <c r="B11" s="93" t="s">
        <v>69</v>
      </c>
      <c r="C11" s="93" t="str">
        <f>IFERROR(VLOOKUP(B11,Pobočky!$A$1:$C$45,2,FALSE)," ")</f>
        <v>Jihovýchod</v>
      </c>
      <c r="D11" t="s">
        <v>742</v>
      </c>
      <c r="E11" t="s">
        <v>20</v>
      </c>
      <c r="F11" t="s">
        <v>130</v>
      </c>
      <c r="G1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  <c r="I11">
        <v>10</v>
      </c>
      <c r="J11">
        <v>83</v>
      </c>
      <c r="K11" t="s">
        <v>743</v>
      </c>
    </row>
    <row r="12" spans="1:12" x14ac:dyDescent="0.35">
      <c r="A12" s="93">
        <v>18</v>
      </c>
      <c r="B12" s="93" t="s">
        <v>69</v>
      </c>
      <c r="C12" s="93" t="str">
        <f>IFERROR(VLOOKUP(B12,Pobočky!$A$1:$C$45,2,FALSE)," ")</f>
        <v>Jihovýchod</v>
      </c>
      <c r="D12" t="s">
        <v>744</v>
      </c>
      <c r="E12" t="s">
        <v>20</v>
      </c>
      <c r="F12" t="s">
        <v>97</v>
      </c>
      <c r="G1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15</v>
      </c>
      <c r="H12">
        <v>0.5</v>
      </c>
      <c r="I12">
        <v>1</v>
      </c>
      <c r="J12">
        <v>83</v>
      </c>
      <c r="K12" t="s">
        <v>224</v>
      </c>
      <c r="L12" s="102">
        <v>0.7</v>
      </c>
    </row>
    <row r="13" spans="1:12" x14ac:dyDescent="0.35">
      <c r="A13" s="93">
        <v>18</v>
      </c>
      <c r="B13" s="93" t="s">
        <v>69</v>
      </c>
      <c r="C13" s="93" t="str">
        <f>IFERROR(VLOOKUP(B13,Pobočky!$A$1:$C$45,2,FALSE)," ")</f>
        <v>Jihovýchod</v>
      </c>
      <c r="D13" t="s">
        <v>744</v>
      </c>
      <c r="E13" t="s">
        <v>20</v>
      </c>
      <c r="F13" t="s">
        <v>97</v>
      </c>
      <c r="G1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45</v>
      </c>
      <c r="H13">
        <v>1.5</v>
      </c>
      <c r="J13">
        <v>83</v>
      </c>
      <c r="K13" t="s">
        <v>225</v>
      </c>
      <c r="L13" s="107">
        <v>0.7</v>
      </c>
    </row>
    <row r="14" spans="1:12" x14ac:dyDescent="0.35">
      <c r="A14" s="93">
        <v>18</v>
      </c>
      <c r="B14" s="93" t="s">
        <v>69</v>
      </c>
      <c r="C14" s="93" t="str">
        <f>IFERROR(VLOOKUP(B14,Pobočky!$A$1:$C$45,2,FALSE)," ")</f>
        <v>Jihovýchod</v>
      </c>
      <c r="D14" t="s">
        <v>744</v>
      </c>
      <c r="E14" t="s">
        <v>20</v>
      </c>
      <c r="F14" t="s">
        <v>97</v>
      </c>
      <c r="G1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60</v>
      </c>
      <c r="H14">
        <v>2</v>
      </c>
      <c r="I14">
        <v>2.5</v>
      </c>
      <c r="J14">
        <v>83</v>
      </c>
      <c r="K14" t="s">
        <v>226</v>
      </c>
      <c r="L14" s="102">
        <v>0.7</v>
      </c>
    </row>
    <row r="15" spans="1:12" x14ac:dyDescent="0.35">
      <c r="A15" s="93">
        <v>18</v>
      </c>
      <c r="B15" s="93" t="s">
        <v>69</v>
      </c>
      <c r="C15" s="93" t="str">
        <f>IFERROR(VLOOKUP(B15,Pobočky!$A$1:$C$45,2,FALSE)," ")</f>
        <v>Jihovýchod</v>
      </c>
      <c r="D15" t="s">
        <v>744</v>
      </c>
      <c r="E15" t="s">
        <v>20</v>
      </c>
      <c r="F15" t="s">
        <v>97</v>
      </c>
      <c r="G1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598</v>
      </c>
      <c r="H15">
        <v>20</v>
      </c>
      <c r="I15">
        <v>24</v>
      </c>
      <c r="J15">
        <v>83</v>
      </c>
      <c r="K15" t="s">
        <v>227</v>
      </c>
      <c r="L15" s="107">
        <v>0.7</v>
      </c>
    </row>
    <row r="16" spans="1:12" x14ac:dyDescent="0.35">
      <c r="A16" s="93">
        <v>18</v>
      </c>
      <c r="B16" s="93" t="s">
        <v>69</v>
      </c>
      <c r="C16" s="93" t="str">
        <f>IFERROR(VLOOKUP(B16,Pobočky!$A$1:$C$45,2,FALSE)," ")</f>
        <v>Jihovýchod</v>
      </c>
      <c r="D16" t="s">
        <v>744</v>
      </c>
      <c r="E16" t="s">
        <v>20</v>
      </c>
      <c r="F16" t="s">
        <v>97</v>
      </c>
      <c r="G1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15</v>
      </c>
      <c r="H16">
        <v>0.5</v>
      </c>
      <c r="I16">
        <v>1</v>
      </c>
      <c r="J16">
        <v>83</v>
      </c>
      <c r="K16" t="s">
        <v>228</v>
      </c>
      <c r="L16" s="102">
        <v>0.7</v>
      </c>
    </row>
    <row r="17" spans="1:12" x14ac:dyDescent="0.35">
      <c r="A17" s="93">
        <v>18</v>
      </c>
      <c r="B17" s="93" t="s">
        <v>69</v>
      </c>
      <c r="C17" s="93" t="str">
        <f>IFERROR(VLOOKUP(B17,Pobočky!$A$1:$C$45,2,FALSE)," ")</f>
        <v>Jihovýchod</v>
      </c>
      <c r="D17" t="s">
        <v>744</v>
      </c>
      <c r="E17" t="s">
        <v>20</v>
      </c>
      <c r="F17" t="s">
        <v>97</v>
      </c>
      <c r="G1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15</v>
      </c>
      <c r="H17">
        <v>0.5</v>
      </c>
      <c r="I17">
        <v>1</v>
      </c>
      <c r="J17">
        <v>83</v>
      </c>
      <c r="K17" t="s">
        <v>745</v>
      </c>
      <c r="L17" s="107">
        <v>0.7</v>
      </c>
    </row>
    <row r="18" spans="1:12" x14ac:dyDescent="0.35">
      <c r="A18" s="93">
        <v>18</v>
      </c>
      <c r="B18" s="93" t="s">
        <v>69</v>
      </c>
      <c r="C18" s="93" t="str">
        <f>IFERROR(VLOOKUP(B18,Pobočky!$A$1:$C$45,2,FALSE)," ")</f>
        <v>Jihovýchod</v>
      </c>
      <c r="D18" t="s">
        <v>744</v>
      </c>
      <c r="E18" t="s">
        <v>22</v>
      </c>
      <c r="F18" t="s">
        <v>97</v>
      </c>
      <c r="G1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90</v>
      </c>
      <c r="H18">
        <v>3</v>
      </c>
      <c r="I18">
        <v>6</v>
      </c>
      <c r="J18">
        <v>83</v>
      </c>
      <c r="K18" t="s">
        <v>746</v>
      </c>
      <c r="L18" s="102">
        <v>0.7</v>
      </c>
    </row>
    <row r="19" spans="1:12" x14ac:dyDescent="0.35">
      <c r="A19" s="93">
        <v>18</v>
      </c>
      <c r="B19" s="93" t="s">
        <v>69</v>
      </c>
      <c r="C19" s="93" t="str">
        <f>IFERROR(VLOOKUP(B19,Pobočky!$A$1:$C$45,2,FALSE)," ")</f>
        <v>Jihovýchod</v>
      </c>
      <c r="D19" t="s">
        <v>747</v>
      </c>
      <c r="E19" t="s">
        <v>14</v>
      </c>
      <c r="F19" t="s">
        <v>130</v>
      </c>
      <c r="G1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23</v>
      </c>
      <c r="H19">
        <v>0.5</v>
      </c>
      <c r="J19">
        <v>83</v>
      </c>
      <c r="K19" t="s">
        <v>21</v>
      </c>
      <c r="L19" s="107">
        <v>0.6</v>
      </c>
    </row>
    <row r="20" spans="1:12" x14ac:dyDescent="0.35">
      <c r="A20" s="93">
        <v>18</v>
      </c>
      <c r="B20" s="93" t="s">
        <v>69</v>
      </c>
      <c r="C20" s="93" t="str">
        <f>IFERROR(VLOOKUP(B20,Pobočky!$A$1:$C$45,2,FALSE)," ")</f>
        <v>Jihovýchod</v>
      </c>
      <c r="D20" t="s">
        <v>747</v>
      </c>
      <c r="E20" t="s">
        <v>14</v>
      </c>
      <c r="F20" t="s">
        <v>130</v>
      </c>
      <c r="G2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70</v>
      </c>
      <c r="H20">
        <v>1.5</v>
      </c>
      <c r="J20">
        <v>83</v>
      </c>
      <c r="K20" t="s">
        <v>748</v>
      </c>
      <c r="L20" s="128">
        <v>0.6</v>
      </c>
    </row>
    <row r="21" spans="1:12" x14ac:dyDescent="0.35">
      <c r="A21" s="93">
        <v>18</v>
      </c>
      <c r="B21" s="93" t="s">
        <v>69</v>
      </c>
      <c r="C21" s="93" t="str">
        <f>IFERROR(VLOOKUP(B21,Pobočky!$A$1:$C$45,2,FALSE)," ")</f>
        <v>Jihovýchod</v>
      </c>
      <c r="D21" t="s">
        <v>747</v>
      </c>
      <c r="E21" t="s">
        <v>14</v>
      </c>
      <c r="F21" t="s">
        <v>130</v>
      </c>
      <c r="G2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558</v>
      </c>
      <c r="H21">
        <v>12</v>
      </c>
      <c r="J21">
        <v>83</v>
      </c>
      <c r="K21" t="s">
        <v>34</v>
      </c>
      <c r="L21" s="107">
        <v>0.6</v>
      </c>
    </row>
    <row r="22" spans="1:12" x14ac:dyDescent="0.35">
      <c r="A22" s="93">
        <v>18</v>
      </c>
      <c r="B22" s="93" t="s">
        <v>69</v>
      </c>
      <c r="C22" s="93" t="str">
        <f>IFERROR(VLOOKUP(B22,Pobočky!$A$1:$C$45,2,FALSE)," ")</f>
        <v>Jihovýchod</v>
      </c>
      <c r="D22" t="s">
        <v>747</v>
      </c>
      <c r="E22" t="s">
        <v>14</v>
      </c>
      <c r="F22" t="s">
        <v>130</v>
      </c>
      <c r="G2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497</v>
      </c>
      <c r="H22">
        <v>12</v>
      </c>
      <c r="J22">
        <v>74</v>
      </c>
      <c r="K22" t="s">
        <v>34</v>
      </c>
      <c r="L22" s="128">
        <v>0.6</v>
      </c>
    </row>
    <row r="23" spans="1:12" x14ac:dyDescent="0.35">
      <c r="A23" s="105">
        <v>18</v>
      </c>
      <c r="B23" s="93" t="s">
        <v>69</v>
      </c>
      <c r="C23" s="93" t="str">
        <f>IFERROR(VLOOKUP(B23,Pobočky!$A$1:$C$45,2,FALSE)," ")</f>
        <v>Jihovýchod</v>
      </c>
      <c r="D23" t="s">
        <v>747</v>
      </c>
      <c r="E23" t="s">
        <v>14</v>
      </c>
      <c r="F23" t="s">
        <v>130</v>
      </c>
      <c r="G2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488</v>
      </c>
      <c r="H23">
        <v>10.5</v>
      </c>
      <c r="J23">
        <v>83</v>
      </c>
      <c r="K23" t="s">
        <v>182</v>
      </c>
      <c r="L23" s="107">
        <v>0.6</v>
      </c>
    </row>
    <row r="24" spans="1:12" x14ac:dyDescent="0.35">
      <c r="A24" s="93">
        <v>18</v>
      </c>
      <c r="B24" s="93" t="s">
        <v>69</v>
      </c>
      <c r="C24" s="93" t="str">
        <f>IFERROR(VLOOKUP(B24,Pobočky!$A$1:$C$45,2,FALSE)," ")</f>
        <v>Jihovýchod</v>
      </c>
      <c r="D24" t="s">
        <v>747</v>
      </c>
      <c r="E24" t="s">
        <v>14</v>
      </c>
      <c r="F24" t="s">
        <v>130</v>
      </c>
      <c r="G2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1092</v>
      </c>
      <c r="H24">
        <v>23.5</v>
      </c>
      <c r="J24">
        <v>83</v>
      </c>
      <c r="K24" t="s">
        <v>184</v>
      </c>
      <c r="L24" s="128">
        <v>0.6</v>
      </c>
    </row>
    <row r="25" spans="1:12" x14ac:dyDescent="0.35">
      <c r="A25" s="93">
        <v>18</v>
      </c>
      <c r="B25" s="93" t="s">
        <v>69</v>
      </c>
      <c r="C25" s="93" t="str">
        <f>IFERROR(VLOOKUP(B25,Pobočky!$A$1:$C$45,2,FALSE)," ")</f>
        <v>Jihovýchod</v>
      </c>
      <c r="D25" t="s">
        <v>747</v>
      </c>
      <c r="E25" t="s">
        <v>14</v>
      </c>
      <c r="F25" t="s">
        <v>190</v>
      </c>
      <c r="G2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26</v>
      </c>
      <c r="H25">
        <v>0.5</v>
      </c>
      <c r="J25">
        <v>83</v>
      </c>
      <c r="K25" t="s">
        <v>182</v>
      </c>
      <c r="L25" s="107">
        <v>0.6</v>
      </c>
    </row>
    <row r="26" spans="1:12" x14ac:dyDescent="0.35">
      <c r="A26" s="93">
        <v>18</v>
      </c>
      <c r="B26" s="93" t="s">
        <v>69</v>
      </c>
      <c r="C26" s="93" t="str">
        <f>IFERROR(VLOOKUP(B26,Pobočky!$A$1:$C$45,2,FALSE)," ")</f>
        <v>Jihovýchod</v>
      </c>
      <c r="D26" t="s">
        <v>747</v>
      </c>
      <c r="E26" t="s">
        <v>14</v>
      </c>
      <c r="F26" t="s">
        <v>190</v>
      </c>
      <c r="G2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77</v>
      </c>
      <c r="H26">
        <v>1.5</v>
      </c>
      <c r="J26">
        <v>83</v>
      </c>
      <c r="K26" t="s">
        <v>184</v>
      </c>
      <c r="L26" s="128">
        <v>0.6</v>
      </c>
    </row>
    <row r="27" spans="1:12" x14ac:dyDescent="0.35">
      <c r="A27" s="93">
        <v>18</v>
      </c>
      <c r="B27" s="93" t="s">
        <v>69</v>
      </c>
      <c r="C27" s="93" t="str">
        <f>IFERROR(VLOOKUP(B27,Pobočky!$A$1:$C$45,2,FALSE)," ")</f>
        <v>Jihovýchod</v>
      </c>
      <c r="D27" t="s">
        <v>747</v>
      </c>
      <c r="E27" t="s">
        <v>14</v>
      </c>
      <c r="F27" t="s">
        <v>188</v>
      </c>
      <c r="G2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35</v>
      </c>
      <c r="H27">
        <v>1</v>
      </c>
      <c r="J27">
        <v>83</v>
      </c>
      <c r="K27" t="s">
        <v>223</v>
      </c>
      <c r="L27" s="107">
        <v>0.6</v>
      </c>
    </row>
    <row r="28" spans="1:12" x14ac:dyDescent="0.35">
      <c r="A28" s="93">
        <v>18</v>
      </c>
      <c r="B28" s="93" t="s">
        <v>69</v>
      </c>
      <c r="C28" s="93" t="str">
        <f>IFERROR(VLOOKUP(B28,Pobočky!$A$1:$C$45,2,FALSE)," ")</f>
        <v>Jihovýchod</v>
      </c>
      <c r="D28" t="s">
        <v>747</v>
      </c>
      <c r="E28" t="s">
        <v>14</v>
      </c>
      <c r="F28" t="s">
        <v>188</v>
      </c>
      <c r="G2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174</v>
      </c>
      <c r="H28">
        <v>5</v>
      </c>
      <c r="J28">
        <v>83</v>
      </c>
      <c r="K28" t="s">
        <v>222</v>
      </c>
      <c r="L28" s="128">
        <v>0.6</v>
      </c>
    </row>
    <row r="29" spans="1:12" x14ac:dyDescent="0.35">
      <c r="A29" s="93">
        <v>18</v>
      </c>
      <c r="B29" s="93" t="s">
        <v>69</v>
      </c>
      <c r="C29" s="93" t="str">
        <f>IFERROR(VLOOKUP(B29,Pobočky!$A$1:$C$45,2,FALSE)," ")</f>
        <v>Jihovýchod</v>
      </c>
      <c r="D29" t="s">
        <v>747</v>
      </c>
      <c r="E29" t="s">
        <v>14</v>
      </c>
      <c r="F29" t="s">
        <v>130</v>
      </c>
      <c r="G2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  <c r="K29" t="s">
        <v>749</v>
      </c>
      <c r="L29" s="129"/>
    </row>
    <row r="30" spans="1:12" x14ac:dyDescent="0.35">
      <c r="A30" s="93">
        <v>18</v>
      </c>
      <c r="B30" s="93" t="s">
        <v>69</v>
      </c>
      <c r="C30" s="93" t="str">
        <f>IFERROR(VLOOKUP(B30,Pobočky!$A$1:$C$45,2,FALSE)," ")</f>
        <v>Jihovýchod</v>
      </c>
      <c r="D30" t="s">
        <v>750</v>
      </c>
      <c r="E30" t="s">
        <v>14</v>
      </c>
      <c r="F30" t="s">
        <v>130</v>
      </c>
      <c r="G3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  <c r="I30">
        <v>5</v>
      </c>
      <c r="J30">
        <v>83</v>
      </c>
      <c r="K30" t="s">
        <v>751</v>
      </c>
      <c r="L30" s="129"/>
    </row>
    <row r="31" spans="1:12" x14ac:dyDescent="0.35">
      <c r="A31" s="93">
        <v>18</v>
      </c>
      <c r="B31" s="93" t="s">
        <v>69</v>
      </c>
      <c r="C31" s="93" t="str">
        <f>IFERROR(VLOOKUP(B31,Pobočky!$A$1:$C$45,2,FALSE)," ")</f>
        <v>Jihovýchod</v>
      </c>
      <c r="D31" t="s">
        <v>747</v>
      </c>
      <c r="E31" t="s">
        <v>14</v>
      </c>
      <c r="F31" t="s">
        <v>193</v>
      </c>
      <c r="G3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26</v>
      </c>
      <c r="H31">
        <v>1</v>
      </c>
      <c r="J31">
        <v>83</v>
      </c>
      <c r="K31" t="s">
        <v>223</v>
      </c>
      <c r="L31" s="107">
        <v>0.6</v>
      </c>
    </row>
    <row r="32" spans="1:12" x14ac:dyDescent="0.35">
      <c r="A32" s="93">
        <v>18</v>
      </c>
      <c r="B32" s="93" t="s">
        <v>69</v>
      </c>
      <c r="C32" s="93" t="str">
        <f>IFERROR(VLOOKUP(B32,Pobočky!$A$1:$C$45,2,FALSE)," ")</f>
        <v>Jihovýchod</v>
      </c>
      <c r="D32" t="s">
        <v>747</v>
      </c>
      <c r="E32" t="s">
        <v>14</v>
      </c>
      <c r="F32" t="s">
        <v>193</v>
      </c>
      <c r="G3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129</v>
      </c>
      <c r="H32">
        <v>5</v>
      </c>
      <c r="J32">
        <v>83</v>
      </c>
      <c r="K32" t="s">
        <v>222</v>
      </c>
      <c r="L32" s="128">
        <v>0.6</v>
      </c>
    </row>
    <row r="33" spans="1:12" x14ac:dyDescent="0.35">
      <c r="A33" s="93">
        <v>18</v>
      </c>
      <c r="B33" s="93" t="s">
        <v>69</v>
      </c>
      <c r="C33" s="93" t="str">
        <f>IFERROR(VLOOKUP(B33,Pobočky!$A$1:$C$45,2,FALSE)," ")</f>
        <v>Jihovýchod</v>
      </c>
      <c r="D33" t="s">
        <v>747</v>
      </c>
      <c r="E33" t="s">
        <v>14</v>
      </c>
      <c r="F33" t="s">
        <v>192</v>
      </c>
      <c r="G3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27</v>
      </c>
      <c r="H33">
        <v>1</v>
      </c>
      <c r="J33">
        <v>83</v>
      </c>
      <c r="K33" t="s">
        <v>223</v>
      </c>
      <c r="L33" s="107">
        <v>0.6</v>
      </c>
    </row>
    <row r="34" spans="1:12" x14ac:dyDescent="0.35">
      <c r="A34" s="93">
        <v>18</v>
      </c>
      <c r="B34" s="93" t="s">
        <v>69</v>
      </c>
      <c r="C34" s="93" t="str">
        <f>IFERROR(VLOOKUP(B34,Pobočky!$A$1:$C$45,2,FALSE)," ")</f>
        <v>Jihovýchod</v>
      </c>
      <c r="D34" t="s">
        <v>747</v>
      </c>
      <c r="E34" t="s">
        <v>14</v>
      </c>
      <c r="F34" t="s">
        <v>192</v>
      </c>
      <c r="G3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27</v>
      </c>
      <c r="H34">
        <v>1</v>
      </c>
      <c r="J34">
        <v>83</v>
      </c>
      <c r="K34" t="s">
        <v>222</v>
      </c>
      <c r="L34" s="128">
        <v>0.6</v>
      </c>
    </row>
    <row r="35" spans="1:12" x14ac:dyDescent="0.35">
      <c r="A35" s="93">
        <v>18</v>
      </c>
      <c r="B35" s="93" t="s">
        <v>69</v>
      </c>
      <c r="C35" s="93" t="str">
        <f>IFERROR(VLOOKUP(B35,Pobočky!$A$1:$C$45,2,FALSE)," ")</f>
        <v>Jihovýchod</v>
      </c>
      <c r="D35" t="s">
        <v>747</v>
      </c>
      <c r="E35" t="s">
        <v>14</v>
      </c>
      <c r="F35" t="s">
        <v>261</v>
      </c>
      <c r="G3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125</v>
      </c>
      <c r="H35">
        <v>2.5</v>
      </c>
      <c r="J35">
        <v>83</v>
      </c>
      <c r="K35" t="s">
        <v>752</v>
      </c>
      <c r="L35" s="107">
        <v>0.6</v>
      </c>
    </row>
    <row r="36" spans="1:12" x14ac:dyDescent="0.35">
      <c r="A36" s="93">
        <v>18</v>
      </c>
      <c r="B36" s="93" t="s">
        <v>69</v>
      </c>
      <c r="C36" s="93" t="str">
        <f>IFERROR(VLOOKUP(B36,Pobočky!$A$1:$C$45,2,FALSE)," ")</f>
        <v>Jihovýchod</v>
      </c>
      <c r="D36" t="s">
        <v>747</v>
      </c>
      <c r="E36" t="s">
        <v>14</v>
      </c>
      <c r="F36" t="s">
        <v>261</v>
      </c>
      <c r="G3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25</v>
      </c>
      <c r="H36">
        <v>0.5</v>
      </c>
      <c r="J36">
        <v>83</v>
      </c>
      <c r="K36" t="s">
        <v>753</v>
      </c>
      <c r="L36" s="128">
        <v>0.6</v>
      </c>
    </row>
    <row r="37" spans="1:12" x14ac:dyDescent="0.35">
      <c r="A37" s="93">
        <v>18</v>
      </c>
      <c r="B37" s="93" t="s">
        <v>69</v>
      </c>
      <c r="C37" s="93" t="str">
        <f>IFERROR(VLOOKUP(B37,Pobočky!$A$1:$C$45,2,FALSE)," ")</f>
        <v>Jihovýchod</v>
      </c>
      <c r="D37" t="s">
        <v>747</v>
      </c>
      <c r="E37" t="s">
        <v>14</v>
      </c>
      <c r="F37" t="s">
        <v>97</v>
      </c>
      <c r="G3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  <c r="J37">
        <v>83</v>
      </c>
      <c r="K37" t="s">
        <v>754</v>
      </c>
      <c r="L37" s="129"/>
    </row>
    <row r="38" spans="1:12" x14ac:dyDescent="0.35">
      <c r="A38" s="93">
        <v>18</v>
      </c>
      <c r="B38" s="93" t="s">
        <v>69</v>
      </c>
      <c r="C38" s="93" t="str">
        <f>IFERROR(VLOOKUP(B38,Pobočky!$A$1:$C$45,2,FALSE)," ")</f>
        <v>Jihovýchod</v>
      </c>
      <c r="D38" t="s">
        <v>747</v>
      </c>
      <c r="E38" t="s">
        <v>14</v>
      </c>
      <c r="F38" t="s">
        <v>97</v>
      </c>
      <c r="G3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15</v>
      </c>
      <c r="H38">
        <v>0.5</v>
      </c>
      <c r="I38">
        <v>1</v>
      </c>
      <c r="J38">
        <v>83</v>
      </c>
      <c r="K38" t="s">
        <v>225</v>
      </c>
      <c r="L38" s="112">
        <v>0.6</v>
      </c>
    </row>
    <row r="39" spans="1:12" x14ac:dyDescent="0.35">
      <c r="A39" s="93">
        <v>18</v>
      </c>
      <c r="B39" s="93" t="s">
        <v>69</v>
      </c>
      <c r="C39" s="93" t="str">
        <f>IFERROR(VLOOKUP(B39,Pobočky!$A$1:$C$45,2,FALSE)," ")</f>
        <v>Jihovýchod</v>
      </c>
      <c r="D39" t="s">
        <v>747</v>
      </c>
      <c r="E39" t="s">
        <v>14</v>
      </c>
      <c r="F39" t="s">
        <v>97</v>
      </c>
      <c r="G3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30</v>
      </c>
      <c r="H39">
        <v>1</v>
      </c>
      <c r="I39">
        <v>2</v>
      </c>
      <c r="J39">
        <v>83</v>
      </c>
      <c r="K39" t="s">
        <v>226</v>
      </c>
      <c r="L39" s="112">
        <v>0.6</v>
      </c>
    </row>
    <row r="40" spans="1:12" x14ac:dyDescent="0.35">
      <c r="A40" s="93">
        <v>18</v>
      </c>
      <c r="B40" s="93" t="s">
        <v>69</v>
      </c>
      <c r="C40" s="93" t="str">
        <f>IFERROR(VLOOKUP(B40,Pobočky!$A$1:$C$45,2,FALSE)," ")</f>
        <v>Jihovýchod</v>
      </c>
      <c r="D40" t="s">
        <v>747</v>
      </c>
      <c r="E40" t="s">
        <v>14</v>
      </c>
      <c r="F40" t="s">
        <v>97</v>
      </c>
      <c r="G4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120</v>
      </c>
      <c r="H40">
        <v>4</v>
      </c>
      <c r="I40">
        <v>19</v>
      </c>
      <c r="J40">
        <v>83</v>
      </c>
      <c r="K40" t="s">
        <v>755</v>
      </c>
      <c r="L40" s="112">
        <v>0.6</v>
      </c>
    </row>
    <row r="41" spans="1:12" x14ac:dyDescent="0.35">
      <c r="A41" s="93">
        <v>18</v>
      </c>
      <c r="B41" s="93" t="s">
        <v>69</v>
      </c>
      <c r="C41" s="93" t="str">
        <f>IFERROR(VLOOKUP(B41,Pobočky!$A$1:$C$45,2,FALSE)," ")</f>
        <v>Jihovýchod</v>
      </c>
      <c r="D41" t="s">
        <v>747</v>
      </c>
      <c r="E41" t="s">
        <v>14</v>
      </c>
      <c r="F41" t="s">
        <v>97</v>
      </c>
      <c r="G4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15</v>
      </c>
      <c r="H41">
        <v>0.5</v>
      </c>
      <c r="I41">
        <v>1</v>
      </c>
      <c r="J41">
        <v>83</v>
      </c>
      <c r="K41" t="s">
        <v>228</v>
      </c>
      <c r="L41" s="107">
        <v>0.6</v>
      </c>
    </row>
    <row r="42" spans="1:12" x14ac:dyDescent="0.35">
      <c r="A42" s="93">
        <v>18</v>
      </c>
      <c r="B42" s="93" t="s">
        <v>69</v>
      </c>
      <c r="C42" s="93" t="str">
        <f>IFERROR(VLOOKUP(B42,Pobočky!$A$1:$C$45,2,FALSE)," ")</f>
        <v>Jihovýchod</v>
      </c>
      <c r="D42" t="s">
        <v>747</v>
      </c>
      <c r="E42" t="s">
        <v>14</v>
      </c>
      <c r="F42" t="s">
        <v>97</v>
      </c>
      <c r="G4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  <c r="I42">
        <v>1</v>
      </c>
      <c r="J42">
        <v>83</v>
      </c>
      <c r="K42" t="s">
        <v>745</v>
      </c>
      <c r="L42" s="128">
        <v>0.6</v>
      </c>
    </row>
    <row r="43" spans="1:12" x14ac:dyDescent="0.35">
      <c r="A43" s="93">
        <v>18</v>
      </c>
      <c r="B43" s="93" t="s">
        <v>69</v>
      </c>
      <c r="C43" s="93" t="str">
        <f>IFERROR(VLOOKUP(B43,Pobočky!$A$1:$C$45,2,FALSE)," ")</f>
        <v>Jihovýchod</v>
      </c>
      <c r="D43" t="s">
        <v>747</v>
      </c>
      <c r="E43" t="s">
        <v>28</v>
      </c>
      <c r="F43" t="s">
        <v>140</v>
      </c>
      <c r="G4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95</v>
      </c>
      <c r="H43">
        <v>2</v>
      </c>
      <c r="J43">
        <v>77</v>
      </c>
      <c r="L43" s="107">
        <v>0.6</v>
      </c>
    </row>
    <row r="44" spans="1:12" x14ac:dyDescent="0.35">
      <c r="A44" s="93">
        <v>18</v>
      </c>
      <c r="B44" s="93" t="s">
        <v>69</v>
      </c>
      <c r="C44" s="93" t="str">
        <f>IFERROR(VLOOKUP(B44,Pobočky!$A$1:$C$45,2,FALSE)," ")</f>
        <v>Jihovýchod</v>
      </c>
      <c r="D44" t="s">
        <v>747</v>
      </c>
      <c r="E44" t="s">
        <v>28</v>
      </c>
      <c r="F44" t="s">
        <v>143</v>
      </c>
      <c r="G4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117</v>
      </c>
      <c r="H44">
        <v>4</v>
      </c>
      <c r="J44">
        <v>77</v>
      </c>
      <c r="L44" s="128">
        <v>0.6</v>
      </c>
    </row>
    <row r="45" spans="1:12" x14ac:dyDescent="0.35">
      <c r="A45" s="93">
        <v>18</v>
      </c>
      <c r="B45" s="93" t="s">
        <v>69</v>
      </c>
      <c r="C45" s="93" t="str">
        <f>IFERROR(VLOOKUP(B45,Pobočky!$A$1:$C$45,2,FALSE)," ")</f>
        <v>Jihovýchod</v>
      </c>
      <c r="D45" t="s">
        <v>747</v>
      </c>
      <c r="E45" t="s">
        <v>28</v>
      </c>
      <c r="F45" t="s">
        <v>146</v>
      </c>
      <c r="G4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64</v>
      </c>
      <c r="H45">
        <v>1.5</v>
      </c>
      <c r="J45">
        <v>77</v>
      </c>
      <c r="L45" s="107">
        <v>0.6</v>
      </c>
    </row>
    <row r="46" spans="1:12" x14ac:dyDescent="0.35">
      <c r="A46" s="93">
        <v>18</v>
      </c>
      <c r="B46" s="93" t="s">
        <v>69</v>
      </c>
      <c r="C46" s="93" t="str">
        <f>IFERROR(VLOOKUP(B46,Pobočky!$A$1:$C$45,2,FALSE)," ")</f>
        <v>Jihovýchod</v>
      </c>
      <c r="D46" t="s">
        <v>747</v>
      </c>
      <c r="E46" t="s">
        <v>28</v>
      </c>
      <c r="F46" t="s">
        <v>149</v>
      </c>
      <c r="G4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16</v>
      </c>
      <c r="H46">
        <v>0.5</v>
      </c>
      <c r="J46">
        <v>77</v>
      </c>
      <c r="K46" t="s">
        <v>356</v>
      </c>
      <c r="L46" s="128">
        <v>0.6</v>
      </c>
    </row>
    <row r="47" spans="1:12" x14ac:dyDescent="0.35">
      <c r="A47" s="93">
        <v>18</v>
      </c>
      <c r="B47" s="93" t="s">
        <v>69</v>
      </c>
      <c r="C47" s="93" t="str">
        <f>IFERROR(VLOOKUP(B47,Pobočky!$A$1:$C$45,2,FALSE)," ")</f>
        <v>Jihovýchod</v>
      </c>
      <c r="D47" t="s">
        <v>747</v>
      </c>
      <c r="E47" t="s">
        <v>28</v>
      </c>
      <c r="F47" t="s">
        <v>155</v>
      </c>
      <c r="G4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314</v>
      </c>
      <c r="H47">
        <v>8</v>
      </c>
      <c r="J47">
        <v>77</v>
      </c>
      <c r="L47" s="107">
        <v>0.6</v>
      </c>
    </row>
    <row r="48" spans="1:12" x14ac:dyDescent="0.35">
      <c r="A48" s="93">
        <v>18</v>
      </c>
      <c r="B48" s="93" t="s">
        <v>69</v>
      </c>
      <c r="C48" s="93" t="str">
        <f>IFERROR(VLOOKUP(B48,Pobočky!$A$1:$C$45,2,FALSE)," ")</f>
        <v>Jihovýchod</v>
      </c>
      <c r="D48" t="s">
        <v>747</v>
      </c>
      <c r="E48" t="s">
        <v>28</v>
      </c>
      <c r="F48" t="s">
        <v>158</v>
      </c>
      <c r="G4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70</v>
      </c>
      <c r="H48">
        <v>2</v>
      </c>
      <c r="I48">
        <v>1.5</v>
      </c>
      <c r="J48">
        <v>74</v>
      </c>
      <c r="L48" s="128">
        <v>0.6</v>
      </c>
    </row>
    <row r="49" spans="1:12" x14ac:dyDescent="0.35">
      <c r="A49" s="93">
        <v>18</v>
      </c>
      <c r="B49" s="93" t="s">
        <v>69</v>
      </c>
      <c r="C49" s="93" t="str">
        <f>IFERROR(VLOOKUP(B49,Pobočky!$A$1:$C$45,2,FALSE)," ")</f>
        <v>Jihovýchod</v>
      </c>
      <c r="D49" t="s">
        <v>747</v>
      </c>
      <c r="E49" t="s">
        <v>28</v>
      </c>
      <c r="F49" t="s">
        <v>160</v>
      </c>
      <c r="G4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87</v>
      </c>
      <c r="H49">
        <v>2</v>
      </c>
      <c r="I49">
        <v>3</v>
      </c>
      <c r="J49">
        <v>74</v>
      </c>
      <c r="L49" s="107">
        <v>0.6</v>
      </c>
    </row>
    <row r="50" spans="1:12" x14ac:dyDescent="0.35">
      <c r="A50" s="93">
        <v>18</v>
      </c>
      <c r="B50" s="93" t="s">
        <v>69</v>
      </c>
      <c r="C50" s="93" t="str">
        <f>IFERROR(VLOOKUP(B50,Pobočky!$A$1:$C$45,2,FALSE)," ")</f>
        <v>Jihovýchod</v>
      </c>
      <c r="D50" t="s">
        <v>747</v>
      </c>
      <c r="E50" t="s">
        <v>28</v>
      </c>
      <c r="F50" t="s">
        <v>166</v>
      </c>
      <c r="G5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42</v>
      </c>
      <c r="H50">
        <v>1</v>
      </c>
      <c r="J50">
        <v>77</v>
      </c>
      <c r="L50" s="128">
        <v>0.6</v>
      </c>
    </row>
    <row r="51" spans="1:12" x14ac:dyDescent="0.35">
      <c r="A51" s="93">
        <v>18</v>
      </c>
      <c r="B51" s="93" t="s">
        <v>69</v>
      </c>
      <c r="C51" s="93" t="str">
        <f>IFERROR(VLOOKUP(B51,Pobočky!$A$1:$C$45,2,FALSE)," ")</f>
        <v>Jihovýchod</v>
      </c>
      <c r="D51" t="s">
        <v>747</v>
      </c>
      <c r="E51" t="s">
        <v>28</v>
      </c>
      <c r="F51" t="s">
        <v>167</v>
      </c>
      <c r="G5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74</v>
      </c>
      <c r="H51">
        <v>2</v>
      </c>
      <c r="I51">
        <v>1.5</v>
      </c>
      <c r="J51">
        <v>74</v>
      </c>
      <c r="L51" s="107">
        <v>0.6</v>
      </c>
    </row>
    <row r="52" spans="1:12" x14ac:dyDescent="0.35">
      <c r="A52" s="93">
        <v>18</v>
      </c>
      <c r="B52" s="93" t="s">
        <v>69</v>
      </c>
      <c r="C52" s="93" t="str">
        <f>IFERROR(VLOOKUP(B52,Pobočky!$A$1:$C$45,2,FALSE)," ")</f>
        <v>Jihovýchod</v>
      </c>
      <c r="D52" t="s">
        <v>747</v>
      </c>
      <c r="E52" t="s">
        <v>28</v>
      </c>
      <c r="F52" t="s">
        <v>169</v>
      </c>
      <c r="G5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35</v>
      </c>
      <c r="H52">
        <v>1</v>
      </c>
      <c r="J52">
        <v>77</v>
      </c>
      <c r="L52" s="128">
        <v>0.6</v>
      </c>
    </row>
    <row r="53" spans="1:12" x14ac:dyDescent="0.35">
      <c r="A53" s="93">
        <v>18</v>
      </c>
      <c r="B53" s="93" t="s">
        <v>69</v>
      </c>
      <c r="C53" s="93" t="str">
        <f>IFERROR(VLOOKUP(B53,Pobočky!$A$1:$C$45,2,FALSE)," ")</f>
        <v>Jihovýchod</v>
      </c>
      <c r="D53" t="s">
        <v>747</v>
      </c>
      <c r="E53" t="s">
        <v>28</v>
      </c>
      <c r="F53" t="s">
        <v>170</v>
      </c>
      <c r="G5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45</v>
      </c>
      <c r="H53">
        <v>1</v>
      </c>
      <c r="J53">
        <v>77</v>
      </c>
      <c r="L53" s="107">
        <v>0.6</v>
      </c>
    </row>
    <row r="54" spans="1:12" x14ac:dyDescent="0.35">
      <c r="A54" s="93">
        <v>18</v>
      </c>
      <c r="B54" s="93" t="s">
        <v>69</v>
      </c>
      <c r="C54" s="93" t="str">
        <f>IFERROR(VLOOKUP(B54,Pobočky!$A$1:$C$45,2,FALSE)," ")</f>
        <v>Jihovýchod</v>
      </c>
      <c r="D54" t="s">
        <v>747</v>
      </c>
      <c r="E54" t="s">
        <v>28</v>
      </c>
      <c r="F54" t="s">
        <v>171</v>
      </c>
      <c r="G5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13</v>
      </c>
      <c r="H54">
        <v>1</v>
      </c>
      <c r="J54">
        <v>77</v>
      </c>
      <c r="L54" s="128">
        <v>0.6</v>
      </c>
    </row>
    <row r="55" spans="1:12" x14ac:dyDescent="0.35">
      <c r="A55" s="93">
        <v>18</v>
      </c>
      <c r="B55" s="93" t="s">
        <v>69</v>
      </c>
      <c r="C55" s="93" t="str">
        <f>IFERROR(VLOOKUP(B55,Pobočky!$A$1:$C$45,2,FALSE)," ")</f>
        <v>Jihovýchod</v>
      </c>
      <c r="D55" t="s">
        <v>747</v>
      </c>
      <c r="E55" t="s">
        <v>28</v>
      </c>
      <c r="F55" t="s">
        <v>172</v>
      </c>
      <c r="G5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35</v>
      </c>
      <c r="H55">
        <v>1</v>
      </c>
      <c r="J55">
        <v>77</v>
      </c>
      <c r="L55" s="107">
        <v>0.6</v>
      </c>
    </row>
    <row r="56" spans="1:12" x14ac:dyDescent="0.35">
      <c r="A56" s="93">
        <v>18</v>
      </c>
      <c r="B56" s="93" t="s">
        <v>69</v>
      </c>
      <c r="C56" s="93" t="str">
        <f>IFERROR(VLOOKUP(B56,Pobočky!$A$1:$C$45,2,FALSE)," ")</f>
        <v>Jihovýchod</v>
      </c>
      <c r="D56" t="s">
        <v>747</v>
      </c>
      <c r="E56" t="s">
        <v>28</v>
      </c>
      <c r="F56" t="s">
        <v>174</v>
      </c>
      <c r="G5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15</v>
      </c>
      <c r="H56">
        <v>0.5</v>
      </c>
      <c r="J56">
        <v>77</v>
      </c>
      <c r="L56" s="128">
        <v>0.6</v>
      </c>
    </row>
    <row r="57" spans="1:12" x14ac:dyDescent="0.35">
      <c r="A57" s="93">
        <v>18</v>
      </c>
      <c r="B57" s="93" t="s">
        <v>69</v>
      </c>
      <c r="C57" s="93" t="str">
        <f>IFERROR(VLOOKUP(B57,Pobočky!$A$1:$C$45,2,FALSE)," ")</f>
        <v>Jihovýchod</v>
      </c>
      <c r="D57" t="s">
        <v>747</v>
      </c>
      <c r="E57" t="s">
        <v>28</v>
      </c>
      <c r="F57" t="s">
        <v>175</v>
      </c>
      <c r="G5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65</v>
      </c>
      <c r="H57">
        <v>1.5</v>
      </c>
      <c r="J57">
        <v>77</v>
      </c>
      <c r="L57" s="107">
        <v>0.6</v>
      </c>
    </row>
    <row r="58" spans="1:12" x14ac:dyDescent="0.35">
      <c r="A58" s="93">
        <v>18</v>
      </c>
      <c r="B58" s="93" t="s">
        <v>69</v>
      </c>
      <c r="C58" s="93" t="str">
        <f>IFERROR(VLOOKUP(B58,Pobočky!$A$1:$C$45,2,FALSE)," ")</f>
        <v>Jihovýchod</v>
      </c>
      <c r="D58" t="s">
        <v>747</v>
      </c>
      <c r="E58" t="s">
        <v>28</v>
      </c>
      <c r="F58" t="s">
        <v>176</v>
      </c>
      <c r="G5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52</v>
      </c>
      <c r="H58">
        <v>1</v>
      </c>
      <c r="J58">
        <v>77</v>
      </c>
      <c r="L58" s="128">
        <v>0.6</v>
      </c>
    </row>
    <row r="59" spans="1:12" x14ac:dyDescent="0.35">
      <c r="A59" s="93">
        <v>18</v>
      </c>
      <c r="B59" s="93" t="s">
        <v>69</v>
      </c>
      <c r="C59" s="93" t="str">
        <f>IFERROR(VLOOKUP(B59,Pobočky!$A$1:$C$45,2,FALSE)," ")</f>
        <v>Jihovýchod</v>
      </c>
      <c r="D59" t="s">
        <v>756</v>
      </c>
      <c r="E59" t="s">
        <v>22</v>
      </c>
      <c r="F59" t="s">
        <v>140</v>
      </c>
      <c r="G5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566</v>
      </c>
      <c r="H59">
        <v>11</v>
      </c>
      <c r="I59">
        <v>12</v>
      </c>
      <c r="J59">
        <v>83</v>
      </c>
      <c r="L59" s="128">
        <v>0.7</v>
      </c>
    </row>
    <row r="60" spans="1:12" x14ac:dyDescent="0.35">
      <c r="A60" s="93">
        <v>18</v>
      </c>
      <c r="B60" s="93" t="s">
        <v>69</v>
      </c>
      <c r="C60" s="93" t="str">
        <f>IFERROR(VLOOKUP(B60,Pobočky!$A$1:$C$45,2,FALSE)," ")</f>
        <v>Jihovýchod</v>
      </c>
      <c r="D60" t="s">
        <v>756</v>
      </c>
      <c r="E60" t="s">
        <v>22</v>
      </c>
      <c r="F60" t="s">
        <v>143</v>
      </c>
      <c r="G6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1703</v>
      </c>
      <c r="H60">
        <v>54</v>
      </c>
      <c r="J60">
        <v>83</v>
      </c>
      <c r="L60" s="128">
        <v>0.7</v>
      </c>
    </row>
    <row r="61" spans="1:12" x14ac:dyDescent="0.35">
      <c r="A61" s="93">
        <v>18</v>
      </c>
      <c r="B61" s="93" t="s">
        <v>69</v>
      </c>
      <c r="C61" s="93" t="str">
        <f>IFERROR(VLOOKUP(B61,Pobočky!$A$1:$C$45,2,FALSE)," ")</f>
        <v>Jihovýchod</v>
      </c>
      <c r="D61" t="s">
        <v>756</v>
      </c>
      <c r="E61" t="s">
        <v>22</v>
      </c>
      <c r="F61" t="s">
        <v>146</v>
      </c>
      <c r="G6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822</v>
      </c>
      <c r="H61">
        <v>18</v>
      </c>
      <c r="J61">
        <v>83</v>
      </c>
      <c r="L61" s="128">
        <v>0.7</v>
      </c>
    </row>
    <row r="62" spans="1:12" x14ac:dyDescent="0.35">
      <c r="A62" s="93">
        <v>18</v>
      </c>
      <c r="B62" s="93" t="s">
        <v>69</v>
      </c>
      <c r="C62" s="93" t="str">
        <f>IFERROR(VLOOKUP(B62,Pobočky!$A$1:$C$45,2,FALSE)," ")</f>
        <v>Jihovýchod</v>
      </c>
      <c r="D62" t="s">
        <v>756</v>
      </c>
      <c r="E62" t="s">
        <v>22</v>
      </c>
      <c r="F62" t="s">
        <v>149</v>
      </c>
      <c r="G6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1179</v>
      </c>
      <c r="H62">
        <v>36</v>
      </c>
      <c r="J62">
        <v>78</v>
      </c>
      <c r="L62" s="128">
        <v>0.7</v>
      </c>
    </row>
    <row r="63" spans="1:12" x14ac:dyDescent="0.35">
      <c r="A63" s="93">
        <v>18</v>
      </c>
      <c r="B63" s="93" t="s">
        <v>69</v>
      </c>
      <c r="C63" s="93" t="str">
        <f>IFERROR(VLOOKUP(B63,Pobočky!$A$1:$C$45,2,FALSE)," ")</f>
        <v>Jihovýchod</v>
      </c>
      <c r="D63" t="s">
        <v>756</v>
      </c>
      <c r="E63" t="s">
        <v>22</v>
      </c>
      <c r="F63" t="s">
        <v>155</v>
      </c>
      <c r="G6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635</v>
      </c>
      <c r="H63">
        <v>15</v>
      </c>
      <c r="J63">
        <v>83</v>
      </c>
      <c r="L63" s="128">
        <v>0.7</v>
      </c>
    </row>
    <row r="64" spans="1:12" x14ac:dyDescent="0.35">
      <c r="A64" s="93">
        <v>18</v>
      </c>
      <c r="B64" s="93" t="s">
        <v>69</v>
      </c>
      <c r="C64" s="93" t="str">
        <f>IFERROR(VLOOKUP(B64,Pobočky!$A$1:$C$45,2,FALSE)," ")</f>
        <v>Jihovýchod</v>
      </c>
      <c r="D64" t="s">
        <v>756</v>
      </c>
      <c r="E64" t="s">
        <v>22</v>
      </c>
      <c r="F64" t="s">
        <v>158</v>
      </c>
      <c r="G6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1170</v>
      </c>
      <c r="H64">
        <v>30</v>
      </c>
      <c r="J64">
        <v>83</v>
      </c>
      <c r="L64" s="128">
        <v>0.7</v>
      </c>
    </row>
    <row r="65" spans="1:12" x14ac:dyDescent="0.35">
      <c r="A65" s="93">
        <v>18</v>
      </c>
      <c r="B65" s="93" t="s">
        <v>69</v>
      </c>
      <c r="C65" s="93" t="str">
        <f>IFERROR(VLOOKUP(B65,Pobočky!$A$1:$C$45,2,FALSE)," ")</f>
        <v>Jihovýchod</v>
      </c>
      <c r="D65" t="s">
        <v>756</v>
      </c>
      <c r="E65" t="s">
        <v>22</v>
      </c>
      <c r="F65" t="s">
        <v>160</v>
      </c>
      <c r="G6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392</v>
      </c>
      <c r="H65">
        <v>8</v>
      </c>
      <c r="I65">
        <v>9</v>
      </c>
      <c r="J65">
        <v>83</v>
      </c>
      <c r="L65" s="128">
        <v>0.7</v>
      </c>
    </row>
    <row r="66" spans="1:12" x14ac:dyDescent="0.35">
      <c r="A66" s="93">
        <v>18</v>
      </c>
      <c r="B66" s="93" t="s">
        <v>69</v>
      </c>
      <c r="C66" s="93" t="str">
        <f>IFERROR(VLOOKUP(B66,Pobočky!$A$1:$C$45,2,FALSE)," ")</f>
        <v>Jihovýchod</v>
      </c>
      <c r="D66" t="s">
        <v>756</v>
      </c>
      <c r="E66" t="s">
        <v>22</v>
      </c>
      <c r="F66" t="s">
        <v>163</v>
      </c>
      <c r="G6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176</v>
      </c>
      <c r="H66">
        <v>4</v>
      </c>
      <c r="I66">
        <v>6</v>
      </c>
      <c r="J66">
        <v>83</v>
      </c>
      <c r="L66" s="128">
        <v>0.7</v>
      </c>
    </row>
    <row r="67" spans="1:12" x14ac:dyDescent="0.35">
      <c r="A67" s="93">
        <v>18</v>
      </c>
      <c r="B67" s="93" t="s">
        <v>69</v>
      </c>
      <c r="C67" s="93" t="str">
        <f>IFERROR(VLOOKUP(B67,Pobočky!$A$1:$C$45,2,FALSE)," ")</f>
        <v>Jihovýchod</v>
      </c>
      <c r="D67" t="s">
        <v>756</v>
      </c>
      <c r="E67" t="s">
        <v>22</v>
      </c>
      <c r="F67" t="s">
        <v>166</v>
      </c>
      <c r="G6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708</v>
      </c>
      <c r="H67">
        <v>15.5</v>
      </c>
      <c r="I67">
        <v>14.5</v>
      </c>
      <c r="J67">
        <v>83</v>
      </c>
      <c r="L67" s="128">
        <v>0.7</v>
      </c>
    </row>
    <row r="68" spans="1:12" x14ac:dyDescent="0.35">
      <c r="A68" s="93">
        <v>18</v>
      </c>
      <c r="B68" s="93" t="s">
        <v>69</v>
      </c>
      <c r="C68" s="93" t="str">
        <f>IFERROR(VLOOKUP(B68,Pobočky!$A$1:$C$45,2,FALSE)," ")</f>
        <v>Jihovýchod</v>
      </c>
      <c r="D68" t="s">
        <v>756</v>
      </c>
      <c r="E68" t="s">
        <v>22</v>
      </c>
      <c r="F68" t="s">
        <v>167</v>
      </c>
      <c r="G6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436</v>
      </c>
      <c r="H68">
        <v>10.5</v>
      </c>
      <c r="J68">
        <v>83</v>
      </c>
      <c r="L68" s="128">
        <v>0.7</v>
      </c>
    </row>
    <row r="69" spans="1:12" x14ac:dyDescent="0.35">
      <c r="A69" s="93">
        <v>18</v>
      </c>
      <c r="B69" s="93" t="s">
        <v>69</v>
      </c>
      <c r="C69" s="93" t="str">
        <f>IFERROR(VLOOKUP(B69,Pobočky!$A$1:$C$45,2,FALSE)," ")</f>
        <v>Jihovýchod</v>
      </c>
      <c r="D69" t="s">
        <v>756</v>
      </c>
      <c r="E69" t="s">
        <v>22</v>
      </c>
      <c r="F69" t="s">
        <v>169</v>
      </c>
      <c r="G6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573</v>
      </c>
      <c r="H69">
        <v>15</v>
      </c>
      <c r="J69">
        <v>83</v>
      </c>
      <c r="L69" s="128">
        <v>0.7</v>
      </c>
    </row>
    <row r="70" spans="1:12" x14ac:dyDescent="0.35">
      <c r="A70" s="93">
        <v>18</v>
      </c>
      <c r="B70" s="93" t="s">
        <v>69</v>
      </c>
      <c r="C70" s="93" t="str">
        <f>IFERROR(VLOOKUP(B70,Pobočky!$A$1:$C$45,2,FALSE)," ")</f>
        <v>Jihovýchod</v>
      </c>
      <c r="D70" t="s">
        <v>756</v>
      </c>
      <c r="E70" t="s">
        <v>22</v>
      </c>
      <c r="F70" t="s">
        <v>170</v>
      </c>
      <c r="G7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294</v>
      </c>
      <c r="H70">
        <v>6</v>
      </c>
      <c r="J70">
        <v>83</v>
      </c>
      <c r="L70" s="128">
        <v>0.7</v>
      </c>
    </row>
    <row r="71" spans="1:12" x14ac:dyDescent="0.35">
      <c r="A71" s="93">
        <v>18</v>
      </c>
      <c r="B71" s="93" t="s">
        <v>69</v>
      </c>
      <c r="C71" s="93" t="str">
        <f>IFERROR(VLOOKUP(B71,Pobočky!$A$1:$C$45,2,FALSE)," ")</f>
        <v>Jihovýchod</v>
      </c>
      <c r="D71" t="s">
        <v>756</v>
      </c>
      <c r="E71" t="s">
        <v>22</v>
      </c>
      <c r="F71" t="s">
        <v>171</v>
      </c>
      <c r="G7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28</v>
      </c>
      <c r="H71">
        <v>2</v>
      </c>
      <c r="I71">
        <v>6</v>
      </c>
      <c r="J71">
        <v>83</v>
      </c>
      <c r="K71" t="s">
        <v>757</v>
      </c>
      <c r="L71" s="128">
        <v>0.7</v>
      </c>
    </row>
    <row r="72" spans="1:12" x14ac:dyDescent="0.35">
      <c r="A72" s="93">
        <v>18</v>
      </c>
      <c r="B72" s="93" t="s">
        <v>69</v>
      </c>
      <c r="C72" s="93" t="str">
        <f>IFERROR(VLOOKUP(B72,Pobočky!$A$1:$C$45,2,FALSE)," ")</f>
        <v>Jihovýchod</v>
      </c>
      <c r="D72" t="s">
        <v>756</v>
      </c>
      <c r="E72" t="s">
        <v>22</v>
      </c>
      <c r="F72" t="s">
        <v>172</v>
      </c>
      <c r="G7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153</v>
      </c>
      <c r="H72">
        <v>4</v>
      </c>
      <c r="I72">
        <v>5</v>
      </c>
      <c r="J72">
        <v>83</v>
      </c>
      <c r="L72" s="128">
        <v>0.7</v>
      </c>
    </row>
    <row r="73" spans="1:12" x14ac:dyDescent="0.35">
      <c r="A73" s="93">
        <v>18</v>
      </c>
      <c r="B73" s="93" t="s">
        <v>69</v>
      </c>
      <c r="C73" s="93" t="str">
        <f>IFERROR(VLOOKUP(B73,Pobočky!$A$1:$C$45,2,FALSE)," ")</f>
        <v>Jihovýchod</v>
      </c>
      <c r="D73" t="s">
        <v>756</v>
      </c>
      <c r="E73" t="s">
        <v>22</v>
      </c>
      <c r="F73" t="s">
        <v>173</v>
      </c>
      <c r="G7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488</v>
      </c>
      <c r="H73">
        <v>14</v>
      </c>
      <c r="I73">
        <v>12</v>
      </c>
      <c r="J73">
        <v>83</v>
      </c>
      <c r="L73" s="128">
        <v>0.7</v>
      </c>
    </row>
    <row r="74" spans="1:12" x14ac:dyDescent="0.35">
      <c r="A74" s="93">
        <v>18</v>
      </c>
      <c r="B74" s="93" t="s">
        <v>69</v>
      </c>
      <c r="C74" s="93" t="str">
        <f>IFERROR(VLOOKUP(B74,Pobočky!$A$1:$C$45,2,FALSE)," ")</f>
        <v>Jihovýchod</v>
      </c>
      <c r="D74" t="s">
        <v>756</v>
      </c>
      <c r="E74" t="s">
        <v>22</v>
      </c>
      <c r="F74" t="s">
        <v>174</v>
      </c>
      <c r="G7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388</v>
      </c>
      <c r="H74">
        <v>12</v>
      </c>
      <c r="I74">
        <v>14</v>
      </c>
      <c r="J74">
        <v>83</v>
      </c>
      <c r="L74" s="128">
        <v>0.7</v>
      </c>
    </row>
    <row r="75" spans="1:12" x14ac:dyDescent="0.35">
      <c r="A75" s="93">
        <v>18</v>
      </c>
      <c r="B75" s="93" t="s">
        <v>69</v>
      </c>
      <c r="C75" s="93" t="str">
        <f>IFERROR(VLOOKUP(B75,Pobočky!$A$1:$C$45,2,FALSE)," ")</f>
        <v>Jihovýchod</v>
      </c>
      <c r="D75" t="s">
        <v>756</v>
      </c>
      <c r="E75" t="s">
        <v>22</v>
      </c>
      <c r="F75" t="s">
        <v>175</v>
      </c>
      <c r="G7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279</v>
      </c>
      <c r="H75">
        <v>6</v>
      </c>
      <c r="J75">
        <v>83</v>
      </c>
      <c r="L75" s="128">
        <v>0.7</v>
      </c>
    </row>
    <row r="76" spans="1:12" x14ac:dyDescent="0.35">
      <c r="A76" s="93">
        <v>18</v>
      </c>
      <c r="B76" s="93" t="s">
        <v>69</v>
      </c>
      <c r="C76" s="93" t="str">
        <f>IFERROR(VLOOKUP(B76,Pobočky!$A$1:$C$45,2,FALSE)," ")</f>
        <v>Jihovýchod</v>
      </c>
      <c r="D76" t="s">
        <v>756</v>
      </c>
      <c r="E76" t="s">
        <v>22</v>
      </c>
      <c r="F76" t="s">
        <v>176</v>
      </c>
      <c r="G7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473</v>
      </c>
      <c r="H76">
        <v>8.5</v>
      </c>
      <c r="J76">
        <v>83</v>
      </c>
      <c r="L76" s="128">
        <v>0.7</v>
      </c>
    </row>
    <row r="77" spans="1:12" x14ac:dyDescent="0.35">
      <c r="A77" s="93">
        <v>18</v>
      </c>
      <c r="B77" s="93" t="s">
        <v>69</v>
      </c>
      <c r="C77" s="93" t="str">
        <f>IFERROR(VLOOKUP(B77,Pobočky!$A$1:$C$45,2,FALSE)," ")</f>
        <v>Jihovýchod</v>
      </c>
      <c r="D77" s="142" t="s">
        <v>758</v>
      </c>
      <c r="E77" t="s">
        <v>20</v>
      </c>
      <c r="F77" t="s">
        <v>188</v>
      </c>
      <c r="G7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  <c r="I77">
        <v>6</v>
      </c>
      <c r="J77">
        <v>83</v>
      </c>
      <c r="K77" t="s">
        <v>759</v>
      </c>
      <c r="L77" s="128">
        <v>0.7</v>
      </c>
    </row>
    <row r="78" spans="1:12" x14ac:dyDescent="0.35">
      <c r="A78" s="93">
        <v>18</v>
      </c>
      <c r="B78" s="93" t="s">
        <v>69</v>
      </c>
      <c r="C78" s="93" t="str">
        <f>IFERROR(VLOOKUP(B78,Pobočky!$A$1:$C$45,2,FALSE)," ")</f>
        <v>Jihovýchod</v>
      </c>
      <c r="D78" s="142" t="s">
        <v>758</v>
      </c>
      <c r="E78" t="s">
        <v>20</v>
      </c>
      <c r="F78" t="s">
        <v>193</v>
      </c>
      <c r="G7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  <c r="I78">
        <v>3</v>
      </c>
      <c r="J78">
        <v>83</v>
      </c>
      <c r="K78" t="s">
        <v>759</v>
      </c>
      <c r="L78" s="128">
        <v>0.7</v>
      </c>
    </row>
    <row r="79" spans="1:12" x14ac:dyDescent="0.35">
      <c r="A79" s="93">
        <v>18</v>
      </c>
      <c r="B79" s="93" t="s">
        <v>69</v>
      </c>
      <c r="C79" s="93" t="str">
        <f>IFERROR(VLOOKUP(B79,Pobočky!$A$1:$C$45,2,FALSE)," ")</f>
        <v>Jihovýchod</v>
      </c>
      <c r="D79" s="142" t="s">
        <v>758</v>
      </c>
      <c r="E79" t="s">
        <v>20</v>
      </c>
      <c r="F79" t="s">
        <v>180</v>
      </c>
      <c r="G7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  <c r="I79">
        <v>3</v>
      </c>
      <c r="J79">
        <v>83</v>
      </c>
      <c r="K79" t="s">
        <v>759</v>
      </c>
      <c r="L79" s="128">
        <v>0.7</v>
      </c>
    </row>
    <row r="80" spans="1:12" x14ac:dyDescent="0.35">
      <c r="A80" s="93">
        <v>18</v>
      </c>
      <c r="B80" s="93" t="s">
        <v>69</v>
      </c>
      <c r="C80" s="93" t="str">
        <f>IFERROR(VLOOKUP(B80,Pobočky!$A$1:$C$45,2,FALSE)," ")</f>
        <v>Jihovýchod</v>
      </c>
      <c r="D80" t="s">
        <v>760</v>
      </c>
      <c r="E80" t="s">
        <v>22</v>
      </c>
      <c r="F80" t="s">
        <v>97</v>
      </c>
      <c r="G8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  <c r="K80" t="s">
        <v>761</v>
      </c>
    </row>
    <row r="81" spans="1:12" x14ac:dyDescent="0.35">
      <c r="A81" s="93">
        <v>18</v>
      </c>
      <c r="B81" s="93" t="s">
        <v>69</v>
      </c>
      <c r="C81" s="93" t="str">
        <f>IFERROR(VLOOKUP(B81,Pobočky!$A$1:$C$45,2,FALSE)," ")</f>
        <v>Jihovýchod</v>
      </c>
      <c r="D81" t="s">
        <v>762</v>
      </c>
      <c r="G8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  <c r="K81" t="s">
        <v>763</v>
      </c>
    </row>
    <row r="82" spans="1:12" x14ac:dyDescent="0.35">
      <c r="A82" s="93">
        <v>18</v>
      </c>
      <c r="B82" s="93" t="s">
        <v>69</v>
      </c>
      <c r="C82" s="93" t="str">
        <f>IFERROR(VLOOKUP(B82,Pobočky!$A$1:$C$45,2,FALSE)," ")</f>
        <v>Jihovýchod</v>
      </c>
      <c r="D82" t="s">
        <v>764</v>
      </c>
      <c r="G8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47</v>
      </c>
      <c r="H82">
        <v>1</v>
      </c>
      <c r="J82">
        <v>78</v>
      </c>
      <c r="K82" t="s">
        <v>284</v>
      </c>
    </row>
    <row r="83" spans="1:12" x14ac:dyDescent="0.35">
      <c r="A83" s="93">
        <v>18</v>
      </c>
      <c r="B83" s="93" t="s">
        <v>69</v>
      </c>
      <c r="C83" s="93" t="str">
        <f>IFERROR(VLOOKUP(B83,Pobočky!$A$1:$C$45,2,FALSE)," ")</f>
        <v>Jihovýchod</v>
      </c>
      <c r="D83" t="s">
        <v>765</v>
      </c>
      <c r="G8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  <c r="K83" t="s">
        <v>766</v>
      </c>
    </row>
    <row r="84" spans="1:12" x14ac:dyDescent="0.35">
      <c r="A84" s="93">
        <v>18</v>
      </c>
      <c r="B84" s="93" t="s">
        <v>69</v>
      </c>
      <c r="C84" s="93" t="str">
        <f>IFERROR(VLOOKUP(B84,Pobočky!$A$1:$C$45,2,FALSE)," ")</f>
        <v>Jihovýchod</v>
      </c>
      <c r="D84" t="s">
        <v>765</v>
      </c>
      <c r="G8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199</v>
      </c>
      <c r="H84">
        <v>4</v>
      </c>
      <c r="J84">
        <v>83</v>
      </c>
      <c r="K84" t="s">
        <v>767</v>
      </c>
    </row>
    <row r="85" spans="1:12" x14ac:dyDescent="0.35">
      <c r="A85" s="93">
        <v>18</v>
      </c>
      <c r="B85" s="93" t="s">
        <v>69</v>
      </c>
      <c r="C85" s="93" t="str">
        <f>IFERROR(VLOOKUP(B85,Pobočky!$A$1:$C$45,2,FALSE)," ")</f>
        <v>Jihovýchod</v>
      </c>
      <c r="D85" t="s">
        <v>768</v>
      </c>
      <c r="G8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  <c r="K85" t="s">
        <v>769</v>
      </c>
    </row>
    <row r="86" spans="1:12" x14ac:dyDescent="0.35">
      <c r="A86" s="93">
        <v>18</v>
      </c>
      <c r="B86" s="93" t="s">
        <v>69</v>
      </c>
      <c r="C86" s="93" t="str">
        <f>IFERROR(VLOOKUP(B86,Pobočky!$A$1:$C$45,2,FALSE)," ")</f>
        <v>Jihovýchod</v>
      </c>
      <c r="D86" t="s">
        <v>770</v>
      </c>
      <c r="G8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310</v>
      </c>
      <c r="H86">
        <v>6</v>
      </c>
      <c r="J86">
        <v>86</v>
      </c>
    </row>
    <row r="87" spans="1:12" x14ac:dyDescent="0.35">
      <c r="A87" s="93">
        <v>18</v>
      </c>
      <c r="B87" s="93" t="s">
        <v>69</v>
      </c>
      <c r="C87" s="93" t="str">
        <f>IFERROR(VLOOKUP(B87,Pobočky!$A$1:$C$45,2,FALSE)," ")</f>
        <v>Jihovýchod</v>
      </c>
      <c r="D87" t="s">
        <v>770</v>
      </c>
      <c r="G8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  <c r="K87" t="s">
        <v>771</v>
      </c>
      <c r="L87" s="112"/>
    </row>
    <row r="88" spans="1:12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D88" t="s">
        <v>770</v>
      </c>
      <c r="G88" t="e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#VALUE!</v>
      </c>
      <c r="J88" t="s">
        <v>772</v>
      </c>
      <c r="K88" t="s">
        <v>773</v>
      </c>
    </row>
    <row r="89" spans="1:12" x14ac:dyDescent="0.35">
      <c r="A89" s="93">
        <v>18</v>
      </c>
      <c r="B89" s="93" t="s">
        <v>69</v>
      </c>
      <c r="C89" s="93" t="str">
        <f>IFERROR(VLOOKUP(B89,Pobočky!$A$1:$C$45,2,FALSE)," ")</f>
        <v>Jihovýchod</v>
      </c>
      <c r="D89" t="s">
        <v>774</v>
      </c>
      <c r="G8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299</v>
      </c>
      <c r="H89">
        <v>6</v>
      </c>
      <c r="J89">
        <v>83</v>
      </c>
      <c r="L89" s="112">
        <v>0.4</v>
      </c>
    </row>
    <row r="90" spans="1:12" x14ac:dyDescent="0.35">
      <c r="A90" s="93">
        <v>18</v>
      </c>
      <c r="B90" s="93" t="s">
        <v>69</v>
      </c>
      <c r="C90" s="93" t="str">
        <f>IFERROR(VLOOKUP(B90,Pobočky!$A$1:$C$45,2,FALSE)," ")</f>
        <v>Jihovýchod</v>
      </c>
      <c r="D90" t="s">
        <v>774</v>
      </c>
      <c r="G9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234</v>
      </c>
      <c r="H90">
        <v>5</v>
      </c>
      <c r="J90">
        <v>78</v>
      </c>
      <c r="K90" t="s">
        <v>775</v>
      </c>
    </row>
    <row r="91" spans="1:12" x14ac:dyDescent="0.35">
      <c r="A91" s="93">
        <v>18</v>
      </c>
      <c r="B91" s="93" t="s">
        <v>69</v>
      </c>
      <c r="C91" s="93" t="str">
        <f>IFERROR(VLOOKUP(B91,Pobočky!$A$1:$C$45,2,FALSE)," ")</f>
        <v>Jihovýchod</v>
      </c>
      <c r="D91" t="s">
        <v>774</v>
      </c>
      <c r="G9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234</v>
      </c>
      <c r="H91">
        <v>5</v>
      </c>
      <c r="J91">
        <v>78</v>
      </c>
      <c r="K91" t="s">
        <v>776</v>
      </c>
    </row>
    <row r="92" spans="1:12" x14ac:dyDescent="0.35">
      <c r="A92" s="93">
        <v>18</v>
      </c>
      <c r="B92" s="93" t="s">
        <v>69</v>
      </c>
      <c r="C92" s="93" t="str">
        <f>IFERROR(VLOOKUP(B92,Pobočky!$A$1:$C$45,2,FALSE)," ")</f>
        <v>Jihovýchod</v>
      </c>
      <c r="D92" t="s">
        <v>777</v>
      </c>
      <c r="G9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125</v>
      </c>
      <c r="H92">
        <v>2.5</v>
      </c>
      <c r="I92">
        <v>2.5</v>
      </c>
      <c r="J92">
        <v>83</v>
      </c>
      <c r="K92" t="s">
        <v>778</v>
      </c>
    </row>
    <row r="93" spans="1:12" x14ac:dyDescent="0.35">
      <c r="A93" s="93">
        <v>18</v>
      </c>
      <c r="B93" s="93" t="s">
        <v>69</v>
      </c>
      <c r="C93" s="93" t="str">
        <f>IFERROR(VLOOKUP(B93,Pobočky!$A$1:$C$45,2,FALSE)," ")</f>
        <v>Jihovýchod</v>
      </c>
      <c r="D93" t="s">
        <v>779</v>
      </c>
      <c r="G9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  <c r="K93" t="s">
        <v>780</v>
      </c>
    </row>
    <row r="94" spans="1:12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D94" t="s">
        <v>280</v>
      </c>
      <c r="G9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  <c r="I94">
        <v>18</v>
      </c>
      <c r="J94">
        <v>83</v>
      </c>
    </row>
    <row r="95" spans="1:12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96" spans="1:12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  <row r="402" spans="1:7" x14ac:dyDescent="0.35">
      <c r="A402" s="105" t="str">
        <f>IFERROR(VLOOKUP(B402,Pobočky!$A$1:$C$45,3,FALSE)," ")</f>
        <v xml:space="preserve"> </v>
      </c>
      <c r="B402" s="105"/>
      <c r="C402" s="105" t="str">
        <f>IFERROR(VLOOKUP(B402,Pobočky!$A$1:$C$45,2,FALSE)," ")</f>
        <v xml:space="preserve"> </v>
      </c>
      <c r="G402">
        <f>ROUND(Tabulka57891011121314151617181920212223242526272829[[#This Row],[Kapacita - počet polic]]*Tabulka57891011121314151617181920212223242526272829[[#This Row],[Kapacita - rozměr polic]]*IFERROR(VLOOKUP(Tabulka57891011121314151617181920212223242526272829[[#This Row],[Označení]],OCHy[#All],2,FALSE),0.6),0)</f>
        <v>0</v>
      </c>
    </row>
  </sheetData>
  <dataValidations count="2">
    <dataValidation type="list" allowBlank="1" showInputMessage="1" showErrorMessage="1" sqref="L2:L402">
      <formula1>"0 %,10 %,20 %,30 %,40 %,50 %,60 %,70 %,80 %,90 %,100 %"</formula1>
    </dataValidation>
    <dataValidation type="list" allowBlank="1" showInputMessage="1" showErrorMessage="1" sqref="E2:E402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B2:B402</xm:sqref>
        </x14:dataValidation>
        <x14:dataValidation type="list" allowBlank="1" showInputMessage="1" showErrorMessage="1">
          <x14:formula1>
            <xm:f>Označení!$F$2:$F$50</xm:f>
          </x14:formula1>
          <xm:sqref>F2:F402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L421"/>
  <sheetViews>
    <sheetView topLeftCell="E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21" customWidth="1"/>
    <col min="6" max="6" width="60" bestFit="1" customWidth="1"/>
    <col min="7" max="7" width="16.26953125" bestFit="1" customWidth="1"/>
    <col min="8" max="8" width="21.0898437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f>IFERROR(VLOOKUP(B2,Pobočky!$A$1:$C$45,3,FALSE)," ")</f>
        <v>88</v>
      </c>
      <c r="B2" s="93" t="s">
        <v>68</v>
      </c>
      <c r="C2" s="93" t="str">
        <f>IFERROR(VLOOKUP(B2,Pobočky!$A$1:$C$45,2,FALSE)," ")</f>
        <v>Severovýchod</v>
      </c>
      <c r="D2" s="93" t="s">
        <v>781</v>
      </c>
      <c r="E2" s="93" t="s">
        <v>20</v>
      </c>
      <c r="F2" t="s">
        <v>130</v>
      </c>
      <c r="G2" s="9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9150</v>
      </c>
      <c r="H2" s="93">
        <v>190</v>
      </c>
      <c r="I2" s="93">
        <v>190</v>
      </c>
      <c r="J2" s="93">
        <v>86</v>
      </c>
      <c r="K2" s="93"/>
      <c r="L2" s="102">
        <v>0.7</v>
      </c>
    </row>
    <row r="3" spans="1:12" x14ac:dyDescent="0.35">
      <c r="A3" s="105">
        <f>IFERROR(VLOOKUP(B3,Pobočky!$A$1:$C$45,3,FALSE)," ")</f>
        <v>88</v>
      </c>
      <c r="B3" s="105" t="s">
        <v>68</v>
      </c>
      <c r="C3" s="105" t="str">
        <f>IFERROR(VLOOKUP(B3,Pobočky!$A$1:$C$45,2,FALSE)," ")</f>
        <v>Severovýchod</v>
      </c>
      <c r="D3" s="106" t="s">
        <v>781</v>
      </c>
      <c r="E3" s="106" t="s">
        <v>20</v>
      </c>
      <c r="F3" s="106" t="s">
        <v>183</v>
      </c>
      <c r="G3" s="10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991</v>
      </c>
      <c r="H3" s="106">
        <v>36</v>
      </c>
      <c r="I3" s="106">
        <v>36</v>
      </c>
      <c r="J3" s="106">
        <v>86</v>
      </c>
      <c r="K3" s="106"/>
      <c r="L3" s="107">
        <v>0.7</v>
      </c>
    </row>
    <row r="4" spans="1:12" x14ac:dyDescent="0.35">
      <c r="A4" s="93">
        <f>IFERROR(VLOOKUP(B4,Pobočky!$A$1:$C$45,3,FALSE)," ")</f>
        <v>88</v>
      </c>
      <c r="B4" s="93" t="s">
        <v>68</v>
      </c>
      <c r="C4" s="93" t="str">
        <f>IFERROR(VLOOKUP(B4,Pobočky!$A$1:$C$45,2,FALSE)," ")</f>
        <v>Severovýchod</v>
      </c>
      <c r="D4" t="s">
        <v>781</v>
      </c>
      <c r="E4" t="s">
        <v>20</v>
      </c>
      <c r="F4" t="s">
        <v>181</v>
      </c>
      <c r="G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980</v>
      </c>
      <c r="H4">
        <v>38</v>
      </c>
      <c r="I4">
        <v>38</v>
      </c>
      <c r="J4">
        <v>86</v>
      </c>
      <c r="L4" s="107">
        <v>0.7</v>
      </c>
    </row>
    <row r="5" spans="1:12" x14ac:dyDescent="0.35">
      <c r="A5" s="93">
        <f>IFERROR(VLOOKUP(B5,Pobočky!$A$1:$C$45,3,FALSE)," ")</f>
        <v>88</v>
      </c>
      <c r="B5" s="93" t="s">
        <v>68</v>
      </c>
      <c r="C5" s="93" t="str">
        <f>IFERROR(VLOOKUP(B5,Pobočky!$A$1:$C$45,2,FALSE)," ")</f>
        <v>Severovýchod</v>
      </c>
      <c r="D5" t="s">
        <v>782</v>
      </c>
      <c r="E5" t="s">
        <v>20</v>
      </c>
      <c r="F5" t="s">
        <v>97</v>
      </c>
      <c r="G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15</v>
      </c>
      <c r="H5">
        <v>0.5</v>
      </c>
      <c r="I5">
        <v>0.5</v>
      </c>
      <c r="J5">
        <v>86</v>
      </c>
      <c r="K5" t="s">
        <v>224</v>
      </c>
      <c r="L5" s="107">
        <v>0.7</v>
      </c>
    </row>
    <row r="6" spans="1:12" x14ac:dyDescent="0.35">
      <c r="A6" s="93">
        <f>IFERROR(VLOOKUP(B6,Pobočky!$A$1:$C$45,3,FALSE)," ")</f>
        <v>88</v>
      </c>
      <c r="B6" s="93" t="s">
        <v>68</v>
      </c>
      <c r="C6" s="93" t="str">
        <f>IFERROR(VLOOKUP(B6,Pobočky!$A$1:$C$45,2,FALSE)," ")</f>
        <v>Severovýchod</v>
      </c>
      <c r="D6" t="s">
        <v>782</v>
      </c>
      <c r="E6" t="s">
        <v>20</v>
      </c>
      <c r="F6" t="s">
        <v>97</v>
      </c>
      <c r="G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15</v>
      </c>
      <c r="H6">
        <v>0.5</v>
      </c>
      <c r="I6">
        <v>0.5</v>
      </c>
      <c r="J6">
        <v>86</v>
      </c>
      <c r="K6" t="s">
        <v>225</v>
      </c>
      <c r="L6" s="107">
        <v>0.7</v>
      </c>
    </row>
    <row r="7" spans="1:12" x14ac:dyDescent="0.35">
      <c r="A7" s="93">
        <f>IFERROR(VLOOKUP(B7,Pobočky!$A$1:$C$45,3,FALSE)," ")</f>
        <v>88</v>
      </c>
      <c r="B7" s="93" t="s">
        <v>68</v>
      </c>
      <c r="C7" s="93" t="str">
        <f>IFERROR(VLOOKUP(B7,Pobočky!$A$1:$C$45,2,FALSE)," ")</f>
        <v>Severovýchod</v>
      </c>
      <c r="D7" t="s">
        <v>782</v>
      </c>
      <c r="E7" t="s">
        <v>20</v>
      </c>
      <c r="F7" t="s">
        <v>97</v>
      </c>
      <c r="G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62</v>
      </c>
      <c r="H7">
        <v>2</v>
      </c>
      <c r="I7">
        <v>2</v>
      </c>
      <c r="J7">
        <v>86</v>
      </c>
      <c r="K7" t="s">
        <v>226</v>
      </c>
      <c r="L7" s="107">
        <v>0.7</v>
      </c>
    </row>
    <row r="8" spans="1:12" x14ac:dyDescent="0.35">
      <c r="A8" s="93">
        <f>IFERROR(VLOOKUP(B8,Pobočky!$A$1:$C$45,3,FALSE)," ")</f>
        <v>88</v>
      </c>
      <c r="B8" s="93" t="s">
        <v>68</v>
      </c>
      <c r="C8" s="93" t="str">
        <f>IFERROR(VLOOKUP(B8,Pobočky!$A$1:$C$45,2,FALSE)," ")</f>
        <v>Severovýchod</v>
      </c>
      <c r="D8" t="s">
        <v>782</v>
      </c>
      <c r="E8" t="s">
        <v>20</v>
      </c>
      <c r="F8" t="s">
        <v>97</v>
      </c>
      <c r="G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310</v>
      </c>
      <c r="H8">
        <v>10</v>
      </c>
      <c r="I8">
        <v>10</v>
      </c>
      <c r="J8">
        <v>86</v>
      </c>
      <c r="K8" t="s">
        <v>227</v>
      </c>
      <c r="L8" s="107">
        <v>0.7</v>
      </c>
    </row>
    <row r="9" spans="1:12" x14ac:dyDescent="0.35">
      <c r="A9" s="93">
        <f>IFERROR(VLOOKUP(B9,Pobočky!$A$1:$C$45,3,FALSE)," ")</f>
        <v>88</v>
      </c>
      <c r="B9" s="93" t="s">
        <v>68</v>
      </c>
      <c r="C9" s="93" t="str">
        <f>IFERROR(VLOOKUP(B9,Pobočky!$A$1:$C$45,2,FALSE)," ")</f>
        <v>Severovýchod</v>
      </c>
      <c r="D9" t="s">
        <v>782</v>
      </c>
      <c r="E9" t="s">
        <v>20</v>
      </c>
      <c r="F9" t="s">
        <v>97</v>
      </c>
      <c r="G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22</v>
      </c>
      <c r="H9">
        <v>0.7</v>
      </c>
      <c r="I9">
        <v>0.7</v>
      </c>
      <c r="J9">
        <v>86</v>
      </c>
      <c r="K9" t="s">
        <v>228</v>
      </c>
      <c r="L9" s="107">
        <v>0.7</v>
      </c>
    </row>
    <row r="10" spans="1:12" x14ac:dyDescent="0.35">
      <c r="A10" s="93">
        <f>IFERROR(VLOOKUP(B10,Pobočky!$A$1:$C$45,3,FALSE)," ")</f>
        <v>88</v>
      </c>
      <c r="B10" s="93" t="s">
        <v>68</v>
      </c>
      <c r="C10" s="93" t="str">
        <f>IFERROR(VLOOKUP(B10,Pobočky!$A$1:$C$45,2,FALSE)," ")</f>
        <v>Severovýchod</v>
      </c>
      <c r="D10" t="s">
        <v>782</v>
      </c>
      <c r="E10" t="s">
        <v>20</v>
      </c>
      <c r="F10" t="s">
        <v>97</v>
      </c>
      <c r="G1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46</v>
      </c>
      <c r="H10">
        <v>1.5</v>
      </c>
      <c r="I10">
        <v>1.5</v>
      </c>
      <c r="J10">
        <v>86</v>
      </c>
      <c r="K10" t="s">
        <v>265</v>
      </c>
      <c r="L10" s="107">
        <v>0.7</v>
      </c>
    </row>
    <row r="11" spans="1:12" x14ac:dyDescent="0.35">
      <c r="A11" s="93">
        <f>IFERROR(VLOOKUP(B11,Pobočky!$A$1:$C$45,3,FALSE)," ")</f>
        <v>88</v>
      </c>
      <c r="B11" s="93" t="s">
        <v>68</v>
      </c>
      <c r="C11" s="93" t="str">
        <f>IFERROR(VLOOKUP(B11,Pobočky!$A$1:$C$45,2,FALSE)," ")</f>
        <v>Severovýchod</v>
      </c>
      <c r="D11" t="s">
        <v>782</v>
      </c>
      <c r="E11" t="s">
        <v>22</v>
      </c>
      <c r="F11" t="s">
        <v>167</v>
      </c>
      <c r="G1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430</v>
      </c>
      <c r="H11">
        <v>10</v>
      </c>
      <c r="I11">
        <v>10</v>
      </c>
      <c r="J11">
        <v>86</v>
      </c>
      <c r="K11" t="s">
        <v>783</v>
      </c>
      <c r="L11" s="107">
        <v>0.7</v>
      </c>
    </row>
    <row r="12" spans="1:12" x14ac:dyDescent="0.35">
      <c r="A12" s="93">
        <f>IFERROR(VLOOKUP(B12,Pobočky!$A$1:$C$45,3,FALSE)," ")</f>
        <v>88</v>
      </c>
      <c r="B12" s="93" t="s">
        <v>68</v>
      </c>
      <c r="C12" s="93" t="str">
        <f>IFERROR(VLOOKUP(B12,Pobočky!$A$1:$C$45,2,FALSE)," ")</f>
        <v>Severovýchod</v>
      </c>
      <c r="D12" t="s">
        <v>784</v>
      </c>
      <c r="E12" t="s">
        <v>20</v>
      </c>
      <c r="F12" t="s">
        <v>130</v>
      </c>
      <c r="G1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289</v>
      </c>
      <c r="H12">
        <v>6</v>
      </c>
      <c r="I12">
        <v>6</v>
      </c>
      <c r="J12">
        <v>86</v>
      </c>
      <c r="K12" t="s">
        <v>785</v>
      </c>
      <c r="L12" s="107">
        <v>0.7</v>
      </c>
    </row>
    <row r="13" spans="1:12" x14ac:dyDescent="0.35">
      <c r="A13" s="93">
        <f>IFERROR(VLOOKUP(B13,Pobočky!$A$1:$C$45,3,FALSE)," ")</f>
        <v>88</v>
      </c>
      <c r="B13" s="93" t="s">
        <v>68</v>
      </c>
      <c r="C13" s="93" t="str">
        <f>IFERROR(VLOOKUP(B13,Pobočky!$A$1:$C$45,2,FALSE)," ")</f>
        <v>Severovýchod</v>
      </c>
      <c r="D13" t="s">
        <v>786</v>
      </c>
      <c r="E13" t="s">
        <v>14</v>
      </c>
      <c r="F13" t="s">
        <v>130</v>
      </c>
      <c r="G1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217</v>
      </c>
      <c r="H13">
        <v>4.5</v>
      </c>
      <c r="I13">
        <v>4.5</v>
      </c>
      <c r="J13">
        <v>86</v>
      </c>
      <c r="L13" s="107">
        <v>0.7</v>
      </c>
    </row>
    <row r="14" spans="1:12" x14ac:dyDescent="0.35">
      <c r="A14" s="93">
        <f>IFERROR(VLOOKUP(B14,Pobočky!$A$1:$C$45,3,FALSE)," ")</f>
        <v>88</v>
      </c>
      <c r="B14" s="93" t="s">
        <v>68</v>
      </c>
      <c r="C14" s="93" t="str">
        <f>IFERROR(VLOOKUP(B14,Pobočky!$A$1:$C$45,2,FALSE)," ")</f>
        <v>Severovýchod</v>
      </c>
      <c r="D14" t="s">
        <v>786</v>
      </c>
      <c r="E14" t="s">
        <v>14</v>
      </c>
      <c r="F14" t="s">
        <v>130</v>
      </c>
      <c r="G1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1011</v>
      </c>
      <c r="H14">
        <v>21</v>
      </c>
      <c r="I14">
        <v>22</v>
      </c>
      <c r="J14">
        <v>86</v>
      </c>
      <c r="K14" t="s">
        <v>787</v>
      </c>
      <c r="L14" s="107">
        <v>0.7</v>
      </c>
    </row>
    <row r="15" spans="1:12" x14ac:dyDescent="0.35">
      <c r="A15" s="93">
        <f>IFERROR(VLOOKUP(B15,Pobočky!$A$1:$C$45,3,FALSE)," ")</f>
        <v>88</v>
      </c>
      <c r="B15" s="93" t="s">
        <v>68</v>
      </c>
      <c r="C15" s="93" t="str">
        <f>IFERROR(VLOOKUP(B15,Pobočky!$A$1:$C$45,2,FALSE)," ")</f>
        <v>Severovýchod</v>
      </c>
      <c r="D15" t="s">
        <v>786</v>
      </c>
      <c r="E15" t="s">
        <v>14</v>
      </c>
      <c r="F15" t="s">
        <v>130</v>
      </c>
      <c r="G1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385</v>
      </c>
      <c r="H15">
        <v>8</v>
      </c>
      <c r="I15">
        <v>8</v>
      </c>
      <c r="J15">
        <v>86</v>
      </c>
      <c r="K15" t="s">
        <v>788</v>
      </c>
      <c r="L15" s="107">
        <v>0.7</v>
      </c>
    </row>
    <row r="16" spans="1:12" x14ac:dyDescent="0.35">
      <c r="A16" s="93">
        <f>IFERROR(VLOOKUP(B16,Pobočky!$A$1:$C$45,3,FALSE)," ")</f>
        <v>88</v>
      </c>
      <c r="B16" s="93" t="s">
        <v>68</v>
      </c>
      <c r="C16" s="93" t="str">
        <f>IFERROR(VLOOKUP(B16,Pobočky!$A$1:$C$45,2,FALSE)," ")</f>
        <v>Severovýchod</v>
      </c>
      <c r="D16" t="s">
        <v>786</v>
      </c>
      <c r="E16" t="s">
        <v>14</v>
      </c>
      <c r="F16" t="s">
        <v>130</v>
      </c>
      <c r="G1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1108</v>
      </c>
      <c r="H16">
        <v>23</v>
      </c>
      <c r="I16">
        <v>23</v>
      </c>
      <c r="J16">
        <v>86</v>
      </c>
      <c r="K16" t="s">
        <v>184</v>
      </c>
      <c r="L16" s="107">
        <v>0.7</v>
      </c>
    </row>
    <row r="17" spans="1:12" x14ac:dyDescent="0.35">
      <c r="A17" s="93">
        <f>IFERROR(VLOOKUP(B17,Pobočky!$A$1:$C$45,3,FALSE)," ")</f>
        <v>88</v>
      </c>
      <c r="B17" s="93" t="s">
        <v>68</v>
      </c>
      <c r="C17" s="93" t="str">
        <f>IFERROR(VLOOKUP(B17,Pobočky!$A$1:$C$45,2,FALSE)," ")</f>
        <v>Severovýchod</v>
      </c>
      <c r="D17" t="s">
        <v>786</v>
      </c>
      <c r="E17" t="s">
        <v>14</v>
      </c>
      <c r="F17" t="s">
        <v>130</v>
      </c>
      <c r="G1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197</v>
      </c>
      <c r="H17">
        <v>8</v>
      </c>
      <c r="I17">
        <v>8</v>
      </c>
      <c r="J17">
        <v>44</v>
      </c>
      <c r="K17" t="s">
        <v>184</v>
      </c>
      <c r="L17" s="107">
        <v>0.7</v>
      </c>
    </row>
    <row r="18" spans="1:12" x14ac:dyDescent="0.35">
      <c r="A18" s="93">
        <f>IFERROR(VLOOKUP(B18,Pobočky!$A$1:$C$45,3,FALSE)," ")</f>
        <v>88</v>
      </c>
      <c r="B18" s="93" t="s">
        <v>68</v>
      </c>
      <c r="C18" s="93" t="str">
        <f>IFERROR(VLOOKUP(B18,Pobočky!$A$1:$C$45,2,FALSE)," ")</f>
        <v>Severovýchod</v>
      </c>
      <c r="D18" t="s">
        <v>786</v>
      </c>
      <c r="E18" t="s">
        <v>14</v>
      </c>
      <c r="F18" t="s">
        <v>190</v>
      </c>
      <c r="G1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107</v>
      </c>
      <c r="H18">
        <v>2</v>
      </c>
      <c r="I18">
        <v>1</v>
      </c>
      <c r="J18">
        <v>86</v>
      </c>
      <c r="L18" s="107">
        <v>0.7</v>
      </c>
    </row>
    <row r="19" spans="1:12" x14ac:dyDescent="0.35">
      <c r="A19" s="93">
        <f>IFERROR(VLOOKUP(B19,Pobočky!$A$1:$C$45,3,FALSE)," ")</f>
        <v>88</v>
      </c>
      <c r="B19" s="93" t="s">
        <v>68</v>
      </c>
      <c r="C19" s="93" t="str">
        <f>IFERROR(VLOOKUP(B19,Pobočky!$A$1:$C$45,2,FALSE)," ")</f>
        <v>Severovýchod</v>
      </c>
      <c r="D19" t="s">
        <v>786</v>
      </c>
      <c r="E19" t="s">
        <v>14</v>
      </c>
      <c r="F19" t="s">
        <v>188</v>
      </c>
      <c r="G1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289</v>
      </c>
      <c r="H19">
        <v>8</v>
      </c>
      <c r="I19">
        <v>8</v>
      </c>
      <c r="J19">
        <v>86</v>
      </c>
      <c r="K19" t="s">
        <v>706</v>
      </c>
      <c r="L19" s="107">
        <v>0.7</v>
      </c>
    </row>
    <row r="20" spans="1:12" x14ac:dyDescent="0.35">
      <c r="A20" s="93">
        <f>IFERROR(VLOOKUP(B20,Pobočky!$A$1:$C$45,3,FALSE)," ")</f>
        <v>88</v>
      </c>
      <c r="B20" s="93" t="s">
        <v>68</v>
      </c>
      <c r="C20" s="93" t="str">
        <f>IFERROR(VLOOKUP(B20,Pobočky!$A$1:$C$45,2,FALSE)," ")</f>
        <v>Severovýchod</v>
      </c>
      <c r="D20" t="s">
        <v>786</v>
      </c>
      <c r="E20" t="s">
        <v>14</v>
      </c>
      <c r="F20" t="s">
        <v>130</v>
      </c>
      <c r="G2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  <c r="K20" t="s">
        <v>789</v>
      </c>
      <c r="L20" s="107">
        <v>0.7</v>
      </c>
    </row>
    <row r="21" spans="1:12" x14ac:dyDescent="0.35">
      <c r="A21" s="93">
        <f>IFERROR(VLOOKUP(B21,Pobočky!$A$1:$C$45,3,FALSE)," ")</f>
        <v>88</v>
      </c>
      <c r="B21" s="93" t="s">
        <v>68</v>
      </c>
      <c r="C21" s="93" t="str">
        <f>IFERROR(VLOOKUP(B21,Pobočky!$A$1:$C$45,2,FALSE)," ")</f>
        <v>Severovýchod</v>
      </c>
      <c r="D21" t="s">
        <v>786</v>
      </c>
      <c r="E21" t="s">
        <v>14</v>
      </c>
      <c r="F21" t="s">
        <v>130</v>
      </c>
      <c r="G2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96</v>
      </c>
      <c r="H21">
        <v>2</v>
      </c>
      <c r="I21">
        <v>2</v>
      </c>
      <c r="J21">
        <v>86</v>
      </c>
      <c r="K21" t="s">
        <v>36</v>
      </c>
      <c r="L21" s="107">
        <v>0.7</v>
      </c>
    </row>
    <row r="22" spans="1:12" x14ac:dyDescent="0.35">
      <c r="A22" s="93">
        <f>IFERROR(VLOOKUP(B22,Pobočky!$A$1:$C$45,3,FALSE)," ")</f>
        <v>88</v>
      </c>
      <c r="B22" s="93" t="s">
        <v>68</v>
      </c>
      <c r="C22" s="93" t="str">
        <f>IFERROR(VLOOKUP(B22,Pobočky!$A$1:$C$45,2,FALSE)," ")</f>
        <v>Severovýchod</v>
      </c>
      <c r="D22" t="s">
        <v>786</v>
      </c>
      <c r="E22" t="s">
        <v>14</v>
      </c>
      <c r="F22" t="s">
        <v>193</v>
      </c>
      <c r="G2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227</v>
      </c>
      <c r="H22">
        <v>8.5</v>
      </c>
      <c r="I22">
        <v>8.5</v>
      </c>
      <c r="J22">
        <v>86</v>
      </c>
      <c r="L22" s="107">
        <v>0.7</v>
      </c>
    </row>
    <row r="23" spans="1:12" x14ac:dyDescent="0.35">
      <c r="A23" s="105">
        <f>IFERROR(VLOOKUP(B23,Pobočky!$A$1:$C$45,3,FALSE)," ")</f>
        <v>88</v>
      </c>
      <c r="B23" s="93" t="s">
        <v>68</v>
      </c>
      <c r="C23" s="105" t="str">
        <f>IFERROR(VLOOKUP(B23,Pobočky!$A$1:$C$45,2,FALSE)," ")</f>
        <v>Severovýchod</v>
      </c>
      <c r="D23" t="s">
        <v>786</v>
      </c>
      <c r="E23" t="s">
        <v>14</v>
      </c>
      <c r="F23" t="s">
        <v>192</v>
      </c>
      <c r="G2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55</v>
      </c>
      <c r="H23">
        <v>2</v>
      </c>
      <c r="I23">
        <v>2</v>
      </c>
      <c r="J23">
        <v>86</v>
      </c>
      <c r="L23" s="107">
        <v>0.7</v>
      </c>
    </row>
    <row r="24" spans="1:12" x14ac:dyDescent="0.35">
      <c r="A24" s="93">
        <f>IFERROR(VLOOKUP(B24,Pobočky!$A$1:$C$45,3,FALSE)," ")</f>
        <v>88</v>
      </c>
      <c r="B24" s="93" t="s">
        <v>68</v>
      </c>
      <c r="C24" s="93" t="str">
        <f>IFERROR(VLOOKUP(B24,Pobočky!$A$1:$C$45,2,FALSE)," ")</f>
        <v>Severovýchod</v>
      </c>
      <c r="D24" t="s">
        <v>786</v>
      </c>
      <c r="E24" t="s">
        <v>14</v>
      </c>
      <c r="F24" t="s">
        <v>181</v>
      </c>
      <c r="G2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129</v>
      </c>
      <c r="H24">
        <v>5</v>
      </c>
      <c r="I24">
        <v>5</v>
      </c>
      <c r="J24">
        <v>86</v>
      </c>
      <c r="L24" s="107">
        <v>0.7</v>
      </c>
    </row>
    <row r="25" spans="1:12" x14ac:dyDescent="0.35">
      <c r="A25" s="93">
        <f>IFERROR(VLOOKUP(B25,Pobočky!$A$1:$C$45,3,FALSE)," ")</f>
        <v>88</v>
      </c>
      <c r="B25" s="93" t="s">
        <v>68</v>
      </c>
      <c r="C25" s="93" t="str">
        <f>IFERROR(VLOOKUP(B25,Pobočky!$A$1:$C$45,2,FALSE)," ")</f>
        <v>Severovýchod</v>
      </c>
      <c r="D25" t="s">
        <v>786</v>
      </c>
      <c r="E25" t="s">
        <v>14</v>
      </c>
      <c r="F25" t="s">
        <v>261</v>
      </c>
      <c r="G2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206</v>
      </c>
      <c r="H25">
        <v>4</v>
      </c>
      <c r="I25">
        <v>4</v>
      </c>
      <c r="J25">
        <v>86</v>
      </c>
      <c r="L25" s="107">
        <v>0.7</v>
      </c>
    </row>
    <row r="26" spans="1:12" x14ac:dyDescent="0.35">
      <c r="A26" s="93">
        <f>IFERROR(VLOOKUP(B26,Pobočky!$A$1:$C$45,3,FALSE)," ")</f>
        <v>88</v>
      </c>
      <c r="B26" s="93" t="s">
        <v>68</v>
      </c>
      <c r="C26" s="93" t="str">
        <f>IFERROR(VLOOKUP(B26,Pobočky!$A$1:$C$45,2,FALSE)," ")</f>
        <v>Severovýchod</v>
      </c>
      <c r="D26" t="s">
        <v>786</v>
      </c>
      <c r="E26" t="s">
        <v>14</v>
      </c>
      <c r="F26" t="s">
        <v>97</v>
      </c>
      <c r="G2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93</v>
      </c>
      <c r="H26">
        <v>3</v>
      </c>
      <c r="I26">
        <v>3</v>
      </c>
      <c r="J26">
        <v>86</v>
      </c>
      <c r="L26" s="112">
        <v>0.6</v>
      </c>
    </row>
    <row r="27" spans="1:12" x14ac:dyDescent="0.35">
      <c r="A27" s="93">
        <f>IFERROR(VLOOKUP(B27,Pobočky!$A$1:$C$45,3,FALSE)," ")</f>
        <v>88</v>
      </c>
      <c r="B27" s="93" t="s">
        <v>68</v>
      </c>
      <c r="C27" s="93" t="str">
        <f>IFERROR(VLOOKUP(B27,Pobočky!$A$1:$C$45,2,FALSE)," ")</f>
        <v>Severovýchod</v>
      </c>
      <c r="D27" t="s">
        <v>786</v>
      </c>
      <c r="E27" t="s">
        <v>28</v>
      </c>
      <c r="F27" t="s">
        <v>140</v>
      </c>
      <c r="G2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53</v>
      </c>
      <c r="H27">
        <v>1</v>
      </c>
      <c r="I27">
        <v>1</v>
      </c>
      <c r="J27">
        <v>86</v>
      </c>
      <c r="L27" s="112">
        <v>0.6</v>
      </c>
    </row>
    <row r="28" spans="1:12" x14ac:dyDescent="0.35">
      <c r="A28" s="93">
        <f>IFERROR(VLOOKUP(B28,Pobočky!$A$1:$C$45,3,FALSE)," ")</f>
        <v>88</v>
      </c>
      <c r="B28" s="93" t="s">
        <v>68</v>
      </c>
      <c r="C28" s="93" t="str">
        <f>IFERROR(VLOOKUP(B28,Pobočky!$A$1:$C$45,2,FALSE)," ")</f>
        <v>Severovýchod</v>
      </c>
      <c r="D28" t="s">
        <v>786</v>
      </c>
      <c r="E28" t="s">
        <v>28</v>
      </c>
      <c r="F28" t="s">
        <v>143</v>
      </c>
      <c r="G2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98</v>
      </c>
      <c r="H28">
        <v>3</v>
      </c>
      <c r="I28">
        <v>3</v>
      </c>
      <c r="J28">
        <v>86</v>
      </c>
      <c r="L28" s="112">
        <v>0.6</v>
      </c>
    </row>
    <row r="29" spans="1:12" x14ac:dyDescent="0.35">
      <c r="A29" s="93">
        <f>IFERROR(VLOOKUP(B29,Pobočky!$A$1:$C$45,3,FALSE)," ")</f>
        <v>88</v>
      </c>
      <c r="B29" s="93" t="s">
        <v>68</v>
      </c>
      <c r="C29" s="93" t="str">
        <f>IFERROR(VLOOKUP(B29,Pobočky!$A$1:$C$45,2,FALSE)," ")</f>
        <v>Severovýchod</v>
      </c>
      <c r="D29" t="s">
        <v>786</v>
      </c>
      <c r="E29" t="s">
        <v>28</v>
      </c>
      <c r="F29" t="s">
        <v>146</v>
      </c>
      <c r="G2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47</v>
      </c>
      <c r="H29">
        <v>1</v>
      </c>
      <c r="I29">
        <v>1</v>
      </c>
      <c r="J29">
        <v>86</v>
      </c>
      <c r="L29" s="112">
        <v>0.6</v>
      </c>
    </row>
    <row r="30" spans="1:12" x14ac:dyDescent="0.35">
      <c r="A30" s="93">
        <f>IFERROR(VLOOKUP(B30,Pobočky!$A$1:$C$45,3,FALSE)," ")</f>
        <v>88</v>
      </c>
      <c r="B30" s="93" t="s">
        <v>68</v>
      </c>
      <c r="C30" s="93" t="str">
        <f>IFERROR(VLOOKUP(B30,Pobočky!$A$1:$C$45,2,FALSE)," ")</f>
        <v>Severovýchod</v>
      </c>
      <c r="D30" t="s">
        <v>786</v>
      </c>
      <c r="E30" t="s">
        <v>28</v>
      </c>
      <c r="F30" t="s">
        <v>155</v>
      </c>
      <c r="G3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307</v>
      </c>
      <c r="H30">
        <v>7</v>
      </c>
      <c r="I30">
        <v>7</v>
      </c>
      <c r="J30">
        <v>86</v>
      </c>
      <c r="L30" s="112">
        <v>0.6</v>
      </c>
    </row>
    <row r="31" spans="1:12" x14ac:dyDescent="0.35">
      <c r="A31" s="93">
        <f>IFERROR(VLOOKUP(B31,Pobočky!$A$1:$C$45,3,FALSE)," ")</f>
        <v>88</v>
      </c>
      <c r="B31" s="93" t="s">
        <v>68</v>
      </c>
      <c r="C31" s="93" t="str">
        <f>IFERROR(VLOOKUP(B31,Pobočky!$A$1:$C$45,2,FALSE)," ")</f>
        <v>Severovýchod</v>
      </c>
      <c r="D31" t="s">
        <v>786</v>
      </c>
      <c r="E31" t="s">
        <v>28</v>
      </c>
      <c r="F31" t="s">
        <v>158</v>
      </c>
      <c r="G3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40</v>
      </c>
      <c r="H31">
        <v>1</v>
      </c>
      <c r="I31">
        <v>1.2</v>
      </c>
      <c r="J31">
        <v>86</v>
      </c>
      <c r="L31" s="112">
        <v>0.6</v>
      </c>
    </row>
    <row r="32" spans="1:12" x14ac:dyDescent="0.35">
      <c r="A32" s="93">
        <f>IFERROR(VLOOKUP(B32,Pobočky!$A$1:$C$45,3,FALSE)," ")</f>
        <v>88</v>
      </c>
      <c r="B32" s="93" t="s">
        <v>68</v>
      </c>
      <c r="C32" s="93" t="str">
        <f>IFERROR(VLOOKUP(B32,Pobočky!$A$1:$C$45,2,FALSE)," ")</f>
        <v>Severovýchod</v>
      </c>
      <c r="D32" t="s">
        <v>786</v>
      </c>
      <c r="E32" t="s">
        <v>28</v>
      </c>
      <c r="F32" t="s">
        <v>160</v>
      </c>
      <c r="G3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101</v>
      </c>
      <c r="H32">
        <v>2</v>
      </c>
      <c r="I32">
        <v>1.3</v>
      </c>
      <c r="J32">
        <v>86</v>
      </c>
      <c r="L32" s="112">
        <v>0.6</v>
      </c>
    </row>
    <row r="33" spans="1:12" x14ac:dyDescent="0.35">
      <c r="A33" s="93">
        <f>IFERROR(VLOOKUP(B33,Pobočky!$A$1:$C$45,3,FALSE)," ")</f>
        <v>88</v>
      </c>
      <c r="B33" s="93" t="s">
        <v>68</v>
      </c>
      <c r="C33" s="93" t="str">
        <f>IFERROR(VLOOKUP(B33,Pobočky!$A$1:$C$45,2,FALSE)," ")</f>
        <v>Severovýchod</v>
      </c>
      <c r="D33" t="s">
        <v>786</v>
      </c>
      <c r="E33" t="s">
        <v>28</v>
      </c>
      <c r="F33" t="s">
        <v>166</v>
      </c>
      <c r="G3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47</v>
      </c>
      <c r="H33">
        <v>1</v>
      </c>
      <c r="I33">
        <v>0.7</v>
      </c>
      <c r="J33">
        <v>86</v>
      </c>
      <c r="L33" s="112">
        <v>0.6</v>
      </c>
    </row>
    <row r="34" spans="1:12" x14ac:dyDescent="0.35">
      <c r="A34" s="93">
        <f>IFERROR(VLOOKUP(B34,Pobočky!$A$1:$C$45,3,FALSE)," ")</f>
        <v>88</v>
      </c>
      <c r="B34" s="93" t="s">
        <v>68</v>
      </c>
      <c r="C34" s="93" t="str">
        <f>IFERROR(VLOOKUP(B34,Pobočky!$A$1:$C$45,2,FALSE)," ")</f>
        <v>Severovýchod</v>
      </c>
      <c r="D34" t="s">
        <v>786</v>
      </c>
      <c r="E34" t="s">
        <v>28</v>
      </c>
      <c r="F34" t="s">
        <v>167</v>
      </c>
      <c r="G3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43</v>
      </c>
      <c r="H34">
        <v>1</v>
      </c>
      <c r="I34">
        <v>1</v>
      </c>
      <c r="J34">
        <v>86</v>
      </c>
      <c r="L34" s="112">
        <v>0.6</v>
      </c>
    </row>
    <row r="35" spans="1:12" x14ac:dyDescent="0.35">
      <c r="A35" s="93">
        <f>IFERROR(VLOOKUP(B35,Pobočky!$A$1:$C$45,3,FALSE)," ")</f>
        <v>88</v>
      </c>
      <c r="B35" s="93" t="s">
        <v>68</v>
      </c>
      <c r="C35" s="93" t="str">
        <f>IFERROR(VLOOKUP(B35,Pobočky!$A$1:$C$45,2,FALSE)," ")</f>
        <v>Severovýchod</v>
      </c>
      <c r="D35" t="s">
        <v>786</v>
      </c>
      <c r="E35" t="s">
        <v>28</v>
      </c>
      <c r="F35" t="s">
        <v>169</v>
      </c>
      <c r="G3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40</v>
      </c>
      <c r="H35">
        <v>1</v>
      </c>
      <c r="I35">
        <v>1</v>
      </c>
      <c r="J35">
        <v>86</v>
      </c>
      <c r="L35" s="112">
        <v>0.6</v>
      </c>
    </row>
    <row r="36" spans="1:12" x14ac:dyDescent="0.35">
      <c r="A36" s="93">
        <f>IFERROR(VLOOKUP(B36,Pobočky!$A$1:$C$45,3,FALSE)," ")</f>
        <v>88</v>
      </c>
      <c r="B36" s="93" t="s">
        <v>68</v>
      </c>
      <c r="C36" s="93" t="str">
        <f>IFERROR(VLOOKUP(B36,Pobočky!$A$1:$C$45,2,FALSE)," ")</f>
        <v>Severovýchod</v>
      </c>
      <c r="D36" t="s">
        <v>786</v>
      </c>
      <c r="E36" t="s">
        <v>28</v>
      </c>
      <c r="F36" t="s">
        <v>170</v>
      </c>
      <c r="G3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25</v>
      </c>
      <c r="H36">
        <v>0.5</v>
      </c>
      <c r="I36">
        <v>0.5</v>
      </c>
      <c r="J36">
        <v>86</v>
      </c>
      <c r="L36" s="112">
        <v>0.6</v>
      </c>
    </row>
    <row r="37" spans="1:12" x14ac:dyDescent="0.35">
      <c r="A37" s="93">
        <f>IFERROR(VLOOKUP(B37,Pobočky!$A$1:$C$45,3,FALSE)," ")</f>
        <v>88</v>
      </c>
      <c r="B37" s="93" t="s">
        <v>68</v>
      </c>
      <c r="C37" s="93" t="str">
        <f>IFERROR(VLOOKUP(B37,Pobočky!$A$1:$C$45,2,FALSE)," ")</f>
        <v>Severovýchod</v>
      </c>
      <c r="D37" t="s">
        <v>786</v>
      </c>
      <c r="E37" t="s">
        <v>28</v>
      </c>
      <c r="F37" t="s">
        <v>171</v>
      </c>
      <c r="G3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15</v>
      </c>
      <c r="H37">
        <v>1</v>
      </c>
      <c r="I37">
        <v>1</v>
      </c>
      <c r="J37">
        <v>86</v>
      </c>
      <c r="L37" s="112">
        <v>0.6</v>
      </c>
    </row>
    <row r="38" spans="1:12" x14ac:dyDescent="0.35">
      <c r="A38" s="93">
        <f>IFERROR(VLOOKUP(B38,Pobočky!$A$1:$C$45,3,FALSE)," ")</f>
        <v>88</v>
      </c>
      <c r="B38" s="93" t="s">
        <v>68</v>
      </c>
      <c r="C38" s="93" t="str">
        <f>IFERROR(VLOOKUP(B38,Pobočky!$A$1:$C$45,2,FALSE)," ")</f>
        <v>Severovýchod</v>
      </c>
      <c r="D38" t="s">
        <v>786</v>
      </c>
      <c r="E38" t="s">
        <v>28</v>
      </c>
      <c r="F38" t="s">
        <v>172</v>
      </c>
      <c r="G3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40</v>
      </c>
      <c r="H38">
        <v>1</v>
      </c>
      <c r="I38">
        <v>1</v>
      </c>
      <c r="J38">
        <v>86</v>
      </c>
      <c r="L38" s="112">
        <v>0.6</v>
      </c>
    </row>
    <row r="39" spans="1:12" x14ac:dyDescent="0.35">
      <c r="A39" s="93">
        <f>IFERROR(VLOOKUP(B39,Pobočky!$A$1:$C$45,3,FALSE)," ")</f>
        <v>88</v>
      </c>
      <c r="B39" s="93" t="s">
        <v>68</v>
      </c>
      <c r="C39" s="93" t="str">
        <f>IFERROR(VLOOKUP(B39,Pobočky!$A$1:$C$45,2,FALSE)," ")</f>
        <v>Severovýchod</v>
      </c>
      <c r="D39" t="s">
        <v>786</v>
      </c>
      <c r="E39" t="s">
        <v>28</v>
      </c>
      <c r="F39" t="s">
        <v>174</v>
      </c>
      <c r="G3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7</v>
      </c>
      <c r="H39">
        <v>0.2</v>
      </c>
      <c r="I39">
        <v>0.2</v>
      </c>
      <c r="J39">
        <v>86</v>
      </c>
      <c r="L39" s="112">
        <v>0.6</v>
      </c>
    </row>
    <row r="40" spans="1:12" x14ac:dyDescent="0.35">
      <c r="A40" s="93">
        <f>IFERROR(VLOOKUP(B40,Pobočky!$A$1:$C$45,3,FALSE)," ")</f>
        <v>88</v>
      </c>
      <c r="B40" s="93" t="s">
        <v>68</v>
      </c>
      <c r="C40" s="93" t="str">
        <f>IFERROR(VLOOKUP(B40,Pobočky!$A$1:$C$45,2,FALSE)," ")</f>
        <v>Severovýchod</v>
      </c>
      <c r="D40" t="s">
        <v>786</v>
      </c>
      <c r="E40" t="s">
        <v>28</v>
      </c>
      <c r="F40" t="s">
        <v>175</v>
      </c>
      <c r="G4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48</v>
      </c>
      <c r="H40">
        <v>1</v>
      </c>
      <c r="I40">
        <v>1.2</v>
      </c>
      <c r="J40">
        <v>86</v>
      </c>
      <c r="L40" s="112">
        <v>0.6</v>
      </c>
    </row>
    <row r="41" spans="1:12" x14ac:dyDescent="0.35">
      <c r="A41" s="93">
        <f>IFERROR(VLOOKUP(B41,Pobočky!$A$1:$C$45,3,FALSE)," ")</f>
        <v>88</v>
      </c>
      <c r="B41" s="93" t="s">
        <v>68</v>
      </c>
      <c r="C41" s="93" t="str">
        <f>IFERROR(VLOOKUP(B41,Pobočky!$A$1:$C$45,2,FALSE)," ")</f>
        <v>Severovýchod</v>
      </c>
      <c r="D41" t="s">
        <v>786</v>
      </c>
      <c r="E41" t="s">
        <v>28</v>
      </c>
      <c r="F41" t="s">
        <v>176</v>
      </c>
      <c r="G4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58</v>
      </c>
      <c r="H41">
        <v>1</v>
      </c>
      <c r="I41">
        <v>0.9</v>
      </c>
      <c r="J41">
        <v>86</v>
      </c>
      <c r="L41" s="112">
        <v>0.6</v>
      </c>
    </row>
    <row r="42" spans="1:12" x14ac:dyDescent="0.35">
      <c r="A42" s="93">
        <f>IFERROR(VLOOKUP(B42,Pobočky!$A$1:$C$45,3,FALSE)," ")</f>
        <v>88</v>
      </c>
      <c r="B42" s="93" t="s">
        <v>68</v>
      </c>
      <c r="C42" s="93" t="str">
        <f>IFERROR(VLOOKUP(B42,Pobočky!$A$1:$C$45,2,FALSE)," ")</f>
        <v>Severovýchod</v>
      </c>
      <c r="D42" t="s">
        <v>786</v>
      </c>
      <c r="E42" t="s">
        <v>28</v>
      </c>
      <c r="F42" t="s">
        <v>149</v>
      </c>
      <c r="G4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18</v>
      </c>
      <c r="H42">
        <v>0.5</v>
      </c>
      <c r="I42">
        <v>0.5</v>
      </c>
      <c r="J42">
        <v>86</v>
      </c>
      <c r="K42" t="s">
        <v>699</v>
      </c>
      <c r="L42" s="112">
        <v>0.6</v>
      </c>
    </row>
    <row r="43" spans="1:12" x14ac:dyDescent="0.35">
      <c r="A43" s="93">
        <f>IFERROR(VLOOKUP(B43,Pobočky!$A$1:$C$45,3,FALSE)," ")</f>
        <v>88</v>
      </c>
      <c r="B43" s="93" t="s">
        <v>68</v>
      </c>
      <c r="C43" s="93" t="str">
        <f>IFERROR(VLOOKUP(B43,Pobočky!$A$1:$C$45,2,FALSE)," ")</f>
        <v>Severovýchod</v>
      </c>
      <c r="D43" t="s">
        <v>790</v>
      </c>
      <c r="E43" t="s">
        <v>22</v>
      </c>
      <c r="F43" t="s">
        <v>146</v>
      </c>
      <c r="G4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142</v>
      </c>
      <c r="H43">
        <v>3</v>
      </c>
      <c r="I43">
        <v>3</v>
      </c>
      <c r="J43">
        <v>86</v>
      </c>
      <c r="K43" t="s">
        <v>791</v>
      </c>
      <c r="L43" s="112">
        <v>0.8</v>
      </c>
    </row>
    <row r="44" spans="1:12" x14ac:dyDescent="0.35">
      <c r="A44" s="93">
        <f>IFERROR(VLOOKUP(B44,Pobočky!$A$1:$C$45,3,FALSE)," ")</f>
        <v>88</v>
      </c>
      <c r="B44" s="93" t="s">
        <v>68</v>
      </c>
      <c r="C44" s="93" t="str">
        <f>IFERROR(VLOOKUP(B44,Pobočky!$A$1:$C$45,2,FALSE)," ")</f>
        <v>Severovýchod</v>
      </c>
      <c r="D44" t="s">
        <v>792</v>
      </c>
      <c r="E44" t="s">
        <v>22</v>
      </c>
      <c r="F44" t="s">
        <v>140</v>
      </c>
      <c r="G4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1066</v>
      </c>
      <c r="H44">
        <v>20</v>
      </c>
      <c r="I44">
        <v>20</v>
      </c>
      <c r="J44">
        <v>86</v>
      </c>
      <c r="L44" s="112">
        <v>0.7</v>
      </c>
    </row>
    <row r="45" spans="1:12" x14ac:dyDescent="0.35">
      <c r="A45" s="93">
        <f>IFERROR(VLOOKUP(B45,Pobočky!$A$1:$C$45,3,FALSE)," ")</f>
        <v>88</v>
      </c>
      <c r="B45" s="93" t="s">
        <v>68</v>
      </c>
      <c r="C45" s="93" t="str">
        <f>IFERROR(VLOOKUP(B45,Pobočky!$A$1:$C$45,2,FALSE)," ")</f>
        <v>Severovýchod</v>
      </c>
      <c r="D45" t="s">
        <v>792</v>
      </c>
      <c r="E45" t="s">
        <v>22</v>
      </c>
      <c r="F45" t="s">
        <v>143</v>
      </c>
      <c r="G4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1993</v>
      </c>
      <c r="H45">
        <v>61</v>
      </c>
      <c r="I45">
        <v>58</v>
      </c>
      <c r="J45">
        <v>86</v>
      </c>
      <c r="L45" s="112">
        <v>0.7</v>
      </c>
    </row>
    <row r="46" spans="1:12" x14ac:dyDescent="0.35">
      <c r="A46" s="93">
        <f>IFERROR(VLOOKUP(B46,Pobočky!$A$1:$C$45,3,FALSE)," ")</f>
        <v>88</v>
      </c>
      <c r="B46" s="93" t="s">
        <v>68</v>
      </c>
      <c r="C46" s="93" t="str">
        <f>IFERROR(VLOOKUP(B46,Pobočky!$A$1:$C$45,2,FALSE)," ")</f>
        <v>Severovýchod</v>
      </c>
      <c r="D46" t="s">
        <v>792</v>
      </c>
      <c r="E46" t="s">
        <v>22</v>
      </c>
      <c r="F46" t="s">
        <v>146</v>
      </c>
      <c r="G4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1183</v>
      </c>
      <c r="H46">
        <v>25</v>
      </c>
      <c r="I46">
        <v>25</v>
      </c>
      <c r="J46">
        <v>86</v>
      </c>
      <c r="L46" s="112">
        <v>0.7</v>
      </c>
    </row>
    <row r="47" spans="1:12" x14ac:dyDescent="0.35">
      <c r="A47" s="93">
        <f>IFERROR(VLOOKUP(B47,Pobočky!$A$1:$C$45,3,FALSE)," ")</f>
        <v>88</v>
      </c>
      <c r="B47" s="93" t="s">
        <v>68</v>
      </c>
      <c r="C47" s="93" t="str">
        <f>IFERROR(VLOOKUP(B47,Pobočky!$A$1:$C$45,2,FALSE)," ")</f>
        <v>Severovýchod</v>
      </c>
      <c r="D47" t="s">
        <v>792</v>
      </c>
      <c r="E47" t="s">
        <v>22</v>
      </c>
      <c r="F47" t="s">
        <v>149</v>
      </c>
      <c r="G4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1517</v>
      </c>
      <c r="H47">
        <v>42</v>
      </c>
      <c r="I47">
        <v>48</v>
      </c>
      <c r="J47">
        <v>86</v>
      </c>
      <c r="L47" s="112">
        <v>0.7</v>
      </c>
    </row>
    <row r="48" spans="1:12" x14ac:dyDescent="0.35">
      <c r="A48" s="93">
        <f>IFERROR(VLOOKUP(B48,Pobočky!$A$1:$C$45,3,FALSE)," ")</f>
        <v>88</v>
      </c>
      <c r="B48" s="93" t="s">
        <v>68</v>
      </c>
      <c r="C48" s="93" t="str">
        <f>IFERROR(VLOOKUP(B48,Pobočky!$A$1:$C$45,2,FALSE)," ")</f>
        <v>Severovýchod</v>
      </c>
      <c r="D48" t="s">
        <v>792</v>
      </c>
      <c r="E48" t="s">
        <v>22</v>
      </c>
      <c r="F48" t="s">
        <v>155</v>
      </c>
      <c r="G4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921</v>
      </c>
      <c r="H48">
        <v>21</v>
      </c>
      <c r="I48">
        <v>21</v>
      </c>
      <c r="J48">
        <v>86</v>
      </c>
      <c r="L48" s="112">
        <v>0.7</v>
      </c>
    </row>
    <row r="49" spans="1:12" x14ac:dyDescent="0.35">
      <c r="A49" s="93">
        <f>IFERROR(VLOOKUP(B49,Pobočky!$A$1:$C$45,3,FALSE)," ")</f>
        <v>88</v>
      </c>
      <c r="B49" s="93" t="s">
        <v>68</v>
      </c>
      <c r="C49" s="93" t="str">
        <f>IFERROR(VLOOKUP(B49,Pobočky!$A$1:$C$45,2,FALSE)," ")</f>
        <v>Severovýchod</v>
      </c>
      <c r="D49" t="s">
        <v>792</v>
      </c>
      <c r="E49" t="s">
        <v>22</v>
      </c>
      <c r="F49" t="s">
        <v>158</v>
      </c>
      <c r="G4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1536</v>
      </c>
      <c r="H49">
        <v>38</v>
      </c>
      <c r="I49">
        <v>37</v>
      </c>
      <c r="J49">
        <v>86</v>
      </c>
      <c r="L49" s="112">
        <v>0.7</v>
      </c>
    </row>
    <row r="50" spans="1:12" x14ac:dyDescent="0.35">
      <c r="A50" s="93">
        <f>IFERROR(VLOOKUP(B50,Pobočky!$A$1:$C$45,3,FALSE)," ")</f>
        <v>88</v>
      </c>
      <c r="B50" s="93" t="s">
        <v>68</v>
      </c>
      <c r="C50" s="93" t="str">
        <f>IFERROR(VLOOKUP(B50,Pobočky!$A$1:$C$45,2,FALSE)," ")</f>
        <v>Severovýchod</v>
      </c>
      <c r="D50" t="s">
        <v>792</v>
      </c>
      <c r="E50" t="s">
        <v>22</v>
      </c>
      <c r="F50" t="s">
        <v>160</v>
      </c>
      <c r="G5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761</v>
      </c>
      <c r="H50">
        <v>15</v>
      </c>
      <c r="I50">
        <v>15</v>
      </c>
      <c r="J50">
        <v>86</v>
      </c>
      <c r="L50" s="112">
        <v>0.7</v>
      </c>
    </row>
    <row r="51" spans="1:12" x14ac:dyDescent="0.35">
      <c r="A51" s="93">
        <f>IFERROR(VLOOKUP(B51,Pobočky!$A$1:$C$45,3,FALSE)," ")</f>
        <v>88</v>
      </c>
      <c r="B51" s="93" t="s">
        <v>68</v>
      </c>
      <c r="C51" s="93" t="str">
        <f>IFERROR(VLOOKUP(B51,Pobočky!$A$1:$C$45,2,FALSE)," ")</f>
        <v>Severovýchod</v>
      </c>
      <c r="D51" t="s">
        <v>792</v>
      </c>
      <c r="E51" t="s">
        <v>22</v>
      </c>
      <c r="F51" t="s">
        <v>163</v>
      </c>
      <c r="G5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228</v>
      </c>
      <c r="H51">
        <v>5</v>
      </c>
      <c r="I51">
        <v>5</v>
      </c>
      <c r="J51">
        <v>86</v>
      </c>
      <c r="L51" s="112">
        <v>0.7</v>
      </c>
    </row>
    <row r="52" spans="1:12" x14ac:dyDescent="0.35">
      <c r="A52" s="93">
        <f>IFERROR(VLOOKUP(B52,Pobočky!$A$1:$C$45,3,FALSE)," ")</f>
        <v>88</v>
      </c>
      <c r="B52" s="93" t="s">
        <v>68</v>
      </c>
      <c r="C52" s="93" t="str">
        <f>IFERROR(VLOOKUP(B52,Pobočky!$A$1:$C$45,2,FALSE)," ")</f>
        <v>Severovýchod</v>
      </c>
      <c r="D52" t="s">
        <v>792</v>
      </c>
      <c r="E52" t="s">
        <v>22</v>
      </c>
      <c r="F52" t="s">
        <v>166</v>
      </c>
      <c r="G5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899</v>
      </c>
      <c r="H52">
        <v>19</v>
      </c>
      <c r="I52">
        <v>19</v>
      </c>
      <c r="J52">
        <v>86</v>
      </c>
      <c r="L52" s="112">
        <v>0.7</v>
      </c>
    </row>
    <row r="53" spans="1:12" x14ac:dyDescent="0.35">
      <c r="A53" s="93">
        <f>IFERROR(VLOOKUP(B53,Pobočky!$A$1:$C$45,3,FALSE)," ")</f>
        <v>88</v>
      </c>
      <c r="B53" s="93" t="s">
        <v>68</v>
      </c>
      <c r="C53" s="93" t="str">
        <f>IFERROR(VLOOKUP(B53,Pobočky!$A$1:$C$45,2,FALSE)," ")</f>
        <v>Severovýchod</v>
      </c>
      <c r="D53" t="s">
        <v>792</v>
      </c>
      <c r="E53" t="s">
        <v>22</v>
      </c>
      <c r="F53" t="s">
        <v>169</v>
      </c>
      <c r="G5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791</v>
      </c>
      <c r="H53">
        <v>20</v>
      </c>
      <c r="I53">
        <v>20</v>
      </c>
      <c r="J53">
        <v>86</v>
      </c>
      <c r="L53" s="112">
        <v>0.7</v>
      </c>
    </row>
    <row r="54" spans="1:12" x14ac:dyDescent="0.35">
      <c r="A54" s="93">
        <f>IFERROR(VLOOKUP(B54,Pobočky!$A$1:$C$45,3,FALSE)," ")</f>
        <v>88</v>
      </c>
      <c r="B54" s="93" t="s">
        <v>68</v>
      </c>
      <c r="C54" s="93" t="str">
        <f>IFERROR(VLOOKUP(B54,Pobočky!$A$1:$C$45,2,FALSE)," ")</f>
        <v>Severovýchod</v>
      </c>
      <c r="D54" t="s">
        <v>792</v>
      </c>
      <c r="E54" t="s">
        <v>22</v>
      </c>
      <c r="F54" t="s">
        <v>170</v>
      </c>
      <c r="G5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507</v>
      </c>
      <c r="H54">
        <v>10</v>
      </c>
      <c r="I54">
        <v>10</v>
      </c>
      <c r="J54">
        <v>86</v>
      </c>
      <c r="L54" s="112">
        <v>0.7</v>
      </c>
    </row>
    <row r="55" spans="1:12" x14ac:dyDescent="0.35">
      <c r="A55" s="93">
        <f>IFERROR(VLOOKUP(B55,Pobočky!$A$1:$C$45,3,FALSE)," ")</f>
        <v>88</v>
      </c>
      <c r="B55" s="93" t="s">
        <v>68</v>
      </c>
      <c r="C55" s="93" t="str">
        <f>IFERROR(VLOOKUP(B55,Pobočky!$A$1:$C$45,2,FALSE)," ")</f>
        <v>Severovýchod</v>
      </c>
      <c r="D55" t="s">
        <v>792</v>
      </c>
      <c r="E55" t="s">
        <v>22</v>
      </c>
      <c r="F55" t="s">
        <v>171</v>
      </c>
      <c r="G5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15</v>
      </c>
      <c r="H55">
        <v>1</v>
      </c>
      <c r="I55">
        <v>1</v>
      </c>
      <c r="J55">
        <v>86</v>
      </c>
      <c r="K55" t="s">
        <v>793</v>
      </c>
      <c r="L55" s="112">
        <v>0.7</v>
      </c>
    </row>
    <row r="56" spans="1:12" x14ac:dyDescent="0.35">
      <c r="A56" s="93">
        <f>IFERROR(VLOOKUP(B56,Pobočky!$A$1:$C$45,3,FALSE)," ")</f>
        <v>88</v>
      </c>
      <c r="B56" s="93" t="s">
        <v>68</v>
      </c>
      <c r="C56" s="93" t="str">
        <f>IFERROR(VLOOKUP(B56,Pobočky!$A$1:$C$45,2,FALSE)," ")</f>
        <v>Severovýchod</v>
      </c>
      <c r="D56" t="s">
        <v>792</v>
      </c>
      <c r="E56" t="s">
        <v>22</v>
      </c>
      <c r="F56" t="s">
        <v>172</v>
      </c>
      <c r="G5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198</v>
      </c>
      <c r="H56">
        <v>5</v>
      </c>
      <c r="I56">
        <v>5</v>
      </c>
      <c r="J56">
        <v>86</v>
      </c>
      <c r="L56" s="112">
        <v>0.7</v>
      </c>
    </row>
    <row r="57" spans="1:12" x14ac:dyDescent="0.35">
      <c r="A57" s="93">
        <f>IFERROR(VLOOKUP(B57,Pobočky!$A$1:$C$45,3,FALSE)," ")</f>
        <v>88</v>
      </c>
      <c r="B57" s="93" t="s">
        <v>68</v>
      </c>
      <c r="C57" s="93" t="str">
        <f>IFERROR(VLOOKUP(B57,Pobočky!$A$1:$C$45,2,FALSE)," ")</f>
        <v>Severovýchod</v>
      </c>
      <c r="D57" t="s">
        <v>792</v>
      </c>
      <c r="E57" t="s">
        <v>22</v>
      </c>
      <c r="F57" t="s">
        <v>173</v>
      </c>
      <c r="G5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470</v>
      </c>
      <c r="H57">
        <v>13</v>
      </c>
      <c r="I57">
        <v>13</v>
      </c>
      <c r="J57">
        <v>86</v>
      </c>
      <c r="L57" s="112">
        <v>0.7</v>
      </c>
    </row>
    <row r="58" spans="1:12" x14ac:dyDescent="0.35">
      <c r="A58" s="93">
        <f>IFERROR(VLOOKUP(B58,Pobočky!$A$1:$C$45,3,FALSE)," ")</f>
        <v>88</v>
      </c>
      <c r="B58" s="93" t="s">
        <v>68</v>
      </c>
      <c r="C58" s="93" t="str">
        <f>IFERROR(VLOOKUP(B58,Pobočky!$A$1:$C$45,2,FALSE)," ")</f>
        <v>Severovýchod</v>
      </c>
      <c r="D58" t="s">
        <v>792</v>
      </c>
      <c r="E58" t="s">
        <v>22</v>
      </c>
      <c r="F58" t="s">
        <v>174</v>
      </c>
      <c r="G5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335</v>
      </c>
      <c r="H58">
        <v>10</v>
      </c>
      <c r="I58">
        <v>10</v>
      </c>
      <c r="J58">
        <v>86</v>
      </c>
      <c r="L58" s="112">
        <v>0.7</v>
      </c>
    </row>
    <row r="59" spans="1:12" x14ac:dyDescent="0.35">
      <c r="A59" s="93">
        <f>IFERROR(VLOOKUP(B59,Pobočky!$A$1:$C$45,3,FALSE)," ")</f>
        <v>88</v>
      </c>
      <c r="B59" s="93" t="s">
        <v>68</v>
      </c>
      <c r="C59" s="93" t="str">
        <f>IFERROR(VLOOKUP(B59,Pobočky!$A$1:$C$45,2,FALSE)," ")</f>
        <v>Severovýchod</v>
      </c>
      <c r="D59" t="s">
        <v>792</v>
      </c>
      <c r="E59" t="s">
        <v>22</v>
      </c>
      <c r="F59" t="s">
        <v>175</v>
      </c>
      <c r="G5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482</v>
      </c>
      <c r="H59">
        <v>10</v>
      </c>
      <c r="I59">
        <v>10</v>
      </c>
      <c r="J59">
        <v>86</v>
      </c>
      <c r="L59" s="112">
        <v>0.7</v>
      </c>
    </row>
    <row r="60" spans="1:12" x14ac:dyDescent="0.35">
      <c r="A60" s="93">
        <f>IFERROR(VLOOKUP(B60,Pobočky!$A$1:$C$45,3,FALSE)," ")</f>
        <v>88</v>
      </c>
      <c r="B60" s="93" t="s">
        <v>68</v>
      </c>
      <c r="C60" s="93" t="str">
        <f>IFERROR(VLOOKUP(B60,Pobočky!$A$1:$C$45,2,FALSE)," ")</f>
        <v>Severovýchod</v>
      </c>
      <c r="D60" t="s">
        <v>792</v>
      </c>
      <c r="E60" t="s">
        <v>22</v>
      </c>
      <c r="F60" t="s">
        <v>176</v>
      </c>
      <c r="G6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576</v>
      </c>
      <c r="H60">
        <v>10</v>
      </c>
      <c r="I60">
        <v>10</v>
      </c>
      <c r="J60">
        <v>86</v>
      </c>
      <c r="L60" s="112">
        <v>0.7</v>
      </c>
    </row>
    <row r="61" spans="1:12" x14ac:dyDescent="0.35">
      <c r="A61" s="93">
        <f>IFERROR(VLOOKUP(B61,Pobočky!$A$1:$C$45,3,FALSE)," ")</f>
        <v>88</v>
      </c>
      <c r="B61" s="93" t="s">
        <v>68</v>
      </c>
      <c r="C61" s="93" t="str">
        <f>IFERROR(VLOOKUP(B61,Pobočky!$A$1:$C$45,2,FALSE)," ")</f>
        <v>Severovýchod</v>
      </c>
      <c r="D61" t="s">
        <v>794</v>
      </c>
      <c r="E61" t="s">
        <v>20</v>
      </c>
      <c r="F61" t="s">
        <v>192</v>
      </c>
      <c r="G6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385</v>
      </c>
      <c r="H61">
        <v>14</v>
      </c>
      <c r="I61">
        <v>13</v>
      </c>
      <c r="J61">
        <v>86</v>
      </c>
      <c r="L61" s="112">
        <v>0.7</v>
      </c>
    </row>
    <row r="62" spans="1:12" x14ac:dyDescent="0.35">
      <c r="A62" s="93">
        <f>IFERROR(VLOOKUP(B62,Pobočky!$A$1:$C$45,3,FALSE)," ")</f>
        <v>88</v>
      </c>
      <c r="B62" s="93" t="s">
        <v>68</v>
      </c>
      <c r="C62" s="93" t="str">
        <f>IFERROR(VLOOKUP(B62,Pobočky!$A$1:$C$45,2,FALSE)," ")</f>
        <v>Severovýchod</v>
      </c>
      <c r="D62" t="s">
        <v>794</v>
      </c>
      <c r="E62" t="s">
        <v>20</v>
      </c>
      <c r="F62" t="s">
        <v>192</v>
      </c>
      <c r="G6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84</v>
      </c>
      <c r="H62">
        <v>6</v>
      </c>
      <c r="I62">
        <v>6</v>
      </c>
      <c r="J62">
        <v>44</v>
      </c>
      <c r="L62" s="112">
        <v>0.7</v>
      </c>
    </row>
    <row r="63" spans="1:12" x14ac:dyDescent="0.35">
      <c r="A63" s="93">
        <f>IFERROR(VLOOKUP(B63,Pobočky!$A$1:$C$45,3,FALSE)," ")</f>
        <v>88</v>
      </c>
      <c r="B63" s="93" t="s">
        <v>68</v>
      </c>
      <c r="C63" s="93" t="str">
        <f>IFERROR(VLOOKUP(B63,Pobočky!$A$1:$C$45,2,FALSE)," ")</f>
        <v>Severovýchod</v>
      </c>
      <c r="D63" t="s">
        <v>794</v>
      </c>
      <c r="E63" t="s">
        <v>20</v>
      </c>
      <c r="F63" t="s">
        <v>193</v>
      </c>
      <c r="G6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587</v>
      </c>
      <c r="H63">
        <v>22</v>
      </c>
      <c r="I63">
        <v>23</v>
      </c>
      <c r="J63">
        <v>86</v>
      </c>
      <c r="L63" s="112">
        <v>0.7</v>
      </c>
    </row>
    <row r="64" spans="1:12" x14ac:dyDescent="0.35">
      <c r="A64" s="93">
        <f>IFERROR(VLOOKUP(B64,Pobočky!$A$1:$C$45,3,FALSE)," ")</f>
        <v>88</v>
      </c>
      <c r="B64" s="93" t="s">
        <v>68</v>
      </c>
      <c r="C64" s="93" t="str">
        <f>IFERROR(VLOOKUP(B64,Pobočky!$A$1:$C$45,2,FALSE)," ")</f>
        <v>Severovýchod</v>
      </c>
      <c r="D64" t="s">
        <v>795</v>
      </c>
      <c r="E64" t="s">
        <v>20</v>
      </c>
      <c r="F64" t="s">
        <v>261</v>
      </c>
      <c r="G6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52</v>
      </c>
      <c r="H64">
        <v>1</v>
      </c>
      <c r="I64">
        <v>1</v>
      </c>
      <c r="J64">
        <v>86</v>
      </c>
      <c r="K64" t="s">
        <v>266</v>
      </c>
      <c r="L64" s="112">
        <v>0.7</v>
      </c>
    </row>
    <row r="65" spans="1:12" x14ac:dyDescent="0.35">
      <c r="A65" s="93">
        <f>IFERROR(VLOOKUP(B65,Pobočky!$A$1:$C$45,3,FALSE)," ")</f>
        <v>88</v>
      </c>
      <c r="B65" s="93" t="s">
        <v>68</v>
      </c>
      <c r="C65" s="93" t="str">
        <f>IFERROR(VLOOKUP(B65,Pobočky!$A$1:$C$45,2,FALSE)," ")</f>
        <v>Severovýchod</v>
      </c>
      <c r="D65" t="s">
        <v>795</v>
      </c>
      <c r="E65" t="s">
        <v>20</v>
      </c>
      <c r="F65" t="s">
        <v>261</v>
      </c>
      <c r="G6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464</v>
      </c>
      <c r="H65">
        <v>9</v>
      </c>
      <c r="I65">
        <v>9</v>
      </c>
      <c r="J65">
        <v>86</v>
      </c>
      <c r="K65" t="s">
        <v>594</v>
      </c>
      <c r="L65" s="112">
        <v>0.7</v>
      </c>
    </row>
    <row r="66" spans="1:12" x14ac:dyDescent="0.35">
      <c r="A66" s="93">
        <f>IFERROR(VLOOKUP(B66,Pobočky!$A$1:$C$45,3,FALSE)," ")</f>
        <v>88</v>
      </c>
      <c r="B66" s="93" t="s">
        <v>68</v>
      </c>
      <c r="C66" s="93" t="str">
        <f>IFERROR(VLOOKUP(B66,Pobočky!$A$1:$C$45,2,FALSE)," ")</f>
        <v>Severovýchod</v>
      </c>
      <c r="D66" t="s">
        <v>796</v>
      </c>
      <c r="E66" t="s">
        <v>22</v>
      </c>
      <c r="F66" t="s">
        <v>97</v>
      </c>
      <c r="G6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743</v>
      </c>
      <c r="H66">
        <v>24</v>
      </c>
      <c r="I66">
        <v>24</v>
      </c>
      <c r="J66">
        <v>86</v>
      </c>
      <c r="K66" t="s">
        <v>797</v>
      </c>
      <c r="L66" s="112">
        <v>0.7</v>
      </c>
    </row>
    <row r="67" spans="1:12" x14ac:dyDescent="0.35">
      <c r="A67" s="93">
        <f>IFERROR(VLOOKUP(B67,Pobočky!$A$1:$C$45,3,FALSE)," ")</f>
        <v>88</v>
      </c>
      <c r="B67" s="93" t="s">
        <v>68</v>
      </c>
      <c r="C67" s="93" t="str">
        <f>IFERROR(VLOOKUP(B67,Pobočky!$A$1:$C$45,2,FALSE)," ")</f>
        <v>Severovýchod</v>
      </c>
      <c r="D67" t="s">
        <v>798</v>
      </c>
      <c r="G6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  <c r="K67" t="s">
        <v>799</v>
      </c>
      <c r="L67" s="112">
        <v>0.9</v>
      </c>
    </row>
    <row r="68" spans="1:12" x14ac:dyDescent="0.35">
      <c r="A68" s="93">
        <f>IFERROR(VLOOKUP(B68,Pobočky!$A$1:$C$45,3,FALSE)," ")</f>
        <v>88</v>
      </c>
      <c r="B68" s="93" t="s">
        <v>68</v>
      </c>
      <c r="C68" s="93" t="str">
        <f>IFERROR(VLOOKUP(B68,Pobočky!$A$1:$C$45,2,FALSE)," ")</f>
        <v>Severovýchod</v>
      </c>
      <c r="D68" t="s">
        <v>800</v>
      </c>
      <c r="G6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929</v>
      </c>
      <c r="H68">
        <v>18</v>
      </c>
      <c r="I68">
        <v>18</v>
      </c>
      <c r="J68">
        <v>86</v>
      </c>
      <c r="K68" t="s">
        <v>801</v>
      </c>
    </row>
    <row r="69" spans="1:12" x14ac:dyDescent="0.35">
      <c r="A69" s="93">
        <f>IFERROR(VLOOKUP(B69,Pobočky!$A$1:$C$45,3,FALSE)," ")</f>
        <v>88</v>
      </c>
      <c r="B69" s="93" t="s">
        <v>68</v>
      </c>
      <c r="C69" s="93" t="str">
        <f>IFERROR(VLOOKUP(B69,Pobočky!$A$1:$C$45,2,FALSE)," ")</f>
        <v>Severovýchod</v>
      </c>
      <c r="D69" t="s">
        <v>802</v>
      </c>
      <c r="G6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516</v>
      </c>
      <c r="H69">
        <v>10</v>
      </c>
      <c r="I69">
        <v>10</v>
      </c>
      <c r="J69">
        <v>86</v>
      </c>
      <c r="K69" t="s">
        <v>803</v>
      </c>
      <c r="L69" s="112">
        <v>0.2</v>
      </c>
    </row>
    <row r="70" spans="1:12" x14ac:dyDescent="0.35">
      <c r="A70" s="93">
        <f>IFERROR(VLOOKUP(B70,Pobočky!$A$1:$C$45,3,FALSE)," ")</f>
        <v>88</v>
      </c>
      <c r="B70" s="93" t="s">
        <v>68</v>
      </c>
      <c r="C70" s="93" t="str">
        <f>IFERROR(VLOOKUP(B70,Pobočky!$A$1:$C$45,2,FALSE)," ")</f>
        <v>Severovýchod</v>
      </c>
      <c r="D70" t="s">
        <v>804</v>
      </c>
      <c r="E70" t="s">
        <v>20</v>
      </c>
      <c r="F70" t="s">
        <v>130</v>
      </c>
      <c r="G7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  <c r="K70" t="s">
        <v>805</v>
      </c>
      <c r="L70" s="112">
        <v>0.1</v>
      </c>
    </row>
    <row r="71" spans="1:12" x14ac:dyDescent="0.35">
      <c r="A71" s="93">
        <f>IFERROR(VLOOKUP(B71,Pobočky!$A$1:$C$45,3,FALSE)," ")</f>
        <v>88</v>
      </c>
      <c r="B71" s="93" t="s">
        <v>68</v>
      </c>
      <c r="C71" s="93" t="str">
        <f>IFERROR(VLOOKUP(B71,Pobočky!$A$1:$C$45,2,FALSE)," ")</f>
        <v>Severovýchod</v>
      </c>
      <c r="E71" t="s">
        <v>20</v>
      </c>
      <c r="F71" t="s">
        <v>130</v>
      </c>
      <c r="G7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  <c r="K71" t="s">
        <v>806</v>
      </c>
      <c r="L71" s="112">
        <v>0.4</v>
      </c>
    </row>
    <row r="72" spans="1:12" x14ac:dyDescent="0.35">
      <c r="A72" s="93">
        <f>IFERROR(VLOOKUP(B72,Pobočky!$A$1:$C$45,3,FALSE)," ")</f>
        <v>88</v>
      </c>
      <c r="B72" s="93" t="s">
        <v>68</v>
      </c>
      <c r="C72" s="93" t="str">
        <f>IFERROR(VLOOKUP(B72,Pobočky!$A$1:$C$45,2,FALSE)," ")</f>
        <v>Severovýchod</v>
      </c>
      <c r="D72" t="s">
        <v>807</v>
      </c>
      <c r="E72" t="s">
        <v>28</v>
      </c>
      <c r="G7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  <c r="I72">
        <v>7</v>
      </c>
      <c r="J72">
        <v>86</v>
      </c>
      <c r="K72" t="s">
        <v>808</v>
      </c>
      <c r="L72" s="112">
        <v>0.1</v>
      </c>
    </row>
    <row r="73" spans="1:12" x14ac:dyDescent="0.35">
      <c r="A73" s="93">
        <f>IFERROR(VLOOKUP(B73,Pobočky!$A$1:$C$45,3,FALSE)," ")</f>
        <v>88</v>
      </c>
      <c r="B73" s="93" t="s">
        <v>68</v>
      </c>
      <c r="C73" s="93" t="str">
        <f>IFERROR(VLOOKUP(B73,Pobočky!$A$1:$C$45,2,FALSE)," ")</f>
        <v>Severovýchod</v>
      </c>
      <c r="D73" t="s">
        <v>807</v>
      </c>
      <c r="E73" t="s">
        <v>14</v>
      </c>
      <c r="F73" t="s">
        <v>130</v>
      </c>
      <c r="G7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  <c r="I73">
        <v>3</v>
      </c>
      <c r="J73">
        <v>86</v>
      </c>
      <c r="K73" t="s">
        <v>809</v>
      </c>
      <c r="L73" s="112">
        <v>0.1</v>
      </c>
    </row>
    <row r="74" spans="1:12" x14ac:dyDescent="0.35">
      <c r="A74" s="93">
        <f>IFERROR(VLOOKUP(B74,Pobočky!$A$1:$C$45,3,FALSE)," ")</f>
        <v>88</v>
      </c>
      <c r="B74" s="93" t="s">
        <v>68</v>
      </c>
      <c r="C74" s="93" t="str">
        <f>IFERROR(VLOOKUP(B74,Pobočky!$A$1:$C$45,2,FALSE)," ")</f>
        <v>Severovýchod</v>
      </c>
      <c r="D74" t="s">
        <v>807</v>
      </c>
      <c r="E74" t="s">
        <v>14</v>
      </c>
      <c r="F74" t="s">
        <v>188</v>
      </c>
      <c r="G7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  <c r="I74">
        <v>4</v>
      </c>
      <c r="J74">
        <v>44</v>
      </c>
      <c r="L74" s="112">
        <v>0.1</v>
      </c>
    </row>
    <row r="75" spans="1:12" x14ac:dyDescent="0.35">
      <c r="A75" s="93">
        <f>IFERROR(VLOOKUP(B75,Pobočky!$A$1:$C$45,3,FALSE)," ")</f>
        <v>88</v>
      </c>
      <c r="B75" s="93" t="s">
        <v>68</v>
      </c>
      <c r="C75" s="93" t="str">
        <f>IFERROR(VLOOKUP(B75,Pobočky!$A$1:$C$45,2,FALSE)," ")</f>
        <v>Severovýchod</v>
      </c>
      <c r="D75" t="s">
        <v>807</v>
      </c>
      <c r="E75" t="s">
        <v>14</v>
      </c>
      <c r="F75" t="s">
        <v>261</v>
      </c>
      <c r="G7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  <c r="I75">
        <v>4</v>
      </c>
      <c r="J75">
        <v>44</v>
      </c>
      <c r="L75" s="112">
        <v>0.1</v>
      </c>
    </row>
    <row r="76" spans="1:12" x14ac:dyDescent="0.35">
      <c r="A76" s="93">
        <f>IFERROR(VLOOKUP(B76,Pobočky!$A$1:$C$45,3,FALSE)," ")</f>
        <v>88</v>
      </c>
      <c r="B76" s="93" t="s">
        <v>68</v>
      </c>
      <c r="C76" s="93" t="str">
        <f>IFERROR(VLOOKUP(B76,Pobočky!$A$1:$C$45,2,FALSE)," ")</f>
        <v>Severovýchod</v>
      </c>
      <c r="D76" t="s">
        <v>807</v>
      </c>
      <c r="E76" t="s">
        <v>14</v>
      </c>
      <c r="F76" t="s">
        <v>130</v>
      </c>
      <c r="G7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  <c r="I76">
        <v>16</v>
      </c>
      <c r="J76">
        <v>44</v>
      </c>
      <c r="K76" t="s">
        <v>184</v>
      </c>
      <c r="L76" s="112">
        <v>0.1</v>
      </c>
    </row>
    <row r="77" spans="1:12" x14ac:dyDescent="0.35">
      <c r="A77" s="93">
        <f>IFERROR(VLOOKUP(B77,Pobočky!$A$1:$C$45,3,FALSE)," ")</f>
        <v>88</v>
      </c>
      <c r="B77" s="93" t="s">
        <v>68</v>
      </c>
      <c r="C77" s="93" t="str">
        <f>IFERROR(VLOOKUP(B77,Pobočky!$A$1:$C$45,2,FALSE)," ")</f>
        <v>Severovýchod</v>
      </c>
      <c r="D77" t="s">
        <v>807</v>
      </c>
      <c r="E77" t="s">
        <v>14</v>
      </c>
      <c r="F77" t="s">
        <v>130</v>
      </c>
      <c r="G7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  <c r="I77">
        <v>8</v>
      </c>
      <c r="J77">
        <v>44</v>
      </c>
      <c r="K77" t="s">
        <v>182</v>
      </c>
      <c r="L77" s="112">
        <v>0.1</v>
      </c>
    </row>
    <row r="78" spans="1:12" x14ac:dyDescent="0.35">
      <c r="A78" s="93">
        <f>IFERROR(VLOOKUP(B78,Pobočky!$A$1:$C$45,3,FALSE)," ")</f>
        <v>88</v>
      </c>
      <c r="B78" s="93" t="s">
        <v>68</v>
      </c>
      <c r="C78" s="93" t="str">
        <f>IFERROR(VLOOKUP(B78,Pobočky!$A$1:$C$45,2,FALSE)," ")</f>
        <v>Severovýchod</v>
      </c>
      <c r="D78" t="s">
        <v>807</v>
      </c>
      <c r="E78" t="s">
        <v>14</v>
      </c>
      <c r="F78" t="s">
        <v>130</v>
      </c>
      <c r="G7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  <c r="I78">
        <v>4</v>
      </c>
      <c r="J78">
        <v>44</v>
      </c>
      <c r="K78" t="s">
        <v>810</v>
      </c>
      <c r="L78" s="112">
        <v>0.1</v>
      </c>
    </row>
    <row r="79" spans="1:12" x14ac:dyDescent="0.35">
      <c r="A79" s="93">
        <f>IFERROR(VLOOKUP(B79,Pobočky!$A$1:$C$45,3,FALSE)," ")</f>
        <v>88</v>
      </c>
      <c r="B79" s="93" t="s">
        <v>68</v>
      </c>
      <c r="C79" s="93" t="str">
        <f>IFERROR(VLOOKUP(B79,Pobočky!$A$1:$C$45,2,FALSE)," ")</f>
        <v>Severovýchod</v>
      </c>
      <c r="D79" t="s">
        <v>807</v>
      </c>
      <c r="E79" t="s">
        <v>14</v>
      </c>
      <c r="F79" t="s">
        <v>97</v>
      </c>
      <c r="G7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  <c r="I79">
        <v>2</v>
      </c>
      <c r="J79">
        <v>86</v>
      </c>
      <c r="K79" t="s">
        <v>811</v>
      </c>
      <c r="L79" s="112">
        <v>0.1</v>
      </c>
    </row>
    <row r="80" spans="1:12" x14ac:dyDescent="0.35">
      <c r="A80" s="93">
        <f>IFERROR(VLOOKUP(B80,Pobočky!$A$1:$C$45,3,FALSE)," ")</f>
        <v>88</v>
      </c>
      <c r="B80" s="93" t="s">
        <v>68</v>
      </c>
      <c r="C80" s="93" t="str">
        <f>IFERROR(VLOOKUP(B80,Pobočky!$A$1:$C$45,2,FALSE)," ")</f>
        <v>Severovýchod</v>
      </c>
      <c r="D80" t="s">
        <v>280</v>
      </c>
      <c r="G8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  <c r="I80">
        <v>16</v>
      </c>
      <c r="J80">
        <v>86</v>
      </c>
    </row>
    <row r="81" spans="1:7" x14ac:dyDescent="0.35">
      <c r="A81" s="93" t="str">
        <f>IFERROR(VLOOKUP(B81,Pobočky!$A$1:$C$45,3,FALSE)," ")</f>
        <v xml:space="preserve"> </v>
      </c>
      <c r="B81" s="93"/>
      <c r="C81" s="93" t="str">
        <f>IFERROR(VLOOKUP(B81,Pobočky!$A$1:$C$45,2,FALSE)," ")</f>
        <v xml:space="preserve"> </v>
      </c>
      <c r="G8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82" spans="1:7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  <c r="G8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83" spans="1:7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  <c r="G8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84" spans="1:7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G8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85" spans="1:7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86" spans="1:7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87" spans="1:7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88" spans="1:7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89" spans="1:7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90" spans="1:7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91" spans="1:7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92" spans="1:7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93" spans="1:7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94" spans="1:7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95" spans="1:7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96" spans="1:7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411" spans="1:7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  <c r="G41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412" spans="1:7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  <c r="G412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413" spans="1:7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  <c r="G413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414" spans="1:7" x14ac:dyDescent="0.35">
      <c r="A414" s="93" t="str">
        <f>IFERROR(VLOOKUP(B414,Pobočky!$A$1:$C$45,3,FALSE)," ")</f>
        <v xml:space="preserve"> </v>
      </c>
      <c r="B414" s="93"/>
      <c r="C414" s="93" t="str">
        <f>IFERROR(VLOOKUP(B414,Pobočky!$A$1:$C$45,2,FALSE)," ")</f>
        <v xml:space="preserve"> </v>
      </c>
      <c r="G414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415" spans="1:7" x14ac:dyDescent="0.35">
      <c r="A415" s="93" t="str">
        <f>IFERROR(VLOOKUP(B415,Pobočky!$A$1:$C$45,3,FALSE)," ")</f>
        <v xml:space="preserve"> </v>
      </c>
      <c r="B415" s="93"/>
      <c r="C415" s="93" t="str">
        <f>IFERROR(VLOOKUP(B415,Pobočky!$A$1:$C$45,2,FALSE)," ")</f>
        <v xml:space="preserve"> </v>
      </c>
      <c r="G415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416" spans="1:7" x14ac:dyDescent="0.35">
      <c r="A416" s="93" t="str">
        <f>IFERROR(VLOOKUP(B416,Pobočky!$A$1:$C$45,3,FALSE)," ")</f>
        <v xml:space="preserve"> </v>
      </c>
      <c r="B416" s="93"/>
      <c r="C416" s="93" t="str">
        <f>IFERROR(VLOOKUP(B416,Pobočky!$A$1:$C$45,2,FALSE)," ")</f>
        <v xml:space="preserve"> </v>
      </c>
      <c r="G416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417" spans="1:7" x14ac:dyDescent="0.35">
      <c r="A417" s="93" t="str">
        <f>IFERROR(VLOOKUP(B417,Pobočky!$A$1:$C$45,3,FALSE)," ")</f>
        <v xml:space="preserve"> </v>
      </c>
      <c r="B417" s="93"/>
      <c r="C417" s="93" t="str">
        <f>IFERROR(VLOOKUP(B417,Pobočky!$A$1:$C$45,2,FALSE)," ")</f>
        <v xml:space="preserve"> </v>
      </c>
      <c r="G417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418" spans="1:7" x14ac:dyDescent="0.35">
      <c r="A418" s="93" t="str">
        <f>IFERROR(VLOOKUP(B418,Pobočky!$A$1:$C$45,3,FALSE)," ")</f>
        <v xml:space="preserve"> </v>
      </c>
      <c r="B418" s="93"/>
      <c r="C418" s="93" t="str">
        <f>IFERROR(VLOOKUP(B418,Pobočky!$A$1:$C$45,2,FALSE)," ")</f>
        <v xml:space="preserve"> </v>
      </c>
      <c r="G418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419" spans="1:7" x14ac:dyDescent="0.35">
      <c r="A419" s="93" t="str">
        <f>IFERROR(VLOOKUP(B419,Pobočky!$A$1:$C$45,3,FALSE)," ")</f>
        <v xml:space="preserve"> </v>
      </c>
      <c r="B419" s="93"/>
      <c r="C419" s="93" t="str">
        <f>IFERROR(VLOOKUP(B419,Pobočky!$A$1:$C$45,2,FALSE)," ")</f>
        <v xml:space="preserve"> </v>
      </c>
      <c r="G419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420" spans="1:7" x14ac:dyDescent="0.35">
      <c r="A420" s="93" t="str">
        <f>IFERROR(VLOOKUP(B420,Pobočky!$A$1:$C$45,3,FALSE)," ")</f>
        <v xml:space="preserve"> </v>
      </c>
      <c r="B420" s="93"/>
      <c r="C420" s="93" t="str">
        <f>IFERROR(VLOOKUP(B420,Pobočky!$A$1:$C$45,2,FALSE)," ")</f>
        <v xml:space="preserve"> </v>
      </c>
      <c r="G420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  <row r="421" spans="1:7" x14ac:dyDescent="0.35">
      <c r="A421" s="105" t="str">
        <f>IFERROR(VLOOKUP(B421,Pobočky!$A$1:$C$45,3,FALSE)," ")</f>
        <v xml:space="preserve"> </v>
      </c>
      <c r="B421" s="105"/>
      <c r="C421" s="105" t="str">
        <f>IFERROR(VLOOKUP(B421,Pobočky!$A$1:$C$45,2,FALSE)," ")</f>
        <v xml:space="preserve"> </v>
      </c>
      <c r="G421">
        <f>ROUND(Tabulka578910111213141516171819202122232425262728[[#This Row],[Kapacita - počet polic]]*Tabulka578910111213141516171819202122232425262728[[#This Row],[Kapacita - rozměr polic]]*IFERROR(VLOOKUP(Tabulka578910111213141516171819202122232425262728[[#This Row],[Označení]],OCHy[#All],2,FALSE),0.6),0)</f>
        <v>0</v>
      </c>
    </row>
  </sheetData>
  <dataValidations count="2">
    <dataValidation type="list" allowBlank="1" showInputMessage="1" showErrorMessage="1" sqref="E2:E421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  <dataValidation type="list" allowBlank="1" showInputMessage="1" showErrorMessage="1" sqref="L2:L421">
      <formula1>"0 %,10 %,20 %,30 %,40 %,50 %,60 %,70 %,80 %,90 %,100 %"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B2:B421</xm:sqref>
        </x14:dataValidation>
        <x14:dataValidation type="list" allowBlank="1" showInputMessage="1" showErrorMessage="1">
          <x14:formula1>
            <xm:f>Označení!$F$2:$F$50</xm:f>
          </x14:formula1>
          <xm:sqref>F2:F421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L418"/>
  <sheetViews>
    <sheetView topLeftCell="B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27.7265625" customWidth="1"/>
    <col min="5" max="5" width="14.54296875" customWidth="1"/>
    <col min="6" max="6" width="60" bestFit="1" customWidth="1"/>
    <col min="7" max="7" width="16.26953125" bestFit="1" customWidth="1"/>
    <col min="8" max="8" width="21.0898437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f>IFERROR(VLOOKUP(B2,Pobočky!$A$1:$C$45,3,FALSE)," ")</f>
        <v>87</v>
      </c>
      <c r="B2" s="93" t="s">
        <v>67</v>
      </c>
      <c r="C2" s="93" t="str">
        <f>IFERROR(VLOOKUP(B2,Pobočky!$A$1:$C$45,2,FALSE)," ")</f>
        <v>Severovýchod</v>
      </c>
      <c r="D2" t="s">
        <v>812</v>
      </c>
      <c r="E2" t="s">
        <v>14</v>
      </c>
      <c r="F2" t="s">
        <v>130</v>
      </c>
      <c r="G2" s="9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  <c r="H2" s="93"/>
      <c r="I2" s="93"/>
      <c r="J2" s="93"/>
      <c r="K2" t="s">
        <v>813</v>
      </c>
      <c r="L2" s="102">
        <v>0.8</v>
      </c>
    </row>
    <row r="3" spans="1:12" x14ac:dyDescent="0.35">
      <c r="A3" s="105">
        <f>IFERROR(VLOOKUP(B3,Pobočky!$A$1:$C$45,3,FALSE)," ")</f>
        <v>87</v>
      </c>
      <c r="B3" s="105" t="s">
        <v>67</v>
      </c>
      <c r="C3" s="105" t="str">
        <f>IFERROR(VLOOKUP(B3,Pobočky!$A$1:$C$45,2,FALSE)," ")</f>
        <v>Severovýchod</v>
      </c>
      <c r="D3" t="s">
        <v>814</v>
      </c>
      <c r="E3" t="s">
        <v>20</v>
      </c>
      <c r="F3" t="s">
        <v>130</v>
      </c>
      <c r="G3" s="10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134</v>
      </c>
      <c r="H3" s="106">
        <v>3</v>
      </c>
      <c r="I3" s="106">
        <v>4</v>
      </c>
      <c r="J3" s="106">
        <v>80</v>
      </c>
      <c r="K3" s="106"/>
      <c r="L3" s="107">
        <v>0.7</v>
      </c>
    </row>
    <row r="4" spans="1:12" x14ac:dyDescent="0.35">
      <c r="A4" s="93">
        <f>IFERROR(VLOOKUP(B4,Pobočky!$A$1:$C$45,3,FALSE)," ")</f>
        <v>87</v>
      </c>
      <c r="B4" s="105" t="s">
        <v>67</v>
      </c>
      <c r="C4" s="93" t="str">
        <f>IFERROR(VLOOKUP(B4,Pobočky!$A$1:$C$45,2,FALSE)," ")</f>
        <v>Severovýchod</v>
      </c>
      <c r="D4" t="s">
        <v>815</v>
      </c>
      <c r="E4" t="s">
        <v>14</v>
      </c>
      <c r="F4" t="s">
        <v>130</v>
      </c>
      <c r="G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578</v>
      </c>
      <c r="H4">
        <v>12</v>
      </c>
      <c r="I4">
        <v>12</v>
      </c>
      <c r="J4">
        <v>86</v>
      </c>
      <c r="K4" t="s">
        <v>816</v>
      </c>
      <c r="L4" s="107">
        <v>0.7</v>
      </c>
    </row>
    <row r="5" spans="1:12" x14ac:dyDescent="0.35">
      <c r="A5" s="93">
        <f>IFERROR(VLOOKUP(B5,Pobočky!$A$1:$C$45,3,FALSE)," ")</f>
        <v>87</v>
      </c>
      <c r="B5" s="105" t="s">
        <v>67</v>
      </c>
      <c r="C5" s="93" t="str">
        <f>IFERROR(VLOOKUP(B5,Pobočky!$A$1:$C$45,2,FALSE)," ")</f>
        <v>Severovýchod</v>
      </c>
      <c r="D5" t="s">
        <v>815</v>
      </c>
      <c r="E5" t="s">
        <v>14</v>
      </c>
      <c r="F5" t="s">
        <v>130</v>
      </c>
      <c r="G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120</v>
      </c>
      <c r="H5">
        <v>2.5</v>
      </c>
      <c r="I5">
        <v>2.5</v>
      </c>
      <c r="J5">
        <v>86</v>
      </c>
      <c r="K5" t="s">
        <v>182</v>
      </c>
      <c r="L5" s="107">
        <v>0.7</v>
      </c>
    </row>
    <row r="6" spans="1:12" x14ac:dyDescent="0.35">
      <c r="A6" s="93">
        <f>IFERROR(VLOOKUP(B6,Pobočky!$A$1:$C$45,3,FALSE)," ")</f>
        <v>87</v>
      </c>
      <c r="B6" s="105" t="s">
        <v>67</v>
      </c>
      <c r="C6" s="93" t="str">
        <f>IFERROR(VLOOKUP(B6,Pobočky!$A$1:$C$45,2,FALSE)," ")</f>
        <v>Severovýchod</v>
      </c>
      <c r="D6" t="s">
        <v>815</v>
      </c>
      <c r="E6" t="s">
        <v>14</v>
      </c>
      <c r="F6" t="s">
        <v>130</v>
      </c>
      <c r="G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433</v>
      </c>
      <c r="H6">
        <v>9</v>
      </c>
      <c r="I6">
        <v>9</v>
      </c>
      <c r="J6">
        <v>86</v>
      </c>
      <c r="K6" t="s">
        <v>184</v>
      </c>
      <c r="L6" s="107">
        <v>0.7</v>
      </c>
    </row>
    <row r="7" spans="1:12" x14ac:dyDescent="0.35">
      <c r="A7" s="93">
        <f>IFERROR(VLOOKUP(B7,Pobočky!$A$1:$C$45,3,FALSE)," ")</f>
        <v>87</v>
      </c>
      <c r="B7" s="105" t="s">
        <v>67</v>
      </c>
      <c r="C7" s="93" t="str">
        <f>IFERROR(VLOOKUP(B7,Pobočky!$A$1:$C$45,2,FALSE)," ")</f>
        <v>Severovýchod</v>
      </c>
      <c r="D7" t="s">
        <v>815</v>
      </c>
      <c r="E7" t="s">
        <v>14</v>
      </c>
      <c r="F7" t="s">
        <v>130</v>
      </c>
      <c r="G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94</v>
      </c>
      <c r="H7">
        <v>3</v>
      </c>
      <c r="I7">
        <v>3</v>
      </c>
      <c r="J7">
        <v>56</v>
      </c>
      <c r="K7" t="s">
        <v>184</v>
      </c>
      <c r="L7" s="107">
        <v>0.7</v>
      </c>
    </row>
    <row r="8" spans="1:12" x14ac:dyDescent="0.35">
      <c r="A8" s="93">
        <f>IFERROR(VLOOKUP(B8,Pobočky!$A$1:$C$45,3,FALSE)," ")</f>
        <v>87</v>
      </c>
      <c r="B8" s="105" t="s">
        <v>67</v>
      </c>
      <c r="C8" s="93" t="str">
        <f>IFERROR(VLOOKUP(B8,Pobočky!$A$1:$C$45,2,FALSE)," ")</f>
        <v>Severovýchod</v>
      </c>
      <c r="D8" t="s">
        <v>815</v>
      </c>
      <c r="E8" t="s">
        <v>14</v>
      </c>
      <c r="F8" t="s">
        <v>188</v>
      </c>
      <c r="G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108</v>
      </c>
      <c r="H8">
        <v>3</v>
      </c>
      <c r="I8">
        <v>3</v>
      </c>
      <c r="J8">
        <v>86</v>
      </c>
      <c r="L8" s="107">
        <v>0.7</v>
      </c>
    </row>
    <row r="9" spans="1:12" x14ac:dyDescent="0.35">
      <c r="A9" s="93">
        <f>IFERROR(VLOOKUP(B9,Pobočky!$A$1:$C$45,3,FALSE)," ")</f>
        <v>87</v>
      </c>
      <c r="B9" s="105" t="s">
        <v>67</v>
      </c>
      <c r="C9" s="93" t="str">
        <f>IFERROR(VLOOKUP(B9,Pobočky!$A$1:$C$45,2,FALSE)," ")</f>
        <v>Severovýchod</v>
      </c>
      <c r="D9" t="s">
        <v>815</v>
      </c>
      <c r="E9" t="s">
        <v>14</v>
      </c>
      <c r="F9" t="s">
        <v>261</v>
      </c>
      <c r="G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103</v>
      </c>
      <c r="H9">
        <v>2</v>
      </c>
      <c r="I9">
        <v>1.5</v>
      </c>
      <c r="J9">
        <v>86</v>
      </c>
      <c r="L9" s="107">
        <v>0.7</v>
      </c>
    </row>
    <row r="10" spans="1:12" x14ac:dyDescent="0.35">
      <c r="A10" s="93">
        <f>IFERROR(VLOOKUP(B10,Pobočky!$A$1:$C$45,3,FALSE)," ")</f>
        <v>87</v>
      </c>
      <c r="B10" s="105" t="s">
        <v>67</v>
      </c>
      <c r="C10" s="93" t="str">
        <f>IFERROR(VLOOKUP(B10,Pobočky!$A$1:$C$45,2,FALSE)," ")</f>
        <v>Severovýchod</v>
      </c>
      <c r="D10" t="s">
        <v>815</v>
      </c>
      <c r="E10" t="s">
        <v>14</v>
      </c>
      <c r="F10" t="s">
        <v>130</v>
      </c>
      <c r="G1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144</v>
      </c>
      <c r="H10">
        <v>3</v>
      </c>
      <c r="I10">
        <v>2</v>
      </c>
      <c r="J10">
        <v>86</v>
      </c>
      <c r="K10" t="s">
        <v>817</v>
      </c>
      <c r="L10" s="107">
        <v>0.7</v>
      </c>
    </row>
    <row r="11" spans="1:12" x14ac:dyDescent="0.35">
      <c r="A11" s="93">
        <f>IFERROR(VLOOKUP(B11,Pobočky!$A$1:$C$45,3,FALSE)," ")</f>
        <v>87</v>
      </c>
      <c r="B11" s="105" t="s">
        <v>67</v>
      </c>
      <c r="C11" s="93" t="str">
        <f>IFERROR(VLOOKUP(B11,Pobočky!$A$1:$C$45,2,FALSE)," ")</f>
        <v>Severovýchod</v>
      </c>
      <c r="D11" t="s">
        <v>815</v>
      </c>
      <c r="E11" t="s">
        <v>14</v>
      </c>
      <c r="F11" t="s">
        <v>97</v>
      </c>
      <c r="G1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29</v>
      </c>
      <c r="H11">
        <v>1</v>
      </c>
      <c r="I11">
        <v>1</v>
      </c>
      <c r="J11">
        <v>80</v>
      </c>
      <c r="L11" s="107">
        <v>0.7</v>
      </c>
    </row>
    <row r="12" spans="1:12" x14ac:dyDescent="0.35">
      <c r="A12" s="93">
        <f>IFERROR(VLOOKUP(B12,Pobočky!$A$1:$C$45,3,FALSE)," ")</f>
        <v>87</v>
      </c>
      <c r="B12" s="105" t="s">
        <v>67</v>
      </c>
      <c r="C12" s="93" t="str">
        <f>IFERROR(VLOOKUP(B12,Pobočky!$A$1:$C$45,2,FALSE)," ")</f>
        <v>Severovýchod</v>
      </c>
      <c r="D12" t="s">
        <v>815</v>
      </c>
      <c r="E12" t="s">
        <v>28</v>
      </c>
      <c r="F12" t="s">
        <v>140</v>
      </c>
      <c r="G1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28</v>
      </c>
      <c r="H12">
        <v>1</v>
      </c>
      <c r="I12">
        <v>1</v>
      </c>
      <c r="J12">
        <v>45</v>
      </c>
      <c r="L12" s="107">
        <v>0.6</v>
      </c>
    </row>
    <row r="13" spans="1:12" x14ac:dyDescent="0.35">
      <c r="A13" s="93">
        <f>IFERROR(VLOOKUP(B13,Pobočky!$A$1:$C$45,3,FALSE)," ")</f>
        <v>87</v>
      </c>
      <c r="B13" s="105" t="s">
        <v>67</v>
      </c>
      <c r="C13" s="93" t="str">
        <f>IFERROR(VLOOKUP(B13,Pobočky!$A$1:$C$45,2,FALSE)," ")</f>
        <v>Severovýchod</v>
      </c>
      <c r="D13" t="s">
        <v>815</v>
      </c>
      <c r="E13" t="s">
        <v>28</v>
      </c>
      <c r="F13" t="s">
        <v>143</v>
      </c>
      <c r="G1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49</v>
      </c>
      <c r="H13">
        <v>1.5</v>
      </c>
      <c r="I13">
        <v>1</v>
      </c>
      <c r="J13">
        <v>86</v>
      </c>
      <c r="L13" s="107">
        <v>0.6</v>
      </c>
    </row>
    <row r="14" spans="1:12" x14ac:dyDescent="0.35">
      <c r="A14" s="93">
        <f>IFERROR(VLOOKUP(B14,Pobočky!$A$1:$C$45,3,FALSE)," ")</f>
        <v>87</v>
      </c>
      <c r="B14" s="105" t="s">
        <v>67</v>
      </c>
      <c r="C14" s="93" t="str">
        <f>IFERROR(VLOOKUP(B14,Pobočky!$A$1:$C$45,2,FALSE)," ")</f>
        <v>Severovýchod</v>
      </c>
      <c r="D14" t="s">
        <v>815</v>
      </c>
      <c r="E14" t="s">
        <v>28</v>
      </c>
      <c r="F14" t="s">
        <v>146</v>
      </c>
      <c r="G1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25</v>
      </c>
      <c r="H14">
        <v>1</v>
      </c>
      <c r="I14">
        <v>1</v>
      </c>
      <c r="J14">
        <v>45</v>
      </c>
      <c r="L14" s="107">
        <v>0.6</v>
      </c>
    </row>
    <row r="15" spans="1:12" x14ac:dyDescent="0.35">
      <c r="A15" s="93">
        <f>IFERROR(VLOOKUP(B15,Pobočky!$A$1:$C$45,3,FALSE)," ")</f>
        <v>87</v>
      </c>
      <c r="B15" s="105" t="s">
        <v>67</v>
      </c>
      <c r="C15" s="93" t="str">
        <f>IFERROR(VLOOKUP(B15,Pobočky!$A$1:$C$45,2,FALSE)," ")</f>
        <v>Severovýchod</v>
      </c>
      <c r="D15" t="s">
        <v>815</v>
      </c>
      <c r="E15" t="s">
        <v>28</v>
      </c>
      <c r="F15" t="s">
        <v>149</v>
      </c>
      <c r="G1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18</v>
      </c>
      <c r="H15">
        <v>0.5</v>
      </c>
      <c r="I15">
        <v>0.5</v>
      </c>
      <c r="J15">
        <v>86</v>
      </c>
      <c r="L15" s="107">
        <v>0.6</v>
      </c>
    </row>
    <row r="16" spans="1:12" x14ac:dyDescent="0.35">
      <c r="A16" s="93">
        <f>IFERROR(VLOOKUP(B16,Pobočky!$A$1:$C$45,3,FALSE)," ")</f>
        <v>87</v>
      </c>
      <c r="B16" s="105" t="s">
        <v>67</v>
      </c>
      <c r="C16" s="93" t="str">
        <f>IFERROR(VLOOKUP(B16,Pobočky!$A$1:$C$45,2,FALSE)," ")</f>
        <v>Severovýchod</v>
      </c>
      <c r="D16" t="s">
        <v>815</v>
      </c>
      <c r="E16" t="s">
        <v>28</v>
      </c>
      <c r="F16" t="s">
        <v>155</v>
      </c>
      <c r="G1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88</v>
      </c>
      <c r="H16">
        <v>2</v>
      </c>
      <c r="I16">
        <v>2</v>
      </c>
      <c r="J16">
        <v>86</v>
      </c>
      <c r="L16" s="107">
        <v>0.6</v>
      </c>
    </row>
    <row r="17" spans="1:12" x14ac:dyDescent="0.35">
      <c r="A17" s="93">
        <f>IFERROR(VLOOKUP(B17,Pobočky!$A$1:$C$45,3,FALSE)," ")</f>
        <v>87</v>
      </c>
      <c r="B17" s="105" t="s">
        <v>67</v>
      </c>
      <c r="C17" s="93" t="str">
        <f>IFERROR(VLOOKUP(B17,Pobočky!$A$1:$C$45,2,FALSE)," ")</f>
        <v>Severovýchod</v>
      </c>
      <c r="D17" t="s">
        <v>815</v>
      </c>
      <c r="E17" t="s">
        <v>28</v>
      </c>
      <c r="F17" t="s">
        <v>155</v>
      </c>
      <c r="G1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23</v>
      </c>
      <c r="H17">
        <v>1</v>
      </c>
      <c r="I17">
        <v>1</v>
      </c>
      <c r="J17">
        <v>45</v>
      </c>
      <c r="L17" s="107">
        <v>0.6</v>
      </c>
    </row>
    <row r="18" spans="1:12" x14ac:dyDescent="0.35">
      <c r="A18" s="93">
        <f>IFERROR(VLOOKUP(B18,Pobočky!$A$1:$C$45,3,FALSE)," ")</f>
        <v>87</v>
      </c>
      <c r="B18" s="105" t="s">
        <v>67</v>
      </c>
      <c r="C18" s="93" t="str">
        <f>IFERROR(VLOOKUP(B18,Pobočky!$A$1:$C$45,2,FALSE)," ")</f>
        <v>Severovýchod</v>
      </c>
      <c r="D18" t="s">
        <v>815</v>
      </c>
      <c r="E18" t="s">
        <v>28</v>
      </c>
      <c r="F18" t="s">
        <v>158</v>
      </c>
      <c r="G1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20</v>
      </c>
      <c r="H18">
        <v>0.5</v>
      </c>
      <c r="I18">
        <v>1</v>
      </c>
      <c r="J18">
        <v>86</v>
      </c>
      <c r="L18" s="107">
        <v>0.6</v>
      </c>
    </row>
    <row r="19" spans="1:12" x14ac:dyDescent="0.35">
      <c r="A19" s="93">
        <f>IFERROR(VLOOKUP(B19,Pobočky!$A$1:$C$45,3,FALSE)," ")</f>
        <v>87</v>
      </c>
      <c r="B19" s="105" t="s">
        <v>67</v>
      </c>
      <c r="C19" s="93" t="str">
        <f>IFERROR(VLOOKUP(B19,Pobočky!$A$1:$C$45,2,FALSE)," ")</f>
        <v>Severovýchod</v>
      </c>
      <c r="D19" t="s">
        <v>815</v>
      </c>
      <c r="E19" t="s">
        <v>28</v>
      </c>
      <c r="F19" t="s">
        <v>160</v>
      </c>
      <c r="G1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51</v>
      </c>
      <c r="H19">
        <v>1</v>
      </c>
      <c r="I19">
        <v>1</v>
      </c>
      <c r="J19">
        <v>86</v>
      </c>
      <c r="L19" s="107">
        <v>0.6</v>
      </c>
    </row>
    <row r="20" spans="1:12" x14ac:dyDescent="0.35">
      <c r="A20" s="93">
        <f>IFERROR(VLOOKUP(B20,Pobočky!$A$1:$C$45,3,FALSE)," ")</f>
        <v>87</v>
      </c>
      <c r="B20" s="105" t="s">
        <v>67</v>
      </c>
      <c r="C20" s="93" t="str">
        <f>IFERROR(VLOOKUP(B20,Pobočky!$A$1:$C$45,2,FALSE)," ")</f>
        <v>Severovýchod</v>
      </c>
      <c r="D20" t="s">
        <v>815</v>
      </c>
      <c r="E20" t="s">
        <v>28</v>
      </c>
      <c r="F20" t="s">
        <v>166</v>
      </c>
      <c r="G2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12</v>
      </c>
      <c r="H20">
        <v>0.5</v>
      </c>
      <c r="I20">
        <v>0.5</v>
      </c>
      <c r="J20">
        <v>45</v>
      </c>
      <c r="L20" s="107">
        <v>0.6</v>
      </c>
    </row>
    <row r="21" spans="1:12" x14ac:dyDescent="0.35">
      <c r="A21" s="93">
        <f>IFERROR(VLOOKUP(B21,Pobočky!$A$1:$C$45,3,FALSE)," ")</f>
        <v>87</v>
      </c>
      <c r="B21" s="105" t="s">
        <v>67</v>
      </c>
      <c r="C21" s="93" t="str">
        <f>IFERROR(VLOOKUP(B21,Pobočky!$A$1:$C$45,2,FALSE)," ")</f>
        <v>Severovýchod</v>
      </c>
      <c r="D21" t="s">
        <v>815</v>
      </c>
      <c r="E21" t="s">
        <v>28</v>
      </c>
      <c r="F21" t="s">
        <v>167</v>
      </c>
      <c r="G2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40</v>
      </c>
      <c r="H21">
        <v>1</v>
      </c>
      <c r="I21">
        <v>1</v>
      </c>
      <c r="J21">
        <v>80</v>
      </c>
      <c r="L21" s="107">
        <v>0.6</v>
      </c>
    </row>
    <row r="22" spans="1:12" x14ac:dyDescent="0.35">
      <c r="A22" s="93">
        <f>IFERROR(VLOOKUP(B22,Pobočky!$A$1:$C$45,3,FALSE)," ")</f>
        <v>87</v>
      </c>
      <c r="B22" s="105" t="s">
        <v>67</v>
      </c>
      <c r="C22" s="93" t="str">
        <f>IFERROR(VLOOKUP(B22,Pobočky!$A$1:$C$45,2,FALSE)," ")</f>
        <v>Severovýchod</v>
      </c>
      <c r="D22" t="s">
        <v>815</v>
      </c>
      <c r="E22" t="s">
        <v>28</v>
      </c>
      <c r="F22" t="s">
        <v>169</v>
      </c>
      <c r="G2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20</v>
      </c>
      <c r="H22">
        <v>0.5</v>
      </c>
      <c r="I22">
        <v>0.5</v>
      </c>
      <c r="J22">
        <v>86</v>
      </c>
      <c r="L22" s="107">
        <v>0.6</v>
      </c>
    </row>
    <row r="23" spans="1:12" x14ac:dyDescent="0.35">
      <c r="A23" s="93">
        <f>IFERROR(VLOOKUP(B23,Pobočky!$A$1:$C$45,3,FALSE)," ")</f>
        <v>87</v>
      </c>
      <c r="B23" s="105" t="s">
        <v>67</v>
      </c>
      <c r="C23" s="93" t="str">
        <f>IFERROR(VLOOKUP(B23,Pobočky!$A$1:$C$45,2,FALSE)," ")</f>
        <v>Severovýchod</v>
      </c>
      <c r="D23" t="s">
        <v>815</v>
      </c>
      <c r="E23" t="s">
        <v>28</v>
      </c>
      <c r="F23" t="s">
        <v>170</v>
      </c>
      <c r="G2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13</v>
      </c>
      <c r="H23">
        <v>0.5</v>
      </c>
      <c r="I23">
        <v>0.5</v>
      </c>
      <c r="J23">
        <v>45</v>
      </c>
      <c r="L23" s="107">
        <v>0.6</v>
      </c>
    </row>
    <row r="24" spans="1:12" x14ac:dyDescent="0.35">
      <c r="A24" s="93">
        <f>IFERROR(VLOOKUP(B24,Pobočky!$A$1:$C$45,3,FALSE)," ")</f>
        <v>87</v>
      </c>
      <c r="B24" s="105" t="s">
        <v>67</v>
      </c>
      <c r="C24" s="93" t="str">
        <f>IFERROR(VLOOKUP(B24,Pobočky!$A$1:$C$45,2,FALSE)," ")</f>
        <v>Severovýchod</v>
      </c>
      <c r="D24" t="s">
        <v>815</v>
      </c>
      <c r="E24" t="s">
        <v>28</v>
      </c>
      <c r="F24" t="s">
        <v>171</v>
      </c>
      <c r="G2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5</v>
      </c>
      <c r="H24">
        <v>0.5</v>
      </c>
      <c r="I24">
        <v>0.5</v>
      </c>
      <c r="J24">
        <v>56</v>
      </c>
      <c r="L24" s="107">
        <v>0.6</v>
      </c>
    </row>
    <row r="25" spans="1:12" x14ac:dyDescent="0.35">
      <c r="A25" s="105">
        <f>IFERROR(VLOOKUP(B25,Pobočky!$A$1:$C$45,3,FALSE)," ")</f>
        <v>87</v>
      </c>
      <c r="B25" s="105" t="s">
        <v>67</v>
      </c>
      <c r="C25" s="105" t="str">
        <f>IFERROR(VLOOKUP(B25,Pobočky!$A$1:$C$45,2,FALSE)," ")</f>
        <v>Severovýchod</v>
      </c>
      <c r="D25" t="s">
        <v>815</v>
      </c>
      <c r="E25" t="s">
        <v>28</v>
      </c>
      <c r="F25" t="s">
        <v>172</v>
      </c>
      <c r="G2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21</v>
      </c>
      <c r="H25">
        <v>1</v>
      </c>
      <c r="I25">
        <v>1</v>
      </c>
      <c r="J25">
        <v>45</v>
      </c>
      <c r="L25" s="107">
        <v>0.6</v>
      </c>
    </row>
    <row r="26" spans="1:12" x14ac:dyDescent="0.35">
      <c r="A26" s="93">
        <f>IFERROR(VLOOKUP(B26,Pobočky!$A$1:$C$45,3,FALSE)," ")</f>
        <v>87</v>
      </c>
      <c r="B26" s="105" t="s">
        <v>67</v>
      </c>
      <c r="C26" s="93" t="str">
        <f>IFERROR(VLOOKUP(B26,Pobočky!$A$1:$C$45,2,FALSE)," ")</f>
        <v>Severovýchod</v>
      </c>
      <c r="D26" t="s">
        <v>815</v>
      </c>
      <c r="E26" t="s">
        <v>28</v>
      </c>
      <c r="F26" t="s">
        <v>175</v>
      </c>
      <c r="G2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48</v>
      </c>
      <c r="H26">
        <v>1</v>
      </c>
      <c r="I26">
        <v>1</v>
      </c>
      <c r="J26">
        <v>86</v>
      </c>
      <c r="L26" s="107">
        <v>0.6</v>
      </c>
    </row>
    <row r="27" spans="1:12" x14ac:dyDescent="0.35">
      <c r="A27" s="93">
        <f>IFERROR(VLOOKUP(B27,Pobočky!$A$1:$C$45,3,FALSE)," ")</f>
        <v>87</v>
      </c>
      <c r="B27" s="105" t="s">
        <v>67</v>
      </c>
      <c r="C27" s="93" t="str">
        <f>IFERROR(VLOOKUP(B27,Pobočky!$A$1:$C$45,2,FALSE)," ")</f>
        <v>Severovýchod</v>
      </c>
      <c r="D27" t="s">
        <v>815</v>
      </c>
      <c r="E27" t="s">
        <v>28</v>
      </c>
      <c r="F27" t="s">
        <v>176</v>
      </c>
      <c r="G2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15</v>
      </c>
      <c r="H27">
        <v>0.5</v>
      </c>
      <c r="I27">
        <v>0.5</v>
      </c>
      <c r="J27">
        <v>45</v>
      </c>
      <c r="L27" s="107">
        <v>0.6</v>
      </c>
    </row>
    <row r="28" spans="1:12" x14ac:dyDescent="0.35">
      <c r="A28" s="93">
        <f>IFERROR(VLOOKUP(B28,Pobočky!$A$1:$C$45,3,FALSE)," ")</f>
        <v>87</v>
      </c>
      <c r="B28" s="105" t="s">
        <v>67</v>
      </c>
      <c r="C28" s="93" t="str">
        <f>IFERROR(VLOOKUP(B28,Pobočky!$A$1:$C$45,2,FALSE)," ")</f>
        <v>Severovýchod</v>
      </c>
      <c r="D28" t="s">
        <v>818</v>
      </c>
      <c r="E28" t="s">
        <v>20</v>
      </c>
      <c r="F28" t="s">
        <v>130</v>
      </c>
      <c r="G2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2681</v>
      </c>
      <c r="H28">
        <v>57</v>
      </c>
      <c r="I28">
        <v>60</v>
      </c>
      <c r="J28">
        <v>84</v>
      </c>
      <c r="L28" s="112">
        <v>0.7</v>
      </c>
    </row>
    <row r="29" spans="1:12" x14ac:dyDescent="0.35">
      <c r="A29" s="93">
        <f>IFERROR(VLOOKUP(B29,Pobočky!$A$1:$C$45,3,FALSE)," ")</f>
        <v>87</v>
      </c>
      <c r="B29" s="105" t="s">
        <v>67</v>
      </c>
      <c r="C29" s="93" t="str">
        <f>IFERROR(VLOOKUP(B29,Pobočky!$A$1:$C$45,2,FALSE)," ")</f>
        <v>Severovýchod</v>
      </c>
      <c r="D29" t="s">
        <v>818</v>
      </c>
      <c r="E29" t="s">
        <v>20</v>
      </c>
      <c r="F29" t="s">
        <v>183</v>
      </c>
      <c r="G2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430</v>
      </c>
      <c r="H29">
        <v>16</v>
      </c>
      <c r="I29">
        <v>16</v>
      </c>
      <c r="J29">
        <v>84</v>
      </c>
      <c r="L29" s="112">
        <v>0.7</v>
      </c>
    </row>
    <row r="30" spans="1:12" x14ac:dyDescent="0.35">
      <c r="A30" s="93">
        <f>IFERROR(VLOOKUP(B30,Pobočky!$A$1:$C$45,3,FALSE)," ")</f>
        <v>87</v>
      </c>
      <c r="B30" s="105" t="s">
        <v>67</v>
      </c>
      <c r="C30" s="93" t="str">
        <f>IFERROR(VLOOKUP(B30,Pobočky!$A$1:$C$45,2,FALSE)," ")</f>
        <v>Severovýchod</v>
      </c>
      <c r="D30" t="s">
        <v>818</v>
      </c>
      <c r="E30" t="s">
        <v>20</v>
      </c>
      <c r="F30" t="s">
        <v>181</v>
      </c>
      <c r="G3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454</v>
      </c>
      <c r="H30">
        <v>18</v>
      </c>
      <c r="I30">
        <v>19</v>
      </c>
      <c r="J30">
        <v>84</v>
      </c>
      <c r="L30" s="112">
        <v>0.7</v>
      </c>
    </row>
    <row r="31" spans="1:12" x14ac:dyDescent="0.35">
      <c r="A31" s="93">
        <f>IFERROR(VLOOKUP(B31,Pobočky!$A$1:$C$45,3,FALSE)," ")</f>
        <v>87</v>
      </c>
      <c r="B31" s="105" t="s">
        <v>67</v>
      </c>
      <c r="C31" s="93" t="str">
        <f>IFERROR(VLOOKUP(B31,Pobočky!$A$1:$C$45,2,FALSE)," ")</f>
        <v>Severovýchod</v>
      </c>
      <c r="D31" t="s">
        <v>818</v>
      </c>
      <c r="E31" t="s">
        <v>20</v>
      </c>
      <c r="F31" t="s">
        <v>193</v>
      </c>
      <c r="G3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182</v>
      </c>
      <c r="H31">
        <v>7</v>
      </c>
      <c r="I31">
        <v>8</v>
      </c>
      <c r="J31">
        <v>84</v>
      </c>
      <c r="L31" s="112">
        <v>0.7</v>
      </c>
    </row>
    <row r="32" spans="1:12" x14ac:dyDescent="0.35">
      <c r="A32" s="93">
        <f>IFERROR(VLOOKUP(B32,Pobočky!$A$1:$C$45,3,FALSE)," ")</f>
        <v>87</v>
      </c>
      <c r="B32" s="105" t="s">
        <v>67</v>
      </c>
      <c r="C32" s="93" t="str">
        <f>IFERROR(VLOOKUP(B32,Pobočky!$A$1:$C$45,2,FALSE)," ")</f>
        <v>Severovýchod</v>
      </c>
      <c r="D32" t="s">
        <v>818</v>
      </c>
      <c r="E32" t="s">
        <v>20</v>
      </c>
      <c r="F32" t="s">
        <v>192</v>
      </c>
      <c r="G3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81</v>
      </c>
      <c r="H32">
        <v>3</v>
      </c>
      <c r="I32">
        <v>3</v>
      </c>
      <c r="J32">
        <v>84</v>
      </c>
      <c r="L32" s="112">
        <v>0.7</v>
      </c>
    </row>
    <row r="33" spans="1:12" x14ac:dyDescent="0.35">
      <c r="A33" s="93">
        <f>IFERROR(VLOOKUP(B33,Pobočky!$A$1:$C$45,3,FALSE)," ")</f>
        <v>87</v>
      </c>
      <c r="B33" s="105" t="s">
        <v>67</v>
      </c>
      <c r="C33" s="93" t="str">
        <f>IFERROR(VLOOKUP(B33,Pobočky!$A$1:$C$45,2,FALSE)," ")</f>
        <v>Severovýchod</v>
      </c>
      <c r="D33" t="s">
        <v>818</v>
      </c>
      <c r="E33" t="s">
        <v>20</v>
      </c>
      <c r="F33" t="s">
        <v>97</v>
      </c>
      <c r="G3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121</v>
      </c>
      <c r="H33">
        <v>4</v>
      </c>
      <c r="I33">
        <v>5</v>
      </c>
      <c r="J33">
        <v>84</v>
      </c>
      <c r="L33" s="112">
        <v>0.7</v>
      </c>
    </row>
    <row r="34" spans="1:12" x14ac:dyDescent="0.35">
      <c r="A34" s="93">
        <f>IFERROR(VLOOKUP(B34,Pobočky!$A$1:$C$45,3,FALSE)," ")</f>
        <v>87</v>
      </c>
      <c r="B34" s="105" t="s">
        <v>67</v>
      </c>
      <c r="C34" s="93" t="str">
        <f>IFERROR(VLOOKUP(B34,Pobočky!$A$1:$C$45,2,FALSE)," ")</f>
        <v>Severovýchod</v>
      </c>
      <c r="D34" t="s">
        <v>818</v>
      </c>
      <c r="E34" t="s">
        <v>20</v>
      </c>
      <c r="F34" t="s">
        <v>261</v>
      </c>
      <c r="G3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48</v>
      </c>
      <c r="H34">
        <v>1</v>
      </c>
      <c r="I34">
        <v>1</v>
      </c>
      <c r="J34">
        <v>80</v>
      </c>
      <c r="L34" s="112">
        <v>0.7</v>
      </c>
    </row>
    <row r="35" spans="1:12" x14ac:dyDescent="0.35">
      <c r="A35" s="93">
        <f>IFERROR(VLOOKUP(B35,Pobočky!$A$1:$C$45,3,FALSE)," ")</f>
        <v>87</v>
      </c>
      <c r="B35" s="105" t="s">
        <v>67</v>
      </c>
      <c r="C35" s="93" t="str">
        <f>IFERROR(VLOOKUP(B35,Pobočky!$A$1:$C$45,2,FALSE)," ")</f>
        <v>Severovýchod</v>
      </c>
      <c r="D35" t="s">
        <v>818</v>
      </c>
      <c r="E35" t="s">
        <v>20</v>
      </c>
      <c r="F35" t="s">
        <v>261</v>
      </c>
      <c r="G3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48</v>
      </c>
      <c r="H35">
        <v>1</v>
      </c>
      <c r="I35">
        <v>1</v>
      </c>
      <c r="J35">
        <v>80</v>
      </c>
      <c r="L35" s="112">
        <v>0.7</v>
      </c>
    </row>
    <row r="36" spans="1:12" x14ac:dyDescent="0.35">
      <c r="A36" s="93">
        <f>IFERROR(VLOOKUP(B36,Pobočky!$A$1:$C$45,3,FALSE)," ")</f>
        <v>87</v>
      </c>
      <c r="B36" s="105" t="s">
        <v>67</v>
      </c>
      <c r="C36" s="93" t="str">
        <f>IFERROR(VLOOKUP(B36,Pobočky!$A$1:$C$45,2,FALSE)," ")</f>
        <v>Severovýchod</v>
      </c>
      <c r="D36" t="s">
        <v>818</v>
      </c>
      <c r="E36" t="s">
        <v>22</v>
      </c>
      <c r="F36" t="s">
        <v>140</v>
      </c>
      <c r="G3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208</v>
      </c>
      <c r="H36">
        <v>4</v>
      </c>
      <c r="I36">
        <v>3</v>
      </c>
      <c r="J36">
        <v>84</v>
      </c>
      <c r="L36" s="112">
        <v>0.7</v>
      </c>
    </row>
    <row r="37" spans="1:12" x14ac:dyDescent="0.35">
      <c r="A37" s="93">
        <f>IFERROR(VLOOKUP(B37,Pobočky!$A$1:$C$45,3,FALSE)," ")</f>
        <v>87</v>
      </c>
      <c r="B37" s="105" t="s">
        <v>67</v>
      </c>
      <c r="C37" s="93" t="str">
        <f>IFERROR(VLOOKUP(B37,Pobočky!$A$1:$C$45,2,FALSE)," ")</f>
        <v>Severovýchod</v>
      </c>
      <c r="D37" t="s">
        <v>818</v>
      </c>
      <c r="E37" t="s">
        <v>22</v>
      </c>
      <c r="F37" t="s">
        <v>143</v>
      </c>
      <c r="G3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351</v>
      </c>
      <c r="H37">
        <v>11</v>
      </c>
      <c r="I37">
        <v>9</v>
      </c>
      <c r="J37">
        <v>84</v>
      </c>
      <c r="L37" s="112">
        <v>0.7</v>
      </c>
    </row>
    <row r="38" spans="1:12" x14ac:dyDescent="0.35">
      <c r="A38" s="93">
        <f>IFERROR(VLOOKUP(B38,Pobočky!$A$1:$C$45,3,FALSE)," ")</f>
        <v>87</v>
      </c>
      <c r="B38" s="105" t="s">
        <v>67</v>
      </c>
      <c r="C38" s="93" t="str">
        <f>IFERROR(VLOOKUP(B38,Pobočky!$A$1:$C$45,2,FALSE)," ")</f>
        <v>Severovýchod</v>
      </c>
      <c r="D38" t="s">
        <v>818</v>
      </c>
      <c r="E38" t="s">
        <v>22</v>
      </c>
      <c r="F38" t="s">
        <v>146</v>
      </c>
      <c r="G3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139</v>
      </c>
      <c r="H38">
        <v>3</v>
      </c>
      <c r="I38">
        <v>3.5</v>
      </c>
      <c r="J38">
        <v>84</v>
      </c>
      <c r="L38" s="112">
        <v>0.7</v>
      </c>
    </row>
    <row r="39" spans="1:12" x14ac:dyDescent="0.35">
      <c r="A39" s="93">
        <f>IFERROR(VLOOKUP(B39,Pobočky!$A$1:$C$45,3,FALSE)," ")</f>
        <v>87</v>
      </c>
      <c r="B39" s="105" t="s">
        <v>67</v>
      </c>
      <c r="C39" s="93" t="str">
        <f>IFERROR(VLOOKUP(B39,Pobočky!$A$1:$C$45,2,FALSE)," ")</f>
        <v>Severovýchod</v>
      </c>
      <c r="D39" t="s">
        <v>818</v>
      </c>
      <c r="E39" t="s">
        <v>22</v>
      </c>
      <c r="F39" t="s">
        <v>149</v>
      </c>
      <c r="G3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318</v>
      </c>
      <c r="H39">
        <v>9</v>
      </c>
      <c r="I39">
        <v>8.5</v>
      </c>
      <c r="J39">
        <v>84</v>
      </c>
      <c r="L39" s="112">
        <v>0.7</v>
      </c>
    </row>
    <row r="40" spans="1:12" x14ac:dyDescent="0.35">
      <c r="A40" s="93">
        <f>IFERROR(VLOOKUP(B40,Pobočky!$A$1:$C$45,3,FALSE)," ")</f>
        <v>87</v>
      </c>
      <c r="B40" s="105" t="s">
        <v>67</v>
      </c>
      <c r="C40" s="93" t="str">
        <f>IFERROR(VLOOKUP(B40,Pobočky!$A$1:$C$45,2,FALSE)," ")</f>
        <v>Severovýchod</v>
      </c>
      <c r="D40" t="s">
        <v>818</v>
      </c>
      <c r="E40" t="s">
        <v>22</v>
      </c>
      <c r="F40" t="s">
        <v>155</v>
      </c>
      <c r="G4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129</v>
      </c>
      <c r="H40">
        <v>3</v>
      </c>
      <c r="I40">
        <v>2.5</v>
      </c>
      <c r="J40">
        <v>84</v>
      </c>
      <c r="L40" s="112">
        <v>0.7</v>
      </c>
    </row>
    <row r="41" spans="1:12" x14ac:dyDescent="0.35">
      <c r="A41" s="93">
        <f>IFERROR(VLOOKUP(B41,Pobočky!$A$1:$C$45,3,FALSE)," ")</f>
        <v>87</v>
      </c>
      <c r="B41" s="105" t="s">
        <v>67</v>
      </c>
      <c r="C41" s="93" t="str">
        <f>IFERROR(VLOOKUP(B41,Pobočky!$A$1:$C$45,2,FALSE)," ")</f>
        <v>Severovýchod</v>
      </c>
      <c r="D41" t="s">
        <v>818</v>
      </c>
      <c r="E41" t="s">
        <v>22</v>
      </c>
      <c r="F41" t="s">
        <v>158</v>
      </c>
      <c r="G4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336</v>
      </c>
      <c r="H41">
        <v>8.5</v>
      </c>
      <c r="I41">
        <v>7</v>
      </c>
      <c r="J41">
        <v>84</v>
      </c>
      <c r="L41" s="112">
        <v>0.7</v>
      </c>
    </row>
    <row r="42" spans="1:12" x14ac:dyDescent="0.35">
      <c r="A42" s="93">
        <f>IFERROR(VLOOKUP(B42,Pobočky!$A$1:$C$45,3,FALSE)," ")</f>
        <v>87</v>
      </c>
      <c r="B42" s="105" t="s">
        <v>67</v>
      </c>
      <c r="C42" s="93" t="str">
        <f>IFERROR(VLOOKUP(B42,Pobočky!$A$1:$C$45,2,FALSE)," ")</f>
        <v>Severovýchod</v>
      </c>
      <c r="D42" t="s">
        <v>818</v>
      </c>
      <c r="E42" t="s">
        <v>22</v>
      </c>
      <c r="F42" t="s">
        <v>160</v>
      </c>
      <c r="G4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124</v>
      </c>
      <c r="H42">
        <v>2.5</v>
      </c>
      <c r="I42">
        <v>2.5</v>
      </c>
      <c r="J42">
        <v>84</v>
      </c>
      <c r="L42" s="112">
        <v>0.7</v>
      </c>
    </row>
    <row r="43" spans="1:12" x14ac:dyDescent="0.35">
      <c r="A43" s="93">
        <f>IFERROR(VLOOKUP(B43,Pobočky!$A$1:$C$45,3,FALSE)," ")</f>
        <v>87</v>
      </c>
      <c r="B43" s="105" t="s">
        <v>67</v>
      </c>
      <c r="C43" s="93" t="str">
        <f>IFERROR(VLOOKUP(B43,Pobočky!$A$1:$C$45,2,FALSE)," ")</f>
        <v>Severovýchod</v>
      </c>
      <c r="D43" t="s">
        <v>818</v>
      </c>
      <c r="E43" t="s">
        <v>22</v>
      </c>
      <c r="F43" t="s">
        <v>163</v>
      </c>
      <c r="G4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67</v>
      </c>
      <c r="H43">
        <v>1.5</v>
      </c>
      <c r="I43">
        <v>1.5</v>
      </c>
      <c r="J43">
        <v>84</v>
      </c>
      <c r="L43" s="112">
        <v>0.7</v>
      </c>
    </row>
    <row r="44" spans="1:12" x14ac:dyDescent="0.35">
      <c r="A44" s="93">
        <f>IFERROR(VLOOKUP(B44,Pobočky!$A$1:$C$45,3,FALSE)," ")</f>
        <v>87</v>
      </c>
      <c r="B44" s="105" t="s">
        <v>67</v>
      </c>
      <c r="C44" s="93" t="str">
        <f>IFERROR(VLOOKUP(B44,Pobočky!$A$1:$C$45,2,FALSE)," ")</f>
        <v>Severovýchod</v>
      </c>
      <c r="D44" t="s">
        <v>818</v>
      </c>
      <c r="E44" t="s">
        <v>22</v>
      </c>
      <c r="F44" t="s">
        <v>166</v>
      </c>
      <c r="G4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277</v>
      </c>
      <c r="H44">
        <v>6</v>
      </c>
      <c r="I44">
        <v>5.5</v>
      </c>
      <c r="J44">
        <v>84</v>
      </c>
      <c r="L44" s="112">
        <v>0.7</v>
      </c>
    </row>
    <row r="45" spans="1:12" x14ac:dyDescent="0.35">
      <c r="A45" s="93">
        <f>IFERROR(VLOOKUP(B45,Pobočky!$A$1:$C$45,3,FALSE)," ")</f>
        <v>87</v>
      </c>
      <c r="B45" s="105" t="s">
        <v>67</v>
      </c>
      <c r="C45" s="93" t="str">
        <f>IFERROR(VLOOKUP(B45,Pobočky!$A$1:$C$45,2,FALSE)," ")</f>
        <v>Severovýchod</v>
      </c>
      <c r="D45" t="s">
        <v>818</v>
      </c>
      <c r="E45" t="s">
        <v>22</v>
      </c>
      <c r="F45" t="s">
        <v>167</v>
      </c>
      <c r="G4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84</v>
      </c>
      <c r="H45">
        <v>2</v>
      </c>
      <c r="I45">
        <v>1.5</v>
      </c>
      <c r="J45">
        <v>84</v>
      </c>
      <c r="L45" s="112">
        <v>0.7</v>
      </c>
    </row>
    <row r="46" spans="1:12" x14ac:dyDescent="0.35">
      <c r="A46" s="93">
        <f>IFERROR(VLOOKUP(B46,Pobočky!$A$1:$C$45,3,FALSE)," ")</f>
        <v>87</v>
      </c>
      <c r="B46" s="105" t="s">
        <v>67</v>
      </c>
      <c r="C46" s="93" t="str">
        <f>IFERROR(VLOOKUP(B46,Pobočky!$A$1:$C$45,2,FALSE)," ")</f>
        <v>Severovýchod</v>
      </c>
      <c r="D46" t="s">
        <v>818</v>
      </c>
      <c r="E46" t="s">
        <v>22</v>
      </c>
      <c r="F46" t="s">
        <v>169</v>
      </c>
      <c r="G4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77</v>
      </c>
      <c r="H46">
        <v>2</v>
      </c>
      <c r="I46">
        <v>1</v>
      </c>
      <c r="J46">
        <v>84</v>
      </c>
      <c r="L46" s="112">
        <v>0.7</v>
      </c>
    </row>
    <row r="47" spans="1:12" x14ac:dyDescent="0.35">
      <c r="A47" s="93">
        <f>IFERROR(VLOOKUP(B47,Pobočky!$A$1:$C$45,3,FALSE)," ")</f>
        <v>87</v>
      </c>
      <c r="B47" s="105" t="s">
        <v>67</v>
      </c>
      <c r="C47" s="93" t="str">
        <f>IFERROR(VLOOKUP(B47,Pobočky!$A$1:$C$45,2,FALSE)," ")</f>
        <v>Severovýchod</v>
      </c>
      <c r="D47" t="s">
        <v>818</v>
      </c>
      <c r="E47" t="s">
        <v>22</v>
      </c>
      <c r="F47" t="s">
        <v>170</v>
      </c>
      <c r="G4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74</v>
      </c>
      <c r="H47">
        <v>1.5</v>
      </c>
      <c r="I47">
        <v>1.5</v>
      </c>
      <c r="J47">
        <v>84</v>
      </c>
      <c r="L47" s="112">
        <v>0.7</v>
      </c>
    </row>
    <row r="48" spans="1:12" x14ac:dyDescent="0.35">
      <c r="A48" s="93">
        <f>IFERROR(VLOOKUP(B48,Pobočky!$A$1:$C$45,3,FALSE)," ")</f>
        <v>87</v>
      </c>
      <c r="B48" s="105" t="s">
        <v>67</v>
      </c>
      <c r="C48" s="93" t="str">
        <f>IFERROR(VLOOKUP(B48,Pobočky!$A$1:$C$45,2,FALSE)," ")</f>
        <v>Severovýchod</v>
      </c>
      <c r="D48" t="s">
        <v>818</v>
      </c>
      <c r="E48" t="s">
        <v>22</v>
      </c>
      <c r="F48" t="s">
        <v>171</v>
      </c>
      <c r="G4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6</v>
      </c>
      <c r="H48">
        <v>0.75</v>
      </c>
      <c r="I48">
        <v>0.75</v>
      </c>
      <c r="J48">
        <v>45</v>
      </c>
      <c r="L48" s="112">
        <v>0.7</v>
      </c>
    </row>
    <row r="49" spans="1:12" x14ac:dyDescent="0.35">
      <c r="A49" s="93">
        <f>IFERROR(VLOOKUP(B49,Pobočky!$A$1:$C$45,3,FALSE)," ")</f>
        <v>87</v>
      </c>
      <c r="B49" s="105" t="s">
        <v>67</v>
      </c>
      <c r="C49" s="93" t="str">
        <f>IFERROR(VLOOKUP(B49,Pobočky!$A$1:$C$45,2,FALSE)," ")</f>
        <v>Severovýchod</v>
      </c>
      <c r="D49" t="s">
        <v>818</v>
      </c>
      <c r="E49" t="s">
        <v>22</v>
      </c>
      <c r="F49" t="s">
        <v>172</v>
      </c>
      <c r="G4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39</v>
      </c>
      <c r="H49">
        <v>1</v>
      </c>
      <c r="I49">
        <v>1</v>
      </c>
      <c r="J49">
        <v>84</v>
      </c>
      <c r="L49" s="112">
        <v>0.7</v>
      </c>
    </row>
    <row r="50" spans="1:12" x14ac:dyDescent="0.35">
      <c r="A50" s="93">
        <f>IFERROR(VLOOKUP(B50,Pobočky!$A$1:$C$45,3,FALSE)," ")</f>
        <v>87</v>
      </c>
      <c r="B50" s="105" t="s">
        <v>67</v>
      </c>
      <c r="C50" s="93" t="str">
        <f>IFERROR(VLOOKUP(B50,Pobočky!$A$1:$C$45,2,FALSE)," ")</f>
        <v>Severovýchod</v>
      </c>
      <c r="D50" t="s">
        <v>818</v>
      </c>
      <c r="E50" t="s">
        <v>22</v>
      </c>
      <c r="F50" t="s">
        <v>173</v>
      </c>
      <c r="G5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71</v>
      </c>
      <c r="H50">
        <v>2</v>
      </c>
      <c r="I50">
        <v>2</v>
      </c>
      <c r="J50">
        <v>84</v>
      </c>
      <c r="L50" s="112">
        <v>0.7</v>
      </c>
    </row>
    <row r="51" spans="1:12" x14ac:dyDescent="0.35">
      <c r="A51" s="93">
        <f>IFERROR(VLOOKUP(B51,Pobočky!$A$1:$C$45,3,FALSE)," ")</f>
        <v>87</v>
      </c>
      <c r="B51" s="105" t="s">
        <v>67</v>
      </c>
      <c r="C51" s="93" t="str">
        <f>IFERROR(VLOOKUP(B51,Pobočky!$A$1:$C$45,2,FALSE)," ")</f>
        <v>Severovýchod</v>
      </c>
      <c r="D51" t="s">
        <v>818</v>
      </c>
      <c r="E51" t="s">
        <v>22</v>
      </c>
      <c r="F51" t="s">
        <v>174</v>
      </c>
      <c r="G5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49</v>
      </c>
      <c r="H51">
        <v>1.5</v>
      </c>
      <c r="I51">
        <v>1.5</v>
      </c>
      <c r="J51">
        <v>84</v>
      </c>
      <c r="L51" s="112">
        <v>0.7</v>
      </c>
    </row>
    <row r="52" spans="1:12" x14ac:dyDescent="0.35">
      <c r="A52" s="93">
        <f>IFERROR(VLOOKUP(B52,Pobočky!$A$1:$C$45,3,FALSE)," ")</f>
        <v>87</v>
      </c>
      <c r="B52" s="105" t="s">
        <v>67</v>
      </c>
      <c r="C52" s="93" t="str">
        <f>IFERROR(VLOOKUP(B52,Pobočky!$A$1:$C$45,2,FALSE)," ")</f>
        <v>Severovýchod</v>
      </c>
      <c r="D52" t="s">
        <v>818</v>
      </c>
      <c r="E52" t="s">
        <v>22</v>
      </c>
      <c r="F52" t="s">
        <v>175</v>
      </c>
      <c r="G5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94</v>
      </c>
      <c r="H52">
        <v>2</v>
      </c>
      <c r="I52">
        <v>2</v>
      </c>
      <c r="J52">
        <v>84</v>
      </c>
      <c r="L52" s="112">
        <v>0.7</v>
      </c>
    </row>
    <row r="53" spans="1:12" x14ac:dyDescent="0.35">
      <c r="A53" s="93">
        <f>IFERROR(VLOOKUP(B53,Pobočky!$A$1:$C$45,3,FALSE)," ")</f>
        <v>87</v>
      </c>
      <c r="B53" s="105" t="s">
        <v>67</v>
      </c>
      <c r="C53" s="93" t="str">
        <f>IFERROR(VLOOKUP(B53,Pobočky!$A$1:$C$45,2,FALSE)," ")</f>
        <v>Severovýchod</v>
      </c>
      <c r="D53" t="s">
        <v>818</v>
      </c>
      <c r="E53" t="s">
        <v>22</v>
      </c>
      <c r="F53" t="s">
        <v>176</v>
      </c>
      <c r="G5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113</v>
      </c>
      <c r="H53">
        <v>2</v>
      </c>
      <c r="I53">
        <v>2</v>
      </c>
      <c r="J53">
        <v>84</v>
      </c>
      <c r="L53" s="112">
        <v>0.7</v>
      </c>
    </row>
    <row r="54" spans="1:12" x14ac:dyDescent="0.35">
      <c r="A54" s="93">
        <f>IFERROR(VLOOKUP(B54,Pobočky!$A$1:$C$45,3,FALSE)," ")</f>
        <v>87</v>
      </c>
      <c r="B54" s="105" t="s">
        <v>67</v>
      </c>
      <c r="C54" s="93" t="str">
        <f>IFERROR(VLOOKUP(B54,Pobočky!$A$1:$C$45,2,FALSE)," ")</f>
        <v>Severovýchod</v>
      </c>
      <c r="D54" s="126" t="s">
        <v>819</v>
      </c>
      <c r="G5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384</v>
      </c>
      <c r="H54">
        <v>8</v>
      </c>
      <c r="I54">
        <v>8</v>
      </c>
      <c r="J54">
        <v>80</v>
      </c>
      <c r="K54" t="s">
        <v>820</v>
      </c>
      <c r="L54" s="112">
        <v>0.8</v>
      </c>
    </row>
    <row r="55" spans="1:12" x14ac:dyDescent="0.35">
      <c r="A55" s="93">
        <f>IFERROR(VLOOKUP(B55,Pobočky!$A$1:$C$45,3,FALSE)," ")</f>
        <v>87</v>
      </c>
      <c r="B55" s="105" t="s">
        <v>67</v>
      </c>
      <c r="C55" s="93" t="str">
        <f>IFERROR(VLOOKUP(B55,Pobočky!$A$1:$C$45,2,FALSE)," ")</f>
        <v>Severovýchod</v>
      </c>
      <c r="D55" s="126" t="s">
        <v>821</v>
      </c>
      <c r="G5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252</v>
      </c>
      <c r="H55">
        <v>5</v>
      </c>
      <c r="I55">
        <v>5</v>
      </c>
      <c r="J55">
        <v>84</v>
      </c>
    </row>
    <row r="56" spans="1:12" x14ac:dyDescent="0.35">
      <c r="A56" s="93">
        <f>IFERROR(VLOOKUP(B56,Pobočky!$A$1:$C$45,3,FALSE)," ")</f>
        <v>87</v>
      </c>
      <c r="B56" s="105" t="s">
        <v>67</v>
      </c>
      <c r="C56" s="93" t="str">
        <f>IFERROR(VLOOKUP(B56,Pobočky!$A$1:$C$45,2,FALSE)," ")</f>
        <v>Severovýchod</v>
      </c>
      <c r="D56" s="126" t="s">
        <v>822</v>
      </c>
      <c r="G5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408</v>
      </c>
      <c r="H56">
        <v>4</v>
      </c>
      <c r="I56">
        <v>4</v>
      </c>
      <c r="J56">
        <v>170</v>
      </c>
      <c r="K56" t="s">
        <v>823</v>
      </c>
      <c r="L56" s="112">
        <v>0.2</v>
      </c>
    </row>
    <row r="57" spans="1:12" x14ac:dyDescent="0.35">
      <c r="A57" s="93">
        <f>IFERROR(VLOOKUP(B57,Pobočky!$A$1:$C$45,3,FALSE)," ")</f>
        <v>87</v>
      </c>
      <c r="B57" s="105" t="s">
        <v>67</v>
      </c>
      <c r="C57" s="93" t="str">
        <f>IFERROR(VLOOKUP(B57,Pobočky!$A$1:$C$45,2,FALSE)," ")</f>
        <v>Severovýchod</v>
      </c>
      <c r="D57" s="126" t="s">
        <v>822</v>
      </c>
      <c r="G5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168</v>
      </c>
      <c r="H57">
        <v>4</v>
      </c>
      <c r="I57">
        <v>4</v>
      </c>
      <c r="J57">
        <v>70</v>
      </c>
      <c r="K57" t="s">
        <v>824</v>
      </c>
      <c r="L57" s="112">
        <v>0.7</v>
      </c>
    </row>
    <row r="58" spans="1:12" x14ac:dyDescent="0.35">
      <c r="A58" s="93">
        <f>IFERROR(VLOOKUP(B58,Pobočky!$A$1:$C$45,3,FALSE)," ")</f>
        <v>87</v>
      </c>
      <c r="B58" s="105" t="s">
        <v>67</v>
      </c>
      <c r="C58" s="93" t="str">
        <f>IFERROR(VLOOKUP(B58,Pobočky!$A$1:$C$45,2,FALSE)," ")</f>
        <v>Severovýchod</v>
      </c>
      <c r="D58" s="126" t="s">
        <v>822</v>
      </c>
      <c r="G5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168</v>
      </c>
      <c r="H58">
        <v>4</v>
      </c>
      <c r="I58">
        <v>4</v>
      </c>
      <c r="J58">
        <v>70</v>
      </c>
      <c r="K58" t="s">
        <v>825</v>
      </c>
      <c r="L58" s="112">
        <v>0.1</v>
      </c>
    </row>
    <row r="59" spans="1:12" x14ac:dyDescent="0.35">
      <c r="A59" s="93">
        <f>IFERROR(VLOOKUP(B59,Pobočky!$A$1:$C$45,3,FALSE)," ")</f>
        <v>87</v>
      </c>
      <c r="B59" s="105" t="s">
        <v>67</v>
      </c>
      <c r="C59" s="93" t="str">
        <f>IFERROR(VLOOKUP(B59,Pobočky!$A$1:$C$45,2,FALSE)," ")</f>
        <v>Severovýchod</v>
      </c>
      <c r="D59" s="126" t="s">
        <v>822</v>
      </c>
      <c r="G5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84</v>
      </c>
      <c r="H59">
        <v>2</v>
      </c>
      <c r="I59">
        <v>2</v>
      </c>
      <c r="J59">
        <v>70</v>
      </c>
      <c r="K59" t="s">
        <v>826</v>
      </c>
      <c r="L59" s="112">
        <v>0.1</v>
      </c>
    </row>
    <row r="60" spans="1:12" x14ac:dyDescent="0.35">
      <c r="A60" s="93">
        <f>IFERROR(VLOOKUP(B60,Pobočky!$A$1:$C$45,3,FALSE)," ")</f>
        <v>87</v>
      </c>
      <c r="B60" s="105" t="s">
        <v>67</v>
      </c>
      <c r="C60" s="93" t="str">
        <f>IFERROR(VLOOKUP(B60,Pobočky!$A$1:$C$45,2,FALSE)," ")</f>
        <v>Severovýchod</v>
      </c>
      <c r="D60" s="126" t="s">
        <v>827</v>
      </c>
      <c r="G6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168</v>
      </c>
      <c r="H60">
        <v>4</v>
      </c>
      <c r="I60">
        <v>4</v>
      </c>
      <c r="J60">
        <v>70</v>
      </c>
      <c r="K60" t="s">
        <v>286</v>
      </c>
    </row>
    <row r="61" spans="1:12" x14ac:dyDescent="0.35">
      <c r="A61" s="93">
        <f>IFERROR(VLOOKUP(B61,Pobočky!$A$1:$C$45,3,FALSE)," ")</f>
        <v>87</v>
      </c>
      <c r="B61" s="105" t="s">
        <v>67</v>
      </c>
      <c r="C61" s="93" t="str">
        <f>IFERROR(VLOOKUP(B61,Pobočky!$A$1:$C$45,2,FALSE)," ")</f>
        <v>Severovýchod</v>
      </c>
      <c r="D61" s="126" t="s">
        <v>828</v>
      </c>
      <c r="G6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27</v>
      </c>
      <c r="H61">
        <v>1</v>
      </c>
      <c r="I61">
        <v>1</v>
      </c>
      <c r="J61">
        <v>45</v>
      </c>
      <c r="K61" t="s">
        <v>829</v>
      </c>
    </row>
    <row r="62" spans="1:12" x14ac:dyDescent="0.35">
      <c r="A62" s="93">
        <f>IFERROR(VLOOKUP(B62,Pobočky!$A$1:$C$45,3,FALSE)," ")</f>
        <v>87</v>
      </c>
      <c r="B62" s="105" t="s">
        <v>67</v>
      </c>
      <c r="C62" s="93" t="str">
        <f>IFERROR(VLOOKUP(B62,Pobočky!$A$1:$C$45,2,FALSE)," ")</f>
        <v>Severovýchod</v>
      </c>
      <c r="D62" s="126" t="s">
        <v>830</v>
      </c>
      <c r="G6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  <c r="K62" t="s">
        <v>831</v>
      </c>
      <c r="L62" s="112">
        <v>0.8</v>
      </c>
    </row>
    <row r="63" spans="1:12" x14ac:dyDescent="0.35">
      <c r="A63" s="93">
        <f>IFERROR(VLOOKUP(B63,Pobočky!$A$1:$C$45,3,FALSE)," ")</f>
        <v>87</v>
      </c>
      <c r="B63" s="105" t="s">
        <v>67</v>
      </c>
      <c r="C63" s="93" t="str">
        <f>IFERROR(VLOOKUP(B63,Pobočky!$A$1:$C$45,2,FALSE)," ")</f>
        <v>Severovýchod</v>
      </c>
      <c r="D63" s="126" t="s">
        <v>832</v>
      </c>
      <c r="G6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  <c r="K63" t="s">
        <v>833</v>
      </c>
      <c r="L63" s="112">
        <v>0.8</v>
      </c>
    </row>
    <row r="64" spans="1:12" x14ac:dyDescent="0.35">
      <c r="A64" s="93">
        <f>IFERROR(VLOOKUP(B64,Pobočky!$A$1:$C$45,3,FALSE)," ")</f>
        <v>87</v>
      </c>
      <c r="B64" s="105" t="s">
        <v>67</v>
      </c>
      <c r="C64" s="93" t="str">
        <f>IFERROR(VLOOKUP(B64,Pobočky!$A$1:$C$45,2,FALSE)," ")</f>
        <v>Severovýchod</v>
      </c>
      <c r="D64" s="126" t="s">
        <v>280</v>
      </c>
      <c r="G6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403</v>
      </c>
      <c r="H64">
        <v>8</v>
      </c>
      <c r="I64">
        <v>84</v>
      </c>
      <c r="J64">
        <v>84</v>
      </c>
    </row>
    <row r="65" spans="1:12" x14ac:dyDescent="0.35">
      <c r="A65" s="93">
        <f>IFERROR(VLOOKUP(B65,Pobočky!$A$1:$C$45,3,FALSE)," ")</f>
        <v>87</v>
      </c>
      <c r="B65" s="105" t="s">
        <v>67</v>
      </c>
      <c r="C65" s="93" t="str">
        <f>IFERROR(VLOOKUP(B65,Pobočky!$A$1:$C$45,2,FALSE)," ")</f>
        <v>Severovýchod</v>
      </c>
      <c r="D65" s="126" t="s">
        <v>807</v>
      </c>
      <c r="G6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  <c r="K65" t="s">
        <v>834</v>
      </c>
      <c r="L65" s="112">
        <v>0.1</v>
      </c>
    </row>
    <row r="66" spans="1:12" x14ac:dyDescent="0.35">
      <c r="A66" s="93">
        <f>IFERROR(VLOOKUP(B66,Pobočky!$A$1:$C$45,3,FALSE)," ")</f>
        <v>87</v>
      </c>
      <c r="B66" s="105" t="s">
        <v>67</v>
      </c>
      <c r="C66" s="93" t="str">
        <f>IFERROR(VLOOKUP(B66,Pobočky!$A$1:$C$45,2,FALSE)," ")</f>
        <v>Severovýchod</v>
      </c>
      <c r="D66" s="126" t="s">
        <v>835</v>
      </c>
      <c r="G6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  <c r="K66" t="s">
        <v>836</v>
      </c>
      <c r="L66" s="112">
        <v>0.1</v>
      </c>
    </row>
    <row r="67" spans="1:12" x14ac:dyDescent="0.35">
      <c r="A67" s="93" t="str">
        <f>IFERROR(VLOOKUP(B67,Pobočky!$A$1:$C$45,3,FALSE)," ")</f>
        <v xml:space="preserve"> </v>
      </c>
      <c r="B67" s="93"/>
      <c r="C67" s="93" t="str">
        <f>IFERROR(VLOOKUP(B67,Pobočky!$A$1:$C$45,2,FALSE)," ")</f>
        <v xml:space="preserve"> </v>
      </c>
      <c r="G6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68" spans="1:12" x14ac:dyDescent="0.35">
      <c r="A68" s="93" t="str">
        <f>IFERROR(VLOOKUP(B68,Pobočky!$A$1:$C$45,3,FALSE)," ")</f>
        <v xml:space="preserve"> </v>
      </c>
      <c r="B68" s="93"/>
      <c r="C68" s="93" t="str">
        <f>IFERROR(VLOOKUP(B68,Pobočky!$A$1:$C$45,2,FALSE)," ")</f>
        <v xml:space="preserve"> </v>
      </c>
      <c r="G6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69" spans="1:12" x14ac:dyDescent="0.35">
      <c r="A69" s="93" t="str">
        <f>IFERROR(VLOOKUP(B69,Pobočky!$A$1:$C$45,3,FALSE)," ")</f>
        <v xml:space="preserve"> </v>
      </c>
      <c r="B69" s="93"/>
      <c r="C69" s="93" t="str">
        <f>IFERROR(VLOOKUP(B69,Pobočky!$A$1:$C$45,2,FALSE)," ")</f>
        <v xml:space="preserve"> </v>
      </c>
      <c r="G6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70" spans="1:12" x14ac:dyDescent="0.35">
      <c r="A70" s="93" t="str">
        <f>IFERROR(VLOOKUP(B70,Pobočky!$A$1:$C$45,3,FALSE)," ")</f>
        <v xml:space="preserve"> </v>
      </c>
      <c r="B70" s="93"/>
      <c r="C70" s="93" t="str">
        <f>IFERROR(VLOOKUP(B70,Pobočky!$A$1:$C$45,2,FALSE)," ")</f>
        <v xml:space="preserve"> </v>
      </c>
      <c r="G7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71" spans="1:12" x14ac:dyDescent="0.35">
      <c r="A71" s="93" t="str">
        <f>IFERROR(VLOOKUP(B71,Pobočky!$A$1:$C$45,3,FALSE)," ")</f>
        <v xml:space="preserve"> </v>
      </c>
      <c r="B71" s="93"/>
      <c r="C71" s="93" t="str">
        <f>IFERROR(VLOOKUP(B71,Pobočky!$A$1:$C$45,2,FALSE)," ")</f>
        <v xml:space="preserve"> </v>
      </c>
      <c r="G7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72" spans="1:12" x14ac:dyDescent="0.35">
      <c r="A72" s="93" t="str">
        <f>IFERROR(VLOOKUP(B72,Pobočky!$A$1:$C$45,3,FALSE)," ")</f>
        <v xml:space="preserve"> </v>
      </c>
      <c r="B72" s="93"/>
      <c r="C72" s="93" t="str">
        <f>IFERROR(VLOOKUP(B72,Pobočky!$A$1:$C$45,2,FALSE)," ")</f>
        <v xml:space="preserve"> </v>
      </c>
      <c r="G7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73" spans="1:12" x14ac:dyDescent="0.35">
      <c r="A73" s="93" t="str">
        <f>IFERROR(VLOOKUP(B73,Pobočky!$A$1:$C$45,3,FALSE)," ")</f>
        <v xml:space="preserve"> </v>
      </c>
      <c r="B73" s="93"/>
      <c r="C73" s="93" t="str">
        <f>IFERROR(VLOOKUP(B73,Pobočky!$A$1:$C$45,2,FALSE)," ")</f>
        <v xml:space="preserve"> </v>
      </c>
      <c r="G7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74" spans="1:12" x14ac:dyDescent="0.35">
      <c r="A74" s="93" t="str">
        <f>IFERROR(VLOOKUP(B74,Pobočky!$A$1:$C$45,3,FALSE)," ")</f>
        <v xml:space="preserve"> </v>
      </c>
      <c r="B74" s="93"/>
      <c r="C74" s="93" t="str">
        <f>IFERROR(VLOOKUP(B74,Pobočky!$A$1:$C$45,2,FALSE)," ")</f>
        <v xml:space="preserve"> </v>
      </c>
      <c r="G7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75" spans="1:12" x14ac:dyDescent="0.35">
      <c r="A75" s="93" t="str">
        <f>IFERROR(VLOOKUP(B75,Pobočky!$A$1:$C$45,3,FALSE)," ")</f>
        <v xml:space="preserve"> </v>
      </c>
      <c r="B75" s="93"/>
      <c r="C75" s="93" t="str">
        <f>IFERROR(VLOOKUP(B75,Pobočky!$A$1:$C$45,2,FALSE)," ")</f>
        <v xml:space="preserve"> </v>
      </c>
      <c r="G7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76" spans="1:12" x14ac:dyDescent="0.35">
      <c r="A76" s="93" t="str">
        <f>IFERROR(VLOOKUP(B76,Pobočky!$A$1:$C$45,3,FALSE)," ")</f>
        <v xml:space="preserve"> </v>
      </c>
      <c r="B76" s="93"/>
      <c r="C76" s="93" t="str">
        <f>IFERROR(VLOOKUP(B76,Pobočky!$A$1:$C$45,2,FALSE)," ")</f>
        <v xml:space="preserve"> </v>
      </c>
      <c r="G7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77" spans="1:12" x14ac:dyDescent="0.35">
      <c r="A77" s="93" t="str">
        <f>IFERROR(VLOOKUP(B77,Pobočky!$A$1:$C$45,3,FALSE)," ")</f>
        <v xml:space="preserve"> </v>
      </c>
      <c r="B77" s="93"/>
      <c r="C77" s="93" t="str">
        <f>IFERROR(VLOOKUP(B77,Pobočky!$A$1:$C$45,2,FALSE)," ")</f>
        <v xml:space="preserve"> </v>
      </c>
      <c r="G7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78" spans="1:12" x14ac:dyDescent="0.35">
      <c r="A78" s="93" t="str">
        <f>IFERROR(VLOOKUP(B78,Pobočky!$A$1:$C$45,3,FALSE)," ")</f>
        <v xml:space="preserve"> </v>
      </c>
      <c r="B78" s="93"/>
      <c r="C78" s="93" t="str">
        <f>IFERROR(VLOOKUP(B78,Pobočky!$A$1:$C$45,2,FALSE)," ")</f>
        <v xml:space="preserve"> </v>
      </c>
      <c r="G7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79" spans="1:12" x14ac:dyDescent="0.35">
      <c r="A79" s="93" t="str">
        <f>IFERROR(VLOOKUP(B79,Pobočky!$A$1:$C$45,3,FALSE)," ")</f>
        <v xml:space="preserve"> </v>
      </c>
      <c r="B79" s="93"/>
      <c r="C79" s="93" t="str">
        <f>IFERROR(VLOOKUP(B79,Pobočky!$A$1:$C$45,2,FALSE)," ")</f>
        <v xml:space="preserve"> </v>
      </c>
      <c r="G7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80" spans="1:12" x14ac:dyDescent="0.35">
      <c r="A80" s="93" t="str">
        <f>IFERROR(VLOOKUP(B80,Pobočky!$A$1:$C$45,3,FALSE)," ")</f>
        <v xml:space="preserve"> </v>
      </c>
      <c r="B80" s="93"/>
      <c r="C80" s="93" t="str">
        <f>IFERROR(VLOOKUP(B80,Pobočky!$A$1:$C$45,2,FALSE)," ")</f>
        <v xml:space="preserve"> </v>
      </c>
      <c r="G8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81" spans="1:7" x14ac:dyDescent="0.35">
      <c r="A81" s="93" t="str">
        <f>IFERROR(VLOOKUP(B81,Pobočky!$A$1:$C$45,3,FALSE)," ")</f>
        <v xml:space="preserve"> </v>
      </c>
      <c r="B81" s="93"/>
      <c r="C81" s="93" t="str">
        <f>IFERROR(VLOOKUP(B81,Pobočky!$A$1:$C$45,2,FALSE)," ")</f>
        <v xml:space="preserve"> </v>
      </c>
      <c r="G8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82" spans="1:7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  <c r="G8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83" spans="1:7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  <c r="G8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84" spans="1:7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G8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85" spans="1:7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86" spans="1:7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87" spans="1:7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88" spans="1:7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89" spans="1:7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90" spans="1:7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91" spans="1:7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92" spans="1:7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93" spans="1:7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94" spans="1:7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95" spans="1:7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96" spans="1:7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411" spans="1:7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  <c r="G411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412" spans="1:7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  <c r="G412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413" spans="1:7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  <c r="G413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414" spans="1:7" x14ac:dyDescent="0.35">
      <c r="A414" s="93" t="str">
        <f>IFERROR(VLOOKUP(B414,Pobočky!$A$1:$C$45,3,FALSE)," ")</f>
        <v xml:space="preserve"> </v>
      </c>
      <c r="B414" s="93"/>
      <c r="C414" s="93" t="str">
        <f>IFERROR(VLOOKUP(B414,Pobočky!$A$1:$C$45,2,FALSE)," ")</f>
        <v xml:space="preserve"> </v>
      </c>
      <c r="G414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415" spans="1:7" x14ac:dyDescent="0.35">
      <c r="A415" s="93" t="str">
        <f>IFERROR(VLOOKUP(B415,Pobočky!$A$1:$C$45,3,FALSE)," ")</f>
        <v xml:space="preserve"> </v>
      </c>
      <c r="B415" s="93"/>
      <c r="C415" s="93" t="str">
        <f>IFERROR(VLOOKUP(B415,Pobočky!$A$1:$C$45,2,FALSE)," ")</f>
        <v xml:space="preserve"> </v>
      </c>
      <c r="G415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416" spans="1:7" x14ac:dyDescent="0.35">
      <c r="A416" s="93" t="str">
        <f>IFERROR(VLOOKUP(B416,Pobočky!$A$1:$C$45,3,FALSE)," ")</f>
        <v xml:space="preserve"> </v>
      </c>
      <c r="B416" s="93"/>
      <c r="C416" s="93" t="str">
        <f>IFERROR(VLOOKUP(B416,Pobočky!$A$1:$C$45,2,FALSE)," ")</f>
        <v xml:space="preserve"> </v>
      </c>
      <c r="G416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417" spans="1:7" x14ac:dyDescent="0.35">
      <c r="A417" s="93" t="str">
        <f>IFERROR(VLOOKUP(B417,Pobočky!$A$1:$C$45,3,FALSE)," ")</f>
        <v xml:space="preserve"> </v>
      </c>
      <c r="B417" s="93"/>
      <c r="C417" s="93" t="str">
        <f>IFERROR(VLOOKUP(B417,Pobočky!$A$1:$C$45,2,FALSE)," ")</f>
        <v xml:space="preserve"> </v>
      </c>
      <c r="G417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  <row r="418" spans="1:7" x14ac:dyDescent="0.35">
      <c r="A418" s="105" t="str">
        <f>IFERROR(VLOOKUP(B418,Pobočky!$A$1:$C$45,3,FALSE)," ")</f>
        <v xml:space="preserve"> </v>
      </c>
      <c r="B418" s="105"/>
      <c r="C418" s="105" t="str">
        <f>IFERROR(VLOOKUP(B418,Pobočky!$A$1:$C$45,2,FALSE)," ")</f>
        <v xml:space="preserve"> </v>
      </c>
      <c r="G418">
        <f>ROUND(Tabulka5789101112131415161718192021222324252627[[#This Row],[Kapacita - počet polic]]*Tabulka5789101112131415161718192021222324252627[[#This Row],[Kapacita - rozměr polic]]*IFERROR(VLOOKUP(Tabulka5789101112131415161718192021222324252627[[#This Row],[Označení]],OCHy[#All],2,FALSE),0.6),0)</f>
        <v>0</v>
      </c>
    </row>
  </sheetData>
  <dataValidations count="2">
    <dataValidation type="list" allowBlank="1" showInputMessage="1" showErrorMessage="1" sqref="L2:L418">
      <formula1>"0 %,10 %,20 %,30 %,40 %,50 %,60 %,70 %,80 %,90 %,100 %"</formula1>
    </dataValidation>
    <dataValidation type="list" allowBlank="1" showInputMessage="1" showErrorMessage="1" sqref="E2:E418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B2:B418</xm:sqref>
        </x14:dataValidation>
        <x14:dataValidation type="list" allowBlank="1" showInputMessage="1" showErrorMessage="1">
          <x14:formula1>
            <xm:f>Označení!$F$2:$F$50</xm:f>
          </x14:formula1>
          <xm:sqref>F2:F418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L419"/>
  <sheetViews>
    <sheetView topLeftCell="E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14.54296875" customWidth="1"/>
    <col min="6" max="6" width="60" bestFit="1" customWidth="1"/>
    <col min="7" max="7" width="10.54296875" customWidth="1"/>
    <col min="8" max="8" width="9.1796875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f>IFERROR(VLOOKUP(B2,Pobočky!$A$1:$C$45,3,FALSE)," ")</f>
        <v>54</v>
      </c>
      <c r="B2" s="93" t="s">
        <v>66</v>
      </c>
      <c r="C2" s="93" t="str">
        <f>IFERROR(VLOOKUP(B2,Pobočky!$A$1:$C$45,2,FALSE)," ")</f>
        <v>Severovýchod</v>
      </c>
      <c r="D2" s="93" t="s">
        <v>837</v>
      </c>
      <c r="E2" s="93" t="s">
        <v>14</v>
      </c>
      <c r="F2" t="s">
        <v>130</v>
      </c>
      <c r="G2" s="9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193</v>
      </c>
      <c r="H2" s="93">
        <v>4</v>
      </c>
      <c r="I2" s="93">
        <v>4</v>
      </c>
      <c r="J2" s="93">
        <v>86</v>
      </c>
      <c r="K2" s="93" t="s">
        <v>704</v>
      </c>
      <c r="L2" s="102">
        <v>0.7</v>
      </c>
    </row>
    <row r="3" spans="1:12" x14ac:dyDescent="0.35">
      <c r="A3" s="105">
        <f>IFERROR(VLOOKUP(B3,Pobočky!$A$1:$C$45,3,FALSE)," ")</f>
        <v>54</v>
      </c>
      <c r="B3" s="105" t="s">
        <v>66</v>
      </c>
      <c r="C3" s="105" t="str">
        <f>IFERROR(VLOOKUP(B3,Pobočky!$A$1:$C$45,2,FALSE)," ")</f>
        <v>Severovýchod</v>
      </c>
      <c r="D3" s="106" t="s">
        <v>837</v>
      </c>
      <c r="E3" s="106" t="s">
        <v>20</v>
      </c>
      <c r="F3" s="106" t="s">
        <v>130</v>
      </c>
      <c r="G3" s="10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120</v>
      </c>
      <c r="H3" s="106">
        <v>2.5</v>
      </c>
      <c r="I3" s="106">
        <v>2.5</v>
      </c>
      <c r="J3" s="106">
        <v>86</v>
      </c>
      <c r="K3" s="106" t="s">
        <v>838</v>
      </c>
      <c r="L3" s="107">
        <v>0.7</v>
      </c>
    </row>
    <row r="4" spans="1:12" x14ac:dyDescent="0.35">
      <c r="A4" s="93">
        <f>IFERROR(VLOOKUP(B4,Pobočky!$A$1:$C$45,3,FALSE)," ")</f>
        <v>54</v>
      </c>
      <c r="B4" s="105" t="s">
        <v>66</v>
      </c>
      <c r="C4" s="93" t="str">
        <f>IFERROR(VLOOKUP(B4,Pobočky!$A$1:$C$45,2,FALSE)," ")</f>
        <v>Severovýchod</v>
      </c>
      <c r="D4" t="s">
        <v>837</v>
      </c>
      <c r="E4" t="s">
        <v>14</v>
      </c>
      <c r="F4" t="s">
        <v>130</v>
      </c>
      <c r="G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1445</v>
      </c>
      <c r="H4">
        <v>30</v>
      </c>
      <c r="I4">
        <v>23.5</v>
      </c>
      <c r="J4">
        <v>86</v>
      </c>
      <c r="K4" t="s">
        <v>34</v>
      </c>
      <c r="L4" s="107">
        <v>0.7</v>
      </c>
    </row>
    <row r="5" spans="1:12" x14ac:dyDescent="0.35">
      <c r="A5" s="93">
        <f>IFERROR(VLOOKUP(B5,Pobočky!$A$1:$C$45,3,FALSE)," ")</f>
        <v>54</v>
      </c>
      <c r="B5" s="105" t="s">
        <v>66</v>
      </c>
      <c r="C5" s="93" t="str">
        <f>IFERROR(VLOOKUP(B5,Pobočky!$A$1:$C$45,2,FALSE)," ")</f>
        <v>Severovýchod</v>
      </c>
      <c r="D5" t="s">
        <v>837</v>
      </c>
      <c r="E5" t="s">
        <v>14</v>
      </c>
      <c r="F5" t="s">
        <v>130</v>
      </c>
      <c r="G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289</v>
      </c>
      <c r="H5">
        <v>6</v>
      </c>
      <c r="I5">
        <v>6</v>
      </c>
      <c r="J5">
        <v>86</v>
      </c>
      <c r="K5" t="s">
        <v>182</v>
      </c>
      <c r="L5" s="107">
        <v>0.7</v>
      </c>
    </row>
    <row r="6" spans="1:12" x14ac:dyDescent="0.35">
      <c r="A6" s="93">
        <f>IFERROR(VLOOKUP(B6,Pobočky!$A$1:$C$45,3,FALSE)," ")</f>
        <v>54</v>
      </c>
      <c r="B6" s="105" t="s">
        <v>66</v>
      </c>
      <c r="C6" s="93" t="str">
        <f>IFERROR(VLOOKUP(B6,Pobočky!$A$1:$C$45,2,FALSE)," ")</f>
        <v>Severovýchod</v>
      </c>
      <c r="D6" t="s">
        <v>837</v>
      </c>
      <c r="E6" t="s">
        <v>14</v>
      </c>
      <c r="F6" t="s">
        <v>130</v>
      </c>
      <c r="G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867</v>
      </c>
      <c r="H6">
        <v>18</v>
      </c>
      <c r="I6">
        <v>18</v>
      </c>
      <c r="J6">
        <v>86</v>
      </c>
      <c r="K6" t="s">
        <v>184</v>
      </c>
      <c r="L6" s="107">
        <v>0.7</v>
      </c>
    </row>
    <row r="7" spans="1:12" x14ac:dyDescent="0.35">
      <c r="A7" s="93">
        <f>IFERROR(VLOOKUP(B7,Pobočky!$A$1:$C$45,3,FALSE)," ")</f>
        <v>54</v>
      </c>
      <c r="B7" s="105" t="s">
        <v>66</v>
      </c>
      <c r="C7" s="93" t="str">
        <f>IFERROR(VLOOKUP(B7,Pobočky!$A$1:$C$45,2,FALSE)," ")</f>
        <v>Severovýchod</v>
      </c>
      <c r="D7" t="s">
        <v>837</v>
      </c>
      <c r="E7" t="s">
        <v>14</v>
      </c>
      <c r="F7" t="s">
        <v>130</v>
      </c>
      <c r="G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101</v>
      </c>
      <c r="H7">
        <v>6</v>
      </c>
      <c r="I7">
        <v>6</v>
      </c>
      <c r="J7">
        <v>30</v>
      </c>
      <c r="K7" t="s">
        <v>184</v>
      </c>
      <c r="L7" s="107">
        <v>0.7</v>
      </c>
    </row>
    <row r="8" spans="1:12" x14ac:dyDescent="0.35">
      <c r="A8" s="93">
        <f>IFERROR(VLOOKUP(B8,Pobočky!$A$1:$C$45,3,FALSE)," ")</f>
        <v>54</v>
      </c>
      <c r="B8" s="105" t="s">
        <v>66</v>
      </c>
      <c r="C8" s="93" t="str">
        <f>IFERROR(VLOOKUP(B8,Pobočky!$A$1:$C$45,2,FALSE)," ")</f>
        <v>Severovýchod</v>
      </c>
      <c r="D8" t="s">
        <v>837</v>
      </c>
      <c r="E8" t="s">
        <v>14</v>
      </c>
      <c r="F8" t="s">
        <v>190</v>
      </c>
      <c r="G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133</v>
      </c>
      <c r="H8">
        <v>2.5</v>
      </c>
      <c r="I8">
        <v>3</v>
      </c>
      <c r="J8">
        <v>86</v>
      </c>
      <c r="L8" s="107">
        <v>0.7</v>
      </c>
    </row>
    <row r="9" spans="1:12" x14ac:dyDescent="0.35">
      <c r="A9" s="93">
        <f>IFERROR(VLOOKUP(B9,Pobočky!$A$1:$C$45,3,FALSE)," ")</f>
        <v>54</v>
      </c>
      <c r="B9" s="105" t="s">
        <v>66</v>
      </c>
      <c r="C9" s="93" t="str">
        <f>IFERROR(VLOOKUP(B9,Pobočky!$A$1:$C$45,2,FALSE)," ")</f>
        <v>Severovýchod</v>
      </c>
      <c r="D9" t="s">
        <v>837</v>
      </c>
      <c r="E9" t="s">
        <v>14</v>
      </c>
      <c r="F9" t="s">
        <v>188</v>
      </c>
      <c r="G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289</v>
      </c>
      <c r="H9">
        <v>8</v>
      </c>
      <c r="I9">
        <v>8</v>
      </c>
      <c r="J9">
        <v>86</v>
      </c>
      <c r="K9" t="s">
        <v>706</v>
      </c>
      <c r="L9" s="107">
        <v>0.7</v>
      </c>
    </row>
    <row r="10" spans="1:12" x14ac:dyDescent="0.35">
      <c r="A10" s="93">
        <f>IFERROR(VLOOKUP(B10,Pobočky!$A$1:$C$45,3,FALSE)," ")</f>
        <v>54</v>
      </c>
      <c r="B10" s="105" t="s">
        <v>66</v>
      </c>
      <c r="C10" s="93" t="str">
        <f>IFERROR(VLOOKUP(B10,Pobočky!$A$1:$C$45,2,FALSE)," ")</f>
        <v>Severovýchod</v>
      </c>
      <c r="D10" t="s">
        <v>837</v>
      </c>
      <c r="E10" t="s">
        <v>14</v>
      </c>
      <c r="F10" t="s">
        <v>193</v>
      </c>
      <c r="G1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240</v>
      </c>
      <c r="H10">
        <v>9</v>
      </c>
      <c r="I10">
        <v>8</v>
      </c>
      <c r="J10">
        <v>86</v>
      </c>
      <c r="L10" s="107">
        <v>0.7</v>
      </c>
    </row>
    <row r="11" spans="1:12" x14ac:dyDescent="0.35">
      <c r="A11" s="93">
        <f>IFERROR(VLOOKUP(B11,Pobočky!$A$1:$C$45,3,FALSE)," ")</f>
        <v>54</v>
      </c>
      <c r="B11" s="105" t="s">
        <v>66</v>
      </c>
      <c r="C11" s="93" t="str">
        <f>IFERROR(VLOOKUP(B11,Pobočky!$A$1:$C$45,2,FALSE)," ")</f>
        <v>Severovýchod</v>
      </c>
      <c r="D11" t="s">
        <v>837</v>
      </c>
      <c r="E11" t="s">
        <v>14</v>
      </c>
      <c r="F11" t="s">
        <v>192</v>
      </c>
      <c r="G1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55</v>
      </c>
      <c r="H11">
        <v>2</v>
      </c>
      <c r="I11">
        <v>3</v>
      </c>
      <c r="J11">
        <v>86</v>
      </c>
      <c r="L11" s="107">
        <v>0.7</v>
      </c>
    </row>
    <row r="12" spans="1:12" x14ac:dyDescent="0.35">
      <c r="A12" s="93">
        <f>IFERROR(VLOOKUP(B12,Pobočky!$A$1:$C$45,3,FALSE)," ")</f>
        <v>54</v>
      </c>
      <c r="B12" s="105" t="s">
        <v>66</v>
      </c>
      <c r="C12" s="93" t="str">
        <f>IFERROR(VLOOKUP(B12,Pobočky!$A$1:$C$45,2,FALSE)," ")</f>
        <v>Severovýchod</v>
      </c>
      <c r="D12" t="s">
        <v>837</v>
      </c>
      <c r="E12" t="s">
        <v>14</v>
      </c>
      <c r="G1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  <c r="K12" t="s">
        <v>839</v>
      </c>
      <c r="L12" s="112">
        <v>0.8</v>
      </c>
    </row>
    <row r="13" spans="1:12" x14ac:dyDescent="0.35">
      <c r="A13" s="93">
        <f>IFERROR(VLOOKUP(B13,Pobočky!$A$1:$C$45,3,FALSE)," ")</f>
        <v>54</v>
      </c>
      <c r="B13" s="105" t="s">
        <v>66</v>
      </c>
      <c r="C13" s="93" t="str">
        <f>IFERROR(VLOOKUP(B13,Pobočky!$A$1:$C$45,2,FALSE)," ")</f>
        <v>Severovýchod</v>
      </c>
      <c r="D13" t="s">
        <v>837</v>
      </c>
      <c r="E13" t="s">
        <v>14</v>
      </c>
      <c r="F13" t="s">
        <v>261</v>
      </c>
      <c r="G1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181</v>
      </c>
      <c r="H13">
        <v>3.5</v>
      </c>
      <c r="I13">
        <v>3</v>
      </c>
      <c r="J13">
        <v>86</v>
      </c>
      <c r="K13" t="s">
        <v>840</v>
      </c>
      <c r="L13" s="112">
        <v>0.7</v>
      </c>
    </row>
    <row r="14" spans="1:12" x14ac:dyDescent="0.35">
      <c r="A14" s="93">
        <f>IFERROR(VLOOKUP(B14,Pobočky!$A$1:$C$45,3,FALSE)," ")</f>
        <v>54</v>
      </c>
      <c r="B14" s="105" t="s">
        <v>66</v>
      </c>
      <c r="C14" s="93" t="str">
        <f>IFERROR(VLOOKUP(B14,Pobočky!$A$1:$C$45,2,FALSE)," ")</f>
        <v>Severovýchod</v>
      </c>
      <c r="D14" t="s">
        <v>837</v>
      </c>
      <c r="E14" t="s">
        <v>14</v>
      </c>
      <c r="F14" t="s">
        <v>97</v>
      </c>
      <c r="G1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186</v>
      </c>
      <c r="H14">
        <v>6</v>
      </c>
      <c r="I14">
        <v>6</v>
      </c>
      <c r="J14">
        <v>86</v>
      </c>
      <c r="K14" t="s">
        <v>841</v>
      </c>
      <c r="L14" s="112">
        <v>0.7</v>
      </c>
    </row>
    <row r="15" spans="1:12" x14ac:dyDescent="0.35">
      <c r="A15" s="93">
        <f>IFERROR(VLOOKUP(B15,Pobočky!$A$1:$C$45,3,FALSE)," ")</f>
        <v>54</v>
      </c>
      <c r="B15" s="105" t="s">
        <v>66</v>
      </c>
      <c r="C15" s="93" t="str">
        <f>IFERROR(VLOOKUP(B15,Pobočky!$A$1:$C$45,2,FALSE)," ")</f>
        <v>Severovýchod</v>
      </c>
      <c r="D15" t="s">
        <v>842</v>
      </c>
      <c r="E15" t="s">
        <v>20</v>
      </c>
      <c r="F15" t="s">
        <v>130</v>
      </c>
      <c r="G1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4045</v>
      </c>
      <c r="H15">
        <v>84</v>
      </c>
      <c r="I15">
        <v>84</v>
      </c>
      <c r="J15">
        <v>86</v>
      </c>
      <c r="L15" s="112">
        <v>0.7</v>
      </c>
    </row>
    <row r="16" spans="1:12" x14ac:dyDescent="0.35">
      <c r="A16" s="93">
        <f>IFERROR(VLOOKUP(B16,Pobočky!$A$1:$C$45,3,FALSE)," ")</f>
        <v>54</v>
      </c>
      <c r="B16" s="105" t="s">
        <v>66</v>
      </c>
      <c r="C16" s="93" t="str">
        <f>IFERROR(VLOOKUP(B16,Pobočky!$A$1:$C$45,2,FALSE)," ")</f>
        <v>Severovýchod</v>
      </c>
      <c r="D16" t="s">
        <v>842</v>
      </c>
      <c r="E16" t="s">
        <v>20</v>
      </c>
      <c r="F16" t="s">
        <v>130</v>
      </c>
      <c r="G1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403</v>
      </c>
      <c r="H16">
        <v>24</v>
      </c>
      <c r="I16">
        <v>24</v>
      </c>
      <c r="J16">
        <v>30</v>
      </c>
      <c r="L16" s="112">
        <v>0.7</v>
      </c>
    </row>
    <row r="17" spans="1:12" x14ac:dyDescent="0.35">
      <c r="A17" s="93">
        <f>IFERROR(VLOOKUP(B17,Pobočky!$A$1:$C$45,3,FALSE)," ")</f>
        <v>54</v>
      </c>
      <c r="B17" s="105" t="s">
        <v>66</v>
      </c>
      <c r="C17" s="93" t="str">
        <f>IFERROR(VLOOKUP(B17,Pobočky!$A$1:$C$45,2,FALSE)," ")</f>
        <v>Severovýchod</v>
      </c>
      <c r="D17" t="s">
        <v>842</v>
      </c>
      <c r="E17" t="s">
        <v>20</v>
      </c>
      <c r="F17" t="s">
        <v>130</v>
      </c>
      <c r="G1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202</v>
      </c>
      <c r="H17">
        <v>6</v>
      </c>
      <c r="I17">
        <v>6</v>
      </c>
      <c r="J17">
        <v>60</v>
      </c>
      <c r="L17" s="112">
        <v>0.7</v>
      </c>
    </row>
    <row r="18" spans="1:12" x14ac:dyDescent="0.35">
      <c r="A18" s="93">
        <f>IFERROR(VLOOKUP(B18,Pobočky!$A$1:$C$45,3,FALSE)," ")</f>
        <v>54</v>
      </c>
      <c r="B18" s="105" t="s">
        <v>66</v>
      </c>
      <c r="C18" s="93" t="str">
        <f>IFERROR(VLOOKUP(B18,Pobočky!$A$1:$C$45,2,FALSE)," ")</f>
        <v>Severovýchod</v>
      </c>
      <c r="D18" t="s">
        <v>842</v>
      </c>
      <c r="E18" t="s">
        <v>20</v>
      </c>
      <c r="F18" t="s">
        <v>183</v>
      </c>
      <c r="G1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660</v>
      </c>
      <c r="H18">
        <v>24</v>
      </c>
      <c r="I18">
        <v>24</v>
      </c>
      <c r="J18">
        <v>86</v>
      </c>
      <c r="K18" t="s">
        <v>843</v>
      </c>
      <c r="L18" s="112">
        <v>0.7</v>
      </c>
    </row>
    <row r="19" spans="1:12" x14ac:dyDescent="0.35">
      <c r="A19" s="93">
        <f>IFERROR(VLOOKUP(B19,Pobočky!$A$1:$C$45,3,FALSE)," ")</f>
        <v>54</v>
      </c>
      <c r="B19" s="105" t="s">
        <v>66</v>
      </c>
      <c r="C19" s="93" t="str">
        <f>IFERROR(VLOOKUP(B19,Pobočky!$A$1:$C$45,2,FALSE)," ")</f>
        <v>Severovýchod</v>
      </c>
      <c r="D19" t="s">
        <v>842</v>
      </c>
      <c r="E19" t="s">
        <v>20</v>
      </c>
      <c r="F19" t="s">
        <v>181</v>
      </c>
      <c r="G1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774</v>
      </c>
      <c r="H19">
        <v>30</v>
      </c>
      <c r="I19">
        <v>60</v>
      </c>
      <c r="J19">
        <v>86</v>
      </c>
      <c r="K19" t="s">
        <v>844</v>
      </c>
      <c r="L19" s="112">
        <v>0.7</v>
      </c>
    </row>
    <row r="20" spans="1:12" x14ac:dyDescent="0.35">
      <c r="A20" s="93">
        <f>IFERROR(VLOOKUP(B20,Pobočky!$A$1:$C$45,3,FALSE)," ")</f>
        <v>54</v>
      </c>
      <c r="B20" s="105" t="s">
        <v>66</v>
      </c>
      <c r="C20" s="93" t="str">
        <f>IFERROR(VLOOKUP(B20,Pobočky!$A$1:$C$45,2,FALSE)," ")</f>
        <v>Severovýchod</v>
      </c>
      <c r="D20" t="s">
        <v>842</v>
      </c>
      <c r="E20" t="s">
        <v>20</v>
      </c>
      <c r="F20" t="s">
        <v>180</v>
      </c>
      <c r="G2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310</v>
      </c>
      <c r="H20">
        <v>12</v>
      </c>
      <c r="I20">
        <v>12</v>
      </c>
      <c r="J20">
        <v>86</v>
      </c>
      <c r="L20" s="112">
        <v>0.7</v>
      </c>
    </row>
    <row r="21" spans="1:12" x14ac:dyDescent="0.35">
      <c r="A21" s="93">
        <f>IFERROR(VLOOKUP(B21,Pobočky!$A$1:$C$45,3,FALSE)," ")</f>
        <v>54</v>
      </c>
      <c r="B21" s="105" t="s">
        <v>66</v>
      </c>
      <c r="C21" s="93" t="str">
        <f>IFERROR(VLOOKUP(B21,Pobočky!$A$1:$C$45,2,FALSE)," ")</f>
        <v>Severovýchod</v>
      </c>
      <c r="D21" t="s">
        <v>842</v>
      </c>
      <c r="E21" t="s">
        <v>20</v>
      </c>
      <c r="F21" t="s">
        <v>192</v>
      </c>
      <c r="G2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165</v>
      </c>
      <c r="H21">
        <v>6</v>
      </c>
      <c r="I21">
        <v>6</v>
      </c>
      <c r="J21">
        <v>86</v>
      </c>
      <c r="L21" s="112">
        <v>0.7</v>
      </c>
    </row>
    <row r="22" spans="1:12" x14ac:dyDescent="0.35">
      <c r="A22" s="93">
        <f>IFERROR(VLOOKUP(B22,Pobočky!$A$1:$C$45,3,FALSE)," ")</f>
        <v>54</v>
      </c>
      <c r="B22" s="105" t="s">
        <v>66</v>
      </c>
      <c r="C22" s="93" t="str">
        <f>IFERROR(VLOOKUP(B22,Pobočky!$A$1:$C$45,2,FALSE)," ")</f>
        <v>Severovýchod</v>
      </c>
      <c r="D22" t="s">
        <v>842</v>
      </c>
      <c r="E22" t="s">
        <v>20</v>
      </c>
      <c r="F22" t="s">
        <v>192</v>
      </c>
      <c r="G2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48</v>
      </c>
      <c r="H22">
        <v>5</v>
      </c>
      <c r="I22">
        <v>5</v>
      </c>
      <c r="J22">
        <v>30</v>
      </c>
      <c r="L22" s="112">
        <v>0.7</v>
      </c>
    </row>
    <row r="23" spans="1:12" x14ac:dyDescent="0.35">
      <c r="A23" s="105">
        <f>IFERROR(VLOOKUP(B23,Pobočky!$A$1:$C$45,3,FALSE)," ")</f>
        <v>54</v>
      </c>
      <c r="B23" s="105" t="s">
        <v>66</v>
      </c>
      <c r="C23" s="105" t="str">
        <f>IFERROR(VLOOKUP(B23,Pobočky!$A$1:$C$45,2,FALSE)," ")</f>
        <v>Severovýchod</v>
      </c>
      <c r="D23" t="s">
        <v>842</v>
      </c>
      <c r="E23" t="s">
        <v>20</v>
      </c>
      <c r="F23" t="s">
        <v>193</v>
      </c>
      <c r="G2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320</v>
      </c>
      <c r="H23">
        <v>12</v>
      </c>
      <c r="I23">
        <v>12</v>
      </c>
      <c r="J23">
        <v>86</v>
      </c>
      <c r="L23" s="112">
        <v>0.7</v>
      </c>
    </row>
    <row r="24" spans="1:12" x14ac:dyDescent="0.35">
      <c r="A24" s="93">
        <f>IFERROR(VLOOKUP(B24,Pobočky!$A$1:$C$45,3,FALSE)," ")</f>
        <v>54</v>
      </c>
      <c r="B24" s="105" t="s">
        <v>66</v>
      </c>
      <c r="C24" s="93" t="str">
        <f>IFERROR(VLOOKUP(B24,Pobočky!$A$1:$C$45,2,FALSE)," ")</f>
        <v>Severovýchod</v>
      </c>
      <c r="D24" t="s">
        <v>842</v>
      </c>
      <c r="E24" t="s">
        <v>20</v>
      </c>
      <c r="F24" t="s">
        <v>193</v>
      </c>
      <c r="G2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56</v>
      </c>
      <c r="H24">
        <v>6</v>
      </c>
      <c r="I24">
        <v>6</v>
      </c>
      <c r="J24">
        <v>30</v>
      </c>
      <c r="L24" s="112">
        <v>0.7</v>
      </c>
    </row>
    <row r="25" spans="1:12" x14ac:dyDescent="0.35">
      <c r="A25" s="93">
        <f>IFERROR(VLOOKUP(B25,Pobočky!$A$1:$C$45,3,FALSE)," ")</f>
        <v>54</v>
      </c>
      <c r="B25" s="105" t="s">
        <v>66</v>
      </c>
      <c r="C25" s="93" t="str">
        <f>IFERROR(VLOOKUP(B25,Pobočky!$A$1:$C$45,2,FALSE)," ")</f>
        <v>Severovýchod</v>
      </c>
      <c r="D25" t="s">
        <v>842</v>
      </c>
      <c r="E25" t="s">
        <v>20</v>
      </c>
      <c r="F25" t="s">
        <v>185</v>
      </c>
      <c r="G2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201</v>
      </c>
      <c r="H25">
        <v>6</v>
      </c>
      <c r="I25">
        <v>6</v>
      </c>
      <c r="J25">
        <v>86</v>
      </c>
      <c r="L25" s="112">
        <v>0.7</v>
      </c>
    </row>
    <row r="26" spans="1:12" x14ac:dyDescent="0.35">
      <c r="A26" s="93">
        <f>IFERROR(VLOOKUP(B26,Pobočky!$A$1:$C$45,3,FALSE)," ")</f>
        <v>54</v>
      </c>
      <c r="B26" s="105" t="s">
        <v>66</v>
      </c>
      <c r="C26" s="93" t="str">
        <f>IFERROR(VLOOKUP(B26,Pobočky!$A$1:$C$45,2,FALSE)," ")</f>
        <v>Severovýchod</v>
      </c>
      <c r="D26" t="s">
        <v>842</v>
      </c>
      <c r="E26" t="s">
        <v>20</v>
      </c>
      <c r="F26" t="s">
        <v>185</v>
      </c>
      <c r="G2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70</v>
      </c>
      <c r="H26">
        <v>6</v>
      </c>
      <c r="I26">
        <v>6</v>
      </c>
      <c r="J26">
        <v>30</v>
      </c>
      <c r="L26" s="112">
        <v>0.7</v>
      </c>
    </row>
    <row r="27" spans="1:12" x14ac:dyDescent="0.35">
      <c r="A27" s="93">
        <f>IFERROR(VLOOKUP(B27,Pobočky!$A$1:$C$45,3,FALSE)," ")</f>
        <v>54</v>
      </c>
      <c r="B27" s="105" t="s">
        <v>66</v>
      </c>
      <c r="C27" s="93" t="str">
        <f>IFERROR(VLOOKUP(B27,Pobočky!$A$1:$C$45,2,FALSE)," ")</f>
        <v>Severovýchod</v>
      </c>
      <c r="D27" t="s">
        <v>842</v>
      </c>
      <c r="E27" t="s">
        <v>20</v>
      </c>
      <c r="F27" t="s">
        <v>97</v>
      </c>
      <c r="G2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325</v>
      </c>
      <c r="H27">
        <v>10.5</v>
      </c>
      <c r="I27">
        <v>10.5</v>
      </c>
      <c r="J27">
        <v>86</v>
      </c>
      <c r="L27" s="112">
        <v>0.7</v>
      </c>
    </row>
    <row r="28" spans="1:12" x14ac:dyDescent="0.35">
      <c r="A28" s="93">
        <f>IFERROR(VLOOKUP(B28,Pobočky!$A$1:$C$45,3,FALSE)," ")</f>
        <v>54</v>
      </c>
      <c r="B28" s="105" t="s">
        <v>66</v>
      </c>
      <c r="C28" s="93" t="str">
        <f>IFERROR(VLOOKUP(B28,Pobočky!$A$1:$C$45,2,FALSE)," ")</f>
        <v>Severovýchod</v>
      </c>
      <c r="D28" t="s">
        <v>845</v>
      </c>
      <c r="E28" t="s">
        <v>20</v>
      </c>
      <c r="G2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155</v>
      </c>
      <c r="H28">
        <v>3</v>
      </c>
      <c r="I28">
        <v>3</v>
      </c>
      <c r="J28">
        <v>86</v>
      </c>
      <c r="K28" t="s">
        <v>846</v>
      </c>
      <c r="L28" s="112">
        <v>0.8</v>
      </c>
    </row>
    <row r="29" spans="1:12" x14ac:dyDescent="0.35">
      <c r="A29" s="93">
        <f>IFERROR(VLOOKUP(B29,Pobočky!$A$1:$C$45,3,FALSE)," ")</f>
        <v>54</v>
      </c>
      <c r="B29" s="105" t="s">
        <v>66</v>
      </c>
      <c r="C29" s="93" t="str">
        <f>IFERROR(VLOOKUP(B29,Pobočky!$A$1:$C$45,2,FALSE)," ")</f>
        <v>Severovýchod</v>
      </c>
      <c r="D29" t="s">
        <v>847</v>
      </c>
      <c r="E29" t="s">
        <v>20</v>
      </c>
      <c r="G2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324</v>
      </c>
      <c r="H29">
        <v>18</v>
      </c>
      <c r="I29">
        <v>18</v>
      </c>
      <c r="J29">
        <v>30</v>
      </c>
      <c r="K29" t="s">
        <v>848</v>
      </c>
      <c r="L29" s="112">
        <v>0.8</v>
      </c>
    </row>
    <row r="30" spans="1:12" x14ac:dyDescent="0.35">
      <c r="A30" s="93">
        <f>IFERROR(VLOOKUP(B30,Pobočky!$A$1:$C$45,3,FALSE)," ")</f>
        <v>54</v>
      </c>
      <c r="B30" s="105" t="s">
        <v>66</v>
      </c>
      <c r="C30" s="93" t="str">
        <f>IFERROR(VLOOKUP(B30,Pobočky!$A$1:$C$45,2,FALSE)," ")</f>
        <v>Severovýchod</v>
      </c>
      <c r="D30" t="s">
        <v>849</v>
      </c>
      <c r="E30" t="s">
        <v>22</v>
      </c>
      <c r="F30" t="s">
        <v>167</v>
      </c>
      <c r="G3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215</v>
      </c>
      <c r="H30">
        <v>5</v>
      </c>
      <c r="I30">
        <v>5</v>
      </c>
      <c r="J30">
        <v>86</v>
      </c>
      <c r="K30" t="s">
        <v>850</v>
      </c>
      <c r="L30" s="112">
        <v>0.7</v>
      </c>
    </row>
    <row r="31" spans="1:12" x14ac:dyDescent="0.35">
      <c r="A31" s="93">
        <f>IFERROR(VLOOKUP(B31,Pobočky!$A$1:$C$45,3,FALSE)," ")</f>
        <v>54</v>
      </c>
      <c r="B31" s="105" t="s">
        <v>66</v>
      </c>
      <c r="C31" s="93" t="str">
        <f>IFERROR(VLOOKUP(B31,Pobočky!$A$1:$C$45,2,FALSE)," ")</f>
        <v>Severovýchod</v>
      </c>
      <c r="D31" t="s">
        <v>849</v>
      </c>
      <c r="E31" t="s">
        <v>22</v>
      </c>
      <c r="F31" t="s">
        <v>170</v>
      </c>
      <c r="G3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203</v>
      </c>
      <c r="H31">
        <v>4</v>
      </c>
      <c r="I31">
        <v>4</v>
      </c>
      <c r="J31">
        <v>86</v>
      </c>
      <c r="K31" t="s">
        <v>850</v>
      </c>
      <c r="L31" s="112">
        <v>0.7</v>
      </c>
    </row>
    <row r="32" spans="1:12" x14ac:dyDescent="0.35">
      <c r="A32" s="93">
        <f>IFERROR(VLOOKUP(B32,Pobočky!$A$1:$C$45,3,FALSE)," ")</f>
        <v>54</v>
      </c>
      <c r="B32" s="105" t="s">
        <v>66</v>
      </c>
      <c r="C32" s="93" t="str">
        <f>IFERROR(VLOOKUP(B32,Pobočky!$A$1:$C$45,2,FALSE)," ")</f>
        <v>Severovýchod</v>
      </c>
      <c r="D32" t="s">
        <v>849</v>
      </c>
      <c r="E32" t="s">
        <v>22</v>
      </c>
      <c r="F32" t="s">
        <v>174</v>
      </c>
      <c r="G3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134</v>
      </c>
      <c r="H32">
        <v>4</v>
      </c>
      <c r="I32">
        <v>4</v>
      </c>
      <c r="J32">
        <v>86</v>
      </c>
      <c r="K32" t="s">
        <v>850</v>
      </c>
      <c r="L32" s="112">
        <v>0.7</v>
      </c>
    </row>
    <row r="33" spans="1:12" x14ac:dyDescent="0.35">
      <c r="A33" s="93">
        <f>IFERROR(VLOOKUP(B33,Pobočky!$A$1:$C$45,3,FALSE)," ")</f>
        <v>54</v>
      </c>
      <c r="B33" s="105" t="s">
        <v>66</v>
      </c>
      <c r="C33" s="93" t="str">
        <f>IFERROR(VLOOKUP(B33,Pobočky!$A$1:$C$45,2,FALSE)," ")</f>
        <v>Severovýchod</v>
      </c>
      <c r="D33" t="s">
        <v>849</v>
      </c>
      <c r="E33" t="s">
        <v>22</v>
      </c>
      <c r="F33" t="s">
        <v>175</v>
      </c>
      <c r="G3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385</v>
      </c>
      <c r="H33">
        <v>8</v>
      </c>
      <c r="I33">
        <v>8</v>
      </c>
      <c r="J33">
        <v>86</v>
      </c>
      <c r="K33" t="s">
        <v>851</v>
      </c>
      <c r="L33" s="112">
        <v>0.7</v>
      </c>
    </row>
    <row r="34" spans="1:12" x14ac:dyDescent="0.35">
      <c r="A34" s="93">
        <f>IFERROR(VLOOKUP(B34,Pobočky!$A$1:$C$45,3,FALSE)," ")</f>
        <v>54</v>
      </c>
      <c r="B34" s="105" t="s">
        <v>66</v>
      </c>
      <c r="C34" s="93" t="str">
        <f>IFERROR(VLOOKUP(B34,Pobočky!$A$1:$C$45,2,FALSE)," ")</f>
        <v>Severovýchod</v>
      </c>
      <c r="D34" t="s">
        <v>849</v>
      </c>
      <c r="E34" t="s">
        <v>22</v>
      </c>
      <c r="F34" t="s">
        <v>172</v>
      </c>
      <c r="G3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356</v>
      </c>
      <c r="H34">
        <v>9</v>
      </c>
      <c r="I34">
        <v>9</v>
      </c>
      <c r="J34">
        <v>86</v>
      </c>
      <c r="K34" t="s">
        <v>850</v>
      </c>
      <c r="L34" s="112">
        <v>0.7</v>
      </c>
    </row>
    <row r="35" spans="1:12" x14ac:dyDescent="0.35">
      <c r="A35" s="93">
        <f>IFERROR(VLOOKUP(B35,Pobočky!$A$1:$C$45,3,FALSE)," ")</f>
        <v>54</v>
      </c>
      <c r="B35" s="105" t="s">
        <v>66</v>
      </c>
      <c r="C35" s="93" t="str">
        <f>IFERROR(VLOOKUP(B35,Pobočky!$A$1:$C$45,2,FALSE)," ")</f>
        <v>Severovýchod</v>
      </c>
      <c r="D35" t="s">
        <v>852</v>
      </c>
      <c r="E35" t="s">
        <v>28</v>
      </c>
      <c r="F35" t="s">
        <v>140</v>
      </c>
      <c r="G3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160</v>
      </c>
      <c r="H35">
        <v>3</v>
      </c>
      <c r="I35">
        <v>3</v>
      </c>
      <c r="J35">
        <v>86</v>
      </c>
      <c r="L35" s="112">
        <v>0.6</v>
      </c>
    </row>
    <row r="36" spans="1:12" x14ac:dyDescent="0.35">
      <c r="A36" s="93">
        <f>IFERROR(VLOOKUP(B36,Pobočky!$A$1:$C$45,3,FALSE)," ")</f>
        <v>54</v>
      </c>
      <c r="B36" s="105" t="s">
        <v>66</v>
      </c>
      <c r="C36" s="93" t="str">
        <f>IFERROR(VLOOKUP(B36,Pobočky!$A$1:$C$45,2,FALSE)," ")</f>
        <v>Severovýchod</v>
      </c>
      <c r="D36" t="s">
        <v>852</v>
      </c>
      <c r="E36" t="s">
        <v>28</v>
      </c>
      <c r="F36" t="s">
        <v>143</v>
      </c>
      <c r="G3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98</v>
      </c>
      <c r="H36">
        <v>3</v>
      </c>
      <c r="I36">
        <v>3</v>
      </c>
      <c r="J36">
        <v>86</v>
      </c>
      <c r="L36" s="112">
        <v>0.6</v>
      </c>
    </row>
    <row r="37" spans="1:12" x14ac:dyDescent="0.35">
      <c r="A37" s="93">
        <f>IFERROR(VLOOKUP(B37,Pobočky!$A$1:$C$45,3,FALSE)," ")</f>
        <v>54</v>
      </c>
      <c r="B37" s="105" t="s">
        <v>66</v>
      </c>
      <c r="C37" s="93" t="str">
        <f>IFERROR(VLOOKUP(B37,Pobočky!$A$1:$C$45,2,FALSE)," ")</f>
        <v>Severovýchod</v>
      </c>
      <c r="D37" t="s">
        <v>852</v>
      </c>
      <c r="E37" t="s">
        <v>28</v>
      </c>
      <c r="F37" t="s">
        <v>146</v>
      </c>
      <c r="G3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95</v>
      </c>
      <c r="H37">
        <v>2</v>
      </c>
      <c r="I37">
        <v>2</v>
      </c>
      <c r="J37">
        <v>86</v>
      </c>
      <c r="L37" s="112">
        <v>0.6</v>
      </c>
    </row>
    <row r="38" spans="1:12" x14ac:dyDescent="0.35">
      <c r="A38" s="93">
        <f>IFERROR(VLOOKUP(B38,Pobočky!$A$1:$C$45,3,FALSE)," ")</f>
        <v>54</v>
      </c>
      <c r="B38" s="105" t="s">
        <v>66</v>
      </c>
      <c r="C38" s="93" t="str">
        <f>IFERROR(VLOOKUP(B38,Pobočky!$A$1:$C$45,2,FALSE)," ")</f>
        <v>Severovýchod</v>
      </c>
      <c r="D38" t="s">
        <v>852</v>
      </c>
      <c r="E38" t="s">
        <v>28</v>
      </c>
      <c r="F38" t="s">
        <v>149</v>
      </c>
      <c r="G3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36</v>
      </c>
      <c r="H38">
        <v>1</v>
      </c>
      <c r="I38">
        <v>1</v>
      </c>
      <c r="J38">
        <v>86</v>
      </c>
      <c r="L38" s="112">
        <v>0.6</v>
      </c>
    </row>
    <row r="39" spans="1:12" x14ac:dyDescent="0.35">
      <c r="A39" s="93">
        <f>IFERROR(VLOOKUP(B39,Pobočky!$A$1:$C$45,3,FALSE)," ")</f>
        <v>54</v>
      </c>
      <c r="B39" s="105" t="s">
        <v>66</v>
      </c>
      <c r="C39" s="93" t="str">
        <f>IFERROR(VLOOKUP(B39,Pobočky!$A$1:$C$45,2,FALSE)," ")</f>
        <v>Severovýchod</v>
      </c>
      <c r="D39" t="s">
        <v>852</v>
      </c>
      <c r="E39" t="s">
        <v>28</v>
      </c>
      <c r="F39" t="s">
        <v>155</v>
      </c>
      <c r="G3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439</v>
      </c>
      <c r="H39">
        <v>10</v>
      </c>
      <c r="I39">
        <v>10</v>
      </c>
      <c r="J39">
        <v>86</v>
      </c>
      <c r="L39" s="112">
        <v>0.6</v>
      </c>
    </row>
    <row r="40" spans="1:12" x14ac:dyDescent="0.35">
      <c r="A40" s="93">
        <f>IFERROR(VLOOKUP(B40,Pobočky!$A$1:$C$45,3,FALSE)," ")</f>
        <v>54</v>
      </c>
      <c r="B40" s="105" t="s">
        <v>66</v>
      </c>
      <c r="C40" s="93" t="str">
        <f>IFERROR(VLOOKUP(B40,Pobočky!$A$1:$C$45,2,FALSE)," ")</f>
        <v>Severovýchod</v>
      </c>
      <c r="D40" t="s">
        <v>852</v>
      </c>
      <c r="E40" t="s">
        <v>28</v>
      </c>
      <c r="F40" t="s">
        <v>158</v>
      </c>
      <c r="G4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81</v>
      </c>
      <c r="H40">
        <v>2</v>
      </c>
      <c r="I40">
        <v>2</v>
      </c>
      <c r="J40">
        <v>86</v>
      </c>
      <c r="L40" s="112">
        <v>0.6</v>
      </c>
    </row>
    <row r="41" spans="1:12" x14ac:dyDescent="0.35">
      <c r="A41" s="93">
        <f>IFERROR(VLOOKUP(B41,Pobočky!$A$1:$C$45,3,FALSE)," ")</f>
        <v>54</v>
      </c>
      <c r="B41" s="105" t="s">
        <v>66</v>
      </c>
      <c r="C41" s="93" t="str">
        <f>IFERROR(VLOOKUP(B41,Pobočky!$A$1:$C$45,2,FALSE)," ")</f>
        <v>Severovýchod</v>
      </c>
      <c r="D41" t="s">
        <v>852</v>
      </c>
      <c r="E41" t="s">
        <v>28</v>
      </c>
      <c r="F41" t="s">
        <v>160</v>
      </c>
      <c r="G4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203</v>
      </c>
      <c r="H41">
        <v>4</v>
      </c>
      <c r="I41">
        <v>4</v>
      </c>
      <c r="J41">
        <v>86</v>
      </c>
      <c r="L41" s="112">
        <v>0.6</v>
      </c>
    </row>
    <row r="42" spans="1:12" x14ac:dyDescent="0.35">
      <c r="A42" s="93">
        <f>IFERROR(VLOOKUP(B42,Pobočky!$A$1:$C$45,3,FALSE)," ")</f>
        <v>54</v>
      </c>
      <c r="B42" s="105" t="s">
        <v>66</v>
      </c>
      <c r="C42" s="93" t="str">
        <f>IFERROR(VLOOKUP(B42,Pobočky!$A$1:$C$45,2,FALSE)," ")</f>
        <v>Severovýchod</v>
      </c>
      <c r="D42" t="s">
        <v>852</v>
      </c>
      <c r="E42" t="s">
        <v>28</v>
      </c>
      <c r="F42" t="s">
        <v>166</v>
      </c>
      <c r="G4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95</v>
      </c>
      <c r="H42">
        <v>2</v>
      </c>
      <c r="I42">
        <v>2</v>
      </c>
      <c r="J42">
        <v>86</v>
      </c>
      <c r="L42" s="112">
        <v>0.6</v>
      </c>
    </row>
    <row r="43" spans="1:12" x14ac:dyDescent="0.35">
      <c r="A43" s="93">
        <f>IFERROR(VLOOKUP(B43,Pobočky!$A$1:$C$45,3,FALSE)," ")</f>
        <v>54</v>
      </c>
      <c r="B43" s="105" t="s">
        <v>66</v>
      </c>
      <c r="C43" s="93" t="str">
        <f>IFERROR(VLOOKUP(B43,Pobočky!$A$1:$C$45,2,FALSE)," ")</f>
        <v>Severovýchod</v>
      </c>
      <c r="D43" t="s">
        <v>852</v>
      </c>
      <c r="E43" t="s">
        <v>28</v>
      </c>
      <c r="F43" t="s">
        <v>169</v>
      </c>
      <c r="G4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79</v>
      </c>
      <c r="H43">
        <v>2</v>
      </c>
      <c r="I43">
        <v>2</v>
      </c>
      <c r="J43">
        <v>86</v>
      </c>
      <c r="L43" s="112">
        <v>0.6</v>
      </c>
    </row>
    <row r="44" spans="1:12" x14ac:dyDescent="0.35">
      <c r="A44" s="93">
        <f>IFERROR(VLOOKUP(B44,Pobočky!$A$1:$C$45,3,FALSE)," ")</f>
        <v>54</v>
      </c>
      <c r="B44" s="105" t="s">
        <v>66</v>
      </c>
      <c r="C44" s="93" t="str">
        <f>IFERROR(VLOOKUP(B44,Pobočky!$A$1:$C$45,2,FALSE)," ")</f>
        <v>Severovýchod</v>
      </c>
      <c r="D44" t="s">
        <v>852</v>
      </c>
      <c r="E44" t="s">
        <v>28</v>
      </c>
      <c r="F44" t="s">
        <v>171</v>
      </c>
      <c r="G4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15</v>
      </c>
      <c r="H44">
        <v>1</v>
      </c>
      <c r="I44">
        <v>1</v>
      </c>
      <c r="J44">
        <v>86</v>
      </c>
      <c r="L44" s="112">
        <v>0.6</v>
      </c>
    </row>
    <row r="45" spans="1:12" x14ac:dyDescent="0.35">
      <c r="A45" s="93">
        <f>IFERROR(VLOOKUP(B45,Pobočky!$A$1:$C$45,3,FALSE)," ")</f>
        <v>54</v>
      </c>
      <c r="B45" s="105" t="s">
        <v>66</v>
      </c>
      <c r="C45" s="93" t="str">
        <f>IFERROR(VLOOKUP(B45,Pobočky!$A$1:$C$45,2,FALSE)," ")</f>
        <v>Severovýchod</v>
      </c>
      <c r="D45" t="s">
        <v>852</v>
      </c>
      <c r="E45" t="s">
        <v>28</v>
      </c>
      <c r="F45" t="s">
        <v>176</v>
      </c>
      <c r="G4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58</v>
      </c>
      <c r="H45">
        <v>1</v>
      </c>
      <c r="I45">
        <v>1</v>
      </c>
      <c r="J45">
        <v>86</v>
      </c>
      <c r="L45" s="112">
        <v>0.6</v>
      </c>
    </row>
    <row r="46" spans="1:12" x14ac:dyDescent="0.35">
      <c r="A46" s="93">
        <f>IFERROR(VLOOKUP(B46,Pobočky!$A$1:$C$45,3,FALSE)," ")</f>
        <v>54</v>
      </c>
      <c r="B46" s="105" t="s">
        <v>66</v>
      </c>
      <c r="C46" s="93" t="str">
        <f>IFERROR(VLOOKUP(B46,Pobočky!$A$1:$C$45,2,FALSE)," ")</f>
        <v>Severovýchod</v>
      </c>
      <c r="D46" t="s">
        <v>852</v>
      </c>
      <c r="E46" t="s">
        <v>28</v>
      </c>
      <c r="G4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  <c r="K46" t="s">
        <v>853</v>
      </c>
      <c r="L46" s="112">
        <v>0.6</v>
      </c>
    </row>
    <row r="47" spans="1:12" x14ac:dyDescent="0.35">
      <c r="A47" s="93">
        <f>IFERROR(VLOOKUP(B47,Pobočky!$A$1:$C$45,3,FALSE)," ")</f>
        <v>54</v>
      </c>
      <c r="B47" s="105" t="s">
        <v>66</v>
      </c>
      <c r="C47" s="93" t="str">
        <f>IFERROR(VLOOKUP(B47,Pobočky!$A$1:$C$45,2,FALSE)," ")</f>
        <v>Severovýchod</v>
      </c>
      <c r="D47" t="s">
        <v>854</v>
      </c>
      <c r="E47" t="s">
        <v>22</v>
      </c>
      <c r="F47" t="s">
        <v>140</v>
      </c>
      <c r="G4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427</v>
      </c>
      <c r="H47">
        <v>8</v>
      </c>
      <c r="I47">
        <v>8</v>
      </c>
      <c r="J47">
        <v>86</v>
      </c>
      <c r="L47" s="112">
        <v>0.7</v>
      </c>
    </row>
    <row r="48" spans="1:12" x14ac:dyDescent="0.35">
      <c r="A48" s="93">
        <f>IFERROR(VLOOKUP(B48,Pobočky!$A$1:$C$45,3,FALSE)," ")</f>
        <v>54</v>
      </c>
      <c r="B48" s="105" t="s">
        <v>66</v>
      </c>
      <c r="C48" s="93" t="str">
        <f>IFERROR(VLOOKUP(B48,Pobočky!$A$1:$C$45,2,FALSE)," ")</f>
        <v>Severovýchod</v>
      </c>
      <c r="D48" t="s">
        <v>854</v>
      </c>
      <c r="E48" t="s">
        <v>22</v>
      </c>
      <c r="F48" t="s">
        <v>143</v>
      </c>
      <c r="G4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784</v>
      </c>
      <c r="H48">
        <v>24</v>
      </c>
      <c r="I48">
        <v>24</v>
      </c>
      <c r="J48">
        <v>86</v>
      </c>
      <c r="L48" s="112">
        <v>0.7</v>
      </c>
    </row>
    <row r="49" spans="1:12" x14ac:dyDescent="0.35">
      <c r="A49" s="93">
        <f>IFERROR(VLOOKUP(B49,Pobočky!$A$1:$C$45,3,FALSE)," ")</f>
        <v>54</v>
      </c>
      <c r="B49" s="105" t="s">
        <v>66</v>
      </c>
      <c r="C49" s="93" t="str">
        <f>IFERROR(VLOOKUP(B49,Pobočky!$A$1:$C$45,2,FALSE)," ")</f>
        <v>Severovýchod</v>
      </c>
      <c r="D49" t="s">
        <v>854</v>
      </c>
      <c r="E49" t="s">
        <v>22</v>
      </c>
      <c r="F49" t="s">
        <v>146</v>
      </c>
      <c r="G4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378</v>
      </c>
      <c r="H49">
        <v>8</v>
      </c>
      <c r="I49">
        <v>8</v>
      </c>
      <c r="J49">
        <v>86</v>
      </c>
      <c r="L49" s="112">
        <v>0.7</v>
      </c>
    </row>
    <row r="50" spans="1:12" x14ac:dyDescent="0.35">
      <c r="A50" s="93">
        <f>IFERROR(VLOOKUP(B50,Pobočky!$A$1:$C$45,3,FALSE)," ")</f>
        <v>54</v>
      </c>
      <c r="B50" s="105" t="s">
        <v>66</v>
      </c>
      <c r="C50" s="93" t="str">
        <f>IFERROR(VLOOKUP(B50,Pobočky!$A$1:$C$45,2,FALSE)," ")</f>
        <v>Severovýchod</v>
      </c>
      <c r="D50" t="s">
        <v>854</v>
      </c>
      <c r="E50" t="s">
        <v>22</v>
      </c>
      <c r="F50" t="s">
        <v>146</v>
      </c>
      <c r="G5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198</v>
      </c>
      <c r="H50">
        <v>12</v>
      </c>
      <c r="I50">
        <v>12</v>
      </c>
      <c r="J50">
        <v>30</v>
      </c>
      <c r="L50" s="112">
        <v>0.7</v>
      </c>
    </row>
    <row r="51" spans="1:12" x14ac:dyDescent="0.35">
      <c r="A51" s="93">
        <f>IFERROR(VLOOKUP(B51,Pobočky!$A$1:$C$45,3,FALSE)," ")</f>
        <v>54</v>
      </c>
      <c r="B51" s="105" t="s">
        <v>66</v>
      </c>
      <c r="C51" s="93" t="str">
        <f>IFERROR(VLOOKUP(B51,Pobočky!$A$1:$C$45,2,FALSE)," ")</f>
        <v>Severovýchod</v>
      </c>
      <c r="D51" t="s">
        <v>854</v>
      </c>
      <c r="E51" t="s">
        <v>22</v>
      </c>
      <c r="F51" t="s">
        <v>149</v>
      </c>
      <c r="G5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650</v>
      </c>
      <c r="H51">
        <v>18</v>
      </c>
      <c r="I51">
        <v>18</v>
      </c>
      <c r="J51">
        <v>86</v>
      </c>
      <c r="L51" s="112">
        <v>0.7</v>
      </c>
    </row>
    <row r="52" spans="1:12" x14ac:dyDescent="0.35">
      <c r="A52" s="93">
        <f>IFERROR(VLOOKUP(B52,Pobočky!$A$1:$C$45,3,FALSE)," ")</f>
        <v>54</v>
      </c>
      <c r="B52" s="105" t="s">
        <v>66</v>
      </c>
      <c r="C52" s="93" t="str">
        <f>IFERROR(VLOOKUP(B52,Pobočky!$A$1:$C$45,2,FALSE)," ")</f>
        <v>Severovýchod</v>
      </c>
      <c r="D52" t="s">
        <v>854</v>
      </c>
      <c r="E52" t="s">
        <v>22</v>
      </c>
      <c r="F52" t="s">
        <v>155</v>
      </c>
      <c r="G5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439</v>
      </c>
      <c r="H52">
        <v>10</v>
      </c>
      <c r="I52">
        <v>10</v>
      </c>
      <c r="J52">
        <v>86</v>
      </c>
      <c r="L52" s="112">
        <v>0.7</v>
      </c>
    </row>
    <row r="53" spans="1:12" x14ac:dyDescent="0.35">
      <c r="A53" s="93">
        <f>IFERROR(VLOOKUP(B53,Pobočky!$A$1:$C$45,3,FALSE)," ")</f>
        <v>54</v>
      </c>
      <c r="B53" s="105" t="s">
        <v>66</v>
      </c>
      <c r="C53" s="93" t="str">
        <f>IFERROR(VLOOKUP(B53,Pobočky!$A$1:$C$45,2,FALSE)," ")</f>
        <v>Severovýchod</v>
      </c>
      <c r="D53" t="s">
        <v>854</v>
      </c>
      <c r="E53" t="s">
        <v>22</v>
      </c>
      <c r="F53" t="s">
        <v>158</v>
      </c>
      <c r="G5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606</v>
      </c>
      <c r="H53">
        <v>15</v>
      </c>
      <c r="I53">
        <v>15</v>
      </c>
      <c r="J53">
        <v>86</v>
      </c>
      <c r="L53" s="112">
        <v>0.7</v>
      </c>
    </row>
    <row r="54" spans="1:12" x14ac:dyDescent="0.35">
      <c r="A54" s="93">
        <f>IFERROR(VLOOKUP(B54,Pobočky!$A$1:$C$45,3,FALSE)," ")</f>
        <v>54</v>
      </c>
      <c r="B54" s="105" t="s">
        <v>66</v>
      </c>
      <c r="C54" s="93" t="str">
        <f>IFERROR(VLOOKUP(B54,Pobočky!$A$1:$C$45,2,FALSE)," ")</f>
        <v>Severovýchod</v>
      </c>
      <c r="D54" t="s">
        <v>854</v>
      </c>
      <c r="E54" t="s">
        <v>22</v>
      </c>
      <c r="F54" t="s">
        <v>160</v>
      </c>
      <c r="G5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304</v>
      </c>
      <c r="H54">
        <v>6</v>
      </c>
      <c r="I54">
        <v>6</v>
      </c>
      <c r="J54">
        <v>86</v>
      </c>
      <c r="L54" s="112">
        <v>0.7</v>
      </c>
    </row>
    <row r="55" spans="1:12" x14ac:dyDescent="0.35">
      <c r="A55" s="93">
        <f>IFERROR(VLOOKUP(B55,Pobočky!$A$1:$C$45,3,FALSE)," ")</f>
        <v>54</v>
      </c>
      <c r="B55" s="105" t="s">
        <v>66</v>
      </c>
      <c r="C55" s="93" t="str">
        <f>IFERROR(VLOOKUP(B55,Pobočky!$A$1:$C$45,2,FALSE)," ")</f>
        <v>Severovýchod</v>
      </c>
      <c r="D55" t="s">
        <v>854</v>
      </c>
      <c r="E55" t="s">
        <v>22</v>
      </c>
      <c r="F55" t="s">
        <v>163</v>
      </c>
      <c r="G5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273</v>
      </c>
      <c r="H55">
        <v>6</v>
      </c>
      <c r="I55">
        <v>6</v>
      </c>
      <c r="J55">
        <v>86</v>
      </c>
      <c r="L55" s="112">
        <v>0.7</v>
      </c>
    </row>
    <row r="56" spans="1:12" x14ac:dyDescent="0.35">
      <c r="A56" s="93">
        <f>IFERROR(VLOOKUP(B56,Pobočky!$A$1:$C$45,3,FALSE)," ")</f>
        <v>54</v>
      </c>
      <c r="B56" s="105" t="s">
        <v>66</v>
      </c>
      <c r="C56" s="93" t="str">
        <f>IFERROR(VLOOKUP(B56,Pobočky!$A$1:$C$45,2,FALSE)," ")</f>
        <v>Severovýchod</v>
      </c>
      <c r="D56" t="s">
        <v>854</v>
      </c>
      <c r="E56" t="s">
        <v>22</v>
      </c>
      <c r="F56" t="s">
        <v>166</v>
      </c>
      <c r="G5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473</v>
      </c>
      <c r="H56">
        <v>10</v>
      </c>
      <c r="I56">
        <v>11</v>
      </c>
      <c r="J56">
        <v>86</v>
      </c>
      <c r="L56" s="112">
        <v>0.7</v>
      </c>
    </row>
    <row r="57" spans="1:12" x14ac:dyDescent="0.35">
      <c r="A57" s="93">
        <f>IFERROR(VLOOKUP(B57,Pobočky!$A$1:$C$45,3,FALSE)," ")</f>
        <v>54</v>
      </c>
      <c r="B57" s="105" t="s">
        <v>66</v>
      </c>
      <c r="C57" s="93" t="str">
        <f>IFERROR(VLOOKUP(B57,Pobočky!$A$1:$C$45,2,FALSE)," ")</f>
        <v>Severovýchod</v>
      </c>
      <c r="D57" t="s">
        <v>854</v>
      </c>
      <c r="E57" t="s">
        <v>22</v>
      </c>
      <c r="F57" t="s">
        <v>169</v>
      </c>
      <c r="G5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198</v>
      </c>
      <c r="H57">
        <v>5</v>
      </c>
      <c r="I57">
        <v>5</v>
      </c>
      <c r="J57">
        <v>86</v>
      </c>
      <c r="L57" s="112">
        <v>0.7</v>
      </c>
    </row>
    <row r="58" spans="1:12" x14ac:dyDescent="0.35">
      <c r="A58" s="93">
        <f>IFERROR(VLOOKUP(B58,Pobočky!$A$1:$C$45,3,FALSE)," ")</f>
        <v>54</v>
      </c>
      <c r="B58" s="105" t="s">
        <v>66</v>
      </c>
      <c r="C58" s="93" t="str">
        <f>IFERROR(VLOOKUP(B58,Pobočky!$A$1:$C$45,2,FALSE)," ")</f>
        <v>Severovýchod</v>
      </c>
      <c r="D58" t="s">
        <v>854</v>
      </c>
      <c r="E58" t="s">
        <v>22</v>
      </c>
      <c r="F58" t="s">
        <v>173</v>
      </c>
      <c r="G5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217</v>
      </c>
      <c r="H58">
        <v>6</v>
      </c>
      <c r="I58">
        <v>6</v>
      </c>
      <c r="J58">
        <v>86</v>
      </c>
      <c r="L58" s="112">
        <v>0.7</v>
      </c>
    </row>
    <row r="59" spans="1:12" x14ac:dyDescent="0.35">
      <c r="A59" s="93">
        <f>IFERROR(VLOOKUP(B59,Pobočky!$A$1:$C$45,3,FALSE)," ")</f>
        <v>54</v>
      </c>
      <c r="B59" s="105" t="s">
        <v>66</v>
      </c>
      <c r="C59" s="93" t="str">
        <f>IFERROR(VLOOKUP(B59,Pobočky!$A$1:$C$45,2,FALSE)," ")</f>
        <v>Severovýchod</v>
      </c>
      <c r="D59" t="s">
        <v>854</v>
      </c>
      <c r="E59" t="s">
        <v>22</v>
      </c>
      <c r="F59" t="s">
        <v>176</v>
      </c>
      <c r="G5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346</v>
      </c>
      <c r="H59">
        <v>6</v>
      </c>
      <c r="I59">
        <v>6</v>
      </c>
      <c r="J59">
        <v>86</v>
      </c>
      <c r="L59" s="112">
        <v>0.7</v>
      </c>
    </row>
    <row r="60" spans="1:12" x14ac:dyDescent="0.35">
      <c r="A60" s="93">
        <f>IFERROR(VLOOKUP(B60,Pobočky!$A$1:$C$45,3,FALSE)," ")</f>
        <v>54</v>
      </c>
      <c r="B60" s="105" t="s">
        <v>66</v>
      </c>
      <c r="C60" s="93" t="str">
        <f>IFERROR(VLOOKUP(B60,Pobočky!$A$1:$C$45,2,FALSE)," ")</f>
        <v>Severovýchod</v>
      </c>
      <c r="D60" t="s">
        <v>855</v>
      </c>
      <c r="E60" t="s">
        <v>20</v>
      </c>
      <c r="G6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103</v>
      </c>
      <c r="H60">
        <v>2</v>
      </c>
      <c r="I60">
        <v>2</v>
      </c>
      <c r="J60">
        <v>86</v>
      </c>
      <c r="K60" t="s">
        <v>266</v>
      </c>
      <c r="L60" s="112">
        <v>0.7</v>
      </c>
    </row>
    <row r="61" spans="1:12" x14ac:dyDescent="0.35">
      <c r="A61" s="93">
        <f>IFERROR(VLOOKUP(B61,Pobočky!$A$1:$C$45,3,FALSE)," ")</f>
        <v>54</v>
      </c>
      <c r="B61" s="105" t="s">
        <v>66</v>
      </c>
      <c r="C61" s="93" t="str">
        <f>IFERROR(VLOOKUP(B61,Pobočky!$A$1:$C$45,2,FALSE)," ")</f>
        <v>Severovýchod</v>
      </c>
      <c r="D61" t="s">
        <v>855</v>
      </c>
      <c r="E61" t="s">
        <v>20</v>
      </c>
      <c r="G6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619</v>
      </c>
      <c r="H61">
        <v>12</v>
      </c>
      <c r="I61">
        <v>12</v>
      </c>
      <c r="J61">
        <v>86</v>
      </c>
      <c r="K61" t="s">
        <v>856</v>
      </c>
      <c r="L61" s="112">
        <v>0.7</v>
      </c>
    </row>
    <row r="62" spans="1:12" x14ac:dyDescent="0.35">
      <c r="A62" s="93">
        <f>IFERROR(VLOOKUP(B62,Pobočky!$A$1:$C$45,3,FALSE)," ")</f>
        <v>54</v>
      </c>
      <c r="B62" s="105" t="s">
        <v>66</v>
      </c>
      <c r="C62" s="93" t="str">
        <f>IFERROR(VLOOKUP(B62,Pobočky!$A$1:$C$45,2,FALSE)," ")</f>
        <v>Severovýchod</v>
      </c>
      <c r="D62" t="s">
        <v>857</v>
      </c>
      <c r="E62" t="s">
        <v>20</v>
      </c>
      <c r="F62" t="s">
        <v>130</v>
      </c>
      <c r="G6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1589</v>
      </c>
      <c r="H62">
        <v>33</v>
      </c>
      <c r="I62">
        <v>28</v>
      </c>
      <c r="J62">
        <v>86</v>
      </c>
      <c r="L62" s="112">
        <v>0.8</v>
      </c>
    </row>
    <row r="63" spans="1:12" x14ac:dyDescent="0.35">
      <c r="A63" s="93">
        <f>IFERROR(VLOOKUP(B63,Pobočky!$A$1:$C$45,3,FALSE)," ")</f>
        <v>54</v>
      </c>
      <c r="B63" s="105" t="s">
        <v>66</v>
      </c>
      <c r="C63" s="93" t="str">
        <f>IFERROR(VLOOKUP(B63,Pobočky!$A$1:$C$45,2,FALSE)," ")</f>
        <v>Severovýchod</v>
      </c>
      <c r="D63" t="s">
        <v>857</v>
      </c>
      <c r="E63" t="s">
        <v>20</v>
      </c>
      <c r="F63" t="s">
        <v>183</v>
      </c>
      <c r="G6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165</v>
      </c>
      <c r="H63">
        <v>6</v>
      </c>
      <c r="I63">
        <v>6</v>
      </c>
      <c r="J63">
        <v>86</v>
      </c>
      <c r="L63" s="112">
        <v>0.8</v>
      </c>
    </row>
    <row r="64" spans="1:12" x14ac:dyDescent="0.35">
      <c r="A64" s="93">
        <f>IFERROR(VLOOKUP(B64,Pobočky!$A$1:$C$45,3,FALSE)," ")</f>
        <v>54</v>
      </c>
      <c r="B64" s="105" t="s">
        <v>66</v>
      </c>
      <c r="C64" s="93" t="str">
        <f>IFERROR(VLOOKUP(B64,Pobočky!$A$1:$C$45,2,FALSE)," ")</f>
        <v>Severovýchod</v>
      </c>
      <c r="D64" t="s">
        <v>857</v>
      </c>
      <c r="E64" t="s">
        <v>20</v>
      </c>
      <c r="F64" t="s">
        <v>181</v>
      </c>
      <c r="G6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155</v>
      </c>
      <c r="H64">
        <v>6</v>
      </c>
      <c r="I64">
        <v>6</v>
      </c>
      <c r="J64">
        <v>86</v>
      </c>
      <c r="L64" s="112">
        <v>0.8</v>
      </c>
    </row>
    <row r="65" spans="1:12" x14ac:dyDescent="0.35">
      <c r="A65" s="93">
        <f>IFERROR(VLOOKUP(B65,Pobočky!$A$1:$C$45,3,FALSE)," ")</f>
        <v>54</v>
      </c>
      <c r="B65" s="105" t="s">
        <v>66</v>
      </c>
      <c r="C65" s="93" t="str">
        <f>IFERROR(VLOOKUP(B65,Pobočky!$A$1:$C$45,2,FALSE)," ")</f>
        <v>Severovýchod</v>
      </c>
      <c r="D65" t="s">
        <v>857</v>
      </c>
      <c r="E65" t="s">
        <v>20</v>
      </c>
      <c r="F65" t="s">
        <v>97</v>
      </c>
      <c r="G6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31</v>
      </c>
      <c r="H65">
        <v>1</v>
      </c>
      <c r="I65">
        <v>1</v>
      </c>
      <c r="J65">
        <v>86</v>
      </c>
      <c r="L65" s="112">
        <v>0.8</v>
      </c>
    </row>
    <row r="66" spans="1:12" x14ac:dyDescent="0.35">
      <c r="A66" s="93">
        <f>IFERROR(VLOOKUP(B66,Pobočky!$A$1:$C$45,3,FALSE)," ")</f>
        <v>54</v>
      </c>
      <c r="B66" s="105" t="s">
        <v>66</v>
      </c>
      <c r="C66" s="93" t="str">
        <f>IFERROR(VLOOKUP(B66,Pobočky!$A$1:$C$45,2,FALSE)," ")</f>
        <v>Severovýchod</v>
      </c>
      <c r="D66" t="s">
        <v>857</v>
      </c>
      <c r="E66" t="s">
        <v>20</v>
      </c>
      <c r="G6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  <c r="H66">
        <v>0</v>
      </c>
      <c r="I66">
        <v>1</v>
      </c>
      <c r="J66">
        <v>86</v>
      </c>
      <c r="K66" t="s">
        <v>36</v>
      </c>
      <c r="L66" s="112">
        <v>0.8</v>
      </c>
    </row>
    <row r="67" spans="1:12" x14ac:dyDescent="0.35">
      <c r="A67" s="93">
        <f>IFERROR(VLOOKUP(B67,Pobočky!$A$1:$C$45,3,FALSE)," ")</f>
        <v>54</v>
      </c>
      <c r="B67" s="105" t="s">
        <v>66</v>
      </c>
      <c r="C67" s="93" t="str">
        <f>IFERROR(VLOOKUP(B67,Pobočky!$A$1:$C$45,2,FALSE)," ")</f>
        <v>Severovýchod</v>
      </c>
      <c r="D67" t="s">
        <v>857</v>
      </c>
      <c r="E67" t="s">
        <v>22</v>
      </c>
      <c r="F67" t="s">
        <v>140</v>
      </c>
      <c r="G6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53</v>
      </c>
      <c r="H67">
        <v>1</v>
      </c>
      <c r="I67">
        <v>1</v>
      </c>
      <c r="J67">
        <v>86</v>
      </c>
      <c r="L67" s="112">
        <v>0.8</v>
      </c>
    </row>
    <row r="68" spans="1:12" x14ac:dyDescent="0.35">
      <c r="A68" s="93">
        <f>IFERROR(VLOOKUP(B68,Pobočky!$A$1:$C$45,3,FALSE)," ")</f>
        <v>54</v>
      </c>
      <c r="B68" s="105" t="s">
        <v>66</v>
      </c>
      <c r="C68" s="93" t="str">
        <f>IFERROR(VLOOKUP(B68,Pobočky!$A$1:$C$45,2,FALSE)," ")</f>
        <v>Severovýchod</v>
      </c>
      <c r="D68" t="s">
        <v>857</v>
      </c>
      <c r="E68" t="s">
        <v>22</v>
      </c>
      <c r="F68" t="s">
        <v>143</v>
      </c>
      <c r="G6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65</v>
      </c>
      <c r="H68">
        <v>2</v>
      </c>
      <c r="I68">
        <v>2</v>
      </c>
      <c r="J68">
        <v>86</v>
      </c>
      <c r="L68" s="112">
        <v>0.8</v>
      </c>
    </row>
    <row r="69" spans="1:12" x14ac:dyDescent="0.35">
      <c r="A69" s="93">
        <f>IFERROR(VLOOKUP(B69,Pobočky!$A$1:$C$45,3,FALSE)," ")</f>
        <v>54</v>
      </c>
      <c r="B69" s="105" t="s">
        <v>66</v>
      </c>
      <c r="C69" s="93" t="str">
        <f>IFERROR(VLOOKUP(B69,Pobočky!$A$1:$C$45,2,FALSE)," ")</f>
        <v>Severovýchod</v>
      </c>
      <c r="D69" t="s">
        <v>857</v>
      </c>
      <c r="E69" t="s">
        <v>22</v>
      </c>
      <c r="F69" t="s">
        <v>146</v>
      </c>
      <c r="G6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47</v>
      </c>
      <c r="H69">
        <v>1</v>
      </c>
      <c r="I69">
        <v>1</v>
      </c>
      <c r="J69">
        <v>86</v>
      </c>
      <c r="L69" s="112">
        <v>0.8</v>
      </c>
    </row>
    <row r="70" spans="1:12" x14ac:dyDescent="0.35">
      <c r="A70" s="93">
        <f>IFERROR(VLOOKUP(B70,Pobočky!$A$1:$C$45,3,FALSE)," ")</f>
        <v>54</v>
      </c>
      <c r="B70" s="105" t="s">
        <v>66</v>
      </c>
      <c r="C70" s="93" t="str">
        <f>IFERROR(VLOOKUP(B70,Pobočky!$A$1:$C$45,2,FALSE)," ")</f>
        <v>Severovýchod</v>
      </c>
      <c r="D70" t="s">
        <v>857</v>
      </c>
      <c r="E70" t="s">
        <v>22</v>
      </c>
      <c r="F70" t="s">
        <v>149</v>
      </c>
      <c r="G7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108</v>
      </c>
      <c r="H70">
        <v>3</v>
      </c>
      <c r="I70">
        <v>3</v>
      </c>
      <c r="J70">
        <v>86</v>
      </c>
      <c r="L70" s="112">
        <v>0.8</v>
      </c>
    </row>
    <row r="71" spans="1:12" x14ac:dyDescent="0.35">
      <c r="A71" s="93">
        <f>IFERROR(VLOOKUP(B71,Pobočky!$A$1:$C$45,3,FALSE)," ")</f>
        <v>54</v>
      </c>
      <c r="B71" s="105" t="s">
        <v>66</v>
      </c>
      <c r="C71" s="93" t="str">
        <f>IFERROR(VLOOKUP(B71,Pobočky!$A$1:$C$45,2,FALSE)," ")</f>
        <v>Severovýchod</v>
      </c>
      <c r="D71" t="s">
        <v>857</v>
      </c>
      <c r="E71" t="s">
        <v>22</v>
      </c>
      <c r="F71" t="s">
        <v>155</v>
      </c>
      <c r="G7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22</v>
      </c>
      <c r="H71">
        <v>0.5</v>
      </c>
      <c r="I71">
        <v>0.5</v>
      </c>
      <c r="J71">
        <v>86</v>
      </c>
      <c r="L71" s="112">
        <v>0.8</v>
      </c>
    </row>
    <row r="72" spans="1:12" x14ac:dyDescent="0.35">
      <c r="A72" s="93">
        <f>IFERROR(VLOOKUP(B72,Pobočky!$A$1:$C$45,3,FALSE)," ")</f>
        <v>54</v>
      </c>
      <c r="B72" s="105" t="s">
        <v>66</v>
      </c>
      <c r="C72" s="93" t="str">
        <f>IFERROR(VLOOKUP(B72,Pobočky!$A$1:$C$45,2,FALSE)," ")</f>
        <v>Severovýchod</v>
      </c>
      <c r="D72" t="s">
        <v>857</v>
      </c>
      <c r="E72" t="s">
        <v>22</v>
      </c>
      <c r="F72" t="s">
        <v>158</v>
      </c>
      <c r="G7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20</v>
      </c>
      <c r="H72">
        <v>0.5</v>
      </c>
      <c r="I72">
        <v>0.5</v>
      </c>
      <c r="J72">
        <v>86</v>
      </c>
      <c r="L72" s="112">
        <v>0.8</v>
      </c>
    </row>
    <row r="73" spans="1:12" x14ac:dyDescent="0.35">
      <c r="A73" s="93">
        <f>IFERROR(VLOOKUP(B73,Pobočky!$A$1:$C$45,3,FALSE)," ")</f>
        <v>54</v>
      </c>
      <c r="B73" s="105" t="s">
        <v>66</v>
      </c>
      <c r="C73" s="93" t="str">
        <f>IFERROR(VLOOKUP(B73,Pobočky!$A$1:$C$45,2,FALSE)," ")</f>
        <v>Severovýchod</v>
      </c>
      <c r="D73" t="s">
        <v>857</v>
      </c>
      <c r="E73" t="s">
        <v>22</v>
      </c>
      <c r="F73" t="s">
        <v>160</v>
      </c>
      <c r="G7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25</v>
      </c>
      <c r="H73">
        <v>0.5</v>
      </c>
      <c r="I73">
        <v>0.5</v>
      </c>
      <c r="J73">
        <v>86</v>
      </c>
      <c r="L73" s="112">
        <v>0.8</v>
      </c>
    </row>
    <row r="74" spans="1:12" x14ac:dyDescent="0.35">
      <c r="A74" s="93">
        <f>IFERROR(VLOOKUP(B74,Pobočky!$A$1:$C$45,3,FALSE)," ")</f>
        <v>54</v>
      </c>
      <c r="B74" s="105" t="s">
        <v>66</v>
      </c>
      <c r="C74" s="93" t="str">
        <f>IFERROR(VLOOKUP(B74,Pobočky!$A$1:$C$45,2,FALSE)," ")</f>
        <v>Severovýchod</v>
      </c>
      <c r="D74" t="s">
        <v>857</v>
      </c>
      <c r="E74" t="s">
        <v>22</v>
      </c>
      <c r="F74" t="s">
        <v>163</v>
      </c>
      <c r="G7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68</v>
      </c>
      <c r="H74">
        <v>1.5</v>
      </c>
      <c r="I74">
        <v>1.5</v>
      </c>
      <c r="J74">
        <v>86</v>
      </c>
      <c r="L74" s="112">
        <v>0.8</v>
      </c>
    </row>
    <row r="75" spans="1:12" x14ac:dyDescent="0.35">
      <c r="A75" s="93">
        <f>IFERROR(VLOOKUP(B75,Pobočky!$A$1:$C$45,3,FALSE)," ")</f>
        <v>54</v>
      </c>
      <c r="B75" s="105" t="s">
        <v>66</v>
      </c>
      <c r="C75" s="93" t="str">
        <f>IFERROR(VLOOKUP(B75,Pobočky!$A$1:$C$45,2,FALSE)," ")</f>
        <v>Severovýchod</v>
      </c>
      <c r="D75" t="s">
        <v>857</v>
      </c>
      <c r="E75" t="s">
        <v>22</v>
      </c>
      <c r="F75" t="s">
        <v>166</v>
      </c>
      <c r="G7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47</v>
      </c>
      <c r="H75">
        <v>1</v>
      </c>
      <c r="I75">
        <v>1</v>
      </c>
      <c r="J75">
        <v>86</v>
      </c>
      <c r="L75" s="112">
        <v>0.8</v>
      </c>
    </row>
    <row r="76" spans="1:12" x14ac:dyDescent="0.35">
      <c r="A76" s="93">
        <f>IFERROR(VLOOKUP(B76,Pobočky!$A$1:$C$45,3,FALSE)," ")</f>
        <v>54</v>
      </c>
      <c r="B76" s="105" t="s">
        <v>66</v>
      </c>
      <c r="C76" s="93" t="str">
        <f>IFERROR(VLOOKUP(B76,Pobočky!$A$1:$C$45,2,FALSE)," ")</f>
        <v>Severovýchod</v>
      </c>
      <c r="D76" t="s">
        <v>857</v>
      </c>
      <c r="E76" t="s">
        <v>22</v>
      </c>
      <c r="F76" t="s">
        <v>167</v>
      </c>
      <c r="G7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22</v>
      </c>
      <c r="H76">
        <v>0.5</v>
      </c>
      <c r="I76">
        <v>0.5</v>
      </c>
      <c r="J76">
        <v>86</v>
      </c>
      <c r="L76" s="112">
        <v>0.8</v>
      </c>
    </row>
    <row r="77" spans="1:12" x14ac:dyDescent="0.35">
      <c r="A77" s="93">
        <f>IFERROR(VLOOKUP(B77,Pobočky!$A$1:$C$45,3,FALSE)," ")</f>
        <v>54</v>
      </c>
      <c r="B77" s="105" t="s">
        <v>66</v>
      </c>
      <c r="C77" s="93" t="str">
        <f>IFERROR(VLOOKUP(B77,Pobočky!$A$1:$C$45,2,FALSE)," ")</f>
        <v>Severovýchod</v>
      </c>
      <c r="D77" t="s">
        <v>857</v>
      </c>
      <c r="E77" t="s">
        <v>22</v>
      </c>
      <c r="F77" t="s">
        <v>169</v>
      </c>
      <c r="G7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40</v>
      </c>
      <c r="H77">
        <v>1</v>
      </c>
      <c r="I77">
        <v>1</v>
      </c>
      <c r="J77">
        <v>86</v>
      </c>
      <c r="L77" s="112">
        <v>0.8</v>
      </c>
    </row>
    <row r="78" spans="1:12" x14ac:dyDescent="0.35">
      <c r="A78" s="93">
        <f>IFERROR(VLOOKUP(B78,Pobočky!$A$1:$C$45,3,FALSE)," ")</f>
        <v>54</v>
      </c>
      <c r="B78" s="105" t="s">
        <v>66</v>
      </c>
      <c r="C78" s="93" t="str">
        <f>IFERROR(VLOOKUP(B78,Pobočky!$A$1:$C$45,2,FALSE)," ")</f>
        <v>Severovýchod</v>
      </c>
      <c r="D78" t="s">
        <v>857</v>
      </c>
      <c r="E78" t="s">
        <v>22</v>
      </c>
      <c r="F78" t="s">
        <v>174</v>
      </c>
      <c r="G7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34</v>
      </c>
      <c r="H78">
        <v>1</v>
      </c>
      <c r="I78">
        <v>1</v>
      </c>
      <c r="J78">
        <v>86</v>
      </c>
      <c r="L78" s="112">
        <v>0.8</v>
      </c>
    </row>
    <row r="79" spans="1:12" x14ac:dyDescent="0.35">
      <c r="A79" s="93">
        <f>IFERROR(VLOOKUP(B79,Pobočky!$A$1:$C$45,3,FALSE)," ")</f>
        <v>54</v>
      </c>
      <c r="B79" s="105" t="s">
        <v>66</v>
      </c>
      <c r="C79" s="93" t="str">
        <f>IFERROR(VLOOKUP(B79,Pobočky!$A$1:$C$45,2,FALSE)," ")</f>
        <v>Severovýchod</v>
      </c>
      <c r="D79" t="s">
        <v>857</v>
      </c>
      <c r="E79" t="s">
        <v>22</v>
      </c>
      <c r="F79" t="s">
        <v>173</v>
      </c>
      <c r="G7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18</v>
      </c>
      <c r="H79">
        <v>0.5</v>
      </c>
      <c r="I79">
        <v>0.5</v>
      </c>
      <c r="J79">
        <v>86</v>
      </c>
      <c r="L79" s="112">
        <v>0.8</v>
      </c>
    </row>
    <row r="80" spans="1:12" x14ac:dyDescent="0.35">
      <c r="A80" s="93">
        <f>IFERROR(VLOOKUP(B80,Pobočky!$A$1:$C$45,3,FALSE)," ")</f>
        <v>54</v>
      </c>
      <c r="B80" s="105" t="s">
        <v>66</v>
      </c>
      <c r="C80" s="93" t="str">
        <f>IFERROR(VLOOKUP(B80,Pobočky!$A$1:$C$45,2,FALSE)," ")</f>
        <v>Severovýchod</v>
      </c>
      <c r="D80" t="s">
        <v>858</v>
      </c>
      <c r="G8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  <c r="K80" t="s">
        <v>859</v>
      </c>
      <c r="L80" s="112">
        <v>0.8</v>
      </c>
    </row>
    <row r="81" spans="1:12" x14ac:dyDescent="0.35">
      <c r="A81" s="93">
        <f>IFERROR(VLOOKUP(B81,Pobočky!$A$1:$C$45,3,FALSE)," ")</f>
        <v>54</v>
      </c>
      <c r="B81" s="105" t="s">
        <v>66</v>
      </c>
      <c r="C81" s="93" t="str">
        <f>IFERROR(VLOOKUP(B81,Pobočky!$A$1:$C$45,2,FALSE)," ")</f>
        <v>Severovýchod</v>
      </c>
      <c r="D81" t="s">
        <v>858</v>
      </c>
      <c r="G8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  <c r="K81" t="s">
        <v>860</v>
      </c>
      <c r="L81" s="112">
        <v>0.1</v>
      </c>
    </row>
    <row r="82" spans="1:12" x14ac:dyDescent="0.35">
      <c r="A82" s="93">
        <f>IFERROR(VLOOKUP(B82,Pobočky!$A$1:$C$45,3,FALSE)," ")</f>
        <v>54</v>
      </c>
      <c r="B82" s="105" t="s">
        <v>66</v>
      </c>
      <c r="C82" s="93" t="str">
        <f>IFERROR(VLOOKUP(B82,Pobočky!$A$1:$C$45,2,FALSE)," ")</f>
        <v>Severovýchod</v>
      </c>
      <c r="D82" t="s">
        <v>861</v>
      </c>
      <c r="G8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  <c r="I82">
        <v>4</v>
      </c>
      <c r="J82">
        <v>86</v>
      </c>
      <c r="K82" t="s">
        <v>862</v>
      </c>
      <c r="L82" s="112">
        <v>0.5</v>
      </c>
    </row>
    <row r="83" spans="1:12" x14ac:dyDescent="0.35">
      <c r="A83" s="93">
        <f>IFERROR(VLOOKUP(B83,Pobočky!$A$1:$C$45,3,FALSE)," ")</f>
        <v>54</v>
      </c>
      <c r="B83" s="105" t="s">
        <v>66</v>
      </c>
      <c r="C83" s="93" t="str">
        <f>IFERROR(VLOOKUP(B83,Pobočky!$A$1:$C$45,2,FALSE)," ")</f>
        <v>Severovýchod</v>
      </c>
      <c r="D83" t="s">
        <v>861</v>
      </c>
      <c r="G8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  <c r="K83" t="s">
        <v>863</v>
      </c>
      <c r="L83" s="112">
        <v>0.7</v>
      </c>
    </row>
    <row r="84" spans="1:12" x14ac:dyDescent="0.35">
      <c r="A84" s="93">
        <f>IFERROR(VLOOKUP(B84,Pobočky!$A$1:$C$45,3,FALSE)," ")</f>
        <v>54</v>
      </c>
      <c r="B84" s="105" t="s">
        <v>66</v>
      </c>
      <c r="C84" s="93" t="str">
        <f>IFERROR(VLOOKUP(B84,Pobočky!$A$1:$C$45,2,FALSE)," ")</f>
        <v>Severovýchod</v>
      </c>
      <c r="D84" t="s">
        <v>861</v>
      </c>
      <c r="G8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  <c r="K84" t="s">
        <v>864</v>
      </c>
      <c r="L84" s="112">
        <v>0.1</v>
      </c>
    </row>
    <row r="85" spans="1:12" x14ac:dyDescent="0.35">
      <c r="A85" s="93">
        <f>IFERROR(VLOOKUP(B85,Pobočky!$A$1:$C$45,3,FALSE)," ")</f>
        <v>54</v>
      </c>
      <c r="B85" s="105" t="s">
        <v>66</v>
      </c>
      <c r="C85" s="93" t="str">
        <f>IFERROR(VLOOKUP(B85,Pobočky!$A$1:$C$45,2,FALSE)," ")</f>
        <v>Severovýchod</v>
      </c>
      <c r="D85" t="s">
        <v>865</v>
      </c>
      <c r="G8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  <c r="I85">
        <v>5</v>
      </c>
      <c r="J85">
        <v>86</v>
      </c>
      <c r="K85" t="s">
        <v>866</v>
      </c>
      <c r="L85" s="112">
        <v>0.5</v>
      </c>
    </row>
    <row r="86" spans="1:12" x14ac:dyDescent="0.35">
      <c r="A86" s="93">
        <f>IFERROR(VLOOKUP(B86,Pobočky!$A$1:$C$45,3,FALSE)," ")</f>
        <v>54</v>
      </c>
      <c r="B86" s="105" t="s">
        <v>66</v>
      </c>
      <c r="C86" s="93" t="str">
        <f>IFERROR(VLOOKUP(B86,Pobočky!$A$1:$C$45,2,FALSE)," ")</f>
        <v>Severovýchod</v>
      </c>
      <c r="D86" t="s">
        <v>865</v>
      </c>
      <c r="G8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  <c r="I86">
        <v>5</v>
      </c>
      <c r="J86">
        <v>86</v>
      </c>
      <c r="K86" t="s">
        <v>867</v>
      </c>
      <c r="L86" s="112">
        <v>0.6</v>
      </c>
    </row>
    <row r="87" spans="1:12" x14ac:dyDescent="0.35">
      <c r="A87" s="93">
        <f>IFERROR(VLOOKUP(B87,Pobočky!$A$1:$C$45,3,FALSE)," ")</f>
        <v>54</v>
      </c>
      <c r="B87" s="105" t="s">
        <v>66</v>
      </c>
      <c r="C87" s="93" t="str">
        <f>IFERROR(VLOOKUP(B87,Pobočky!$A$1:$C$45,2,FALSE)," ")</f>
        <v>Severovýchod</v>
      </c>
      <c r="D87" t="s">
        <v>868</v>
      </c>
      <c r="G8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  <c r="I87">
        <v>3</v>
      </c>
      <c r="J87">
        <v>86</v>
      </c>
      <c r="K87" t="s">
        <v>869</v>
      </c>
      <c r="L87" s="112">
        <v>0.5</v>
      </c>
    </row>
    <row r="88" spans="1:12" x14ac:dyDescent="0.35">
      <c r="A88" s="93">
        <f>IFERROR(VLOOKUP(B88,Pobočky!$A$1:$C$45,3,FALSE)," ")</f>
        <v>54</v>
      </c>
      <c r="B88" s="105" t="s">
        <v>66</v>
      </c>
      <c r="C88" s="93" t="str">
        <f>IFERROR(VLOOKUP(B88,Pobočky!$A$1:$C$45,2,FALSE)," ")</f>
        <v>Severovýchod</v>
      </c>
      <c r="D88" t="s">
        <v>870</v>
      </c>
      <c r="G8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  <c r="I88">
        <v>6</v>
      </c>
      <c r="J88">
        <v>86</v>
      </c>
      <c r="K88" t="s">
        <v>871</v>
      </c>
    </row>
    <row r="89" spans="1:12" x14ac:dyDescent="0.35">
      <c r="A89" s="93">
        <f>IFERROR(VLOOKUP(B89,Pobočky!$A$1:$C$45,3,FALSE)," ")</f>
        <v>54</v>
      </c>
      <c r="B89" s="105" t="s">
        <v>66</v>
      </c>
      <c r="C89" s="93" t="str">
        <f>IFERROR(VLOOKUP(B89,Pobočky!$A$1:$C$45,2,FALSE)," ")</f>
        <v>Severovýchod</v>
      </c>
      <c r="D89" t="s">
        <v>872</v>
      </c>
      <c r="G8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  <c r="I89">
        <v>12</v>
      </c>
      <c r="J89">
        <v>86</v>
      </c>
    </row>
    <row r="90" spans="1:12" x14ac:dyDescent="0.35">
      <c r="A90" s="93">
        <f>IFERROR(VLOOKUP(B90,Pobočky!$A$1:$C$45,3,FALSE)," ")</f>
        <v>54</v>
      </c>
      <c r="B90" s="105" t="s">
        <v>66</v>
      </c>
      <c r="C90" s="93" t="str">
        <f>IFERROR(VLOOKUP(B90,Pobočky!$A$1:$C$45,2,FALSE)," ")</f>
        <v>Severovýchod</v>
      </c>
      <c r="D90" t="s">
        <v>280</v>
      </c>
      <c r="G9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91" spans="1:12" x14ac:dyDescent="0.35">
      <c r="A91" s="93">
        <f>IFERROR(VLOOKUP(B91,Pobočky!$A$1:$C$45,3,FALSE)," ")</f>
        <v>54</v>
      </c>
      <c r="B91" s="105" t="s">
        <v>66</v>
      </c>
      <c r="C91" s="93" t="str">
        <f>IFERROR(VLOOKUP(B91,Pobočky!$A$1:$C$45,2,FALSE)," ")</f>
        <v>Severovýchod</v>
      </c>
      <c r="D91" t="s">
        <v>873</v>
      </c>
      <c r="E91" t="s">
        <v>22</v>
      </c>
      <c r="G9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  <c r="K91" t="s">
        <v>874</v>
      </c>
      <c r="L91" s="112">
        <v>0.1</v>
      </c>
    </row>
    <row r="92" spans="1:12" x14ac:dyDescent="0.35">
      <c r="A92" s="93">
        <f>IFERROR(VLOOKUP(B92,Pobočky!$A$1:$C$45,3,FALSE)," ")</f>
        <v>54</v>
      </c>
      <c r="B92" s="105" t="s">
        <v>66</v>
      </c>
      <c r="C92" s="93" t="str">
        <f>IFERROR(VLOOKUP(B92,Pobočky!$A$1:$C$45,2,FALSE)," ")</f>
        <v>Severovýchod</v>
      </c>
      <c r="D92" t="s">
        <v>873</v>
      </c>
      <c r="E92" t="s">
        <v>20</v>
      </c>
      <c r="G9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  <c r="I92">
        <v>24</v>
      </c>
      <c r="J92">
        <v>30</v>
      </c>
      <c r="K92" t="s">
        <v>875</v>
      </c>
      <c r="L92" s="112">
        <v>0.1</v>
      </c>
    </row>
    <row r="93" spans="1:12" x14ac:dyDescent="0.35">
      <c r="A93" s="93">
        <f>IFERROR(VLOOKUP(B93,Pobočky!$A$1:$C$45,3,FALSE)," ")</f>
        <v>54</v>
      </c>
      <c r="B93" s="105" t="s">
        <v>66</v>
      </c>
      <c r="C93" s="93" t="str">
        <f>IFERROR(VLOOKUP(B93,Pobočky!$A$1:$C$45,2,FALSE)," ")</f>
        <v>Severovýchod</v>
      </c>
      <c r="D93" t="s">
        <v>873</v>
      </c>
      <c r="E93" t="s">
        <v>20</v>
      </c>
      <c r="G9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  <c r="K93" t="s">
        <v>876</v>
      </c>
      <c r="L93" s="112">
        <v>0.1</v>
      </c>
    </row>
    <row r="94" spans="1:12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  <c r="K94" t="s">
        <v>877</v>
      </c>
      <c r="L94" s="112">
        <v>0.5</v>
      </c>
    </row>
    <row r="95" spans="1:12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96" spans="1:12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411" spans="1:7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  <c r="G411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412" spans="1:7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  <c r="G412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413" spans="1:7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  <c r="G413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414" spans="1:7" x14ac:dyDescent="0.35">
      <c r="A414" s="93" t="str">
        <f>IFERROR(VLOOKUP(B414,Pobočky!$A$1:$C$45,3,FALSE)," ")</f>
        <v xml:space="preserve"> </v>
      </c>
      <c r="B414" s="93"/>
      <c r="C414" s="93" t="str">
        <f>IFERROR(VLOOKUP(B414,Pobočky!$A$1:$C$45,2,FALSE)," ")</f>
        <v xml:space="preserve"> </v>
      </c>
      <c r="G414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415" spans="1:7" x14ac:dyDescent="0.35">
      <c r="A415" s="93" t="str">
        <f>IFERROR(VLOOKUP(B415,Pobočky!$A$1:$C$45,3,FALSE)," ")</f>
        <v xml:space="preserve"> </v>
      </c>
      <c r="B415" s="93"/>
      <c r="C415" s="93" t="str">
        <f>IFERROR(VLOOKUP(B415,Pobočky!$A$1:$C$45,2,FALSE)," ")</f>
        <v xml:space="preserve"> </v>
      </c>
      <c r="G415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416" spans="1:7" x14ac:dyDescent="0.35">
      <c r="A416" s="93" t="str">
        <f>IFERROR(VLOOKUP(B416,Pobočky!$A$1:$C$45,3,FALSE)," ")</f>
        <v xml:space="preserve"> </v>
      </c>
      <c r="B416" s="93"/>
      <c r="C416" s="93" t="str">
        <f>IFERROR(VLOOKUP(B416,Pobočky!$A$1:$C$45,2,FALSE)," ")</f>
        <v xml:space="preserve"> </v>
      </c>
      <c r="G416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417" spans="1:7" x14ac:dyDescent="0.35">
      <c r="A417" s="93" t="str">
        <f>IFERROR(VLOOKUP(B417,Pobočky!$A$1:$C$45,3,FALSE)," ")</f>
        <v xml:space="preserve"> </v>
      </c>
      <c r="B417" s="93"/>
      <c r="C417" s="93" t="str">
        <f>IFERROR(VLOOKUP(B417,Pobočky!$A$1:$C$45,2,FALSE)," ")</f>
        <v xml:space="preserve"> </v>
      </c>
      <c r="G417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418" spans="1:7" x14ac:dyDescent="0.35">
      <c r="A418" s="93" t="str">
        <f>IFERROR(VLOOKUP(B418,Pobočky!$A$1:$C$45,3,FALSE)," ")</f>
        <v xml:space="preserve"> </v>
      </c>
      <c r="B418" s="93"/>
      <c r="C418" s="93" t="str">
        <f>IFERROR(VLOOKUP(B418,Pobočky!$A$1:$C$45,2,FALSE)," ")</f>
        <v xml:space="preserve"> </v>
      </c>
      <c r="G418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  <row r="419" spans="1:7" x14ac:dyDescent="0.35">
      <c r="A419" s="105" t="str">
        <f>IFERROR(VLOOKUP(B419,Pobočky!$A$1:$C$45,3,FALSE)," ")</f>
        <v xml:space="preserve"> </v>
      </c>
      <c r="B419" s="105"/>
      <c r="C419" s="105" t="str">
        <f>IFERROR(VLOOKUP(B419,Pobočky!$A$1:$C$45,2,FALSE)," ")</f>
        <v xml:space="preserve"> </v>
      </c>
      <c r="G419">
        <f>ROUND(Tabulka57891011121314151617181920212223242526[[#This Row],[Kapacita - počet polic]]*Tabulka57891011121314151617181920212223242526[[#This Row],[Kapacita - rozměr polic]]*IFERROR(VLOOKUP(Tabulka57891011121314151617181920212223242526[[#This Row],[Označení]],OCHy[#All],2,FALSE),0.6),0)</f>
        <v>0</v>
      </c>
    </row>
  </sheetData>
  <dataValidations count="2">
    <dataValidation type="list" allowBlank="1" showInputMessage="1" showErrorMessage="1" sqref="E2:E419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  <dataValidation type="list" allowBlank="1" showInputMessage="1" showErrorMessage="1" sqref="L2:L419">
      <formula1>"0 %,10 %,20 %,30 %,40 %,50 %,60 %,70 %,80 %,90 %,100 %"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B2:B419</xm:sqref>
        </x14:dataValidation>
        <x14:dataValidation type="list" allowBlank="1" showInputMessage="1" showErrorMessage="1">
          <x14:formula1>
            <xm:f>Označení!$F$2:$F$50</xm:f>
          </x14:formula1>
          <xm:sqref>F2:F419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L418"/>
  <sheetViews>
    <sheetView topLeftCell="C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30.453125" customWidth="1"/>
    <col min="5" max="5" width="14.54296875" customWidth="1"/>
    <col min="6" max="6" width="60" bestFit="1" customWidth="1"/>
    <col min="7" max="7" width="16.26953125" bestFit="1" customWidth="1"/>
    <col min="8" max="8" width="21.08984375" bestFit="1" customWidth="1"/>
    <col min="9" max="9" width="22.26953125" customWidth="1"/>
    <col min="10" max="10" width="21.453125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f>IFERROR(VLOOKUP(B2,Pobočky!$A$1:$C$45,3,FALSE)," ")</f>
        <v>52</v>
      </c>
      <c r="B2" s="93" t="s">
        <v>65</v>
      </c>
      <c r="C2" s="93" t="str">
        <f>IFERROR(VLOOKUP(B2,Pobočky!$A$1:$C$45,2,FALSE)," ")</f>
        <v>Severovýchod</v>
      </c>
      <c r="D2" s="93" t="s">
        <v>878</v>
      </c>
      <c r="E2" s="93" t="s">
        <v>20</v>
      </c>
      <c r="F2" t="s">
        <v>130</v>
      </c>
      <c r="G2" s="9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11847</v>
      </c>
      <c r="H2" s="93">
        <v>246</v>
      </c>
      <c r="I2" s="93">
        <v>246</v>
      </c>
      <c r="J2" s="93">
        <v>86</v>
      </c>
      <c r="K2" s="93"/>
      <c r="L2" s="102">
        <v>0.7</v>
      </c>
    </row>
    <row r="3" spans="1:12" x14ac:dyDescent="0.35">
      <c r="A3" s="105">
        <f>IFERROR(VLOOKUP(B3,Pobočky!$A$1:$C$45,3,FALSE)," ")</f>
        <v>52</v>
      </c>
      <c r="B3" s="93" t="s">
        <v>65</v>
      </c>
      <c r="C3" s="105" t="str">
        <f>IFERROR(VLOOKUP(B3,Pobočky!$A$1:$C$45,2,FALSE)," ")</f>
        <v>Severovýchod</v>
      </c>
      <c r="D3" s="106" t="s">
        <v>878</v>
      </c>
      <c r="E3" s="106" t="s">
        <v>20</v>
      </c>
      <c r="F3" s="106" t="s">
        <v>183</v>
      </c>
      <c r="G3" s="10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1046</v>
      </c>
      <c r="H3" s="106">
        <v>38</v>
      </c>
      <c r="I3" s="106">
        <v>38</v>
      </c>
      <c r="J3" s="106">
        <v>86</v>
      </c>
      <c r="K3" s="106"/>
      <c r="L3" s="107">
        <v>0.7</v>
      </c>
    </row>
    <row r="4" spans="1:12" x14ac:dyDescent="0.35">
      <c r="A4" s="93">
        <f>IFERROR(VLOOKUP(B4,Pobočky!$A$1:$C$45,3,FALSE)," ")</f>
        <v>52</v>
      </c>
      <c r="B4" s="93" t="s">
        <v>65</v>
      </c>
      <c r="C4" s="93" t="str">
        <f>IFERROR(VLOOKUP(B4,Pobočky!$A$1:$C$45,2,FALSE)," ")</f>
        <v>Severovýchod</v>
      </c>
      <c r="D4" s="106" t="s">
        <v>878</v>
      </c>
      <c r="E4" t="s">
        <v>20</v>
      </c>
      <c r="F4" t="s">
        <v>181</v>
      </c>
      <c r="G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1548</v>
      </c>
      <c r="H4">
        <v>60</v>
      </c>
      <c r="I4">
        <v>60</v>
      </c>
      <c r="J4">
        <v>86</v>
      </c>
      <c r="L4" s="107">
        <v>0.7</v>
      </c>
    </row>
    <row r="5" spans="1:12" x14ac:dyDescent="0.35">
      <c r="A5" s="93">
        <f>IFERROR(VLOOKUP(B5,Pobočky!$A$1:$C$45,3,FALSE)," ")</f>
        <v>52</v>
      </c>
      <c r="B5" s="93" t="s">
        <v>65</v>
      </c>
      <c r="C5" s="93" t="str">
        <f>IFERROR(VLOOKUP(B5,Pobočky!$A$1:$C$45,2,FALSE)," ")</f>
        <v>Severovýchod</v>
      </c>
      <c r="D5" s="106" t="s">
        <v>878</v>
      </c>
      <c r="E5" t="s">
        <v>20</v>
      </c>
      <c r="F5" t="s">
        <v>180</v>
      </c>
      <c r="G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619</v>
      </c>
      <c r="H5">
        <v>24</v>
      </c>
      <c r="I5">
        <v>24</v>
      </c>
      <c r="J5">
        <v>86</v>
      </c>
      <c r="L5" s="107">
        <v>0.7</v>
      </c>
    </row>
    <row r="6" spans="1:12" x14ac:dyDescent="0.35">
      <c r="A6" s="93">
        <f>IFERROR(VLOOKUP(B6,Pobočky!$A$1:$C$45,3,FALSE)," ")</f>
        <v>52</v>
      </c>
      <c r="B6" s="93" t="s">
        <v>65</v>
      </c>
      <c r="C6" s="93" t="str">
        <f>IFERROR(VLOOKUP(B6,Pobočky!$A$1:$C$45,2,FALSE)," ")</f>
        <v>Severovýchod</v>
      </c>
      <c r="D6" s="106" t="s">
        <v>878</v>
      </c>
      <c r="E6" t="s">
        <v>20</v>
      </c>
      <c r="F6" t="s">
        <v>180</v>
      </c>
      <c r="G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155</v>
      </c>
      <c r="H6">
        <v>6</v>
      </c>
      <c r="I6">
        <v>43</v>
      </c>
      <c r="J6">
        <v>86</v>
      </c>
      <c r="L6" s="107">
        <v>0.7</v>
      </c>
    </row>
    <row r="7" spans="1:12" x14ac:dyDescent="0.35">
      <c r="A7" s="93">
        <f>IFERROR(VLOOKUP(B7,Pobočky!$A$1:$C$45,3,FALSE)," ")</f>
        <v>52</v>
      </c>
      <c r="B7" s="93" t="s">
        <v>65</v>
      </c>
      <c r="C7" s="93" t="str">
        <f>IFERROR(VLOOKUP(B7,Pobočky!$A$1:$C$45,2,FALSE)," ")</f>
        <v>Severovýchod</v>
      </c>
      <c r="D7" s="106" t="s">
        <v>878</v>
      </c>
      <c r="E7" t="s">
        <v>20</v>
      </c>
      <c r="F7" t="s">
        <v>192</v>
      </c>
      <c r="G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743</v>
      </c>
      <c r="H7">
        <v>27</v>
      </c>
      <c r="I7">
        <v>27</v>
      </c>
      <c r="J7">
        <v>86</v>
      </c>
      <c r="K7" t="s">
        <v>16</v>
      </c>
      <c r="L7" s="107">
        <v>0.7</v>
      </c>
    </row>
    <row r="8" spans="1:12" x14ac:dyDescent="0.35">
      <c r="A8" s="93">
        <f>IFERROR(VLOOKUP(B8,Pobočky!$A$1:$C$45,3,FALSE)," ")</f>
        <v>52</v>
      </c>
      <c r="B8" s="93" t="s">
        <v>65</v>
      </c>
      <c r="C8" s="93" t="str">
        <f>IFERROR(VLOOKUP(B8,Pobočky!$A$1:$C$45,2,FALSE)," ")</f>
        <v>Severovýchod</v>
      </c>
      <c r="D8" s="106" t="s">
        <v>878</v>
      </c>
      <c r="E8" t="s">
        <v>20</v>
      </c>
      <c r="F8" t="s">
        <v>193</v>
      </c>
      <c r="G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1440</v>
      </c>
      <c r="H8">
        <v>54</v>
      </c>
      <c r="I8">
        <v>54</v>
      </c>
      <c r="J8">
        <v>86</v>
      </c>
      <c r="K8" t="s">
        <v>16</v>
      </c>
      <c r="L8" s="107">
        <v>0.7</v>
      </c>
    </row>
    <row r="9" spans="1:12" x14ac:dyDescent="0.35">
      <c r="A9" s="93">
        <f>IFERROR(VLOOKUP(B9,Pobočky!$A$1:$C$45,3,FALSE)," ")</f>
        <v>52</v>
      </c>
      <c r="B9" s="93" t="s">
        <v>65</v>
      </c>
      <c r="C9" s="93" t="str">
        <f>IFERROR(VLOOKUP(B9,Pobočky!$A$1:$C$45,2,FALSE)," ")</f>
        <v>Severovýchod</v>
      </c>
      <c r="D9" s="106" t="s">
        <v>878</v>
      </c>
      <c r="E9" t="s">
        <v>20</v>
      </c>
      <c r="F9" t="s">
        <v>188</v>
      </c>
      <c r="G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433</v>
      </c>
      <c r="H9">
        <v>12</v>
      </c>
      <c r="I9">
        <v>12</v>
      </c>
      <c r="J9">
        <v>86</v>
      </c>
      <c r="K9" t="s">
        <v>879</v>
      </c>
      <c r="L9" s="107">
        <v>0.7</v>
      </c>
    </row>
    <row r="10" spans="1:12" x14ac:dyDescent="0.35">
      <c r="A10" s="93">
        <f>IFERROR(VLOOKUP(B10,Pobočky!$A$1:$C$45,3,FALSE)," ")</f>
        <v>52</v>
      </c>
      <c r="B10" s="93" t="s">
        <v>65</v>
      </c>
      <c r="C10" s="93" t="str">
        <f>IFERROR(VLOOKUP(B10,Pobočky!$A$1:$C$45,2,FALSE)," ")</f>
        <v>Severovýchod</v>
      </c>
      <c r="D10" s="106" t="s">
        <v>878</v>
      </c>
      <c r="E10" t="s">
        <v>20</v>
      </c>
      <c r="F10" t="s">
        <v>261</v>
      </c>
      <c r="G1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206</v>
      </c>
      <c r="H10">
        <v>4</v>
      </c>
      <c r="I10">
        <v>2</v>
      </c>
      <c r="J10">
        <v>86</v>
      </c>
      <c r="K10" t="s">
        <v>880</v>
      </c>
      <c r="L10" s="107">
        <v>0.7</v>
      </c>
    </row>
    <row r="11" spans="1:12" x14ac:dyDescent="0.35">
      <c r="A11" s="93">
        <f>IFERROR(VLOOKUP(B11,Pobočky!$A$1:$C$45,3,FALSE)," ")</f>
        <v>52</v>
      </c>
      <c r="B11" s="93" t="s">
        <v>65</v>
      </c>
      <c r="C11" s="93" t="str">
        <f>IFERROR(VLOOKUP(B11,Pobočky!$A$1:$C$45,2,FALSE)," ")</f>
        <v>Severovýchod</v>
      </c>
      <c r="D11" s="106" t="s">
        <v>878</v>
      </c>
      <c r="E11" t="s">
        <v>20</v>
      </c>
      <c r="F11" t="s">
        <v>261</v>
      </c>
      <c r="G1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1445</v>
      </c>
      <c r="H11">
        <v>28</v>
      </c>
      <c r="I11">
        <v>18</v>
      </c>
      <c r="J11">
        <v>86</v>
      </c>
      <c r="K11" t="s">
        <v>856</v>
      </c>
      <c r="L11" s="107">
        <v>0.7</v>
      </c>
    </row>
    <row r="12" spans="1:12" x14ac:dyDescent="0.35">
      <c r="A12" s="93">
        <f>IFERROR(VLOOKUP(B12,Pobočky!$A$1:$C$45,3,FALSE)," ")</f>
        <v>52</v>
      </c>
      <c r="B12" s="93" t="s">
        <v>65</v>
      </c>
      <c r="C12" s="93" t="str">
        <f>IFERROR(VLOOKUP(B12,Pobočky!$A$1:$C$45,2,FALSE)," ")</f>
        <v>Severovýchod</v>
      </c>
      <c r="D12" s="106" t="s">
        <v>881</v>
      </c>
      <c r="E12" t="s">
        <v>20</v>
      </c>
      <c r="F12" t="s">
        <v>97</v>
      </c>
      <c r="G1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372</v>
      </c>
      <c r="H12">
        <v>12</v>
      </c>
      <c r="I12">
        <v>12</v>
      </c>
      <c r="J12">
        <v>86</v>
      </c>
      <c r="L12" s="107">
        <v>0.7</v>
      </c>
    </row>
    <row r="13" spans="1:12" x14ac:dyDescent="0.35">
      <c r="A13" s="93">
        <v>52</v>
      </c>
      <c r="B13" s="93" t="s">
        <v>65</v>
      </c>
      <c r="C13" s="93" t="str">
        <f>IFERROR(VLOOKUP(B13,Pobočky!$A$1:$C$45,2,FALSE)," ")</f>
        <v>Severovýchod</v>
      </c>
      <c r="D13" s="106" t="s">
        <v>881</v>
      </c>
      <c r="E13" t="s">
        <v>22</v>
      </c>
      <c r="G1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  <c r="I13">
        <v>6</v>
      </c>
      <c r="J13">
        <v>86</v>
      </c>
      <c r="K13" t="s">
        <v>882</v>
      </c>
      <c r="L13" s="107">
        <v>0.7</v>
      </c>
    </row>
    <row r="14" spans="1:12" x14ac:dyDescent="0.35">
      <c r="A14" s="93">
        <f>IFERROR(VLOOKUP(B14,Pobočky!$A$1:$C$45,3,FALSE)," ")</f>
        <v>52</v>
      </c>
      <c r="B14" s="93" t="s">
        <v>65</v>
      </c>
      <c r="C14" s="93" t="str">
        <f>IFERROR(VLOOKUP(B14,Pobočky!$A$1:$C$45,2,FALSE)," ")</f>
        <v>Severovýchod</v>
      </c>
      <c r="D14" s="106" t="s">
        <v>883</v>
      </c>
      <c r="E14" t="s">
        <v>22</v>
      </c>
      <c r="F14" t="s">
        <v>172</v>
      </c>
      <c r="G1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1662</v>
      </c>
      <c r="H14">
        <v>42</v>
      </c>
      <c r="I14">
        <v>42</v>
      </c>
      <c r="J14">
        <v>86</v>
      </c>
      <c r="L14" s="107">
        <v>0.7</v>
      </c>
    </row>
    <row r="15" spans="1:12" x14ac:dyDescent="0.35">
      <c r="A15" s="93">
        <f>IFERROR(VLOOKUP(B15,Pobočky!$A$1:$C$45,3,FALSE)," ")</f>
        <v>52</v>
      </c>
      <c r="B15" s="93" t="s">
        <v>65</v>
      </c>
      <c r="C15" s="93" t="str">
        <f>IFERROR(VLOOKUP(B15,Pobočky!$A$1:$C$45,2,FALSE)," ")</f>
        <v>Severovýchod</v>
      </c>
      <c r="D15" s="106" t="s">
        <v>883</v>
      </c>
      <c r="E15" t="s">
        <v>22</v>
      </c>
      <c r="F15" t="s">
        <v>172</v>
      </c>
      <c r="G1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  <c r="K15" t="s">
        <v>884</v>
      </c>
      <c r="L15" s="107">
        <v>0.7</v>
      </c>
    </row>
    <row r="16" spans="1:12" x14ac:dyDescent="0.35">
      <c r="A16" s="93">
        <f>IFERROR(VLOOKUP(B16,Pobočky!$A$1:$C$45,3,FALSE)," ")</f>
        <v>52</v>
      </c>
      <c r="B16" s="93" t="s">
        <v>65</v>
      </c>
      <c r="C16" s="93" t="str">
        <f>IFERROR(VLOOKUP(B16,Pobočky!$A$1:$C$45,2,FALSE)," ")</f>
        <v>Severovýchod</v>
      </c>
      <c r="D16" s="106" t="s">
        <v>883</v>
      </c>
      <c r="E16" t="s">
        <v>22</v>
      </c>
      <c r="F16" t="s">
        <v>169</v>
      </c>
      <c r="G1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  <c r="I16">
        <v>2</v>
      </c>
      <c r="J16">
        <v>86</v>
      </c>
      <c r="K16" t="s">
        <v>885</v>
      </c>
      <c r="L16" s="107">
        <v>0.7</v>
      </c>
    </row>
    <row r="17" spans="1:12" x14ac:dyDescent="0.35">
      <c r="A17" s="93">
        <f>IFERROR(VLOOKUP(B17,Pobočky!$A$1:$C$45,3,FALSE)," ")</f>
        <v>52</v>
      </c>
      <c r="B17" s="93" t="s">
        <v>65</v>
      </c>
      <c r="C17" s="93" t="str">
        <f>IFERROR(VLOOKUP(B17,Pobočky!$A$1:$C$45,2,FALSE)," ")</f>
        <v>Severovýchod</v>
      </c>
      <c r="D17" s="106" t="s">
        <v>886</v>
      </c>
      <c r="E17" t="s">
        <v>20</v>
      </c>
      <c r="F17" t="s">
        <v>130</v>
      </c>
      <c r="G1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771</v>
      </c>
      <c r="H17">
        <v>16</v>
      </c>
      <c r="I17">
        <v>28</v>
      </c>
      <c r="J17">
        <v>86</v>
      </c>
      <c r="K17" t="s">
        <v>887</v>
      </c>
      <c r="L17" s="107">
        <v>0.7</v>
      </c>
    </row>
    <row r="18" spans="1:12" x14ac:dyDescent="0.35">
      <c r="A18" s="93">
        <f>IFERROR(VLOOKUP(B18,Pobočky!$A$1:$C$45,3,FALSE)," ")</f>
        <v>52</v>
      </c>
      <c r="B18" s="93" t="s">
        <v>65</v>
      </c>
      <c r="C18" s="93" t="str">
        <f>IFERROR(VLOOKUP(B18,Pobočky!$A$1:$C$45,2,FALSE)," ")</f>
        <v>Severovýchod</v>
      </c>
      <c r="D18" s="106" t="s">
        <v>888</v>
      </c>
      <c r="E18" t="s">
        <v>14</v>
      </c>
      <c r="F18" t="s">
        <v>130</v>
      </c>
      <c r="G1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1734</v>
      </c>
      <c r="H18">
        <v>36</v>
      </c>
      <c r="I18">
        <v>36</v>
      </c>
      <c r="J18">
        <v>86</v>
      </c>
      <c r="K18" t="s">
        <v>290</v>
      </c>
      <c r="L18" s="107">
        <v>0.7</v>
      </c>
    </row>
    <row r="19" spans="1:12" x14ac:dyDescent="0.35">
      <c r="A19" s="93">
        <f>IFERROR(VLOOKUP(B19,Pobočky!$A$1:$C$45,3,FALSE)," ")</f>
        <v>52</v>
      </c>
      <c r="B19" s="93" t="s">
        <v>65</v>
      </c>
      <c r="C19" s="93" t="str">
        <f>IFERROR(VLOOKUP(B19,Pobočky!$A$1:$C$45,2,FALSE)," ")</f>
        <v>Severovýchod</v>
      </c>
      <c r="D19" s="106" t="s">
        <v>888</v>
      </c>
      <c r="E19" t="s">
        <v>14</v>
      </c>
      <c r="F19" t="s">
        <v>130</v>
      </c>
      <c r="G1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433</v>
      </c>
      <c r="H19">
        <v>9</v>
      </c>
      <c r="I19">
        <v>9</v>
      </c>
      <c r="J19">
        <v>86</v>
      </c>
      <c r="K19" t="s">
        <v>182</v>
      </c>
      <c r="L19" s="107">
        <v>0.7</v>
      </c>
    </row>
    <row r="20" spans="1:12" x14ac:dyDescent="0.35">
      <c r="A20" s="93">
        <f>IFERROR(VLOOKUP(B20,Pobočky!$A$1:$C$45,3,FALSE)," ")</f>
        <v>52</v>
      </c>
      <c r="B20" s="93" t="s">
        <v>65</v>
      </c>
      <c r="C20" s="93" t="str">
        <f>IFERROR(VLOOKUP(B20,Pobočky!$A$1:$C$45,2,FALSE)," ")</f>
        <v>Severovýchod</v>
      </c>
      <c r="D20" s="106" t="s">
        <v>888</v>
      </c>
      <c r="E20" t="s">
        <v>14</v>
      </c>
      <c r="F20" t="s">
        <v>130</v>
      </c>
      <c r="G2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1252</v>
      </c>
      <c r="H20">
        <v>26</v>
      </c>
      <c r="I20">
        <v>26</v>
      </c>
      <c r="J20">
        <v>86</v>
      </c>
      <c r="K20" t="s">
        <v>889</v>
      </c>
      <c r="L20" s="107">
        <v>0.7</v>
      </c>
    </row>
    <row r="21" spans="1:12" x14ac:dyDescent="0.35">
      <c r="A21" s="93">
        <f>IFERROR(VLOOKUP(B21,Pobočky!$A$1:$C$45,3,FALSE)," ")</f>
        <v>52</v>
      </c>
      <c r="B21" s="93" t="s">
        <v>65</v>
      </c>
      <c r="C21" s="93" t="str">
        <f>IFERROR(VLOOKUP(B21,Pobočky!$A$1:$C$45,2,FALSE)," ")</f>
        <v>Severovýchod</v>
      </c>
      <c r="D21" s="106" t="s">
        <v>888</v>
      </c>
      <c r="E21" t="s">
        <v>14</v>
      </c>
      <c r="F21" t="s">
        <v>190</v>
      </c>
      <c r="G2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160</v>
      </c>
      <c r="H21">
        <v>3</v>
      </c>
      <c r="I21">
        <v>2</v>
      </c>
      <c r="J21">
        <v>86</v>
      </c>
      <c r="L21" s="107">
        <v>0.7</v>
      </c>
    </row>
    <row r="22" spans="1:12" x14ac:dyDescent="0.35">
      <c r="A22" s="93">
        <f>IFERROR(VLOOKUP(B22,Pobočky!$A$1:$C$45,3,FALSE)," ")</f>
        <v>52</v>
      </c>
      <c r="B22" s="93" t="s">
        <v>65</v>
      </c>
      <c r="C22" s="93" t="str">
        <f>IFERROR(VLOOKUP(B22,Pobočky!$A$1:$C$45,2,FALSE)," ")</f>
        <v>Severovýchod</v>
      </c>
      <c r="D22" s="106" t="s">
        <v>888</v>
      </c>
      <c r="E22" t="s">
        <v>14</v>
      </c>
      <c r="F22" t="s">
        <v>188</v>
      </c>
      <c r="G2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25</v>
      </c>
      <c r="H22">
        <v>0.7</v>
      </c>
      <c r="I22">
        <v>0.7</v>
      </c>
      <c r="J22">
        <v>86</v>
      </c>
      <c r="L22" s="107">
        <v>0.7</v>
      </c>
    </row>
    <row r="23" spans="1:12" x14ac:dyDescent="0.35">
      <c r="A23" s="93">
        <f>IFERROR(VLOOKUP(B23,Pobočky!$A$1:$C$45,3,FALSE)," ")</f>
        <v>52</v>
      </c>
      <c r="B23" s="93" t="s">
        <v>65</v>
      </c>
      <c r="C23" s="93" t="str">
        <f>IFERROR(VLOOKUP(B23,Pobočky!$A$1:$C$45,2,FALSE)," ")</f>
        <v>Severovýchod</v>
      </c>
      <c r="D23" s="106" t="s">
        <v>888</v>
      </c>
      <c r="E23" t="s">
        <v>14</v>
      </c>
      <c r="F23" t="s">
        <v>193</v>
      </c>
      <c r="G2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80</v>
      </c>
      <c r="H23">
        <v>3</v>
      </c>
      <c r="I23">
        <v>3</v>
      </c>
      <c r="J23">
        <v>86</v>
      </c>
      <c r="L23" s="107">
        <v>0.7</v>
      </c>
    </row>
    <row r="24" spans="1:12" x14ac:dyDescent="0.35">
      <c r="A24" s="105">
        <f>IFERROR(VLOOKUP(B24,Pobočky!$A$1:$C$45,3,FALSE)," ")</f>
        <v>52</v>
      </c>
      <c r="B24" s="93" t="s">
        <v>65</v>
      </c>
      <c r="C24" s="105" t="str">
        <f>IFERROR(VLOOKUP(B24,Pobočky!$A$1:$C$45,2,FALSE)," ")</f>
        <v>Severovýchod</v>
      </c>
      <c r="D24" s="106" t="s">
        <v>888</v>
      </c>
      <c r="E24" t="s">
        <v>14</v>
      </c>
      <c r="F24" t="s">
        <v>192</v>
      </c>
      <c r="G2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14</v>
      </c>
      <c r="H24">
        <v>0.5</v>
      </c>
      <c r="I24">
        <v>0.5</v>
      </c>
      <c r="J24">
        <v>86</v>
      </c>
      <c r="L24" s="107">
        <v>0.7</v>
      </c>
    </row>
    <row r="25" spans="1:12" x14ac:dyDescent="0.35">
      <c r="A25" s="93">
        <f>IFERROR(VLOOKUP(B25,Pobočky!$A$1:$C$45,3,FALSE)," ")</f>
        <v>52</v>
      </c>
      <c r="B25" s="93" t="s">
        <v>65</v>
      </c>
      <c r="C25" s="93" t="str">
        <f>IFERROR(VLOOKUP(B25,Pobočky!$A$1:$C$45,2,FALSE)," ")</f>
        <v>Severovýchod</v>
      </c>
      <c r="D25" s="106" t="s">
        <v>888</v>
      </c>
      <c r="E25" t="s">
        <v>14</v>
      </c>
      <c r="F25" t="s">
        <v>261</v>
      </c>
      <c r="G2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310</v>
      </c>
      <c r="H25">
        <v>6</v>
      </c>
      <c r="I25">
        <v>6</v>
      </c>
      <c r="J25">
        <v>86</v>
      </c>
      <c r="L25" s="107">
        <v>0.7</v>
      </c>
    </row>
    <row r="26" spans="1:12" x14ac:dyDescent="0.35">
      <c r="A26" s="93">
        <f>IFERROR(VLOOKUP(B26,Pobočky!$A$1:$C$45,3,FALSE)," ")</f>
        <v>52</v>
      </c>
      <c r="B26" s="93" t="s">
        <v>65</v>
      </c>
      <c r="C26" s="93" t="str">
        <f>IFERROR(VLOOKUP(B26,Pobočky!$A$1:$C$45,2,FALSE)," ")</f>
        <v>Severovýchod</v>
      </c>
      <c r="D26" s="106" t="s">
        <v>888</v>
      </c>
      <c r="E26" t="s">
        <v>14</v>
      </c>
      <c r="F26" t="s">
        <v>97</v>
      </c>
      <c r="G2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93</v>
      </c>
      <c r="H26">
        <v>3</v>
      </c>
      <c r="I26">
        <v>3</v>
      </c>
      <c r="J26">
        <v>86</v>
      </c>
      <c r="L26" s="107">
        <v>0.7</v>
      </c>
    </row>
    <row r="27" spans="1:12" x14ac:dyDescent="0.35">
      <c r="A27" s="93">
        <f>IFERROR(VLOOKUP(B27,Pobočky!$A$1:$C$45,3,FALSE)," ")</f>
        <v>52</v>
      </c>
      <c r="B27" s="93" t="s">
        <v>65</v>
      </c>
      <c r="C27" s="93" t="str">
        <f>IFERROR(VLOOKUP(B27,Pobočky!$A$1:$C$45,2,FALSE)," ")</f>
        <v>Severovýchod</v>
      </c>
      <c r="D27" s="106" t="s">
        <v>888</v>
      </c>
      <c r="E27" t="s">
        <v>28</v>
      </c>
      <c r="F27" t="s">
        <v>140</v>
      </c>
      <c r="G2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107</v>
      </c>
      <c r="H27">
        <v>2</v>
      </c>
      <c r="I27">
        <v>2</v>
      </c>
      <c r="J27">
        <v>86</v>
      </c>
      <c r="L27" s="112">
        <v>0.6</v>
      </c>
    </row>
    <row r="28" spans="1:12" x14ac:dyDescent="0.35">
      <c r="A28" s="93">
        <f>IFERROR(VLOOKUP(B28,Pobočky!$A$1:$C$45,3,FALSE)," ")</f>
        <v>52</v>
      </c>
      <c r="B28" s="93" t="s">
        <v>65</v>
      </c>
      <c r="C28" s="93" t="str">
        <f>IFERROR(VLOOKUP(B28,Pobočky!$A$1:$C$45,2,FALSE)," ")</f>
        <v>Severovýchod</v>
      </c>
      <c r="D28" s="106" t="s">
        <v>888</v>
      </c>
      <c r="E28" t="s">
        <v>28</v>
      </c>
      <c r="F28" t="s">
        <v>143</v>
      </c>
      <c r="G2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131</v>
      </c>
      <c r="H28">
        <v>4</v>
      </c>
      <c r="I28">
        <v>4</v>
      </c>
      <c r="J28">
        <v>86</v>
      </c>
      <c r="L28" s="112">
        <v>0.6</v>
      </c>
    </row>
    <row r="29" spans="1:12" x14ac:dyDescent="0.35">
      <c r="A29" s="93">
        <f>IFERROR(VLOOKUP(B29,Pobočky!$A$1:$C$45,3,FALSE)," ")</f>
        <v>52</v>
      </c>
      <c r="B29" s="93" t="s">
        <v>65</v>
      </c>
      <c r="C29" s="93" t="str">
        <f>IFERROR(VLOOKUP(B29,Pobočky!$A$1:$C$45,2,FALSE)," ")</f>
        <v>Severovýchod</v>
      </c>
      <c r="D29" s="106" t="s">
        <v>888</v>
      </c>
      <c r="E29" t="s">
        <v>28</v>
      </c>
      <c r="F29" t="s">
        <v>146</v>
      </c>
      <c r="G2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71</v>
      </c>
      <c r="H29">
        <v>1.5</v>
      </c>
      <c r="I29">
        <v>1.5</v>
      </c>
      <c r="J29">
        <v>86</v>
      </c>
      <c r="L29" s="112">
        <v>0.6</v>
      </c>
    </row>
    <row r="30" spans="1:12" x14ac:dyDescent="0.35">
      <c r="A30" s="93">
        <f>IFERROR(VLOOKUP(B30,Pobočky!$A$1:$C$45,3,FALSE)," ")</f>
        <v>52</v>
      </c>
      <c r="B30" s="93" t="s">
        <v>65</v>
      </c>
      <c r="C30" s="93" t="str">
        <f>IFERROR(VLOOKUP(B30,Pobočky!$A$1:$C$45,2,FALSE)," ")</f>
        <v>Severovýchod</v>
      </c>
      <c r="D30" s="106" t="s">
        <v>888</v>
      </c>
      <c r="E30" t="s">
        <v>28</v>
      </c>
      <c r="F30" t="s">
        <v>149</v>
      </c>
      <c r="G3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18</v>
      </c>
      <c r="H30">
        <v>0.5</v>
      </c>
      <c r="I30">
        <v>0.5</v>
      </c>
      <c r="J30">
        <v>86</v>
      </c>
      <c r="L30" s="112">
        <v>0.6</v>
      </c>
    </row>
    <row r="31" spans="1:12" x14ac:dyDescent="0.35">
      <c r="A31" s="93">
        <f>IFERROR(VLOOKUP(B31,Pobočky!$A$1:$C$45,3,FALSE)," ")</f>
        <v>52</v>
      </c>
      <c r="B31" s="93" t="s">
        <v>65</v>
      </c>
      <c r="C31" s="93" t="str">
        <f>IFERROR(VLOOKUP(B31,Pobočky!$A$1:$C$45,2,FALSE)," ")</f>
        <v>Severovýchod</v>
      </c>
      <c r="D31" s="106" t="s">
        <v>888</v>
      </c>
      <c r="E31" t="s">
        <v>28</v>
      </c>
      <c r="F31" t="s">
        <v>155</v>
      </c>
      <c r="G3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307</v>
      </c>
      <c r="H31">
        <v>7</v>
      </c>
      <c r="I31">
        <v>7</v>
      </c>
      <c r="J31">
        <v>86</v>
      </c>
      <c r="L31" s="112">
        <v>0.6</v>
      </c>
    </row>
    <row r="32" spans="1:12" x14ac:dyDescent="0.35">
      <c r="A32" s="93">
        <f>IFERROR(VLOOKUP(B32,Pobočky!$A$1:$C$45,3,FALSE)," ")</f>
        <v>52</v>
      </c>
      <c r="B32" s="93" t="s">
        <v>65</v>
      </c>
      <c r="C32" s="93" t="str">
        <f>IFERROR(VLOOKUP(B32,Pobočky!$A$1:$C$45,2,FALSE)," ")</f>
        <v>Severovýchod</v>
      </c>
      <c r="D32" s="106" t="s">
        <v>888</v>
      </c>
      <c r="E32" t="s">
        <v>28</v>
      </c>
      <c r="F32" t="s">
        <v>158</v>
      </c>
      <c r="G3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81</v>
      </c>
      <c r="H32">
        <v>2</v>
      </c>
      <c r="I32">
        <v>2</v>
      </c>
      <c r="J32">
        <v>86</v>
      </c>
      <c r="L32" s="112">
        <v>0.6</v>
      </c>
    </row>
    <row r="33" spans="1:12" x14ac:dyDescent="0.35">
      <c r="A33" s="93">
        <f>IFERROR(VLOOKUP(B33,Pobočky!$A$1:$C$45,3,FALSE)," ")</f>
        <v>52</v>
      </c>
      <c r="B33" s="93" t="s">
        <v>65</v>
      </c>
      <c r="C33" s="93" t="str">
        <f>IFERROR(VLOOKUP(B33,Pobočky!$A$1:$C$45,2,FALSE)," ")</f>
        <v>Severovýchod</v>
      </c>
      <c r="D33" s="106" t="s">
        <v>888</v>
      </c>
      <c r="E33" t="s">
        <v>28</v>
      </c>
      <c r="F33" t="s">
        <v>160</v>
      </c>
      <c r="G3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127</v>
      </c>
      <c r="H33">
        <v>2.5</v>
      </c>
      <c r="I33">
        <v>2.5</v>
      </c>
      <c r="J33">
        <v>86</v>
      </c>
      <c r="L33" s="112">
        <v>0.6</v>
      </c>
    </row>
    <row r="34" spans="1:12" x14ac:dyDescent="0.35">
      <c r="A34" s="93">
        <f>IFERROR(VLOOKUP(B34,Pobočky!$A$1:$C$45,3,FALSE)," ")</f>
        <v>52</v>
      </c>
      <c r="B34" s="93" t="s">
        <v>65</v>
      </c>
      <c r="C34" s="93" t="str">
        <f>IFERROR(VLOOKUP(B34,Pobočky!$A$1:$C$45,2,FALSE)," ")</f>
        <v>Severovýchod</v>
      </c>
      <c r="D34" s="106" t="s">
        <v>888</v>
      </c>
      <c r="E34" t="s">
        <v>28</v>
      </c>
      <c r="F34" t="s">
        <v>166</v>
      </c>
      <c r="G3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47</v>
      </c>
      <c r="H34">
        <v>1</v>
      </c>
      <c r="I34">
        <v>1</v>
      </c>
      <c r="J34">
        <v>86</v>
      </c>
      <c r="L34" s="112">
        <v>0.6</v>
      </c>
    </row>
    <row r="35" spans="1:12" x14ac:dyDescent="0.35">
      <c r="A35" s="93">
        <f>IFERROR(VLOOKUP(B35,Pobočky!$A$1:$C$45,3,FALSE)," ")</f>
        <v>52</v>
      </c>
      <c r="B35" s="93" t="s">
        <v>65</v>
      </c>
      <c r="C35" s="93" t="str">
        <f>IFERROR(VLOOKUP(B35,Pobočky!$A$1:$C$45,2,FALSE)," ")</f>
        <v>Severovýchod</v>
      </c>
      <c r="D35" s="106" t="s">
        <v>888</v>
      </c>
      <c r="E35" t="s">
        <v>28</v>
      </c>
      <c r="F35" t="s">
        <v>167</v>
      </c>
      <c r="G3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65</v>
      </c>
      <c r="H35">
        <v>1.5</v>
      </c>
      <c r="I35">
        <v>1.5</v>
      </c>
      <c r="J35">
        <v>86</v>
      </c>
      <c r="L35" s="112">
        <v>0.6</v>
      </c>
    </row>
    <row r="36" spans="1:12" x14ac:dyDescent="0.35">
      <c r="A36" s="93">
        <f>IFERROR(VLOOKUP(B36,Pobočky!$A$1:$C$45,3,FALSE)," ")</f>
        <v>52</v>
      </c>
      <c r="B36" s="93" t="s">
        <v>65</v>
      </c>
      <c r="C36" s="93" t="str">
        <f>IFERROR(VLOOKUP(B36,Pobočky!$A$1:$C$45,2,FALSE)," ")</f>
        <v>Severovýchod</v>
      </c>
      <c r="D36" s="106" t="s">
        <v>888</v>
      </c>
      <c r="E36" t="s">
        <v>28</v>
      </c>
      <c r="F36" t="s">
        <v>169</v>
      </c>
      <c r="G3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59</v>
      </c>
      <c r="H36">
        <v>1.5</v>
      </c>
      <c r="I36">
        <v>1.5</v>
      </c>
      <c r="J36">
        <v>86</v>
      </c>
      <c r="L36" s="112">
        <v>0.6</v>
      </c>
    </row>
    <row r="37" spans="1:12" x14ac:dyDescent="0.35">
      <c r="A37" s="93">
        <f>IFERROR(VLOOKUP(B37,Pobočky!$A$1:$C$45,3,FALSE)," ")</f>
        <v>52</v>
      </c>
      <c r="B37" s="93" t="s">
        <v>65</v>
      </c>
      <c r="C37" s="93" t="str">
        <f>IFERROR(VLOOKUP(B37,Pobočky!$A$1:$C$45,2,FALSE)," ")</f>
        <v>Severovýchod</v>
      </c>
      <c r="D37" s="106" t="s">
        <v>888</v>
      </c>
      <c r="E37" t="s">
        <v>28</v>
      </c>
      <c r="F37" t="s">
        <v>170</v>
      </c>
      <c r="G3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36</v>
      </c>
      <c r="H37">
        <v>0.7</v>
      </c>
      <c r="I37">
        <v>0.7</v>
      </c>
      <c r="J37">
        <v>86</v>
      </c>
      <c r="L37" s="112">
        <v>0.6</v>
      </c>
    </row>
    <row r="38" spans="1:12" x14ac:dyDescent="0.35">
      <c r="A38" s="93">
        <f>IFERROR(VLOOKUP(B38,Pobočky!$A$1:$C$45,3,FALSE)," ")</f>
        <v>52</v>
      </c>
      <c r="B38" s="93" t="s">
        <v>65</v>
      </c>
      <c r="C38" s="93" t="str">
        <f>IFERROR(VLOOKUP(B38,Pobočky!$A$1:$C$45,2,FALSE)," ")</f>
        <v>Severovýchod</v>
      </c>
      <c r="D38" s="106" t="s">
        <v>888</v>
      </c>
      <c r="E38" t="s">
        <v>28</v>
      </c>
      <c r="F38" t="s">
        <v>171</v>
      </c>
      <c r="G3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22</v>
      </c>
      <c r="H38">
        <v>1.5</v>
      </c>
      <c r="I38">
        <v>1.5</v>
      </c>
      <c r="J38">
        <v>86</v>
      </c>
      <c r="L38" s="112">
        <v>0.6</v>
      </c>
    </row>
    <row r="39" spans="1:12" x14ac:dyDescent="0.35">
      <c r="A39" s="93">
        <f>IFERROR(VLOOKUP(B39,Pobočky!$A$1:$C$45,3,FALSE)," ")</f>
        <v>52</v>
      </c>
      <c r="B39" s="93" t="s">
        <v>65</v>
      </c>
      <c r="C39" s="93" t="str">
        <f>IFERROR(VLOOKUP(B39,Pobočky!$A$1:$C$45,2,FALSE)," ")</f>
        <v>Severovýchod</v>
      </c>
      <c r="D39" s="106" t="s">
        <v>888</v>
      </c>
      <c r="E39" t="s">
        <v>28</v>
      </c>
      <c r="F39" t="s">
        <v>172</v>
      </c>
      <c r="G3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79</v>
      </c>
      <c r="H39">
        <v>2</v>
      </c>
      <c r="I39">
        <v>2</v>
      </c>
      <c r="J39">
        <v>86</v>
      </c>
      <c r="L39" s="112">
        <v>0.6</v>
      </c>
    </row>
    <row r="40" spans="1:12" x14ac:dyDescent="0.35">
      <c r="A40" s="93">
        <f>IFERROR(VLOOKUP(B40,Pobočky!$A$1:$C$45,3,FALSE)," ")</f>
        <v>52</v>
      </c>
      <c r="B40" s="93" t="s">
        <v>65</v>
      </c>
      <c r="C40" s="93" t="str">
        <f>IFERROR(VLOOKUP(B40,Pobočky!$A$1:$C$45,2,FALSE)," ")</f>
        <v>Severovýchod</v>
      </c>
      <c r="D40" s="106" t="s">
        <v>888</v>
      </c>
      <c r="E40" t="s">
        <v>28</v>
      </c>
      <c r="F40" t="s">
        <v>174</v>
      </c>
      <c r="G4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17</v>
      </c>
      <c r="H40">
        <v>0.5</v>
      </c>
      <c r="I40">
        <v>0.5</v>
      </c>
      <c r="J40">
        <v>86</v>
      </c>
      <c r="L40" s="112">
        <v>0.6</v>
      </c>
    </row>
    <row r="41" spans="1:12" x14ac:dyDescent="0.35">
      <c r="A41" s="93">
        <f>IFERROR(VLOOKUP(B41,Pobočky!$A$1:$C$45,3,FALSE)," ")</f>
        <v>52</v>
      </c>
      <c r="B41" s="93" t="s">
        <v>65</v>
      </c>
      <c r="C41" s="93" t="str">
        <f>IFERROR(VLOOKUP(B41,Pobočky!$A$1:$C$45,2,FALSE)," ")</f>
        <v>Severovýchod</v>
      </c>
      <c r="D41" s="106" t="s">
        <v>888</v>
      </c>
      <c r="E41" t="s">
        <v>28</v>
      </c>
      <c r="F41" t="s">
        <v>175</v>
      </c>
      <c r="G4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96</v>
      </c>
      <c r="H41">
        <v>2</v>
      </c>
      <c r="I41">
        <v>2</v>
      </c>
      <c r="J41">
        <v>86</v>
      </c>
      <c r="L41" s="112">
        <v>0.6</v>
      </c>
    </row>
    <row r="42" spans="1:12" x14ac:dyDescent="0.35">
      <c r="A42" s="93">
        <f>IFERROR(VLOOKUP(B42,Pobočky!$A$1:$C$45,3,FALSE)," ")</f>
        <v>52</v>
      </c>
      <c r="B42" s="93" t="s">
        <v>65</v>
      </c>
      <c r="C42" s="93" t="str">
        <f>IFERROR(VLOOKUP(B42,Pobočky!$A$1:$C$45,2,FALSE)," ")</f>
        <v>Severovýchod</v>
      </c>
      <c r="D42" s="106" t="s">
        <v>888</v>
      </c>
      <c r="E42" t="s">
        <v>28</v>
      </c>
      <c r="F42" t="s">
        <v>176</v>
      </c>
      <c r="G4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58</v>
      </c>
      <c r="H42">
        <v>1</v>
      </c>
      <c r="I42">
        <v>1</v>
      </c>
      <c r="J42">
        <v>86</v>
      </c>
      <c r="L42" s="112">
        <v>0.6</v>
      </c>
    </row>
    <row r="43" spans="1:12" x14ac:dyDescent="0.35">
      <c r="A43" s="93">
        <f>IFERROR(VLOOKUP(B43,Pobočky!$A$1:$C$45,3,FALSE)," ")</f>
        <v>52</v>
      </c>
      <c r="B43" s="93" t="s">
        <v>65</v>
      </c>
      <c r="C43" s="93" t="str">
        <f>IFERROR(VLOOKUP(B43,Pobočky!$A$1:$C$45,2,FALSE)," ")</f>
        <v>Severovýchod</v>
      </c>
      <c r="D43" s="106" t="s">
        <v>888</v>
      </c>
      <c r="E43" t="s">
        <v>28</v>
      </c>
      <c r="G4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15</v>
      </c>
      <c r="H43">
        <v>0.3</v>
      </c>
      <c r="I43">
        <v>0.3</v>
      </c>
      <c r="J43">
        <v>86</v>
      </c>
      <c r="K43" t="s">
        <v>890</v>
      </c>
      <c r="L43" s="112">
        <v>0.6</v>
      </c>
    </row>
    <row r="44" spans="1:12" x14ac:dyDescent="0.35">
      <c r="A44" s="93">
        <f>IFERROR(VLOOKUP(B44,Pobočky!$A$1:$C$45,3,FALSE)," ")</f>
        <v>52</v>
      </c>
      <c r="B44" s="93" t="s">
        <v>65</v>
      </c>
      <c r="C44" s="93" t="str">
        <f>IFERROR(VLOOKUP(B44,Pobočky!$A$1:$C$45,2,FALSE)," ")</f>
        <v>Severovýchod</v>
      </c>
      <c r="D44" s="106" t="s">
        <v>891</v>
      </c>
      <c r="E44" t="s">
        <v>22</v>
      </c>
      <c r="F44" t="s">
        <v>140</v>
      </c>
      <c r="G4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960</v>
      </c>
      <c r="H44">
        <v>18</v>
      </c>
      <c r="I44">
        <v>18</v>
      </c>
      <c r="J44">
        <v>86</v>
      </c>
      <c r="L44" s="112">
        <v>0.7</v>
      </c>
    </row>
    <row r="45" spans="1:12" x14ac:dyDescent="0.35">
      <c r="A45" s="93">
        <f>IFERROR(VLOOKUP(B45,Pobočky!$A$1:$C$45,3,FALSE)," ")</f>
        <v>52</v>
      </c>
      <c r="B45" s="93" t="s">
        <v>65</v>
      </c>
      <c r="C45" s="93" t="str">
        <f>IFERROR(VLOOKUP(B45,Pobočky!$A$1:$C$45,2,FALSE)," ")</f>
        <v>Severovýchod</v>
      </c>
      <c r="D45" s="106" t="s">
        <v>891</v>
      </c>
      <c r="E45" t="s">
        <v>22</v>
      </c>
      <c r="F45" t="s">
        <v>143</v>
      </c>
      <c r="G4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2353</v>
      </c>
      <c r="H45">
        <v>72</v>
      </c>
      <c r="I45">
        <v>72</v>
      </c>
      <c r="J45">
        <v>86</v>
      </c>
      <c r="L45" s="112">
        <v>0.7</v>
      </c>
    </row>
    <row r="46" spans="1:12" x14ac:dyDescent="0.35">
      <c r="A46" s="93">
        <f>IFERROR(VLOOKUP(B46,Pobočky!$A$1:$C$45,3,FALSE)," ")</f>
        <v>52</v>
      </c>
      <c r="B46" s="93" t="s">
        <v>65</v>
      </c>
      <c r="C46" s="93" t="str">
        <f>IFERROR(VLOOKUP(B46,Pobočky!$A$1:$C$45,2,FALSE)," ")</f>
        <v>Severovýchod</v>
      </c>
      <c r="D46" s="106" t="s">
        <v>891</v>
      </c>
      <c r="E46" t="s">
        <v>22</v>
      </c>
      <c r="F46" t="s">
        <v>146</v>
      </c>
      <c r="G4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1041</v>
      </c>
      <c r="H46">
        <v>22</v>
      </c>
      <c r="I46">
        <v>22</v>
      </c>
      <c r="J46">
        <v>86</v>
      </c>
      <c r="L46" s="112">
        <v>0.7</v>
      </c>
    </row>
    <row r="47" spans="1:12" x14ac:dyDescent="0.35">
      <c r="A47" s="93">
        <f>IFERROR(VLOOKUP(B47,Pobočky!$A$1:$C$45,3,FALSE)," ")</f>
        <v>52</v>
      </c>
      <c r="B47" s="93" t="s">
        <v>65</v>
      </c>
      <c r="C47" s="93" t="str">
        <f>IFERROR(VLOOKUP(B47,Pobočky!$A$1:$C$45,2,FALSE)," ")</f>
        <v>Severovýchod</v>
      </c>
      <c r="D47" s="106" t="s">
        <v>891</v>
      </c>
      <c r="E47" t="s">
        <v>22</v>
      </c>
      <c r="F47" t="s">
        <v>149</v>
      </c>
      <c r="G4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1950</v>
      </c>
      <c r="H47">
        <v>54</v>
      </c>
      <c r="I47">
        <v>54</v>
      </c>
      <c r="J47">
        <v>86</v>
      </c>
      <c r="L47" s="112">
        <v>0.7</v>
      </c>
    </row>
    <row r="48" spans="1:12" x14ac:dyDescent="0.35">
      <c r="A48" s="93">
        <f>IFERROR(VLOOKUP(B48,Pobočky!$A$1:$C$45,3,FALSE)," ")</f>
        <v>52</v>
      </c>
      <c r="B48" s="93" t="s">
        <v>65</v>
      </c>
      <c r="C48" s="93" t="str">
        <f>IFERROR(VLOOKUP(B48,Pobočky!$A$1:$C$45,2,FALSE)," ")</f>
        <v>Severovýchod</v>
      </c>
      <c r="D48" s="106" t="s">
        <v>891</v>
      </c>
      <c r="E48" t="s">
        <v>22</v>
      </c>
      <c r="F48" t="s">
        <v>155</v>
      </c>
      <c r="G4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877</v>
      </c>
      <c r="H48">
        <v>20</v>
      </c>
      <c r="I48">
        <v>20</v>
      </c>
      <c r="J48">
        <v>86</v>
      </c>
      <c r="L48" s="112">
        <v>0.7</v>
      </c>
    </row>
    <row r="49" spans="1:12" x14ac:dyDescent="0.35">
      <c r="A49" s="93">
        <f>IFERROR(VLOOKUP(B49,Pobočky!$A$1:$C$45,3,FALSE)," ")</f>
        <v>52</v>
      </c>
      <c r="B49" s="93" t="s">
        <v>65</v>
      </c>
      <c r="C49" s="93" t="str">
        <f>IFERROR(VLOOKUP(B49,Pobočky!$A$1:$C$45,2,FALSE)," ")</f>
        <v>Severovýchod</v>
      </c>
      <c r="D49" s="106" t="s">
        <v>891</v>
      </c>
      <c r="E49" t="s">
        <v>22</v>
      </c>
      <c r="F49" t="s">
        <v>158</v>
      </c>
      <c r="G4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1940</v>
      </c>
      <c r="H49">
        <v>48</v>
      </c>
      <c r="I49">
        <v>48</v>
      </c>
      <c r="J49">
        <v>86</v>
      </c>
      <c r="L49" s="112">
        <v>0.7</v>
      </c>
    </row>
    <row r="50" spans="1:12" x14ac:dyDescent="0.35">
      <c r="A50" s="93">
        <f>IFERROR(VLOOKUP(B50,Pobočky!$A$1:$C$45,3,FALSE)," ")</f>
        <v>52</v>
      </c>
      <c r="B50" s="93" t="s">
        <v>65</v>
      </c>
      <c r="C50" s="93" t="str">
        <f>IFERROR(VLOOKUP(B50,Pobočky!$A$1:$C$45,2,FALSE)," ")</f>
        <v>Severovýchod</v>
      </c>
      <c r="D50" s="106" t="s">
        <v>891</v>
      </c>
      <c r="E50" t="s">
        <v>22</v>
      </c>
      <c r="F50" t="s">
        <v>158</v>
      </c>
      <c r="G5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107</v>
      </c>
      <c r="H50">
        <v>6</v>
      </c>
      <c r="I50">
        <v>6</v>
      </c>
      <c r="J50">
        <v>38</v>
      </c>
      <c r="L50" s="112">
        <v>0.7</v>
      </c>
    </row>
    <row r="51" spans="1:12" x14ac:dyDescent="0.35">
      <c r="A51" s="93">
        <f>IFERROR(VLOOKUP(B51,Pobočky!$A$1:$C$45,3,FALSE)," ")</f>
        <v>52</v>
      </c>
      <c r="B51" s="93" t="s">
        <v>65</v>
      </c>
      <c r="C51" s="93" t="str">
        <f>IFERROR(VLOOKUP(B51,Pobočky!$A$1:$C$45,2,FALSE)," ")</f>
        <v>Severovýchod</v>
      </c>
      <c r="D51" s="106" t="s">
        <v>891</v>
      </c>
      <c r="E51" t="s">
        <v>22</v>
      </c>
      <c r="F51" t="s">
        <v>160</v>
      </c>
      <c r="G5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609</v>
      </c>
      <c r="H51">
        <v>12</v>
      </c>
      <c r="I51">
        <v>12</v>
      </c>
      <c r="J51">
        <v>86</v>
      </c>
      <c r="L51" s="112">
        <v>0.7</v>
      </c>
    </row>
    <row r="52" spans="1:12" x14ac:dyDescent="0.35">
      <c r="A52" s="93">
        <f>IFERROR(VLOOKUP(B52,Pobočky!$A$1:$C$45,3,FALSE)," ")</f>
        <v>52</v>
      </c>
      <c r="B52" s="93" t="s">
        <v>65</v>
      </c>
      <c r="C52" s="93" t="str">
        <f>IFERROR(VLOOKUP(B52,Pobočky!$A$1:$C$45,2,FALSE)," ")</f>
        <v>Severovýchod</v>
      </c>
      <c r="D52" s="106" t="s">
        <v>891</v>
      </c>
      <c r="E52" t="s">
        <v>22</v>
      </c>
      <c r="F52" t="s">
        <v>163</v>
      </c>
      <c r="G5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273</v>
      </c>
      <c r="H52">
        <v>6</v>
      </c>
      <c r="I52">
        <v>6</v>
      </c>
      <c r="J52">
        <v>86</v>
      </c>
      <c r="L52" s="112">
        <v>0.7</v>
      </c>
    </row>
    <row r="53" spans="1:12" x14ac:dyDescent="0.35">
      <c r="A53" s="93">
        <f>IFERROR(VLOOKUP(B53,Pobočky!$A$1:$C$45,3,FALSE)," ")</f>
        <v>52</v>
      </c>
      <c r="B53" s="93" t="s">
        <v>65</v>
      </c>
      <c r="C53" s="93" t="str">
        <f>IFERROR(VLOOKUP(B53,Pobočky!$A$1:$C$45,2,FALSE)," ")</f>
        <v>Severovýchod</v>
      </c>
      <c r="D53" s="106" t="s">
        <v>891</v>
      </c>
      <c r="E53" t="s">
        <v>22</v>
      </c>
      <c r="F53" t="s">
        <v>166</v>
      </c>
      <c r="G5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1135</v>
      </c>
      <c r="H53">
        <v>24</v>
      </c>
      <c r="I53">
        <v>24</v>
      </c>
      <c r="J53">
        <v>86</v>
      </c>
      <c r="L53" s="112">
        <v>0.7</v>
      </c>
    </row>
    <row r="54" spans="1:12" x14ac:dyDescent="0.35">
      <c r="A54" s="93">
        <f>IFERROR(VLOOKUP(B54,Pobočky!$A$1:$C$45,3,FALSE)," ")</f>
        <v>52</v>
      </c>
      <c r="B54" s="93" t="s">
        <v>65</v>
      </c>
      <c r="C54" s="93" t="str">
        <f>IFERROR(VLOOKUP(B54,Pobočky!$A$1:$C$45,2,FALSE)," ")</f>
        <v>Severovýchod</v>
      </c>
      <c r="D54" s="106" t="s">
        <v>891</v>
      </c>
      <c r="E54" t="s">
        <v>22</v>
      </c>
      <c r="F54" t="s">
        <v>167</v>
      </c>
      <c r="G5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258</v>
      </c>
      <c r="H54">
        <v>6</v>
      </c>
      <c r="I54">
        <v>7</v>
      </c>
      <c r="J54">
        <v>86</v>
      </c>
      <c r="L54" s="112">
        <v>0.7</v>
      </c>
    </row>
    <row r="55" spans="1:12" x14ac:dyDescent="0.35">
      <c r="A55" s="93">
        <f>IFERROR(VLOOKUP(B55,Pobočky!$A$1:$C$45,3,FALSE)," ")</f>
        <v>52</v>
      </c>
      <c r="B55" s="93" t="s">
        <v>65</v>
      </c>
      <c r="C55" s="93" t="str">
        <f>IFERROR(VLOOKUP(B55,Pobočky!$A$1:$C$45,2,FALSE)," ")</f>
        <v>Severovýchod</v>
      </c>
      <c r="D55" s="106" t="s">
        <v>891</v>
      </c>
      <c r="E55" t="s">
        <v>22</v>
      </c>
      <c r="F55" t="s">
        <v>169</v>
      </c>
      <c r="G5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1187</v>
      </c>
      <c r="H55">
        <v>30</v>
      </c>
      <c r="I55">
        <v>29</v>
      </c>
      <c r="J55">
        <v>86</v>
      </c>
      <c r="L55" s="112">
        <v>0.7</v>
      </c>
    </row>
    <row r="56" spans="1:12" x14ac:dyDescent="0.35">
      <c r="A56" s="93">
        <f>IFERROR(VLOOKUP(B56,Pobočky!$A$1:$C$45,3,FALSE)," ")</f>
        <v>52</v>
      </c>
      <c r="B56" s="93" t="s">
        <v>65</v>
      </c>
      <c r="C56" s="93" t="str">
        <f>IFERROR(VLOOKUP(B56,Pobočky!$A$1:$C$45,2,FALSE)," ")</f>
        <v>Severovýchod</v>
      </c>
      <c r="D56" s="106" t="s">
        <v>891</v>
      </c>
      <c r="E56" t="s">
        <v>22</v>
      </c>
      <c r="F56" t="s">
        <v>170</v>
      </c>
      <c r="G5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304</v>
      </c>
      <c r="H56">
        <v>6</v>
      </c>
      <c r="I56">
        <v>6</v>
      </c>
      <c r="J56">
        <v>86</v>
      </c>
      <c r="L56" s="112">
        <v>0.7</v>
      </c>
    </row>
    <row r="57" spans="1:12" x14ac:dyDescent="0.35">
      <c r="A57" s="93">
        <f>IFERROR(VLOOKUP(B57,Pobočky!$A$1:$C$45,3,FALSE)," ")</f>
        <v>52</v>
      </c>
      <c r="B57" s="93" t="s">
        <v>65</v>
      </c>
      <c r="C57" s="93" t="str">
        <f>IFERROR(VLOOKUP(B57,Pobočky!$A$1:$C$45,2,FALSE)," ")</f>
        <v>Severovýchod</v>
      </c>
      <c r="D57" s="106" t="s">
        <v>891</v>
      </c>
      <c r="E57" t="s">
        <v>22</v>
      </c>
      <c r="F57" t="s">
        <v>173</v>
      </c>
      <c r="G5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650</v>
      </c>
      <c r="H57">
        <v>18</v>
      </c>
      <c r="I57">
        <v>18</v>
      </c>
      <c r="J57">
        <v>86</v>
      </c>
      <c r="L57" s="112">
        <v>0.7</v>
      </c>
    </row>
    <row r="58" spans="1:12" x14ac:dyDescent="0.35">
      <c r="A58" s="93">
        <f>IFERROR(VLOOKUP(B58,Pobočky!$A$1:$C$45,3,FALSE)," ")</f>
        <v>52</v>
      </c>
      <c r="B58" s="93" t="s">
        <v>65</v>
      </c>
      <c r="C58" s="93" t="str">
        <f>IFERROR(VLOOKUP(B58,Pobočky!$A$1:$C$45,2,FALSE)," ")</f>
        <v>Severovýchod</v>
      </c>
      <c r="D58" s="106" t="s">
        <v>891</v>
      </c>
      <c r="E58" t="s">
        <v>22</v>
      </c>
      <c r="F58" t="s">
        <v>174</v>
      </c>
      <c r="G5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1006</v>
      </c>
      <c r="H58">
        <v>30</v>
      </c>
      <c r="I58">
        <v>30</v>
      </c>
      <c r="J58">
        <v>86</v>
      </c>
      <c r="L58" s="112">
        <v>0.7</v>
      </c>
    </row>
    <row r="59" spans="1:12" x14ac:dyDescent="0.35">
      <c r="A59" s="93">
        <f>IFERROR(VLOOKUP(B59,Pobočky!$A$1:$C$45,3,FALSE)," ")</f>
        <v>52</v>
      </c>
      <c r="B59" s="93" t="s">
        <v>65</v>
      </c>
      <c r="C59" s="93" t="str">
        <f>IFERROR(VLOOKUP(B59,Pobočky!$A$1:$C$45,2,FALSE)," ")</f>
        <v>Severovýchod</v>
      </c>
      <c r="D59" s="106" t="s">
        <v>891</v>
      </c>
      <c r="E59" t="s">
        <v>22</v>
      </c>
      <c r="F59" t="s">
        <v>175</v>
      </c>
      <c r="G5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722</v>
      </c>
      <c r="H59">
        <v>15</v>
      </c>
      <c r="I59">
        <v>15</v>
      </c>
      <c r="J59">
        <v>86</v>
      </c>
      <c r="L59" s="112">
        <v>0.7</v>
      </c>
    </row>
    <row r="60" spans="1:12" x14ac:dyDescent="0.35">
      <c r="A60" s="93">
        <f>IFERROR(VLOOKUP(B60,Pobočky!$A$1:$C$45,3,FALSE)," ")</f>
        <v>52</v>
      </c>
      <c r="B60" s="93" t="s">
        <v>65</v>
      </c>
      <c r="C60" s="93" t="str">
        <f>IFERROR(VLOOKUP(B60,Pobočky!$A$1:$C$45,2,FALSE)," ")</f>
        <v>Severovýchod</v>
      </c>
      <c r="D60" s="106" t="s">
        <v>891</v>
      </c>
      <c r="E60" t="s">
        <v>22</v>
      </c>
      <c r="F60" t="s">
        <v>176</v>
      </c>
      <c r="G6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691</v>
      </c>
      <c r="H60">
        <v>12</v>
      </c>
      <c r="I60">
        <v>12</v>
      </c>
      <c r="J60">
        <v>86</v>
      </c>
      <c r="L60" s="112">
        <v>0.7</v>
      </c>
    </row>
    <row r="61" spans="1:12" x14ac:dyDescent="0.35">
      <c r="A61" s="93">
        <f>IFERROR(VLOOKUP(B61,Pobočky!$A$1:$C$45,3,FALSE)," ")</f>
        <v>52</v>
      </c>
      <c r="B61" s="93" t="s">
        <v>65</v>
      </c>
      <c r="C61" s="93" t="str">
        <f>IFERROR(VLOOKUP(B61,Pobočky!$A$1:$C$45,2,FALSE)," ")</f>
        <v>Severovýchod</v>
      </c>
      <c r="D61" t="s">
        <v>892</v>
      </c>
      <c r="E61" t="s">
        <v>20</v>
      </c>
      <c r="F61" t="s">
        <v>130</v>
      </c>
      <c r="G6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1926</v>
      </c>
      <c r="H61">
        <v>40</v>
      </c>
      <c r="I61">
        <v>40</v>
      </c>
      <c r="J61">
        <v>86</v>
      </c>
      <c r="L61" s="112">
        <v>0.8</v>
      </c>
    </row>
    <row r="62" spans="1:12" x14ac:dyDescent="0.35">
      <c r="A62" s="93">
        <f>IFERROR(VLOOKUP(B62,Pobočky!$A$1:$C$45,3,FALSE)," ")</f>
        <v>52</v>
      </c>
      <c r="B62" s="93" t="s">
        <v>65</v>
      </c>
      <c r="C62" s="93" t="str">
        <f>IFERROR(VLOOKUP(B62,Pobočky!$A$1:$C$45,2,FALSE)," ")</f>
        <v>Severovýchod</v>
      </c>
      <c r="D62" t="s">
        <v>892</v>
      </c>
      <c r="E62" t="s">
        <v>20</v>
      </c>
      <c r="F62" t="s">
        <v>180</v>
      </c>
      <c r="G6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310</v>
      </c>
      <c r="H62">
        <v>12</v>
      </c>
      <c r="I62">
        <v>18</v>
      </c>
      <c r="J62">
        <v>86</v>
      </c>
      <c r="L62" s="112">
        <v>0.8</v>
      </c>
    </row>
    <row r="63" spans="1:12" x14ac:dyDescent="0.35">
      <c r="A63" s="93">
        <f>IFERROR(VLOOKUP(B63,Pobočky!$A$1:$C$45,3,FALSE)," ")</f>
        <v>52</v>
      </c>
      <c r="B63" s="93" t="s">
        <v>65</v>
      </c>
      <c r="C63" s="93" t="str">
        <f>IFERROR(VLOOKUP(B63,Pobočky!$A$1:$C$45,2,FALSE)," ")</f>
        <v>Severovýchod</v>
      </c>
      <c r="D63" t="s">
        <v>892</v>
      </c>
      <c r="E63" t="s">
        <v>20</v>
      </c>
      <c r="F63" t="s">
        <v>183</v>
      </c>
      <c r="G6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330</v>
      </c>
      <c r="H63">
        <v>12</v>
      </c>
      <c r="I63">
        <v>12</v>
      </c>
      <c r="J63">
        <v>86</v>
      </c>
      <c r="L63" s="112">
        <v>0.8</v>
      </c>
    </row>
    <row r="64" spans="1:12" x14ac:dyDescent="0.35">
      <c r="A64" s="93">
        <f>IFERROR(VLOOKUP(B64,Pobočky!$A$1:$C$45,3,FALSE)," ")</f>
        <v>52</v>
      </c>
      <c r="B64" s="93" t="s">
        <v>65</v>
      </c>
      <c r="C64" s="93" t="str">
        <f>IFERROR(VLOOKUP(B64,Pobočky!$A$1:$C$45,2,FALSE)," ")</f>
        <v>Severovýchod</v>
      </c>
      <c r="D64" t="s">
        <v>892</v>
      </c>
      <c r="E64" t="s">
        <v>20</v>
      </c>
      <c r="F64" t="s">
        <v>181</v>
      </c>
      <c r="G6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310</v>
      </c>
      <c r="H64">
        <v>12</v>
      </c>
      <c r="I64">
        <v>12</v>
      </c>
      <c r="J64">
        <v>86</v>
      </c>
      <c r="L64" s="112">
        <v>0.8</v>
      </c>
    </row>
    <row r="65" spans="1:12" x14ac:dyDescent="0.35">
      <c r="A65" s="93">
        <f>IFERROR(VLOOKUP(B65,Pobočky!$A$1:$C$45,3,FALSE)," ")</f>
        <v>52</v>
      </c>
      <c r="B65" s="93" t="s">
        <v>65</v>
      </c>
      <c r="C65" s="93" t="str">
        <f>IFERROR(VLOOKUP(B65,Pobočky!$A$1:$C$45,2,FALSE)," ")</f>
        <v>Severovýchod</v>
      </c>
      <c r="D65" t="s">
        <v>892</v>
      </c>
      <c r="E65" t="s">
        <v>20</v>
      </c>
      <c r="F65" t="s">
        <v>193</v>
      </c>
      <c r="G6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213</v>
      </c>
      <c r="H65">
        <v>8</v>
      </c>
      <c r="I65">
        <v>8</v>
      </c>
      <c r="J65">
        <v>86</v>
      </c>
      <c r="L65" s="112">
        <v>0.8</v>
      </c>
    </row>
    <row r="66" spans="1:12" x14ac:dyDescent="0.35">
      <c r="A66" s="93">
        <f>IFERROR(VLOOKUP(B66,Pobočky!$A$1:$C$45,3,FALSE)," ")</f>
        <v>52</v>
      </c>
      <c r="B66" s="93" t="s">
        <v>65</v>
      </c>
      <c r="C66" s="93" t="str">
        <f>IFERROR(VLOOKUP(B66,Pobočky!$A$1:$C$45,2,FALSE)," ")</f>
        <v>Severovýchod</v>
      </c>
      <c r="D66" t="s">
        <v>892</v>
      </c>
      <c r="E66" t="s">
        <v>20</v>
      </c>
      <c r="G6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206</v>
      </c>
      <c r="H66">
        <v>4</v>
      </c>
      <c r="I66">
        <v>4</v>
      </c>
      <c r="J66">
        <v>86</v>
      </c>
      <c r="K66" t="s">
        <v>463</v>
      </c>
      <c r="L66" s="112">
        <v>0.8</v>
      </c>
    </row>
    <row r="67" spans="1:12" x14ac:dyDescent="0.35">
      <c r="A67" s="93">
        <f>IFERROR(VLOOKUP(B67,Pobočky!$A$1:$C$45,3,FALSE)," ")</f>
        <v>52</v>
      </c>
      <c r="B67" s="93" t="s">
        <v>65</v>
      </c>
      <c r="C67" s="93" t="str">
        <f>IFERROR(VLOOKUP(B67,Pobočky!$A$1:$C$45,2,FALSE)," ")</f>
        <v>Severovýchod</v>
      </c>
      <c r="D67" t="s">
        <v>892</v>
      </c>
      <c r="E67" t="s">
        <v>22</v>
      </c>
      <c r="G6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206</v>
      </c>
      <c r="H67">
        <v>4</v>
      </c>
      <c r="I67">
        <v>4</v>
      </c>
      <c r="J67">
        <v>86</v>
      </c>
      <c r="K67" t="s">
        <v>487</v>
      </c>
      <c r="L67" s="112">
        <v>0.8</v>
      </c>
    </row>
    <row r="68" spans="1:12" x14ac:dyDescent="0.35">
      <c r="A68" s="93">
        <f>IFERROR(VLOOKUP(B68,Pobočky!$A$1:$C$45,3,FALSE)," ")</f>
        <v>52</v>
      </c>
      <c r="B68" s="93" t="s">
        <v>65</v>
      </c>
      <c r="C68" s="93" t="str">
        <f>IFERROR(VLOOKUP(B68,Pobočky!$A$1:$C$45,2,FALSE)," ")</f>
        <v>Severovýchod</v>
      </c>
      <c r="D68" t="s">
        <v>892</v>
      </c>
      <c r="E68" t="s">
        <v>20</v>
      </c>
      <c r="F68" t="s">
        <v>261</v>
      </c>
      <c r="G6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  <c r="H68">
        <v>0</v>
      </c>
      <c r="I68">
        <v>9</v>
      </c>
      <c r="J68">
        <v>86</v>
      </c>
      <c r="L68" s="112">
        <v>0.8</v>
      </c>
    </row>
    <row r="69" spans="1:12" x14ac:dyDescent="0.35">
      <c r="A69" s="93">
        <f>IFERROR(VLOOKUP(B69,Pobočky!$A$1:$C$45,3,FALSE)," ")</f>
        <v>52</v>
      </c>
      <c r="B69" s="93" t="s">
        <v>65</v>
      </c>
      <c r="C69" s="93" t="str">
        <f>IFERROR(VLOOKUP(B69,Pobočky!$A$1:$C$45,2,FALSE)," ")</f>
        <v>Severovýchod</v>
      </c>
      <c r="D69" t="s">
        <v>892</v>
      </c>
      <c r="E69" t="s">
        <v>22</v>
      </c>
      <c r="F69" t="s">
        <v>140</v>
      </c>
      <c r="G6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27</v>
      </c>
      <c r="H69">
        <v>0.5</v>
      </c>
      <c r="I69">
        <v>0.5</v>
      </c>
      <c r="J69">
        <v>86</v>
      </c>
      <c r="L69" s="112">
        <v>0.8</v>
      </c>
    </row>
    <row r="70" spans="1:12" x14ac:dyDescent="0.35">
      <c r="A70" s="93">
        <f>IFERROR(VLOOKUP(B70,Pobočky!$A$1:$C$45,3,FALSE)," ")</f>
        <v>52</v>
      </c>
      <c r="B70" s="93" t="s">
        <v>65</v>
      </c>
      <c r="C70" s="93" t="str">
        <f>IFERROR(VLOOKUP(B70,Pobočky!$A$1:$C$45,2,FALSE)," ")</f>
        <v>Severovýchod</v>
      </c>
      <c r="D70" t="s">
        <v>892</v>
      </c>
      <c r="E70" t="s">
        <v>22</v>
      </c>
      <c r="F70" t="s">
        <v>143</v>
      </c>
      <c r="G7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392</v>
      </c>
      <c r="H70">
        <v>12</v>
      </c>
      <c r="I70">
        <v>12</v>
      </c>
      <c r="J70">
        <v>86</v>
      </c>
      <c r="L70" s="112">
        <v>0.8</v>
      </c>
    </row>
    <row r="71" spans="1:12" x14ac:dyDescent="0.35">
      <c r="A71" s="93">
        <f>IFERROR(VLOOKUP(B71,Pobočky!$A$1:$C$45,3,FALSE)," ")</f>
        <v>52</v>
      </c>
      <c r="B71" s="93" t="s">
        <v>65</v>
      </c>
      <c r="C71" s="93" t="str">
        <f>IFERROR(VLOOKUP(B71,Pobočky!$A$1:$C$45,2,FALSE)," ")</f>
        <v>Severovýchod</v>
      </c>
      <c r="D71" t="s">
        <v>892</v>
      </c>
      <c r="E71" t="s">
        <v>22</v>
      </c>
      <c r="F71" t="s">
        <v>146</v>
      </c>
      <c r="G7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142</v>
      </c>
      <c r="H71">
        <v>3</v>
      </c>
      <c r="I71">
        <v>3</v>
      </c>
      <c r="J71">
        <v>86</v>
      </c>
      <c r="L71" s="112">
        <v>0.8</v>
      </c>
    </row>
    <row r="72" spans="1:12" x14ac:dyDescent="0.35">
      <c r="A72" s="93">
        <f>IFERROR(VLOOKUP(B72,Pobočky!$A$1:$C$45,3,FALSE)," ")</f>
        <v>52</v>
      </c>
      <c r="B72" s="93" t="s">
        <v>65</v>
      </c>
      <c r="C72" s="93" t="str">
        <f>IFERROR(VLOOKUP(B72,Pobočky!$A$1:$C$45,2,FALSE)," ")</f>
        <v>Severovýchod</v>
      </c>
      <c r="D72" t="s">
        <v>892</v>
      </c>
      <c r="E72" t="s">
        <v>22</v>
      </c>
      <c r="F72" t="s">
        <v>149</v>
      </c>
      <c r="G7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72</v>
      </c>
      <c r="H72">
        <v>2</v>
      </c>
      <c r="I72">
        <v>2</v>
      </c>
      <c r="J72">
        <v>86</v>
      </c>
      <c r="L72" s="112">
        <v>0.8</v>
      </c>
    </row>
    <row r="73" spans="1:12" x14ac:dyDescent="0.35">
      <c r="A73" s="93">
        <f>IFERROR(VLOOKUP(B73,Pobočky!$A$1:$C$45,3,FALSE)," ")</f>
        <v>52</v>
      </c>
      <c r="B73" s="93" t="s">
        <v>65</v>
      </c>
      <c r="C73" s="93" t="str">
        <f>IFERROR(VLOOKUP(B73,Pobočky!$A$1:$C$45,2,FALSE)," ")</f>
        <v>Severovýchod</v>
      </c>
      <c r="D73" t="s">
        <v>892</v>
      </c>
      <c r="E73" t="s">
        <v>22</v>
      </c>
      <c r="F73" t="s">
        <v>155</v>
      </c>
      <c r="G7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44</v>
      </c>
      <c r="H73">
        <v>1</v>
      </c>
      <c r="I73">
        <v>1</v>
      </c>
      <c r="J73">
        <v>86</v>
      </c>
      <c r="L73" s="112">
        <v>0.8</v>
      </c>
    </row>
    <row r="74" spans="1:12" x14ac:dyDescent="0.35">
      <c r="A74" s="93">
        <f>IFERROR(VLOOKUP(B74,Pobočky!$A$1:$C$45,3,FALSE)," ")</f>
        <v>52</v>
      </c>
      <c r="B74" s="93" t="s">
        <v>65</v>
      </c>
      <c r="C74" s="93" t="str">
        <f>IFERROR(VLOOKUP(B74,Pobočky!$A$1:$C$45,2,FALSE)," ")</f>
        <v>Severovýchod</v>
      </c>
      <c r="D74" t="s">
        <v>892</v>
      </c>
      <c r="E74" t="s">
        <v>22</v>
      </c>
      <c r="F74" t="s">
        <v>158</v>
      </c>
      <c r="G7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81</v>
      </c>
      <c r="H74">
        <v>2</v>
      </c>
      <c r="I74">
        <v>2</v>
      </c>
      <c r="J74">
        <v>86</v>
      </c>
      <c r="L74" s="112">
        <v>0.8</v>
      </c>
    </row>
    <row r="75" spans="1:12" x14ac:dyDescent="0.35">
      <c r="A75" s="93">
        <f>IFERROR(VLOOKUP(B75,Pobočky!$A$1:$C$45,3,FALSE)," ")</f>
        <v>52</v>
      </c>
      <c r="B75" s="93" t="s">
        <v>65</v>
      </c>
      <c r="C75" s="93" t="str">
        <f>IFERROR(VLOOKUP(B75,Pobočky!$A$1:$C$45,2,FALSE)," ")</f>
        <v>Severovýchod</v>
      </c>
      <c r="D75" t="s">
        <v>892</v>
      </c>
      <c r="E75" t="s">
        <v>22</v>
      </c>
      <c r="F75" t="s">
        <v>160</v>
      </c>
      <c r="G7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51</v>
      </c>
      <c r="H75">
        <v>1</v>
      </c>
      <c r="I75">
        <v>1</v>
      </c>
      <c r="J75">
        <v>86</v>
      </c>
      <c r="L75" s="112">
        <v>0.8</v>
      </c>
    </row>
    <row r="76" spans="1:12" x14ac:dyDescent="0.35">
      <c r="A76" s="93">
        <f>IFERROR(VLOOKUP(B76,Pobočky!$A$1:$C$45,3,FALSE)," ")</f>
        <v>52</v>
      </c>
      <c r="B76" s="93" t="s">
        <v>65</v>
      </c>
      <c r="C76" s="93" t="str">
        <f>IFERROR(VLOOKUP(B76,Pobočky!$A$1:$C$45,2,FALSE)," ")</f>
        <v>Severovýchod</v>
      </c>
      <c r="D76" t="s">
        <v>892</v>
      </c>
      <c r="E76" t="s">
        <v>22</v>
      </c>
      <c r="F76" t="s">
        <v>166</v>
      </c>
      <c r="G7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24</v>
      </c>
      <c r="H76">
        <v>0.5</v>
      </c>
      <c r="I76">
        <v>0.5</v>
      </c>
      <c r="J76">
        <v>86</v>
      </c>
      <c r="L76" s="112">
        <v>0.8</v>
      </c>
    </row>
    <row r="77" spans="1:12" x14ac:dyDescent="0.35">
      <c r="A77" s="93">
        <f>IFERROR(VLOOKUP(B77,Pobočky!$A$1:$C$45,3,FALSE)," ")</f>
        <v>52</v>
      </c>
      <c r="B77" s="93" t="s">
        <v>65</v>
      </c>
      <c r="C77" s="93" t="str">
        <f>IFERROR(VLOOKUP(B77,Pobočky!$A$1:$C$45,2,FALSE)," ")</f>
        <v>Severovýchod</v>
      </c>
      <c r="D77" t="s">
        <v>892</v>
      </c>
      <c r="E77" t="s">
        <v>22</v>
      </c>
      <c r="F77" t="s">
        <v>167</v>
      </c>
      <c r="G7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43</v>
      </c>
      <c r="H77">
        <v>1</v>
      </c>
      <c r="I77">
        <v>1</v>
      </c>
      <c r="J77">
        <v>86</v>
      </c>
      <c r="L77" s="112">
        <v>0.8</v>
      </c>
    </row>
    <row r="78" spans="1:12" x14ac:dyDescent="0.35">
      <c r="A78" s="93">
        <f>IFERROR(VLOOKUP(B78,Pobočky!$A$1:$C$45,3,FALSE)," ")</f>
        <v>52</v>
      </c>
      <c r="B78" s="93" t="s">
        <v>65</v>
      </c>
      <c r="C78" s="93" t="str">
        <f>IFERROR(VLOOKUP(B78,Pobočky!$A$1:$C$45,2,FALSE)," ")</f>
        <v>Severovýchod</v>
      </c>
      <c r="D78" t="s">
        <v>892</v>
      </c>
      <c r="E78" t="s">
        <v>22</v>
      </c>
      <c r="F78" t="s">
        <v>169</v>
      </c>
      <c r="G7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40</v>
      </c>
      <c r="H78">
        <v>1</v>
      </c>
      <c r="I78">
        <v>1</v>
      </c>
      <c r="J78">
        <v>86</v>
      </c>
      <c r="L78" s="112">
        <v>0.8</v>
      </c>
    </row>
    <row r="79" spans="1:12" x14ac:dyDescent="0.35">
      <c r="A79" s="93">
        <f>IFERROR(VLOOKUP(B79,Pobočky!$A$1:$C$45,3,FALSE)," ")</f>
        <v>52</v>
      </c>
      <c r="B79" s="93" t="s">
        <v>65</v>
      </c>
      <c r="C79" s="93" t="str">
        <f>IFERROR(VLOOKUP(B79,Pobočky!$A$1:$C$45,2,FALSE)," ")</f>
        <v>Severovýchod</v>
      </c>
      <c r="D79" t="s">
        <v>892</v>
      </c>
      <c r="E79" t="s">
        <v>22</v>
      </c>
      <c r="F79" t="s">
        <v>170</v>
      </c>
      <c r="G7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25</v>
      </c>
      <c r="H79">
        <v>0.5</v>
      </c>
      <c r="I79">
        <v>0.5</v>
      </c>
      <c r="J79">
        <v>86</v>
      </c>
      <c r="L79" s="112">
        <v>0.8</v>
      </c>
    </row>
    <row r="80" spans="1:12" x14ac:dyDescent="0.35">
      <c r="A80" s="93">
        <f>IFERROR(VLOOKUP(B80,Pobočky!$A$1:$C$45,3,FALSE)," ")</f>
        <v>52</v>
      </c>
      <c r="B80" s="93" t="s">
        <v>65</v>
      </c>
      <c r="C80" s="93" t="str">
        <f>IFERROR(VLOOKUP(B80,Pobočky!$A$1:$C$45,2,FALSE)," ")</f>
        <v>Severovýchod</v>
      </c>
      <c r="D80" t="s">
        <v>892</v>
      </c>
      <c r="E80" t="s">
        <v>22</v>
      </c>
      <c r="F80" t="s">
        <v>173</v>
      </c>
      <c r="G8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36</v>
      </c>
      <c r="H80">
        <v>1</v>
      </c>
      <c r="I80">
        <v>1</v>
      </c>
      <c r="J80">
        <v>86</v>
      </c>
      <c r="L80" s="112">
        <v>0.8</v>
      </c>
    </row>
    <row r="81" spans="1:12" x14ac:dyDescent="0.35">
      <c r="A81" s="93">
        <f>IFERROR(VLOOKUP(B81,Pobočky!$A$1:$C$45,3,FALSE)," ")</f>
        <v>52</v>
      </c>
      <c r="B81" s="93" t="s">
        <v>65</v>
      </c>
      <c r="C81" s="93" t="str">
        <f>IFERROR(VLOOKUP(B81,Pobočky!$A$1:$C$45,2,FALSE)," ")</f>
        <v>Severovýchod</v>
      </c>
      <c r="D81" t="s">
        <v>892</v>
      </c>
      <c r="E81" t="s">
        <v>22</v>
      </c>
      <c r="F81" t="s">
        <v>174</v>
      </c>
      <c r="G8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17</v>
      </c>
      <c r="H81">
        <v>0.5</v>
      </c>
      <c r="I81">
        <v>0.5</v>
      </c>
      <c r="J81">
        <v>86</v>
      </c>
      <c r="L81" s="112">
        <v>0.8</v>
      </c>
    </row>
    <row r="82" spans="1:12" x14ac:dyDescent="0.35">
      <c r="A82" s="93">
        <f>IFERROR(VLOOKUP(B82,Pobočky!$A$1:$C$45,3,FALSE)," ")</f>
        <v>52</v>
      </c>
      <c r="B82" s="93" t="s">
        <v>65</v>
      </c>
      <c r="C82" s="93" t="str">
        <f>IFERROR(VLOOKUP(B82,Pobočky!$A$1:$C$45,2,FALSE)," ")</f>
        <v>Severovýchod</v>
      </c>
      <c r="D82" t="s">
        <v>892</v>
      </c>
      <c r="E82" t="s">
        <v>22</v>
      </c>
      <c r="F82" t="s">
        <v>172</v>
      </c>
      <c r="G8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791</v>
      </c>
      <c r="H82">
        <v>20</v>
      </c>
      <c r="I82">
        <v>10</v>
      </c>
      <c r="J82">
        <v>86</v>
      </c>
      <c r="K82" t="s">
        <v>893</v>
      </c>
      <c r="L82" s="112">
        <v>0.8</v>
      </c>
    </row>
    <row r="83" spans="1:12" x14ac:dyDescent="0.35">
      <c r="A83" s="93">
        <f>IFERROR(VLOOKUP(B83,Pobočky!$A$1:$C$45,3,FALSE)," ")</f>
        <v>52</v>
      </c>
      <c r="B83" s="93" t="s">
        <v>65</v>
      </c>
      <c r="C83" s="93" t="str">
        <f>IFERROR(VLOOKUP(B83,Pobočky!$A$1:$C$45,2,FALSE)," ")</f>
        <v>Severovýchod</v>
      </c>
      <c r="D83" t="s">
        <v>892</v>
      </c>
      <c r="E83" t="s">
        <v>22</v>
      </c>
      <c r="F83" t="s">
        <v>172</v>
      </c>
      <c r="G8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1385</v>
      </c>
      <c r="H83">
        <v>35</v>
      </c>
      <c r="I83">
        <v>35</v>
      </c>
      <c r="J83">
        <v>86</v>
      </c>
      <c r="K83" t="s">
        <v>894</v>
      </c>
      <c r="L83" s="112">
        <v>0.8</v>
      </c>
    </row>
    <row r="84" spans="1:12" x14ac:dyDescent="0.35">
      <c r="A84" s="93">
        <f>IFERROR(VLOOKUP(B84,Pobočky!$A$1:$C$45,3,FALSE)," ")</f>
        <v>52</v>
      </c>
      <c r="B84" s="93" t="s">
        <v>65</v>
      </c>
      <c r="C84" s="93" t="str">
        <f>IFERROR(VLOOKUP(B84,Pobočky!$A$1:$C$45,2,FALSE)," ")</f>
        <v>Severovýchod</v>
      </c>
      <c r="D84" t="s">
        <v>892</v>
      </c>
      <c r="E84" t="s">
        <v>22</v>
      </c>
      <c r="F84" t="s">
        <v>172</v>
      </c>
      <c r="G8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  <c r="K84" t="s">
        <v>895</v>
      </c>
      <c r="L84" s="112">
        <v>0.8</v>
      </c>
    </row>
    <row r="85" spans="1:12" x14ac:dyDescent="0.35">
      <c r="A85" s="93">
        <f>IFERROR(VLOOKUP(B85,Pobočky!$A$1:$C$45,3,FALSE)," ")</f>
        <v>52</v>
      </c>
      <c r="B85" s="93" t="s">
        <v>65</v>
      </c>
      <c r="C85" s="93" t="str">
        <f>IFERROR(VLOOKUP(B85,Pobočky!$A$1:$C$45,2,FALSE)," ")</f>
        <v>Severovýchod</v>
      </c>
      <c r="D85" t="s">
        <v>896</v>
      </c>
      <c r="G8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  <c r="I85">
        <v>16</v>
      </c>
      <c r="J85">
        <v>86</v>
      </c>
    </row>
    <row r="86" spans="1:12" x14ac:dyDescent="0.35">
      <c r="A86" s="93">
        <f>IFERROR(VLOOKUP(B86,Pobočky!$A$1:$C$45,3,FALSE)," ")</f>
        <v>52</v>
      </c>
      <c r="B86" s="93" t="s">
        <v>65</v>
      </c>
      <c r="C86" s="93" t="str">
        <f>IFERROR(VLOOKUP(B86,Pobočky!$A$1:$C$45,2,FALSE)," ")</f>
        <v>Severovýchod</v>
      </c>
      <c r="D86" t="s">
        <v>897</v>
      </c>
      <c r="E86" t="s">
        <v>20</v>
      </c>
      <c r="G8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  <c r="I86">
        <v>30</v>
      </c>
      <c r="J86">
        <v>86</v>
      </c>
      <c r="K86" t="s">
        <v>898</v>
      </c>
      <c r="L86" s="112">
        <v>0.3</v>
      </c>
    </row>
    <row r="87" spans="1:12" x14ac:dyDescent="0.35">
      <c r="A87" s="93">
        <f>IFERROR(VLOOKUP(B87,Pobočky!$A$1:$C$45,3,FALSE)," ")</f>
        <v>52</v>
      </c>
      <c r="B87" s="93" t="s">
        <v>65</v>
      </c>
      <c r="C87" s="93" t="str">
        <f>IFERROR(VLOOKUP(B87,Pobočky!$A$1:$C$45,2,FALSE)," ")</f>
        <v>Severovýchod</v>
      </c>
      <c r="D87" t="s">
        <v>897</v>
      </c>
      <c r="E87" t="s">
        <v>22</v>
      </c>
      <c r="G8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  <c r="I87">
        <v>6</v>
      </c>
      <c r="J87">
        <v>86</v>
      </c>
      <c r="K87" t="s">
        <v>898</v>
      </c>
      <c r="L87" s="112">
        <v>0.3</v>
      </c>
    </row>
    <row r="88" spans="1:12" x14ac:dyDescent="0.35">
      <c r="A88" s="93">
        <f>IFERROR(VLOOKUP(B88,Pobočky!$A$1:$C$45,3,FALSE)," ")</f>
        <v>52</v>
      </c>
      <c r="B88" s="93" t="s">
        <v>65</v>
      </c>
      <c r="C88" s="93" t="str">
        <f>IFERROR(VLOOKUP(B88,Pobočky!$A$1:$C$45,2,FALSE)," ")</f>
        <v>Severovýchod</v>
      </c>
      <c r="D88" t="s">
        <v>899</v>
      </c>
      <c r="G8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  <c r="K88" t="s">
        <v>900</v>
      </c>
      <c r="L88" s="112">
        <v>0.8</v>
      </c>
    </row>
    <row r="89" spans="1:12" x14ac:dyDescent="0.35">
      <c r="A89" s="93">
        <f>IFERROR(VLOOKUP(B89,Pobočky!$A$1:$C$45,3,FALSE)," ")</f>
        <v>52</v>
      </c>
      <c r="B89" s="93" t="s">
        <v>65</v>
      </c>
      <c r="C89" s="93" t="str">
        <f>IFERROR(VLOOKUP(B89,Pobočky!$A$1:$C$45,2,FALSE)," ")</f>
        <v>Severovýchod</v>
      </c>
      <c r="D89" t="s">
        <v>901</v>
      </c>
      <c r="E89" t="s">
        <v>22</v>
      </c>
      <c r="G8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  <c r="I89">
        <v>10</v>
      </c>
      <c r="J89">
        <v>86</v>
      </c>
      <c r="K89" t="s">
        <v>902</v>
      </c>
      <c r="L89" s="112">
        <v>0.8</v>
      </c>
    </row>
    <row r="90" spans="1:12" x14ac:dyDescent="0.35">
      <c r="A90" s="93">
        <f>IFERROR(VLOOKUP(B90,Pobočky!$A$1:$C$45,3,FALSE)," ")</f>
        <v>52</v>
      </c>
      <c r="B90" s="93" t="s">
        <v>65</v>
      </c>
      <c r="C90" s="93" t="str">
        <f>IFERROR(VLOOKUP(B90,Pobočky!$A$1:$C$45,2,FALSE)," ")</f>
        <v>Severovýchod</v>
      </c>
      <c r="D90" t="s">
        <v>903</v>
      </c>
      <c r="E90" t="s">
        <v>22</v>
      </c>
      <c r="G9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  <c r="I90">
        <v>6</v>
      </c>
      <c r="J90">
        <v>86</v>
      </c>
      <c r="K90" t="s">
        <v>904</v>
      </c>
      <c r="L90" s="112">
        <v>0.2</v>
      </c>
    </row>
    <row r="91" spans="1:12" x14ac:dyDescent="0.35">
      <c r="A91" s="93">
        <f>IFERROR(VLOOKUP(B91,Pobočky!$A$1:$C$45,3,FALSE)," ")</f>
        <v>52</v>
      </c>
      <c r="B91" s="93" t="s">
        <v>65</v>
      </c>
      <c r="C91" s="93" t="str">
        <f>IFERROR(VLOOKUP(B91,Pobočky!$A$1:$C$45,2,FALSE)," ")</f>
        <v>Severovýchod</v>
      </c>
      <c r="D91" t="s">
        <v>905</v>
      </c>
      <c r="E91" t="s">
        <v>20</v>
      </c>
      <c r="F91" t="s">
        <v>130</v>
      </c>
      <c r="G9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  <c r="I91">
        <v>6</v>
      </c>
      <c r="J91">
        <v>86</v>
      </c>
      <c r="K91" t="s">
        <v>906</v>
      </c>
      <c r="L91" s="112">
        <v>0.7</v>
      </c>
    </row>
    <row r="92" spans="1:12" x14ac:dyDescent="0.35">
      <c r="A92" s="93">
        <f>IFERROR(VLOOKUP(B92,Pobočky!$A$1:$C$45,3,FALSE)," ")</f>
        <v>52</v>
      </c>
      <c r="B92" s="93" t="s">
        <v>65</v>
      </c>
      <c r="C92" s="93" t="str">
        <f>IFERROR(VLOOKUP(B92,Pobočky!$A$1:$C$45,2,FALSE)," ")</f>
        <v>Severovýchod</v>
      </c>
      <c r="D92" t="s">
        <v>905</v>
      </c>
      <c r="G9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  <c r="I92">
        <v>6</v>
      </c>
      <c r="J92">
        <v>86</v>
      </c>
      <c r="K92" t="s">
        <v>907</v>
      </c>
      <c r="L92" s="112">
        <v>0.2</v>
      </c>
    </row>
    <row r="93" spans="1:12" x14ac:dyDescent="0.35">
      <c r="A93" s="93">
        <f>IFERROR(VLOOKUP(B93,Pobočky!$A$1:$C$45,3,FALSE)," ")</f>
        <v>52</v>
      </c>
      <c r="B93" s="93" t="s">
        <v>65</v>
      </c>
      <c r="C93" s="93" t="str">
        <f>IFERROR(VLOOKUP(B93,Pobočky!$A$1:$C$45,2,FALSE)," ")</f>
        <v>Severovýchod</v>
      </c>
      <c r="D93" t="s">
        <v>905</v>
      </c>
      <c r="G9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  <c r="K93" t="s">
        <v>908</v>
      </c>
      <c r="L93" s="112">
        <v>0.8</v>
      </c>
    </row>
    <row r="94" spans="1:12" x14ac:dyDescent="0.35">
      <c r="A94" s="93">
        <f>IFERROR(VLOOKUP(B94,Pobočky!$A$1:$C$45,3,FALSE)," ")</f>
        <v>52</v>
      </c>
      <c r="B94" s="93" t="s">
        <v>65</v>
      </c>
      <c r="C94" s="93" t="str">
        <f>IFERROR(VLOOKUP(B94,Pobočky!$A$1:$C$45,2,FALSE)," ")</f>
        <v>Severovýchod</v>
      </c>
      <c r="D94" t="s">
        <v>905</v>
      </c>
      <c r="E94" t="s">
        <v>22</v>
      </c>
      <c r="G9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  <c r="K94" t="s">
        <v>909</v>
      </c>
      <c r="L94" s="112">
        <v>0.4</v>
      </c>
    </row>
    <row r="95" spans="1:12" x14ac:dyDescent="0.35">
      <c r="A95" s="93">
        <f>IFERROR(VLOOKUP(B95,Pobočky!$A$1:$C$45,3,FALSE)," ")</f>
        <v>52</v>
      </c>
      <c r="B95" s="93" t="s">
        <v>65</v>
      </c>
      <c r="C95" s="93" t="str">
        <f>IFERROR(VLOOKUP(B95,Pobočky!$A$1:$C$45,2,FALSE)," ")</f>
        <v>Severovýchod</v>
      </c>
      <c r="D95" t="s">
        <v>905</v>
      </c>
      <c r="E95" t="s">
        <v>20</v>
      </c>
      <c r="G9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  <c r="K95" t="s">
        <v>910</v>
      </c>
      <c r="L95" s="112">
        <v>0.2</v>
      </c>
    </row>
    <row r="96" spans="1:12" x14ac:dyDescent="0.35">
      <c r="A96" s="93">
        <f>IFERROR(VLOOKUP(B96,Pobočky!$A$1:$C$45,3,FALSE)," ")</f>
        <v>52</v>
      </c>
      <c r="B96" s="93" t="s">
        <v>65</v>
      </c>
      <c r="C96" s="93" t="str">
        <f>IFERROR(VLOOKUP(B96,Pobočky!$A$1:$C$45,2,FALSE)," ")</f>
        <v>Severovýchod</v>
      </c>
      <c r="D96" t="s">
        <v>888</v>
      </c>
      <c r="E96" t="s">
        <v>14</v>
      </c>
      <c r="G9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  <c r="I96">
        <v>9</v>
      </c>
      <c r="J96">
        <v>86</v>
      </c>
      <c r="K96" t="s">
        <v>911</v>
      </c>
      <c r="L96" s="112">
        <v>0.1</v>
      </c>
    </row>
    <row r="97" spans="1:12" x14ac:dyDescent="0.35">
      <c r="A97" s="93">
        <f>IFERROR(VLOOKUP(B97,Pobočky!$A$1:$C$45,3,FALSE)," ")</f>
        <v>52</v>
      </c>
      <c r="B97" s="93" t="s">
        <v>65</v>
      </c>
      <c r="C97" s="93" t="str">
        <f>IFERROR(VLOOKUP(B97,Pobočky!$A$1:$C$45,2,FALSE)," ")</f>
        <v>Severovýchod</v>
      </c>
      <c r="D97" t="s">
        <v>888</v>
      </c>
      <c r="E97" t="s">
        <v>14</v>
      </c>
      <c r="G9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  <c r="K97" t="s">
        <v>912</v>
      </c>
      <c r="L97" s="112">
        <v>0.1</v>
      </c>
    </row>
    <row r="98" spans="1:12" x14ac:dyDescent="0.35">
      <c r="A98" s="93">
        <f>IFERROR(VLOOKUP(B98,Pobočky!$A$1:$C$45,3,FALSE)," ")</f>
        <v>52</v>
      </c>
      <c r="B98" s="93" t="s">
        <v>65</v>
      </c>
      <c r="C98" s="93" t="str">
        <f>IFERROR(VLOOKUP(B98,Pobočky!$A$1:$C$45,2,FALSE)," ")</f>
        <v>Severovýchod</v>
      </c>
      <c r="D98" t="s">
        <v>280</v>
      </c>
      <c r="G9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  <c r="I98">
        <v>18</v>
      </c>
      <c r="J98">
        <v>86</v>
      </c>
    </row>
    <row r="99" spans="1:12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00" spans="1:12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01" spans="1:12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02" spans="1:12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03" spans="1:12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04" spans="1:12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05" spans="1:12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06" spans="1:12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07" spans="1:12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08" spans="1:12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09" spans="1:12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10" spans="1:12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11" spans="1:12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12" spans="1:12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411" spans="1:7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  <c r="G411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412" spans="1:7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  <c r="G412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413" spans="1:7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  <c r="G413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414" spans="1:7" x14ac:dyDescent="0.35">
      <c r="A414" s="93" t="str">
        <f>IFERROR(VLOOKUP(B414,Pobočky!$A$1:$C$45,3,FALSE)," ")</f>
        <v xml:space="preserve"> </v>
      </c>
      <c r="B414" s="93"/>
      <c r="C414" s="93" t="str">
        <f>IFERROR(VLOOKUP(B414,Pobočky!$A$1:$C$45,2,FALSE)," ")</f>
        <v xml:space="preserve"> </v>
      </c>
      <c r="G414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415" spans="1:7" x14ac:dyDescent="0.35">
      <c r="A415" s="93" t="str">
        <f>IFERROR(VLOOKUP(B415,Pobočky!$A$1:$C$45,3,FALSE)," ")</f>
        <v xml:space="preserve"> </v>
      </c>
      <c r="B415" s="93"/>
      <c r="C415" s="93" t="str">
        <f>IFERROR(VLOOKUP(B415,Pobočky!$A$1:$C$45,2,FALSE)," ")</f>
        <v xml:space="preserve"> </v>
      </c>
      <c r="G415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416" spans="1:7" x14ac:dyDescent="0.35">
      <c r="A416" s="93" t="str">
        <f>IFERROR(VLOOKUP(B416,Pobočky!$A$1:$C$45,3,FALSE)," ")</f>
        <v xml:space="preserve"> </v>
      </c>
      <c r="B416" s="93"/>
      <c r="C416" s="93" t="str">
        <f>IFERROR(VLOOKUP(B416,Pobočky!$A$1:$C$45,2,FALSE)," ")</f>
        <v xml:space="preserve"> </v>
      </c>
      <c r="G416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417" spans="1:7" x14ac:dyDescent="0.35">
      <c r="A417" s="93" t="str">
        <f>IFERROR(VLOOKUP(B417,Pobočky!$A$1:$C$45,3,FALSE)," ")</f>
        <v xml:space="preserve"> </v>
      </c>
      <c r="B417" s="93"/>
      <c r="C417" s="93" t="str">
        <f>IFERROR(VLOOKUP(B417,Pobočky!$A$1:$C$45,2,FALSE)," ")</f>
        <v xml:space="preserve"> </v>
      </c>
      <c r="G417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  <row r="418" spans="1:7" x14ac:dyDescent="0.35">
      <c r="A418" s="105" t="str">
        <f>IFERROR(VLOOKUP(B418,Pobočky!$A$1:$C$45,3,FALSE)," ")</f>
        <v xml:space="preserve"> </v>
      </c>
      <c r="B418" s="105"/>
      <c r="C418" s="105" t="str">
        <f>IFERROR(VLOOKUP(B418,Pobočky!$A$1:$C$45,2,FALSE)," ")</f>
        <v xml:space="preserve"> </v>
      </c>
      <c r="G418">
        <f>ROUND(Tabulka578910111213141516171819202122232425[[#This Row],[Kapacita - počet polic]]*Tabulka578910111213141516171819202122232425[[#This Row],[Kapacita - rozměr polic]]*IFERROR(VLOOKUP(Tabulka578910111213141516171819202122232425[[#This Row],[Označení]],OCHy[#All],2,FALSE),0.6),0)</f>
        <v>0</v>
      </c>
    </row>
  </sheetData>
  <dataValidations count="2">
    <dataValidation type="list" allowBlank="1" showInputMessage="1" showErrorMessage="1" sqref="L2:L418">
      <formula1>"0 %,10 %,20 %,30 %,40 %,50 %,60 %,70 %,80 %,90 %,100 %"</formula1>
    </dataValidation>
    <dataValidation type="list" allowBlank="1" showInputMessage="1" showErrorMessage="1" sqref="E2:E418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B2:B418</xm:sqref>
        </x14:dataValidation>
        <x14:dataValidation type="list" allowBlank="1" showInputMessage="1" showErrorMessage="1">
          <x14:formula1>
            <xm:f>Označení!$F$2:$F$50</xm:f>
          </x14:formula1>
          <xm:sqref>F2:F418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L422"/>
  <sheetViews>
    <sheetView topLeftCell="C1" workbookViewId="0">
      <selection activeCell="G3" sqref="G3"/>
    </sheetView>
  </sheetViews>
  <sheetFormatPr defaultRowHeight="14.5" x14ac:dyDescent="0.35"/>
  <cols>
    <col min="1" max="1" width="12.81640625" bestFit="1" customWidth="1"/>
    <col min="2" max="2" width="14.26953125" customWidth="1"/>
    <col min="3" max="3" width="14.54296875" customWidth="1"/>
    <col min="4" max="4" width="36.1796875" customWidth="1"/>
    <col min="5" max="5" width="14.54296875" customWidth="1"/>
    <col min="6" max="6" width="23" customWidth="1"/>
    <col min="7" max="7" width="16.26953125" bestFit="1" customWidth="1"/>
    <col min="8" max="8" width="22.726562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 t="str">
        <f>IFERROR(VLOOKUP(B2,Pobočky!$A$1:$C$45,3,FALSE)," ")</f>
        <v xml:space="preserve"> </v>
      </c>
      <c r="B2" s="93"/>
      <c r="C2" s="93" t="str">
        <f>IFERROR(VLOOKUP(B2,Pobočky!$A$1:$C$45,2,FALSE)," ")</f>
        <v xml:space="preserve"> </v>
      </c>
      <c r="D2" s="93"/>
      <c r="E2" s="93"/>
      <c r="G2" s="9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  <c r="H2" s="93"/>
      <c r="I2" s="93"/>
      <c r="J2" s="93"/>
      <c r="K2" s="93"/>
      <c r="L2" s="102"/>
    </row>
    <row r="3" spans="1:12" x14ac:dyDescent="0.35">
      <c r="A3" s="105">
        <f>IFERROR(VLOOKUP(B3,Pobočky!$A$1:$C$45,3,FALSE)," ")</f>
        <v>39</v>
      </c>
      <c r="B3" s="105" t="s">
        <v>64</v>
      </c>
      <c r="C3" s="105" t="str">
        <f>IFERROR(VLOOKUP(B3,Pobočky!$A$1:$C$45,2,FALSE)," ")</f>
        <v>Severovýchod</v>
      </c>
      <c r="D3" s="106" t="s">
        <v>913</v>
      </c>
      <c r="E3" s="106" t="s">
        <v>14</v>
      </c>
      <c r="F3" s="106" t="s">
        <v>130</v>
      </c>
      <c r="G3" s="10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95</v>
      </c>
      <c r="H3" s="106">
        <v>2</v>
      </c>
      <c r="I3" s="106">
        <v>2</v>
      </c>
      <c r="J3" s="106">
        <v>85</v>
      </c>
      <c r="K3" s="106" t="s">
        <v>914</v>
      </c>
      <c r="L3" s="107">
        <v>0.8</v>
      </c>
    </row>
    <row r="4" spans="1:12" x14ac:dyDescent="0.35">
      <c r="A4" s="93">
        <v>39</v>
      </c>
      <c r="B4" s="105" t="s">
        <v>64</v>
      </c>
      <c r="C4" s="93" t="str">
        <f>IFERROR(VLOOKUP(B4,Pobočky!$A$1:$C$45,2,FALSE)," ")</f>
        <v>Severovýchod</v>
      </c>
      <c r="D4" t="s">
        <v>915</v>
      </c>
      <c r="E4" t="s">
        <v>14</v>
      </c>
      <c r="F4" t="s">
        <v>130</v>
      </c>
      <c r="G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476</v>
      </c>
      <c r="H4">
        <v>10</v>
      </c>
      <c r="I4">
        <v>12</v>
      </c>
      <c r="J4">
        <v>85</v>
      </c>
      <c r="K4" t="s">
        <v>706</v>
      </c>
      <c r="L4" s="112">
        <v>0.7</v>
      </c>
    </row>
    <row r="5" spans="1:12" x14ac:dyDescent="0.35">
      <c r="A5" s="93">
        <f>IFERROR(VLOOKUP(B5,Pobočky!$A$1:$C$45,3,FALSE)," ")</f>
        <v>39</v>
      </c>
      <c r="B5" s="105" t="s">
        <v>64</v>
      </c>
      <c r="C5" s="93" t="str">
        <f>IFERROR(VLOOKUP(B5,Pobočky!$A$1:$C$45,2,FALSE)," ")</f>
        <v>Severovýchod</v>
      </c>
      <c r="D5" t="s">
        <v>915</v>
      </c>
      <c r="E5" t="s">
        <v>14</v>
      </c>
      <c r="F5" t="s">
        <v>188</v>
      </c>
      <c r="G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36</v>
      </c>
      <c r="H5">
        <v>1</v>
      </c>
      <c r="I5">
        <v>1</v>
      </c>
      <c r="J5">
        <v>85</v>
      </c>
      <c r="L5" s="112">
        <v>0.7</v>
      </c>
    </row>
    <row r="6" spans="1:12" x14ac:dyDescent="0.35">
      <c r="A6" s="93">
        <f>IFERROR(VLOOKUP(B6,Pobočky!$A$1:$C$45,3,FALSE)," ")</f>
        <v>39</v>
      </c>
      <c r="B6" s="105" t="s">
        <v>64</v>
      </c>
      <c r="C6" s="93" t="str">
        <f>IFERROR(VLOOKUP(B6,Pobočky!$A$1:$C$45,2,FALSE)," ")</f>
        <v>Severovýchod</v>
      </c>
      <c r="D6" t="s">
        <v>915</v>
      </c>
      <c r="E6" t="s">
        <v>14</v>
      </c>
      <c r="F6" t="s">
        <v>193</v>
      </c>
      <c r="G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20</v>
      </c>
      <c r="H6">
        <v>0.75</v>
      </c>
      <c r="I6">
        <v>0.75</v>
      </c>
      <c r="J6">
        <v>85</v>
      </c>
      <c r="L6" s="112">
        <v>0.7</v>
      </c>
    </row>
    <row r="7" spans="1:12" x14ac:dyDescent="0.35">
      <c r="A7" s="93">
        <f>IFERROR(VLOOKUP(B7,Pobočky!$A$1:$C$45,3,FALSE)," ")</f>
        <v>39</v>
      </c>
      <c r="B7" s="105" t="s">
        <v>64</v>
      </c>
      <c r="C7" s="93" t="str">
        <f>IFERROR(VLOOKUP(B7,Pobočky!$A$1:$C$45,2,FALSE)," ")</f>
        <v>Severovýchod</v>
      </c>
      <c r="D7" t="s">
        <v>915</v>
      </c>
      <c r="E7" t="s">
        <v>14</v>
      </c>
      <c r="F7" t="s">
        <v>192</v>
      </c>
      <c r="G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7</v>
      </c>
      <c r="H7">
        <v>0.25</v>
      </c>
      <c r="I7">
        <v>0.25</v>
      </c>
      <c r="J7">
        <v>85</v>
      </c>
      <c r="L7" s="112">
        <v>0.7</v>
      </c>
    </row>
    <row r="8" spans="1:12" x14ac:dyDescent="0.35">
      <c r="A8" s="93">
        <f>IFERROR(VLOOKUP(B8,Pobočky!$A$1:$C$45,3,FALSE)," ")</f>
        <v>39</v>
      </c>
      <c r="B8" s="105" t="s">
        <v>64</v>
      </c>
      <c r="C8" s="93" t="str">
        <f>IFERROR(VLOOKUP(B8,Pobočky!$A$1:$C$45,2,FALSE)," ")</f>
        <v>Severovýchod</v>
      </c>
      <c r="D8" t="s">
        <v>915</v>
      </c>
      <c r="E8" t="s">
        <v>14</v>
      </c>
      <c r="F8" t="s">
        <v>130</v>
      </c>
      <c r="G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143</v>
      </c>
      <c r="H8">
        <v>3</v>
      </c>
      <c r="I8">
        <v>3</v>
      </c>
      <c r="J8">
        <v>85</v>
      </c>
      <c r="K8" t="s">
        <v>182</v>
      </c>
      <c r="L8" s="112">
        <v>0.7</v>
      </c>
    </row>
    <row r="9" spans="1:12" x14ac:dyDescent="0.35">
      <c r="A9" s="93">
        <f>IFERROR(VLOOKUP(B9,Pobočky!$A$1:$C$45,3,FALSE)," ")</f>
        <v>39</v>
      </c>
      <c r="B9" s="105" t="s">
        <v>64</v>
      </c>
      <c r="C9" s="93" t="str">
        <f>IFERROR(VLOOKUP(B9,Pobočky!$A$1:$C$45,2,FALSE)," ")</f>
        <v>Severovýchod</v>
      </c>
      <c r="D9" t="s">
        <v>915</v>
      </c>
      <c r="E9" t="s">
        <v>14</v>
      </c>
      <c r="F9" t="s">
        <v>130</v>
      </c>
      <c r="G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524</v>
      </c>
      <c r="H9">
        <v>11</v>
      </c>
      <c r="I9">
        <v>11</v>
      </c>
      <c r="J9">
        <v>85</v>
      </c>
      <c r="K9" t="s">
        <v>184</v>
      </c>
      <c r="L9" s="112">
        <v>0.8</v>
      </c>
    </row>
    <row r="10" spans="1:12" x14ac:dyDescent="0.35">
      <c r="A10" s="93">
        <f>IFERROR(VLOOKUP(B10,Pobočky!$A$1:$C$45,3,FALSE)," ")</f>
        <v>39</v>
      </c>
      <c r="B10" s="105" t="s">
        <v>64</v>
      </c>
      <c r="C10" s="93" t="str">
        <f>IFERROR(VLOOKUP(B10,Pobočky!$A$1:$C$45,2,FALSE)," ")</f>
        <v>Severovýchod</v>
      </c>
      <c r="D10" t="s">
        <v>915</v>
      </c>
      <c r="E10" t="s">
        <v>14</v>
      </c>
      <c r="F10" t="s">
        <v>97</v>
      </c>
      <c r="G1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46</v>
      </c>
      <c r="H10">
        <v>1.5</v>
      </c>
      <c r="I10">
        <v>2</v>
      </c>
      <c r="J10">
        <v>85</v>
      </c>
      <c r="K10" t="s">
        <v>916</v>
      </c>
      <c r="L10" s="112">
        <v>0.8</v>
      </c>
    </row>
    <row r="11" spans="1:12" x14ac:dyDescent="0.35">
      <c r="A11" s="93">
        <f>IFERROR(VLOOKUP(B11,Pobočky!$A$1:$C$45,3,FALSE)," ")</f>
        <v>39</v>
      </c>
      <c r="B11" s="105" t="s">
        <v>64</v>
      </c>
      <c r="C11" s="93" t="str">
        <f>IFERROR(VLOOKUP(B11,Pobočky!$A$1:$C$45,2,FALSE)," ")</f>
        <v>Severovýchod</v>
      </c>
      <c r="D11" t="s">
        <v>915</v>
      </c>
      <c r="E11" t="s">
        <v>14</v>
      </c>
      <c r="F11" t="s">
        <v>130</v>
      </c>
      <c r="G1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190</v>
      </c>
      <c r="H11">
        <v>4</v>
      </c>
      <c r="I11">
        <v>3</v>
      </c>
      <c r="J11">
        <v>85</v>
      </c>
      <c r="K11" t="s">
        <v>917</v>
      </c>
      <c r="L11" s="112">
        <v>0.7</v>
      </c>
    </row>
    <row r="12" spans="1:12" x14ac:dyDescent="0.35">
      <c r="A12" s="93">
        <f>IFERROR(VLOOKUP(B12,Pobočky!$A$1:$C$45,3,FALSE)," ")</f>
        <v>39</v>
      </c>
      <c r="B12" s="105" t="s">
        <v>64</v>
      </c>
      <c r="C12" s="93" t="str">
        <f>IFERROR(VLOOKUP(B12,Pobočky!$A$1:$C$45,2,FALSE)," ")</f>
        <v>Severovýchod</v>
      </c>
      <c r="D12" t="s">
        <v>915</v>
      </c>
      <c r="E12" t="s">
        <v>28</v>
      </c>
      <c r="F12" t="s">
        <v>140</v>
      </c>
      <c r="G1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53</v>
      </c>
      <c r="H12">
        <v>1</v>
      </c>
      <c r="I12">
        <v>1</v>
      </c>
      <c r="J12">
        <v>85</v>
      </c>
      <c r="L12" s="112">
        <v>0.6</v>
      </c>
    </row>
    <row r="13" spans="1:12" x14ac:dyDescent="0.35">
      <c r="A13" s="93">
        <f>IFERROR(VLOOKUP(B13,Pobočky!$A$1:$C$45,3,FALSE)," ")</f>
        <v>39</v>
      </c>
      <c r="B13" s="105" t="s">
        <v>64</v>
      </c>
      <c r="C13" s="93" t="str">
        <f>IFERROR(VLOOKUP(B13,Pobočky!$A$1:$C$45,2,FALSE)," ")</f>
        <v>Severovýchod</v>
      </c>
      <c r="D13" t="s">
        <v>915</v>
      </c>
      <c r="E13" t="s">
        <v>28</v>
      </c>
      <c r="F13" t="s">
        <v>143</v>
      </c>
      <c r="G1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65</v>
      </c>
      <c r="H13">
        <v>2</v>
      </c>
      <c r="I13">
        <v>1.5</v>
      </c>
      <c r="J13">
        <v>85</v>
      </c>
      <c r="L13" s="112">
        <v>0.6</v>
      </c>
    </row>
    <row r="14" spans="1:12" x14ac:dyDescent="0.35">
      <c r="A14" s="93">
        <f>IFERROR(VLOOKUP(B14,Pobočky!$A$1:$C$45,3,FALSE)," ")</f>
        <v>39</v>
      </c>
      <c r="B14" s="105" t="s">
        <v>64</v>
      </c>
      <c r="C14" s="93" t="str">
        <f>IFERROR(VLOOKUP(B14,Pobočky!$A$1:$C$45,2,FALSE)," ")</f>
        <v>Severovýchod</v>
      </c>
      <c r="D14" t="s">
        <v>915</v>
      </c>
      <c r="E14" t="s">
        <v>28</v>
      </c>
      <c r="F14" t="s">
        <v>146</v>
      </c>
      <c r="G1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47</v>
      </c>
      <c r="H14">
        <v>1</v>
      </c>
      <c r="I14">
        <v>1</v>
      </c>
      <c r="J14">
        <v>85</v>
      </c>
      <c r="L14" s="112">
        <v>0.6</v>
      </c>
    </row>
    <row r="15" spans="1:12" x14ac:dyDescent="0.35">
      <c r="A15" s="93">
        <f>IFERROR(VLOOKUP(B15,Pobočky!$A$1:$C$45,3,FALSE)," ")</f>
        <v>39</v>
      </c>
      <c r="B15" s="105" t="s">
        <v>64</v>
      </c>
      <c r="C15" s="93" t="str">
        <f>IFERROR(VLOOKUP(B15,Pobočky!$A$1:$C$45,2,FALSE)," ")</f>
        <v>Severovýchod</v>
      </c>
      <c r="D15" t="s">
        <v>915</v>
      </c>
      <c r="E15" t="s">
        <v>28</v>
      </c>
      <c r="F15" t="s">
        <v>155</v>
      </c>
      <c r="G1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130</v>
      </c>
      <c r="H15">
        <v>3</v>
      </c>
      <c r="I15">
        <v>3.25</v>
      </c>
      <c r="J15">
        <v>85</v>
      </c>
      <c r="L15" s="112">
        <v>0.6</v>
      </c>
    </row>
    <row r="16" spans="1:12" x14ac:dyDescent="0.35">
      <c r="A16" s="93">
        <f>IFERROR(VLOOKUP(B16,Pobočky!$A$1:$C$45,3,FALSE)," ")</f>
        <v>39</v>
      </c>
      <c r="B16" s="105" t="s">
        <v>64</v>
      </c>
      <c r="C16" s="93" t="str">
        <f>IFERROR(VLOOKUP(B16,Pobočky!$A$1:$C$45,2,FALSE)," ")</f>
        <v>Severovýchod</v>
      </c>
      <c r="D16" t="s">
        <v>915</v>
      </c>
      <c r="E16" t="s">
        <v>28</v>
      </c>
      <c r="F16" t="s">
        <v>158</v>
      </c>
      <c r="G1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40</v>
      </c>
      <c r="H16">
        <v>1</v>
      </c>
      <c r="I16">
        <v>1</v>
      </c>
      <c r="J16">
        <v>85</v>
      </c>
      <c r="L16" s="112">
        <v>0.6</v>
      </c>
    </row>
    <row r="17" spans="1:12" x14ac:dyDescent="0.35">
      <c r="A17" s="93">
        <f>IFERROR(VLOOKUP(B17,Pobočky!$A$1:$C$45,3,FALSE)," ")</f>
        <v>39</v>
      </c>
      <c r="B17" s="105" t="s">
        <v>64</v>
      </c>
      <c r="C17" s="93" t="str">
        <f>IFERROR(VLOOKUP(B17,Pobočky!$A$1:$C$45,2,FALSE)," ")</f>
        <v>Severovýchod</v>
      </c>
      <c r="D17" t="s">
        <v>915</v>
      </c>
      <c r="E17" t="s">
        <v>28</v>
      </c>
      <c r="F17" t="s">
        <v>160</v>
      </c>
      <c r="G1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50</v>
      </c>
      <c r="H17">
        <v>1</v>
      </c>
      <c r="I17">
        <v>1.25</v>
      </c>
      <c r="J17">
        <v>85</v>
      </c>
      <c r="L17" s="112">
        <v>0.6</v>
      </c>
    </row>
    <row r="18" spans="1:12" x14ac:dyDescent="0.35">
      <c r="A18" s="93">
        <f>IFERROR(VLOOKUP(B18,Pobočky!$A$1:$C$45,3,FALSE)," ")</f>
        <v>39</v>
      </c>
      <c r="B18" s="105" t="s">
        <v>64</v>
      </c>
      <c r="C18" s="93" t="str">
        <f>IFERROR(VLOOKUP(B18,Pobočky!$A$1:$C$45,2,FALSE)," ")</f>
        <v>Severovýchod</v>
      </c>
      <c r="D18" t="s">
        <v>915</v>
      </c>
      <c r="E18" t="s">
        <v>28</v>
      </c>
      <c r="F18" t="s">
        <v>166</v>
      </c>
      <c r="G1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23</v>
      </c>
      <c r="H18">
        <v>0.5</v>
      </c>
      <c r="I18">
        <v>0.5</v>
      </c>
      <c r="J18">
        <v>85</v>
      </c>
      <c r="L18" s="112">
        <v>0.6</v>
      </c>
    </row>
    <row r="19" spans="1:12" x14ac:dyDescent="0.35">
      <c r="A19" s="93">
        <f>IFERROR(VLOOKUP(B19,Pobočky!$A$1:$C$45,3,FALSE)," ")</f>
        <v>39</v>
      </c>
      <c r="B19" s="105" t="s">
        <v>64</v>
      </c>
      <c r="C19" s="93" t="str">
        <f>IFERROR(VLOOKUP(B19,Pobočky!$A$1:$C$45,2,FALSE)," ")</f>
        <v>Severovýchod</v>
      </c>
      <c r="D19" t="s">
        <v>915</v>
      </c>
      <c r="E19" t="s">
        <v>28</v>
      </c>
      <c r="F19" t="s">
        <v>167</v>
      </c>
      <c r="G1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21</v>
      </c>
      <c r="H19">
        <v>0.5</v>
      </c>
      <c r="I19">
        <v>0.5</v>
      </c>
      <c r="J19">
        <v>85</v>
      </c>
      <c r="L19" s="112">
        <v>0.6</v>
      </c>
    </row>
    <row r="20" spans="1:12" x14ac:dyDescent="0.35">
      <c r="A20" s="93">
        <f>IFERROR(VLOOKUP(B20,Pobočky!$A$1:$C$45,3,FALSE)," ")</f>
        <v>39</v>
      </c>
      <c r="B20" s="105" t="s">
        <v>64</v>
      </c>
      <c r="C20" s="93" t="str">
        <f>IFERROR(VLOOKUP(B20,Pobočky!$A$1:$C$45,2,FALSE)," ")</f>
        <v>Severovýchod</v>
      </c>
      <c r="D20" t="s">
        <v>915</v>
      </c>
      <c r="E20" t="s">
        <v>28</v>
      </c>
      <c r="F20" t="s">
        <v>169</v>
      </c>
      <c r="G2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20</v>
      </c>
      <c r="H20">
        <v>0.5</v>
      </c>
      <c r="I20">
        <v>0.5</v>
      </c>
      <c r="J20">
        <v>85</v>
      </c>
      <c r="L20" s="112">
        <v>0.6</v>
      </c>
    </row>
    <row r="21" spans="1:12" x14ac:dyDescent="0.35">
      <c r="A21" s="93">
        <f>IFERROR(VLOOKUP(B21,Pobočky!$A$1:$C$45,3,FALSE)," ")</f>
        <v>39</v>
      </c>
      <c r="B21" s="105" t="s">
        <v>64</v>
      </c>
      <c r="C21" s="93" t="str">
        <f>IFERROR(VLOOKUP(B21,Pobočky!$A$1:$C$45,2,FALSE)," ")</f>
        <v>Severovýchod</v>
      </c>
      <c r="D21" t="s">
        <v>915</v>
      </c>
      <c r="E21" t="s">
        <v>28</v>
      </c>
      <c r="F21" t="s">
        <v>170</v>
      </c>
      <c r="G2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25</v>
      </c>
      <c r="H21">
        <v>0.5</v>
      </c>
      <c r="I21">
        <v>0.75</v>
      </c>
      <c r="J21">
        <v>85</v>
      </c>
      <c r="L21" s="112">
        <v>0.6</v>
      </c>
    </row>
    <row r="22" spans="1:12" x14ac:dyDescent="0.35">
      <c r="A22" s="93">
        <f>IFERROR(VLOOKUP(B22,Pobočky!$A$1:$C$45,3,FALSE)," ")</f>
        <v>39</v>
      </c>
      <c r="B22" s="105" t="s">
        <v>64</v>
      </c>
      <c r="C22" s="93" t="str">
        <f>IFERROR(VLOOKUP(B22,Pobočky!$A$1:$C$45,2,FALSE)," ")</f>
        <v>Severovýchod</v>
      </c>
      <c r="D22" t="s">
        <v>915</v>
      </c>
      <c r="E22" t="s">
        <v>28</v>
      </c>
      <c r="F22" t="s">
        <v>171</v>
      </c>
      <c r="G2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7</v>
      </c>
      <c r="H22">
        <v>0.5</v>
      </c>
      <c r="I22">
        <v>1</v>
      </c>
      <c r="J22">
        <v>85</v>
      </c>
      <c r="L22" s="112">
        <v>0.6</v>
      </c>
    </row>
    <row r="23" spans="1:12" x14ac:dyDescent="0.35">
      <c r="A23" s="93">
        <f>IFERROR(VLOOKUP(B23,Pobočky!$A$1:$C$45,3,FALSE)," ")</f>
        <v>39</v>
      </c>
      <c r="B23" s="105" t="s">
        <v>64</v>
      </c>
      <c r="C23" s="93" t="str">
        <f>IFERROR(VLOOKUP(B23,Pobočky!$A$1:$C$45,2,FALSE)," ")</f>
        <v>Severovýchod</v>
      </c>
      <c r="D23" t="s">
        <v>915</v>
      </c>
      <c r="E23" t="s">
        <v>28</v>
      </c>
      <c r="F23" t="s">
        <v>172</v>
      </c>
      <c r="G2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20</v>
      </c>
      <c r="H23">
        <v>0.5</v>
      </c>
      <c r="I23">
        <v>0.5</v>
      </c>
      <c r="J23">
        <v>85</v>
      </c>
      <c r="L23" s="112">
        <v>0.6</v>
      </c>
    </row>
    <row r="24" spans="1:12" x14ac:dyDescent="0.35">
      <c r="A24" s="93">
        <f>IFERROR(VLOOKUP(B24,Pobočky!$A$1:$C$45,3,FALSE)," ")</f>
        <v>39</v>
      </c>
      <c r="B24" s="105" t="s">
        <v>64</v>
      </c>
      <c r="C24" s="93" t="str">
        <f>IFERROR(VLOOKUP(B24,Pobočky!$A$1:$C$45,2,FALSE)," ")</f>
        <v>Severovýchod</v>
      </c>
      <c r="D24" t="s">
        <v>915</v>
      </c>
      <c r="E24" t="s">
        <v>28</v>
      </c>
      <c r="F24" t="s">
        <v>174</v>
      </c>
      <c r="G2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17</v>
      </c>
      <c r="H24">
        <v>0.5</v>
      </c>
      <c r="I24">
        <v>0.25</v>
      </c>
      <c r="J24">
        <v>85</v>
      </c>
      <c r="L24" s="112">
        <v>0.6</v>
      </c>
    </row>
    <row r="25" spans="1:12" x14ac:dyDescent="0.35">
      <c r="A25" s="93">
        <f>IFERROR(VLOOKUP(B25,Pobočky!$A$1:$C$45,3,FALSE)," ")</f>
        <v>39</v>
      </c>
      <c r="B25" s="105" t="s">
        <v>64</v>
      </c>
      <c r="C25" s="93" t="str">
        <f>IFERROR(VLOOKUP(B25,Pobočky!$A$1:$C$45,2,FALSE)," ")</f>
        <v>Severovýchod</v>
      </c>
      <c r="D25" t="s">
        <v>915</v>
      </c>
      <c r="E25" t="s">
        <v>28</v>
      </c>
      <c r="F25" t="s">
        <v>175</v>
      </c>
      <c r="G2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48</v>
      </c>
      <c r="H25">
        <v>1</v>
      </c>
      <c r="I25">
        <v>1</v>
      </c>
      <c r="J25">
        <v>85</v>
      </c>
      <c r="L25" s="112">
        <v>0.6</v>
      </c>
    </row>
    <row r="26" spans="1:12" x14ac:dyDescent="0.35">
      <c r="A26" s="105">
        <f>IFERROR(VLOOKUP(B26,Pobočky!$A$1:$C$45,3,FALSE)," ")</f>
        <v>39</v>
      </c>
      <c r="B26" s="105" t="s">
        <v>64</v>
      </c>
      <c r="C26" s="105" t="str">
        <f>IFERROR(VLOOKUP(B26,Pobočky!$A$1:$C$45,2,FALSE)," ")</f>
        <v>Severovýchod</v>
      </c>
      <c r="D26" t="s">
        <v>915</v>
      </c>
      <c r="E26" t="s">
        <v>28</v>
      </c>
      <c r="F26" t="s">
        <v>176</v>
      </c>
      <c r="G2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57</v>
      </c>
      <c r="H26">
        <v>1</v>
      </c>
      <c r="I26">
        <v>0.75</v>
      </c>
      <c r="J26">
        <v>85</v>
      </c>
      <c r="L26" s="112">
        <v>0.6</v>
      </c>
    </row>
    <row r="27" spans="1:12" x14ac:dyDescent="0.35">
      <c r="A27" s="93">
        <f>IFERROR(VLOOKUP(B27,Pobočky!$A$1:$C$45,3,FALSE)," ")</f>
        <v>39</v>
      </c>
      <c r="B27" s="105" t="s">
        <v>64</v>
      </c>
      <c r="C27" s="93" t="str">
        <f>IFERROR(VLOOKUP(B27,Pobočky!$A$1:$C$45,2,FALSE)," ")</f>
        <v>Severovýchod</v>
      </c>
      <c r="D27" t="s">
        <v>915</v>
      </c>
      <c r="E27" t="s">
        <v>28</v>
      </c>
      <c r="F27" t="s">
        <v>149</v>
      </c>
      <c r="G2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9</v>
      </c>
      <c r="H27">
        <v>0.25</v>
      </c>
      <c r="I27">
        <v>0.25</v>
      </c>
      <c r="J27">
        <v>85</v>
      </c>
      <c r="K27" t="s">
        <v>272</v>
      </c>
      <c r="L27" s="112">
        <v>0.6</v>
      </c>
    </row>
    <row r="28" spans="1:12" x14ac:dyDescent="0.35">
      <c r="A28" s="93">
        <f>IFERROR(VLOOKUP(B28,Pobočky!$A$1:$C$45,3,FALSE)," ")</f>
        <v>39</v>
      </c>
      <c r="B28" s="93" t="s">
        <v>64</v>
      </c>
      <c r="C28" s="93" t="str">
        <f>IFERROR(VLOOKUP(B28,Pobočky!$A$1:$C$45,2,FALSE)," ")</f>
        <v>Severovýchod</v>
      </c>
      <c r="D28" t="s">
        <v>915</v>
      </c>
      <c r="E28" t="s">
        <v>14</v>
      </c>
      <c r="F28" t="s">
        <v>261</v>
      </c>
      <c r="G2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102</v>
      </c>
      <c r="H28">
        <v>2</v>
      </c>
      <c r="I28">
        <v>2</v>
      </c>
      <c r="J28">
        <v>85</v>
      </c>
      <c r="K28" t="s">
        <v>840</v>
      </c>
      <c r="L28" s="112">
        <v>0.7</v>
      </c>
    </row>
    <row r="29" spans="1:12" x14ac:dyDescent="0.35">
      <c r="A29" s="93">
        <f>IFERROR(VLOOKUP(B29,Pobočky!$A$1:$C$45,3,FALSE)," ")</f>
        <v>39</v>
      </c>
      <c r="B29" s="93" t="s">
        <v>64</v>
      </c>
      <c r="C29" s="93" t="str">
        <f>IFERROR(VLOOKUP(B29,Pobočky!$A$1:$C$45,2,FALSE)," ")</f>
        <v>Severovýchod</v>
      </c>
      <c r="D29" t="s">
        <v>918</v>
      </c>
      <c r="E29" t="s">
        <v>20</v>
      </c>
      <c r="F29" t="s">
        <v>130</v>
      </c>
      <c r="G2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  <c r="I29">
        <v>2.5</v>
      </c>
      <c r="J29">
        <v>85</v>
      </c>
      <c r="K29" t="s">
        <v>919</v>
      </c>
      <c r="L29" s="112">
        <v>0.8</v>
      </c>
    </row>
    <row r="30" spans="1:12" x14ac:dyDescent="0.35">
      <c r="A30" s="93">
        <f>IFERROR(VLOOKUP(B30,Pobočky!$A$1:$C$45,3,FALSE)," ")</f>
        <v>39</v>
      </c>
      <c r="B30" s="93" t="s">
        <v>64</v>
      </c>
      <c r="C30" s="93" t="str">
        <f>IFERROR(VLOOKUP(B30,Pobočky!$A$1:$C$45,2,FALSE)," ")</f>
        <v>Severovýchod</v>
      </c>
      <c r="D30" t="s">
        <v>918</v>
      </c>
      <c r="E30" t="s">
        <v>22</v>
      </c>
      <c r="G3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  <c r="I30">
        <v>1</v>
      </c>
      <c r="J30">
        <v>85</v>
      </c>
      <c r="K30" t="s">
        <v>920</v>
      </c>
      <c r="L30" s="112">
        <v>0.8</v>
      </c>
    </row>
    <row r="31" spans="1:12" x14ac:dyDescent="0.35">
      <c r="A31" s="93">
        <f>IFERROR(VLOOKUP(B31,Pobočky!$A$1:$C$45,3,FALSE)," ")</f>
        <v>39</v>
      </c>
      <c r="B31" s="93" t="s">
        <v>64</v>
      </c>
      <c r="C31" s="93" t="str">
        <f>IFERROR(VLOOKUP(B31,Pobočky!$A$1:$C$45,2,FALSE)," ")</f>
        <v>Severovýchod</v>
      </c>
      <c r="D31" t="s">
        <v>921</v>
      </c>
      <c r="G3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  <c r="I31">
        <v>3</v>
      </c>
      <c r="J31">
        <v>85</v>
      </c>
    </row>
    <row r="32" spans="1:12" x14ac:dyDescent="0.35">
      <c r="A32" s="93">
        <f>IFERROR(VLOOKUP(B32,Pobočky!$A$1:$C$45,3,FALSE)," ")</f>
        <v>39</v>
      </c>
      <c r="B32" s="93" t="s">
        <v>64</v>
      </c>
      <c r="C32" s="93" t="str">
        <f>IFERROR(VLOOKUP(B32,Pobočky!$A$1:$C$45,2,FALSE)," ")</f>
        <v>Severovýchod</v>
      </c>
      <c r="D32" t="s">
        <v>922</v>
      </c>
      <c r="G3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  <c r="I32">
        <v>3</v>
      </c>
      <c r="J32">
        <v>85</v>
      </c>
      <c r="K32" t="s">
        <v>923</v>
      </c>
      <c r="L32" s="112">
        <v>0.7</v>
      </c>
    </row>
    <row r="33" spans="1:12" x14ac:dyDescent="0.35">
      <c r="A33" s="93">
        <f>IFERROR(VLOOKUP(B33,Pobočky!$A$1:$C$45,3,FALSE)," ")</f>
        <v>39</v>
      </c>
      <c r="B33" s="93" t="s">
        <v>64</v>
      </c>
      <c r="C33" s="93" t="str">
        <f>IFERROR(VLOOKUP(B33,Pobočky!$A$1:$C$45,2,FALSE)," ")</f>
        <v>Severovýchod</v>
      </c>
      <c r="D33" t="s">
        <v>918</v>
      </c>
      <c r="G3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  <c r="I33">
        <v>5</v>
      </c>
      <c r="J33">
        <v>85</v>
      </c>
      <c r="K33" t="s">
        <v>924</v>
      </c>
      <c r="L33" s="112">
        <v>0.1</v>
      </c>
    </row>
    <row r="34" spans="1:12" x14ac:dyDescent="0.35">
      <c r="A34" s="93">
        <f>IFERROR(VLOOKUP(B34,Pobočky!$A$1:$C$45,3,FALSE)," ")</f>
        <v>39</v>
      </c>
      <c r="B34" s="93" t="s">
        <v>64</v>
      </c>
      <c r="C34" s="93" t="str">
        <f>IFERROR(VLOOKUP(B34,Pobočky!$A$1:$C$45,2,FALSE)," ")</f>
        <v>Severovýchod</v>
      </c>
      <c r="D34" t="s">
        <v>432</v>
      </c>
      <c r="G3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  <c r="I34">
        <v>6</v>
      </c>
      <c r="J34">
        <v>85</v>
      </c>
    </row>
    <row r="35" spans="1:12" x14ac:dyDescent="0.35">
      <c r="A35" s="93" t="str">
        <f>IFERROR(VLOOKUP(B35,Pobočky!$A$1:$C$45,3,FALSE)," ")</f>
        <v xml:space="preserve"> </v>
      </c>
      <c r="B35" s="93"/>
      <c r="C35" s="93" t="str">
        <f>IFERROR(VLOOKUP(B35,Pobočky!$A$1:$C$45,2,FALSE)," ")</f>
        <v xml:space="preserve"> </v>
      </c>
      <c r="G3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6" spans="1:12" x14ac:dyDescent="0.35">
      <c r="A36" s="93" t="str">
        <f>IFERROR(VLOOKUP(B36,Pobočky!$A$1:$C$45,3,FALSE)," ")</f>
        <v xml:space="preserve"> </v>
      </c>
      <c r="B36" s="93"/>
      <c r="C36" s="93" t="str">
        <f>IFERROR(VLOOKUP(B36,Pobočky!$A$1:$C$45,2,FALSE)," ")</f>
        <v xml:space="preserve"> </v>
      </c>
      <c r="G3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7" spans="1:12" x14ac:dyDescent="0.35">
      <c r="A37" s="93" t="str">
        <f>IFERROR(VLOOKUP(B37,Pobočky!$A$1:$C$45,3,FALSE)," ")</f>
        <v xml:space="preserve"> </v>
      </c>
      <c r="B37" s="93"/>
      <c r="C37" s="93" t="str">
        <f>IFERROR(VLOOKUP(B37,Pobočky!$A$1:$C$45,2,FALSE)," ")</f>
        <v xml:space="preserve"> </v>
      </c>
      <c r="G3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8" spans="1:12" x14ac:dyDescent="0.35">
      <c r="A38" s="93" t="str">
        <f>IFERROR(VLOOKUP(B38,Pobočky!$A$1:$C$45,3,FALSE)," ")</f>
        <v xml:space="preserve"> </v>
      </c>
      <c r="B38" s="93"/>
      <c r="C38" s="93" t="str">
        <f>IFERROR(VLOOKUP(B38,Pobočky!$A$1:$C$45,2,FALSE)," ")</f>
        <v xml:space="preserve"> </v>
      </c>
      <c r="G3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9" spans="1:12" x14ac:dyDescent="0.35">
      <c r="A39" s="93" t="str">
        <f>IFERROR(VLOOKUP(B39,Pobočky!$A$1:$C$45,3,FALSE)," ")</f>
        <v xml:space="preserve"> </v>
      </c>
      <c r="B39" s="93"/>
      <c r="C39" s="93" t="str">
        <f>IFERROR(VLOOKUP(B39,Pobočky!$A$1:$C$45,2,FALSE)," ")</f>
        <v xml:space="preserve"> </v>
      </c>
      <c r="G3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0" spans="1:12" x14ac:dyDescent="0.35">
      <c r="A40" s="93" t="str">
        <f>IFERROR(VLOOKUP(B40,Pobočky!$A$1:$C$45,3,FALSE)," ")</f>
        <v xml:space="preserve"> </v>
      </c>
      <c r="B40" s="93"/>
      <c r="C40" s="93" t="str">
        <f>IFERROR(VLOOKUP(B40,Pobočky!$A$1:$C$45,2,FALSE)," ")</f>
        <v xml:space="preserve"> </v>
      </c>
      <c r="G4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1" spans="1:12" x14ac:dyDescent="0.35">
      <c r="A41" s="93" t="str">
        <f>IFERROR(VLOOKUP(B41,Pobočky!$A$1:$C$45,3,FALSE)," ")</f>
        <v xml:space="preserve"> </v>
      </c>
      <c r="B41" s="93"/>
      <c r="C41" s="93" t="str">
        <f>IFERROR(VLOOKUP(B41,Pobočky!$A$1:$C$45,2,FALSE)," ")</f>
        <v xml:space="preserve"> </v>
      </c>
      <c r="G4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2" spans="1:12" x14ac:dyDescent="0.35">
      <c r="A42" s="93" t="str">
        <f>IFERROR(VLOOKUP(B42,Pobočky!$A$1:$C$45,3,FALSE)," ")</f>
        <v xml:space="preserve"> </v>
      </c>
      <c r="B42" s="93"/>
      <c r="C42" s="93" t="str">
        <f>IFERROR(VLOOKUP(B42,Pobočky!$A$1:$C$45,2,FALSE)," ")</f>
        <v xml:space="preserve"> </v>
      </c>
      <c r="G4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3" spans="1:12" x14ac:dyDescent="0.35">
      <c r="A43" s="93" t="str">
        <f>IFERROR(VLOOKUP(B43,Pobočky!$A$1:$C$45,3,FALSE)," ")</f>
        <v xml:space="preserve"> </v>
      </c>
      <c r="B43" s="93"/>
      <c r="C43" s="93" t="str">
        <f>IFERROR(VLOOKUP(B43,Pobočky!$A$1:$C$45,2,FALSE)," ")</f>
        <v xml:space="preserve"> </v>
      </c>
      <c r="G4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4" spans="1:12" x14ac:dyDescent="0.35">
      <c r="A44" s="93" t="str">
        <f>IFERROR(VLOOKUP(B44,Pobočky!$A$1:$C$45,3,FALSE)," ")</f>
        <v xml:space="preserve"> </v>
      </c>
      <c r="B44" s="93"/>
      <c r="C44" s="93" t="str">
        <f>IFERROR(VLOOKUP(B44,Pobočky!$A$1:$C$45,2,FALSE)," ")</f>
        <v xml:space="preserve"> </v>
      </c>
      <c r="G4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5" spans="1:12" x14ac:dyDescent="0.35">
      <c r="A45" s="93" t="str">
        <f>IFERROR(VLOOKUP(B45,Pobočky!$A$1:$C$45,3,FALSE)," ")</f>
        <v xml:space="preserve"> </v>
      </c>
      <c r="B45" s="93"/>
      <c r="C45" s="93" t="str">
        <f>IFERROR(VLOOKUP(B45,Pobočky!$A$1:$C$45,2,FALSE)," ")</f>
        <v xml:space="preserve"> </v>
      </c>
      <c r="G4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6" spans="1:12" x14ac:dyDescent="0.35">
      <c r="A46" s="93" t="str">
        <f>IFERROR(VLOOKUP(B46,Pobočky!$A$1:$C$45,3,FALSE)," ")</f>
        <v xml:space="preserve"> </v>
      </c>
      <c r="B46" s="93"/>
      <c r="C46" s="93" t="str">
        <f>IFERROR(VLOOKUP(B46,Pobočky!$A$1:$C$45,2,FALSE)," ")</f>
        <v xml:space="preserve"> </v>
      </c>
      <c r="G4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7" spans="1:12" x14ac:dyDescent="0.35">
      <c r="A47" s="93" t="str">
        <f>IFERROR(VLOOKUP(B47,Pobočky!$A$1:$C$45,3,FALSE)," ")</f>
        <v xml:space="preserve"> </v>
      </c>
      <c r="B47" s="93"/>
      <c r="C47" s="93" t="str">
        <f>IFERROR(VLOOKUP(B47,Pobočky!$A$1:$C$45,2,FALSE)," ")</f>
        <v xml:space="preserve"> </v>
      </c>
      <c r="G4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8" spans="1:12" x14ac:dyDescent="0.35">
      <c r="A48" s="93" t="str">
        <f>IFERROR(VLOOKUP(B48,Pobočky!$A$1:$C$45,3,FALSE)," ")</f>
        <v xml:space="preserve"> </v>
      </c>
      <c r="B48" s="93"/>
      <c r="C48" s="93" t="str">
        <f>IFERROR(VLOOKUP(B48,Pobočky!$A$1:$C$45,2,FALSE)," ")</f>
        <v xml:space="preserve"> </v>
      </c>
      <c r="G4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9" spans="1:7" x14ac:dyDescent="0.35">
      <c r="A49" s="93" t="str">
        <f>IFERROR(VLOOKUP(B49,Pobočky!$A$1:$C$45,3,FALSE)," ")</f>
        <v xml:space="preserve"> </v>
      </c>
      <c r="B49" s="93"/>
      <c r="C49" s="93" t="str">
        <f>IFERROR(VLOOKUP(B49,Pobočky!$A$1:$C$45,2,FALSE)," ")</f>
        <v xml:space="preserve"> </v>
      </c>
      <c r="G4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50" spans="1:7" x14ac:dyDescent="0.35">
      <c r="A50" s="93" t="str">
        <f>IFERROR(VLOOKUP(B50,Pobočky!$A$1:$C$45,3,FALSE)," ")</f>
        <v xml:space="preserve"> </v>
      </c>
      <c r="B50" s="93"/>
      <c r="C50" s="93" t="str">
        <f>IFERROR(VLOOKUP(B50,Pobočky!$A$1:$C$45,2,FALSE)," ")</f>
        <v xml:space="preserve"> </v>
      </c>
      <c r="G5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51" spans="1:7" x14ac:dyDescent="0.35">
      <c r="A51" s="93" t="str">
        <f>IFERROR(VLOOKUP(B51,Pobočky!$A$1:$C$45,3,FALSE)," ")</f>
        <v xml:space="preserve"> </v>
      </c>
      <c r="B51" s="93"/>
      <c r="C51" s="93" t="str">
        <f>IFERROR(VLOOKUP(B51,Pobočky!$A$1:$C$45,2,FALSE)," ")</f>
        <v xml:space="preserve"> </v>
      </c>
      <c r="G5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52" spans="1:7" x14ac:dyDescent="0.35">
      <c r="A52" s="93" t="str">
        <f>IFERROR(VLOOKUP(B52,Pobočky!$A$1:$C$45,3,FALSE)," ")</f>
        <v xml:space="preserve"> </v>
      </c>
      <c r="B52" s="93"/>
      <c r="C52" s="93" t="str">
        <f>IFERROR(VLOOKUP(B52,Pobočky!$A$1:$C$45,2,FALSE)," ")</f>
        <v xml:space="preserve"> </v>
      </c>
      <c r="G5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53" spans="1:7" x14ac:dyDescent="0.35">
      <c r="A53" s="93" t="str">
        <f>IFERROR(VLOOKUP(B53,Pobočky!$A$1:$C$45,3,FALSE)," ")</f>
        <v xml:space="preserve"> </v>
      </c>
      <c r="B53" s="93"/>
      <c r="C53" s="93" t="str">
        <f>IFERROR(VLOOKUP(B53,Pobočky!$A$1:$C$45,2,FALSE)," ")</f>
        <v xml:space="preserve"> </v>
      </c>
      <c r="G5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54" spans="1:7" x14ac:dyDescent="0.35">
      <c r="A54" s="93" t="str">
        <f>IFERROR(VLOOKUP(B54,Pobočky!$A$1:$C$45,3,FALSE)," ")</f>
        <v xml:space="preserve"> </v>
      </c>
      <c r="B54" s="93"/>
      <c r="C54" s="93" t="str">
        <f>IFERROR(VLOOKUP(B54,Pobočky!$A$1:$C$45,2,FALSE)," ")</f>
        <v xml:space="preserve"> </v>
      </c>
      <c r="G5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55" spans="1:7" x14ac:dyDescent="0.35">
      <c r="A55" s="93" t="str">
        <f>IFERROR(VLOOKUP(B55,Pobočky!$A$1:$C$45,3,FALSE)," ")</f>
        <v xml:space="preserve"> </v>
      </c>
      <c r="B55" s="93"/>
      <c r="C55" s="93" t="str">
        <f>IFERROR(VLOOKUP(B55,Pobočky!$A$1:$C$45,2,FALSE)," ")</f>
        <v xml:space="preserve"> </v>
      </c>
      <c r="G5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56" spans="1:7" x14ac:dyDescent="0.35">
      <c r="A56" s="93" t="str">
        <f>IFERROR(VLOOKUP(B56,Pobočky!$A$1:$C$45,3,FALSE)," ")</f>
        <v xml:space="preserve"> </v>
      </c>
      <c r="B56" s="93"/>
      <c r="C56" s="93" t="str">
        <f>IFERROR(VLOOKUP(B56,Pobočky!$A$1:$C$45,2,FALSE)," ")</f>
        <v xml:space="preserve"> </v>
      </c>
      <c r="G5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57" spans="1:7" x14ac:dyDescent="0.35">
      <c r="A57" s="93" t="str">
        <f>IFERROR(VLOOKUP(B57,Pobočky!$A$1:$C$45,3,FALSE)," ")</f>
        <v xml:space="preserve"> </v>
      </c>
      <c r="B57" s="93"/>
      <c r="C57" s="93" t="str">
        <f>IFERROR(VLOOKUP(B57,Pobočky!$A$1:$C$45,2,FALSE)," ")</f>
        <v xml:space="preserve"> </v>
      </c>
      <c r="G5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58" spans="1:7" x14ac:dyDescent="0.35">
      <c r="A58" s="93" t="str">
        <f>IFERROR(VLOOKUP(B58,Pobočky!$A$1:$C$45,3,FALSE)," ")</f>
        <v xml:space="preserve"> </v>
      </c>
      <c r="B58" s="93"/>
      <c r="C58" s="93" t="str">
        <f>IFERROR(VLOOKUP(B58,Pobočky!$A$1:$C$45,2,FALSE)," ")</f>
        <v xml:space="preserve"> </v>
      </c>
      <c r="G5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59" spans="1:7" x14ac:dyDescent="0.35">
      <c r="A59" s="93" t="str">
        <f>IFERROR(VLOOKUP(B59,Pobočky!$A$1:$C$45,3,FALSE)," ")</f>
        <v xml:space="preserve"> </v>
      </c>
      <c r="B59" s="93"/>
      <c r="C59" s="93" t="str">
        <f>IFERROR(VLOOKUP(B59,Pobočky!$A$1:$C$45,2,FALSE)," ")</f>
        <v xml:space="preserve"> </v>
      </c>
      <c r="G5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60" spans="1:7" x14ac:dyDescent="0.35">
      <c r="A60" s="93" t="str">
        <f>IFERROR(VLOOKUP(B60,Pobočky!$A$1:$C$45,3,FALSE)," ")</f>
        <v xml:space="preserve"> </v>
      </c>
      <c r="B60" s="93"/>
      <c r="C60" s="93" t="str">
        <f>IFERROR(VLOOKUP(B60,Pobočky!$A$1:$C$45,2,FALSE)," ")</f>
        <v xml:space="preserve"> </v>
      </c>
      <c r="G6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61" spans="1:7" x14ac:dyDescent="0.35">
      <c r="A61" s="93" t="str">
        <f>IFERROR(VLOOKUP(B61,Pobočky!$A$1:$C$45,3,FALSE)," ")</f>
        <v xml:space="preserve"> </v>
      </c>
      <c r="B61" s="93"/>
      <c r="C61" s="93" t="str">
        <f>IFERROR(VLOOKUP(B61,Pobočky!$A$1:$C$45,2,FALSE)," ")</f>
        <v xml:space="preserve"> </v>
      </c>
      <c r="G6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62" spans="1:7" x14ac:dyDescent="0.35">
      <c r="A62" s="93" t="str">
        <f>IFERROR(VLOOKUP(B62,Pobočky!$A$1:$C$45,3,FALSE)," ")</f>
        <v xml:space="preserve"> </v>
      </c>
      <c r="B62" s="93"/>
      <c r="C62" s="93" t="str">
        <f>IFERROR(VLOOKUP(B62,Pobočky!$A$1:$C$45,2,FALSE)," ")</f>
        <v xml:space="preserve"> </v>
      </c>
      <c r="G6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63" spans="1:7" x14ac:dyDescent="0.35">
      <c r="A63" s="93" t="str">
        <f>IFERROR(VLOOKUP(B63,Pobočky!$A$1:$C$45,3,FALSE)," ")</f>
        <v xml:space="preserve"> </v>
      </c>
      <c r="B63" s="93"/>
      <c r="C63" s="93" t="str">
        <f>IFERROR(VLOOKUP(B63,Pobočky!$A$1:$C$45,2,FALSE)," ")</f>
        <v xml:space="preserve"> </v>
      </c>
      <c r="G6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64" spans="1:7" x14ac:dyDescent="0.35">
      <c r="A64" s="93" t="str">
        <f>IFERROR(VLOOKUP(B64,Pobočky!$A$1:$C$45,3,FALSE)," ")</f>
        <v xml:space="preserve"> </v>
      </c>
      <c r="B64" s="93"/>
      <c r="C64" s="93" t="str">
        <f>IFERROR(VLOOKUP(B64,Pobočky!$A$1:$C$45,2,FALSE)," ")</f>
        <v xml:space="preserve"> </v>
      </c>
      <c r="G6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65" spans="1:7" x14ac:dyDescent="0.35">
      <c r="A65" s="93" t="str">
        <f>IFERROR(VLOOKUP(B65,Pobočky!$A$1:$C$45,3,FALSE)," ")</f>
        <v xml:space="preserve"> </v>
      </c>
      <c r="B65" s="93"/>
      <c r="C65" s="93" t="str">
        <f>IFERROR(VLOOKUP(B65,Pobočky!$A$1:$C$45,2,FALSE)," ")</f>
        <v xml:space="preserve"> </v>
      </c>
      <c r="G6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66" spans="1:7" x14ac:dyDescent="0.35">
      <c r="A66" s="93" t="str">
        <f>IFERROR(VLOOKUP(B66,Pobočky!$A$1:$C$45,3,FALSE)," ")</f>
        <v xml:space="preserve"> </v>
      </c>
      <c r="B66" s="93"/>
      <c r="C66" s="93" t="str">
        <f>IFERROR(VLOOKUP(B66,Pobočky!$A$1:$C$45,2,FALSE)," ")</f>
        <v xml:space="preserve"> </v>
      </c>
      <c r="G6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67" spans="1:7" x14ac:dyDescent="0.35">
      <c r="A67" s="93" t="str">
        <f>IFERROR(VLOOKUP(B67,Pobočky!$A$1:$C$45,3,FALSE)," ")</f>
        <v xml:space="preserve"> </v>
      </c>
      <c r="B67" s="93"/>
      <c r="C67" s="93" t="str">
        <f>IFERROR(VLOOKUP(B67,Pobočky!$A$1:$C$45,2,FALSE)," ")</f>
        <v xml:space="preserve"> </v>
      </c>
      <c r="G6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68" spans="1:7" x14ac:dyDescent="0.35">
      <c r="A68" s="93" t="str">
        <f>IFERROR(VLOOKUP(B68,Pobočky!$A$1:$C$45,3,FALSE)," ")</f>
        <v xml:space="preserve"> </v>
      </c>
      <c r="B68" s="93"/>
      <c r="C68" s="93" t="str">
        <f>IFERROR(VLOOKUP(B68,Pobočky!$A$1:$C$45,2,FALSE)," ")</f>
        <v xml:space="preserve"> </v>
      </c>
      <c r="G6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69" spans="1:7" x14ac:dyDescent="0.35">
      <c r="A69" s="93" t="str">
        <f>IFERROR(VLOOKUP(B69,Pobočky!$A$1:$C$45,3,FALSE)," ")</f>
        <v xml:space="preserve"> </v>
      </c>
      <c r="B69" s="93"/>
      <c r="C69" s="93" t="str">
        <f>IFERROR(VLOOKUP(B69,Pobočky!$A$1:$C$45,2,FALSE)," ")</f>
        <v xml:space="preserve"> </v>
      </c>
      <c r="G6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70" spans="1:7" x14ac:dyDescent="0.35">
      <c r="A70" s="93" t="str">
        <f>IFERROR(VLOOKUP(B70,Pobočky!$A$1:$C$45,3,FALSE)," ")</f>
        <v xml:space="preserve"> </v>
      </c>
      <c r="B70" s="93"/>
      <c r="C70" s="93" t="str">
        <f>IFERROR(VLOOKUP(B70,Pobočky!$A$1:$C$45,2,FALSE)," ")</f>
        <v xml:space="preserve"> </v>
      </c>
      <c r="G7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71" spans="1:7" x14ac:dyDescent="0.35">
      <c r="A71" s="93" t="str">
        <f>IFERROR(VLOOKUP(B71,Pobočky!$A$1:$C$45,3,FALSE)," ")</f>
        <v xml:space="preserve"> </v>
      </c>
      <c r="B71" s="93"/>
      <c r="C71" s="93" t="str">
        <f>IFERROR(VLOOKUP(B71,Pobočky!$A$1:$C$45,2,FALSE)," ")</f>
        <v xml:space="preserve"> </v>
      </c>
      <c r="G7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72" spans="1:7" x14ac:dyDescent="0.35">
      <c r="A72" s="93" t="str">
        <f>IFERROR(VLOOKUP(B72,Pobočky!$A$1:$C$45,3,FALSE)," ")</f>
        <v xml:space="preserve"> </v>
      </c>
      <c r="B72" s="93"/>
      <c r="C72" s="93" t="str">
        <f>IFERROR(VLOOKUP(B72,Pobočky!$A$1:$C$45,2,FALSE)," ")</f>
        <v xml:space="preserve"> </v>
      </c>
      <c r="G7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73" spans="1:7" x14ac:dyDescent="0.35">
      <c r="A73" s="93" t="str">
        <f>IFERROR(VLOOKUP(B73,Pobočky!$A$1:$C$45,3,FALSE)," ")</f>
        <v xml:space="preserve"> </v>
      </c>
      <c r="B73" s="93"/>
      <c r="C73" s="93" t="str">
        <f>IFERROR(VLOOKUP(B73,Pobočky!$A$1:$C$45,2,FALSE)," ")</f>
        <v xml:space="preserve"> </v>
      </c>
      <c r="G7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74" spans="1:7" x14ac:dyDescent="0.35">
      <c r="A74" s="93" t="str">
        <f>IFERROR(VLOOKUP(B74,Pobočky!$A$1:$C$45,3,FALSE)," ")</f>
        <v xml:space="preserve"> </v>
      </c>
      <c r="B74" s="93"/>
      <c r="C74" s="93" t="str">
        <f>IFERROR(VLOOKUP(B74,Pobočky!$A$1:$C$45,2,FALSE)," ")</f>
        <v xml:space="preserve"> </v>
      </c>
      <c r="G7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75" spans="1:7" x14ac:dyDescent="0.35">
      <c r="A75" s="93" t="str">
        <f>IFERROR(VLOOKUP(B75,Pobočky!$A$1:$C$45,3,FALSE)," ")</f>
        <v xml:space="preserve"> </v>
      </c>
      <c r="B75" s="93"/>
      <c r="C75" s="93" t="str">
        <f>IFERROR(VLOOKUP(B75,Pobočky!$A$1:$C$45,2,FALSE)," ")</f>
        <v xml:space="preserve"> </v>
      </c>
      <c r="G7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76" spans="1:7" x14ac:dyDescent="0.35">
      <c r="A76" s="93" t="str">
        <f>IFERROR(VLOOKUP(B76,Pobočky!$A$1:$C$45,3,FALSE)," ")</f>
        <v xml:space="preserve"> </v>
      </c>
      <c r="B76" s="93"/>
      <c r="C76" s="93" t="str">
        <f>IFERROR(VLOOKUP(B76,Pobočky!$A$1:$C$45,2,FALSE)," ")</f>
        <v xml:space="preserve"> </v>
      </c>
      <c r="G7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77" spans="1:7" x14ac:dyDescent="0.35">
      <c r="A77" s="93" t="str">
        <f>IFERROR(VLOOKUP(B77,Pobočky!$A$1:$C$45,3,FALSE)," ")</f>
        <v xml:space="preserve"> </v>
      </c>
      <c r="B77" s="93"/>
      <c r="C77" s="93" t="str">
        <f>IFERROR(VLOOKUP(B77,Pobočky!$A$1:$C$45,2,FALSE)," ")</f>
        <v xml:space="preserve"> </v>
      </c>
      <c r="G7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78" spans="1:7" x14ac:dyDescent="0.35">
      <c r="A78" s="93" t="str">
        <f>IFERROR(VLOOKUP(B78,Pobočky!$A$1:$C$45,3,FALSE)," ")</f>
        <v xml:space="preserve"> </v>
      </c>
      <c r="B78" s="93"/>
      <c r="C78" s="93" t="str">
        <f>IFERROR(VLOOKUP(B78,Pobočky!$A$1:$C$45,2,FALSE)," ")</f>
        <v xml:space="preserve"> </v>
      </c>
      <c r="G7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79" spans="1:7" x14ac:dyDescent="0.35">
      <c r="A79" s="93" t="str">
        <f>IFERROR(VLOOKUP(B79,Pobočky!$A$1:$C$45,3,FALSE)," ")</f>
        <v xml:space="preserve"> </v>
      </c>
      <c r="B79" s="93"/>
      <c r="C79" s="93" t="str">
        <f>IFERROR(VLOOKUP(B79,Pobočky!$A$1:$C$45,2,FALSE)," ")</f>
        <v xml:space="preserve"> </v>
      </c>
      <c r="G7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80" spans="1:7" x14ac:dyDescent="0.35">
      <c r="A80" s="93" t="str">
        <f>IFERROR(VLOOKUP(B80,Pobočky!$A$1:$C$45,3,FALSE)," ")</f>
        <v xml:space="preserve"> </v>
      </c>
      <c r="B80" s="93"/>
      <c r="C80" s="93" t="str">
        <f>IFERROR(VLOOKUP(B80,Pobočky!$A$1:$C$45,2,FALSE)," ")</f>
        <v xml:space="preserve"> </v>
      </c>
      <c r="G8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81" spans="1:7" x14ac:dyDescent="0.35">
      <c r="A81" s="93" t="str">
        <f>IFERROR(VLOOKUP(B81,Pobočky!$A$1:$C$45,3,FALSE)," ")</f>
        <v xml:space="preserve"> </v>
      </c>
      <c r="B81" s="93"/>
      <c r="C81" s="93" t="str">
        <f>IFERROR(VLOOKUP(B81,Pobočky!$A$1:$C$45,2,FALSE)," ")</f>
        <v xml:space="preserve"> </v>
      </c>
      <c r="G8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82" spans="1:7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  <c r="G8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83" spans="1:7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  <c r="G8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84" spans="1:7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G8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85" spans="1:7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86" spans="1:7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87" spans="1:7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88" spans="1:7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89" spans="1:7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90" spans="1:7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91" spans="1:7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92" spans="1:7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93" spans="1:7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94" spans="1:7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95" spans="1:7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96" spans="1:7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11" spans="1:7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  <c r="G41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12" spans="1:7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  <c r="G41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13" spans="1:7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  <c r="G413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14" spans="1:7" x14ac:dyDescent="0.35">
      <c r="A414" s="93" t="str">
        <f>IFERROR(VLOOKUP(B414,Pobočky!$A$1:$C$45,3,FALSE)," ")</f>
        <v xml:space="preserve"> </v>
      </c>
      <c r="B414" s="93"/>
      <c r="C414" s="93" t="str">
        <f>IFERROR(VLOOKUP(B414,Pobočky!$A$1:$C$45,2,FALSE)," ")</f>
        <v xml:space="preserve"> </v>
      </c>
      <c r="G414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15" spans="1:7" x14ac:dyDescent="0.35">
      <c r="A415" s="93" t="str">
        <f>IFERROR(VLOOKUP(B415,Pobočky!$A$1:$C$45,3,FALSE)," ")</f>
        <v xml:space="preserve"> </v>
      </c>
      <c r="B415" s="93"/>
      <c r="C415" s="93" t="str">
        <f>IFERROR(VLOOKUP(B415,Pobočky!$A$1:$C$45,2,FALSE)," ")</f>
        <v xml:space="preserve"> </v>
      </c>
      <c r="G415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16" spans="1:7" x14ac:dyDescent="0.35">
      <c r="A416" s="93" t="str">
        <f>IFERROR(VLOOKUP(B416,Pobočky!$A$1:$C$45,3,FALSE)," ")</f>
        <v xml:space="preserve"> </v>
      </c>
      <c r="B416" s="93"/>
      <c r="C416" s="93" t="str">
        <f>IFERROR(VLOOKUP(B416,Pobočky!$A$1:$C$45,2,FALSE)," ")</f>
        <v xml:space="preserve"> </v>
      </c>
      <c r="G416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17" spans="1:7" x14ac:dyDescent="0.35">
      <c r="A417" s="93" t="str">
        <f>IFERROR(VLOOKUP(B417,Pobočky!$A$1:$C$45,3,FALSE)," ")</f>
        <v xml:space="preserve"> </v>
      </c>
      <c r="B417" s="93"/>
      <c r="C417" s="93" t="str">
        <f>IFERROR(VLOOKUP(B417,Pobočky!$A$1:$C$45,2,FALSE)," ")</f>
        <v xml:space="preserve"> </v>
      </c>
      <c r="G417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18" spans="1:7" x14ac:dyDescent="0.35">
      <c r="A418" s="93" t="str">
        <f>IFERROR(VLOOKUP(B418,Pobočky!$A$1:$C$45,3,FALSE)," ")</f>
        <v xml:space="preserve"> </v>
      </c>
      <c r="B418" s="93"/>
      <c r="C418" s="93" t="str">
        <f>IFERROR(VLOOKUP(B418,Pobočky!$A$1:$C$45,2,FALSE)," ")</f>
        <v xml:space="preserve"> </v>
      </c>
      <c r="G418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19" spans="1:7" x14ac:dyDescent="0.35">
      <c r="A419" s="93" t="str">
        <f>IFERROR(VLOOKUP(B419,Pobočky!$A$1:$C$45,3,FALSE)," ")</f>
        <v xml:space="preserve"> </v>
      </c>
      <c r="B419" s="93"/>
      <c r="C419" s="93" t="str">
        <f>IFERROR(VLOOKUP(B419,Pobočky!$A$1:$C$45,2,FALSE)," ")</f>
        <v xml:space="preserve"> </v>
      </c>
      <c r="G419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20" spans="1:7" x14ac:dyDescent="0.35">
      <c r="A420" s="93" t="str">
        <f>IFERROR(VLOOKUP(B420,Pobočky!$A$1:$C$45,3,FALSE)," ")</f>
        <v xml:space="preserve"> </v>
      </c>
      <c r="B420" s="93"/>
      <c r="C420" s="93" t="str">
        <f>IFERROR(VLOOKUP(B420,Pobočky!$A$1:$C$45,2,FALSE)," ")</f>
        <v xml:space="preserve"> </v>
      </c>
      <c r="G420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21" spans="1:7" x14ac:dyDescent="0.35">
      <c r="A421" s="93" t="str">
        <f>IFERROR(VLOOKUP(B421,Pobočky!$A$1:$C$45,3,FALSE)," ")</f>
        <v xml:space="preserve"> </v>
      </c>
      <c r="B421" s="93"/>
      <c r="C421" s="93" t="str">
        <f>IFERROR(VLOOKUP(B421,Pobočky!$A$1:$C$45,2,FALSE)," ")</f>
        <v xml:space="preserve"> </v>
      </c>
      <c r="G421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  <row r="422" spans="1:7" x14ac:dyDescent="0.35">
      <c r="A422" s="105" t="str">
        <f>IFERROR(VLOOKUP(B422,Pobočky!$A$1:$C$45,3,FALSE)," ")</f>
        <v xml:space="preserve"> </v>
      </c>
      <c r="B422" s="105"/>
      <c r="C422" s="105" t="str">
        <f>IFERROR(VLOOKUP(B422,Pobočky!$A$1:$C$45,2,FALSE)," ")</f>
        <v xml:space="preserve"> </v>
      </c>
      <c r="G422">
        <f>ROUND(Tabulka5789101112131415161718192021222324[[#This Row],[Kapacita - počet polic]]*Tabulka5789101112131415161718192021222324[[#This Row],[Kapacita - rozměr polic]]*IFERROR(VLOOKUP(Tabulka5789101112131415161718192021222324[[#This Row],[Označení]],OCHy[#All],2,FALSE),0.6),0)</f>
        <v>0</v>
      </c>
    </row>
  </sheetData>
  <dataValidations count="2">
    <dataValidation type="list" allowBlank="1" showInputMessage="1" showErrorMessage="1" sqref="E2:E422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  <dataValidation type="list" allowBlank="1" showInputMessage="1" showErrorMessage="1" sqref="L2:L422">
      <formula1>"0 %,10 %,20 %,30 %,40 %,50 %,60 %,70 %,80 %,90 %,100 %"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B2:B422</xm:sqref>
        </x14:dataValidation>
        <x14:dataValidation type="list" allowBlank="1" showInputMessage="1" showErrorMessage="1">
          <x14:formula1>
            <xm:f>Označení!$F$2:$F$50</xm:f>
          </x14:formula1>
          <xm:sqref>F2:F422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L420"/>
  <sheetViews>
    <sheetView topLeftCell="D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14.54296875" customWidth="1"/>
    <col min="6" max="6" width="60" bestFit="1" customWidth="1"/>
    <col min="7" max="7" width="16.26953125" bestFit="1" customWidth="1"/>
    <col min="8" max="8" width="21.0898437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f>IFERROR(VLOOKUP(B2,Pobočky!$A$1:$C$45,3,FALSE)," ")</f>
        <v>13</v>
      </c>
      <c r="B2" s="93" t="s">
        <v>63</v>
      </c>
      <c r="C2" s="93" t="str">
        <f>IFERROR(VLOOKUP(B2,Pobočky!$A$1:$C$45,2,FALSE)," ")</f>
        <v>Severovýchod</v>
      </c>
      <c r="D2" s="93" t="s">
        <v>925</v>
      </c>
      <c r="E2" s="93" t="s">
        <v>14</v>
      </c>
      <c r="F2" t="s">
        <v>130</v>
      </c>
      <c r="G2" s="9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82</v>
      </c>
      <c r="H2" s="93">
        <v>1</v>
      </c>
      <c r="I2" s="93">
        <v>1</v>
      </c>
      <c r="J2" s="93">
        <v>147</v>
      </c>
      <c r="K2" s="93" t="s">
        <v>926</v>
      </c>
      <c r="L2" s="102">
        <v>0.7</v>
      </c>
    </row>
    <row r="3" spans="1:12" x14ac:dyDescent="0.35">
      <c r="A3" s="93">
        <f>IFERROR(VLOOKUP(B3,Pobočky!$A$1:$C$45,3,FALSE)," ")</f>
        <v>13</v>
      </c>
      <c r="B3" s="105" t="s">
        <v>63</v>
      </c>
      <c r="C3" s="93" t="str">
        <f>IFERROR(VLOOKUP(B3,Pobočky!$A$1:$C$45,2,FALSE)," ")</f>
        <v>Severovýchod</v>
      </c>
      <c r="D3" t="s">
        <v>927</v>
      </c>
      <c r="E3" t="s">
        <v>20</v>
      </c>
      <c r="F3" t="s">
        <v>130</v>
      </c>
      <c r="G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123</v>
      </c>
      <c r="H3">
        <v>1</v>
      </c>
      <c r="I3">
        <v>1</v>
      </c>
      <c r="J3">
        <v>220</v>
      </c>
      <c r="K3" t="s">
        <v>928</v>
      </c>
      <c r="L3" s="112">
        <v>0.7</v>
      </c>
    </row>
    <row r="4" spans="1:12" x14ac:dyDescent="0.35">
      <c r="A4" s="93">
        <f>IFERROR(VLOOKUP(B4,Pobočky!$A$1:$C$45,3,FALSE)," ")</f>
        <v>13</v>
      </c>
      <c r="B4" s="105" t="s">
        <v>63</v>
      </c>
      <c r="C4" s="93" t="str">
        <f>IFERROR(VLOOKUP(B4,Pobočky!$A$1:$C$45,2,FALSE)," ")</f>
        <v>Severovýchod</v>
      </c>
      <c r="D4" t="s">
        <v>929</v>
      </c>
      <c r="E4" t="s">
        <v>14</v>
      </c>
      <c r="F4" t="s">
        <v>130</v>
      </c>
      <c r="G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123</v>
      </c>
      <c r="H4">
        <v>1</v>
      </c>
      <c r="I4">
        <v>1</v>
      </c>
      <c r="J4">
        <v>220</v>
      </c>
      <c r="K4" t="s">
        <v>182</v>
      </c>
      <c r="L4" s="112">
        <v>0.7</v>
      </c>
    </row>
    <row r="5" spans="1:12" x14ac:dyDescent="0.35">
      <c r="A5" s="93">
        <f>IFERROR(VLOOKUP(B5,Pobočky!$A$1:$C$45,3,FALSE)," ")</f>
        <v>13</v>
      </c>
      <c r="B5" s="105" t="s">
        <v>63</v>
      </c>
      <c r="C5" s="93" t="str">
        <f>IFERROR(VLOOKUP(B5,Pobočky!$A$1:$C$45,2,FALSE)," ")</f>
        <v>Severovýchod</v>
      </c>
      <c r="D5" t="s">
        <v>929</v>
      </c>
      <c r="E5" t="s">
        <v>14</v>
      </c>
      <c r="F5" t="s">
        <v>130</v>
      </c>
      <c r="G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308</v>
      </c>
      <c r="H5">
        <v>2.5</v>
      </c>
      <c r="I5">
        <v>2.5</v>
      </c>
      <c r="J5">
        <v>220</v>
      </c>
      <c r="K5" t="s">
        <v>184</v>
      </c>
      <c r="L5" s="112">
        <v>0.7</v>
      </c>
    </row>
    <row r="6" spans="1:12" x14ac:dyDescent="0.35">
      <c r="A6" s="93">
        <f>IFERROR(VLOOKUP(B6,Pobočky!$A$1:$C$45,3,FALSE)," ")</f>
        <v>13</v>
      </c>
      <c r="B6" s="105" t="s">
        <v>63</v>
      </c>
      <c r="C6" s="93" t="str">
        <f>IFERROR(VLOOKUP(B6,Pobočky!$A$1:$C$45,2,FALSE)," ")</f>
        <v>Severovýchod</v>
      </c>
      <c r="D6" t="s">
        <v>929</v>
      </c>
      <c r="E6" t="s">
        <v>14</v>
      </c>
      <c r="F6" t="s">
        <v>130</v>
      </c>
      <c r="G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535</v>
      </c>
      <c r="H6">
        <v>6.5</v>
      </c>
      <c r="I6">
        <v>6.5</v>
      </c>
      <c r="J6">
        <v>147</v>
      </c>
      <c r="K6" t="s">
        <v>930</v>
      </c>
      <c r="L6" s="112">
        <v>0.7</v>
      </c>
    </row>
    <row r="7" spans="1:12" x14ac:dyDescent="0.35">
      <c r="A7" s="93">
        <f>IFERROR(VLOOKUP(B7,Pobočky!$A$1:$C$45,3,FALSE)," ")</f>
        <v>13</v>
      </c>
      <c r="B7" s="105" t="s">
        <v>63</v>
      </c>
      <c r="C7" s="93" t="str">
        <f>IFERROR(VLOOKUP(B7,Pobočky!$A$1:$C$45,2,FALSE)," ")</f>
        <v>Severovýchod</v>
      </c>
      <c r="D7" t="s">
        <v>929</v>
      </c>
      <c r="E7" t="s">
        <v>14</v>
      </c>
      <c r="F7" t="s">
        <v>188</v>
      </c>
      <c r="G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62</v>
      </c>
      <c r="H7">
        <v>1</v>
      </c>
      <c r="I7">
        <v>1</v>
      </c>
      <c r="J7">
        <v>147</v>
      </c>
      <c r="K7" t="s">
        <v>706</v>
      </c>
      <c r="L7" s="112">
        <v>0.7</v>
      </c>
    </row>
    <row r="8" spans="1:12" x14ac:dyDescent="0.35">
      <c r="A8" s="93">
        <f>IFERROR(VLOOKUP(B8,Pobočky!$A$1:$C$45,3,FALSE)," ")</f>
        <v>13</v>
      </c>
      <c r="B8" s="105" t="s">
        <v>63</v>
      </c>
      <c r="C8" s="93" t="str">
        <f>IFERROR(VLOOKUP(B8,Pobočky!$A$1:$C$45,2,FALSE)," ")</f>
        <v>Severovýchod</v>
      </c>
      <c r="D8" t="s">
        <v>929</v>
      </c>
      <c r="E8" t="s">
        <v>14</v>
      </c>
      <c r="F8" t="s">
        <v>130</v>
      </c>
      <c r="G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60</v>
      </c>
      <c r="H8">
        <v>3</v>
      </c>
      <c r="I8">
        <v>3</v>
      </c>
      <c r="J8">
        <v>36</v>
      </c>
      <c r="K8" t="s">
        <v>931</v>
      </c>
      <c r="L8" s="112">
        <v>0.7</v>
      </c>
    </row>
    <row r="9" spans="1:12" x14ac:dyDescent="0.35">
      <c r="A9" s="93">
        <f>IFERROR(VLOOKUP(B9,Pobočky!$A$1:$C$45,3,FALSE)," ")</f>
        <v>13</v>
      </c>
      <c r="B9" s="105" t="s">
        <v>63</v>
      </c>
      <c r="C9" s="93" t="str">
        <f>IFERROR(VLOOKUP(B9,Pobočky!$A$1:$C$45,2,FALSE)," ")</f>
        <v>Severovýchod</v>
      </c>
      <c r="D9" t="s">
        <v>929</v>
      </c>
      <c r="E9" t="s">
        <v>14</v>
      </c>
      <c r="F9" t="s">
        <v>261</v>
      </c>
      <c r="G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66</v>
      </c>
      <c r="H9">
        <v>0.5</v>
      </c>
      <c r="I9">
        <v>0.5</v>
      </c>
      <c r="J9">
        <v>220</v>
      </c>
      <c r="L9" s="112">
        <v>0.7</v>
      </c>
    </row>
    <row r="10" spans="1:12" x14ac:dyDescent="0.35">
      <c r="A10" s="93">
        <f>IFERROR(VLOOKUP(B10,Pobočky!$A$1:$C$45,3,FALSE)," ")</f>
        <v>13</v>
      </c>
      <c r="B10" s="105" t="s">
        <v>63</v>
      </c>
      <c r="C10" s="93" t="str">
        <f>IFERROR(VLOOKUP(B10,Pobočky!$A$1:$C$45,2,FALSE)," ")</f>
        <v>Severovýchod</v>
      </c>
      <c r="D10" t="s">
        <v>929</v>
      </c>
      <c r="E10" t="s">
        <v>14</v>
      </c>
      <c r="F10" t="s">
        <v>97</v>
      </c>
      <c r="G1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26</v>
      </c>
      <c r="H10">
        <v>0.5</v>
      </c>
      <c r="I10">
        <v>0.5</v>
      </c>
      <c r="J10">
        <v>147</v>
      </c>
      <c r="K10" t="s">
        <v>932</v>
      </c>
      <c r="L10" s="112">
        <v>0.7</v>
      </c>
    </row>
    <row r="11" spans="1:12" x14ac:dyDescent="0.35">
      <c r="A11" s="93">
        <f>IFERROR(VLOOKUP(B11,Pobočky!$A$1:$C$45,3,FALSE)," ")</f>
        <v>13</v>
      </c>
      <c r="B11" s="105" t="s">
        <v>63</v>
      </c>
      <c r="C11" s="93" t="str">
        <f>IFERROR(VLOOKUP(B11,Pobočky!$A$1:$C$45,2,FALSE)," ")</f>
        <v>Severovýchod</v>
      </c>
      <c r="D11" t="s">
        <v>929</v>
      </c>
      <c r="E11" t="s">
        <v>28</v>
      </c>
      <c r="F11" t="s">
        <v>140</v>
      </c>
      <c r="G1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22</v>
      </c>
      <c r="H11">
        <v>1</v>
      </c>
      <c r="I11">
        <v>1</v>
      </c>
      <c r="J11">
        <v>36</v>
      </c>
      <c r="K11" t="s">
        <v>320</v>
      </c>
      <c r="L11" s="112">
        <v>0.6</v>
      </c>
    </row>
    <row r="12" spans="1:12" x14ac:dyDescent="0.35">
      <c r="A12" s="93">
        <f>IFERROR(VLOOKUP(B12,Pobočky!$A$1:$C$45,3,FALSE)," ")</f>
        <v>13</v>
      </c>
      <c r="B12" s="105" t="s">
        <v>63</v>
      </c>
      <c r="C12" s="93" t="str">
        <f>IFERROR(VLOOKUP(B12,Pobočky!$A$1:$C$45,2,FALSE)," ")</f>
        <v>Severovýchod</v>
      </c>
      <c r="D12" t="s">
        <v>929</v>
      </c>
      <c r="E12" t="s">
        <v>28</v>
      </c>
      <c r="F12" t="s">
        <v>143</v>
      </c>
      <c r="G1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41</v>
      </c>
      <c r="H12">
        <v>3</v>
      </c>
      <c r="I12">
        <v>3</v>
      </c>
      <c r="J12">
        <v>36</v>
      </c>
      <c r="K12" t="s">
        <v>320</v>
      </c>
      <c r="L12" s="112">
        <v>0.6</v>
      </c>
    </row>
    <row r="13" spans="1:12" x14ac:dyDescent="0.35">
      <c r="A13" s="93">
        <f>IFERROR(VLOOKUP(B13,Pobočky!$A$1:$C$45,3,FALSE)," ")</f>
        <v>13</v>
      </c>
      <c r="B13" s="105" t="s">
        <v>63</v>
      </c>
      <c r="C13" s="93" t="str">
        <f>IFERROR(VLOOKUP(B13,Pobočky!$A$1:$C$45,2,FALSE)," ")</f>
        <v>Severovýchod</v>
      </c>
      <c r="D13" t="s">
        <v>929</v>
      </c>
      <c r="E13" t="s">
        <v>28</v>
      </c>
      <c r="F13" t="s">
        <v>146</v>
      </c>
      <c r="G1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20</v>
      </c>
      <c r="H13">
        <v>1</v>
      </c>
      <c r="I13">
        <v>1</v>
      </c>
      <c r="J13">
        <v>36</v>
      </c>
      <c r="K13" t="s">
        <v>320</v>
      </c>
      <c r="L13" s="112">
        <v>0.6</v>
      </c>
    </row>
    <row r="14" spans="1:12" x14ac:dyDescent="0.35">
      <c r="A14" s="93">
        <f>IFERROR(VLOOKUP(B14,Pobočky!$A$1:$C$45,3,FALSE)," ")</f>
        <v>13</v>
      </c>
      <c r="B14" s="105" t="s">
        <v>63</v>
      </c>
      <c r="C14" s="93" t="str">
        <f>IFERROR(VLOOKUP(B14,Pobočky!$A$1:$C$45,2,FALSE)," ")</f>
        <v>Severovýchod</v>
      </c>
      <c r="D14" t="s">
        <v>929</v>
      </c>
      <c r="E14" t="s">
        <v>28</v>
      </c>
      <c r="F14" t="s">
        <v>149</v>
      </c>
      <c r="G1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15</v>
      </c>
      <c r="H14">
        <v>1</v>
      </c>
      <c r="I14">
        <v>1</v>
      </c>
      <c r="J14">
        <v>36</v>
      </c>
      <c r="K14" t="s">
        <v>933</v>
      </c>
      <c r="L14" s="112">
        <v>0.6</v>
      </c>
    </row>
    <row r="15" spans="1:12" x14ac:dyDescent="0.35">
      <c r="A15" s="93">
        <f>IFERROR(VLOOKUP(B15,Pobočky!$A$1:$C$45,3,FALSE)," ")</f>
        <v>13</v>
      </c>
      <c r="B15" s="105" t="s">
        <v>63</v>
      </c>
      <c r="C15" s="93" t="str">
        <f>IFERROR(VLOOKUP(B15,Pobočky!$A$1:$C$45,2,FALSE)," ")</f>
        <v>Severovýchod</v>
      </c>
      <c r="D15" t="s">
        <v>929</v>
      </c>
      <c r="E15" t="s">
        <v>28</v>
      </c>
      <c r="F15" t="s">
        <v>155</v>
      </c>
      <c r="G1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73</v>
      </c>
      <c r="H15">
        <v>4</v>
      </c>
      <c r="I15">
        <v>4</v>
      </c>
      <c r="J15">
        <v>36</v>
      </c>
      <c r="K15" t="s">
        <v>320</v>
      </c>
      <c r="L15" s="112">
        <v>0.6</v>
      </c>
    </row>
    <row r="16" spans="1:12" x14ac:dyDescent="0.35">
      <c r="A16" s="93">
        <f>IFERROR(VLOOKUP(B16,Pobočky!$A$1:$C$45,3,FALSE)," ")</f>
        <v>13</v>
      </c>
      <c r="B16" s="105" t="s">
        <v>63</v>
      </c>
      <c r="C16" s="93" t="str">
        <f>IFERROR(VLOOKUP(B16,Pobočky!$A$1:$C$45,2,FALSE)," ")</f>
        <v>Severovýchod</v>
      </c>
      <c r="D16" t="s">
        <v>929</v>
      </c>
      <c r="E16" t="s">
        <v>28</v>
      </c>
      <c r="F16" t="s">
        <v>158</v>
      </c>
      <c r="G1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25</v>
      </c>
      <c r="H16">
        <v>1.5</v>
      </c>
      <c r="I16">
        <v>1.5</v>
      </c>
      <c r="J16">
        <v>36</v>
      </c>
      <c r="K16" t="s">
        <v>320</v>
      </c>
      <c r="L16" s="112">
        <v>0.6</v>
      </c>
    </row>
    <row r="17" spans="1:12" x14ac:dyDescent="0.35">
      <c r="A17" s="93">
        <f>IFERROR(VLOOKUP(B17,Pobočky!$A$1:$C$45,3,FALSE)," ")</f>
        <v>13</v>
      </c>
      <c r="B17" s="105" t="s">
        <v>63</v>
      </c>
      <c r="C17" s="93" t="str">
        <f>IFERROR(VLOOKUP(B17,Pobočky!$A$1:$C$45,2,FALSE)," ")</f>
        <v>Severovýchod</v>
      </c>
      <c r="D17" t="s">
        <v>929</v>
      </c>
      <c r="E17" t="s">
        <v>28</v>
      </c>
      <c r="F17" t="s">
        <v>160</v>
      </c>
      <c r="G1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32</v>
      </c>
      <c r="H17">
        <v>1.5</v>
      </c>
      <c r="I17">
        <v>1.5</v>
      </c>
      <c r="J17">
        <v>36</v>
      </c>
      <c r="K17" t="s">
        <v>320</v>
      </c>
      <c r="L17" s="112">
        <v>0.6</v>
      </c>
    </row>
    <row r="18" spans="1:12" x14ac:dyDescent="0.35">
      <c r="A18" s="93">
        <f>IFERROR(VLOOKUP(B18,Pobočky!$A$1:$C$45,3,FALSE)," ")</f>
        <v>13</v>
      </c>
      <c r="B18" s="105" t="s">
        <v>63</v>
      </c>
      <c r="C18" s="93" t="str">
        <f>IFERROR(VLOOKUP(B18,Pobočky!$A$1:$C$45,2,FALSE)," ")</f>
        <v>Severovýchod</v>
      </c>
      <c r="D18" t="s">
        <v>929</v>
      </c>
      <c r="E18" t="s">
        <v>28</v>
      </c>
      <c r="F18" t="s">
        <v>166</v>
      </c>
      <c r="G1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20</v>
      </c>
      <c r="H18">
        <v>1</v>
      </c>
      <c r="I18">
        <v>0.5</v>
      </c>
      <c r="J18">
        <v>36</v>
      </c>
      <c r="K18" t="s">
        <v>320</v>
      </c>
      <c r="L18" s="112">
        <v>0.6</v>
      </c>
    </row>
    <row r="19" spans="1:12" x14ac:dyDescent="0.35">
      <c r="A19" s="93">
        <f>IFERROR(VLOOKUP(B19,Pobočky!$A$1:$C$45,3,FALSE)," ")</f>
        <v>13</v>
      </c>
      <c r="B19" s="105" t="s">
        <v>63</v>
      </c>
      <c r="C19" s="93" t="str">
        <f>IFERROR(VLOOKUP(B19,Pobočky!$A$1:$C$45,2,FALSE)," ")</f>
        <v>Severovýchod</v>
      </c>
      <c r="D19" t="s">
        <v>929</v>
      </c>
      <c r="E19" t="s">
        <v>28</v>
      </c>
      <c r="F19" t="s">
        <v>169</v>
      </c>
      <c r="G1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17</v>
      </c>
      <c r="H19">
        <v>1</v>
      </c>
      <c r="I19">
        <v>1</v>
      </c>
      <c r="J19">
        <v>36</v>
      </c>
      <c r="K19" t="s">
        <v>320</v>
      </c>
      <c r="L19" s="112">
        <v>0.6</v>
      </c>
    </row>
    <row r="20" spans="1:12" x14ac:dyDescent="0.35">
      <c r="A20" s="93">
        <f>IFERROR(VLOOKUP(B20,Pobočky!$A$1:$C$45,3,FALSE)," ")</f>
        <v>13</v>
      </c>
      <c r="B20" s="105" t="s">
        <v>63</v>
      </c>
      <c r="C20" s="93" t="str">
        <f>IFERROR(VLOOKUP(B20,Pobočky!$A$1:$C$45,2,FALSE)," ")</f>
        <v>Severovýchod</v>
      </c>
      <c r="D20" t="s">
        <v>929</v>
      </c>
      <c r="E20" t="s">
        <v>28</v>
      </c>
      <c r="F20" t="s">
        <v>171</v>
      </c>
      <c r="G2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6</v>
      </c>
      <c r="H20">
        <v>1</v>
      </c>
      <c r="I20">
        <v>1</v>
      </c>
      <c r="J20">
        <v>36</v>
      </c>
      <c r="K20" t="s">
        <v>320</v>
      </c>
      <c r="L20" s="112">
        <v>0.6</v>
      </c>
    </row>
    <row r="21" spans="1:12" x14ac:dyDescent="0.35">
      <c r="A21" s="93">
        <f>IFERROR(VLOOKUP(B21,Pobočky!$A$1:$C$45,3,FALSE)," ")</f>
        <v>13</v>
      </c>
      <c r="B21" s="105" t="s">
        <v>63</v>
      </c>
      <c r="C21" s="93" t="str">
        <f>IFERROR(VLOOKUP(B21,Pobočky!$A$1:$C$45,2,FALSE)," ")</f>
        <v>Severovýchod</v>
      </c>
      <c r="D21" t="s">
        <v>929</v>
      </c>
      <c r="E21" t="s">
        <v>28</v>
      </c>
      <c r="F21" t="s">
        <v>172</v>
      </c>
      <c r="G2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17</v>
      </c>
      <c r="H21">
        <v>1</v>
      </c>
      <c r="I21">
        <v>1</v>
      </c>
      <c r="J21">
        <v>36</v>
      </c>
      <c r="K21" t="s">
        <v>320</v>
      </c>
      <c r="L21" s="112">
        <v>0.6</v>
      </c>
    </row>
    <row r="22" spans="1:12" x14ac:dyDescent="0.35">
      <c r="A22" s="93">
        <f>IFERROR(VLOOKUP(B22,Pobočky!$A$1:$C$45,3,FALSE)," ")</f>
        <v>13</v>
      </c>
      <c r="B22" s="105" t="s">
        <v>63</v>
      </c>
      <c r="C22" s="93" t="str">
        <f>IFERROR(VLOOKUP(B22,Pobočky!$A$1:$C$45,2,FALSE)," ")</f>
        <v>Severovýchod</v>
      </c>
      <c r="D22" t="s">
        <v>929</v>
      </c>
      <c r="E22" t="s">
        <v>28</v>
      </c>
      <c r="F22" t="s">
        <v>175</v>
      </c>
      <c r="G2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30</v>
      </c>
      <c r="H22">
        <v>1.5</v>
      </c>
      <c r="I22">
        <v>1.5</v>
      </c>
      <c r="J22">
        <v>36</v>
      </c>
      <c r="K22" t="s">
        <v>320</v>
      </c>
      <c r="L22" s="112">
        <v>0.6</v>
      </c>
    </row>
    <row r="23" spans="1:12" x14ac:dyDescent="0.35">
      <c r="A23" s="105">
        <f>IFERROR(VLOOKUP(B23,Pobočky!$A$1:$C$45,3,FALSE)," ")</f>
        <v>13</v>
      </c>
      <c r="B23" s="105" t="s">
        <v>63</v>
      </c>
      <c r="C23" s="105" t="str">
        <f>IFERROR(VLOOKUP(B23,Pobočky!$A$1:$C$45,2,FALSE)," ")</f>
        <v>Severovýchod</v>
      </c>
      <c r="D23" t="s">
        <v>929</v>
      </c>
      <c r="E23" t="s">
        <v>28</v>
      </c>
      <c r="F23" t="s">
        <v>176</v>
      </c>
      <c r="G2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24</v>
      </c>
      <c r="H23">
        <v>1</v>
      </c>
      <c r="I23">
        <v>0.5</v>
      </c>
      <c r="J23">
        <v>36</v>
      </c>
      <c r="K23" t="s">
        <v>320</v>
      </c>
      <c r="L23" s="112">
        <v>0.6</v>
      </c>
    </row>
    <row r="24" spans="1:12" x14ac:dyDescent="0.35">
      <c r="A24" s="93">
        <f>IFERROR(VLOOKUP(B24,Pobočky!$A$1:$C$45,3,FALSE)," ")</f>
        <v>13</v>
      </c>
      <c r="B24" s="105" t="s">
        <v>63</v>
      </c>
      <c r="C24" s="93" t="str">
        <f>IFERROR(VLOOKUP(B24,Pobočky!$A$1:$C$45,2,FALSE)," ")</f>
        <v>Severovýchod</v>
      </c>
      <c r="D24" t="s">
        <v>934</v>
      </c>
      <c r="E24" t="s">
        <v>20</v>
      </c>
      <c r="F24" t="s">
        <v>130</v>
      </c>
      <c r="G2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1482</v>
      </c>
      <c r="H24">
        <v>18</v>
      </c>
      <c r="I24">
        <v>15.5</v>
      </c>
      <c r="J24">
        <v>147</v>
      </c>
      <c r="L24" s="112">
        <v>0.7</v>
      </c>
    </row>
    <row r="25" spans="1:12" x14ac:dyDescent="0.35">
      <c r="A25" s="93">
        <f>IFERROR(VLOOKUP(B25,Pobočky!$A$1:$C$45,3,FALSE)," ")</f>
        <v>13</v>
      </c>
      <c r="B25" s="105" t="s">
        <v>63</v>
      </c>
      <c r="C25" s="93" t="str">
        <f>IFERROR(VLOOKUP(B25,Pobočky!$A$1:$C$45,2,FALSE)," ")</f>
        <v>Severovýchod</v>
      </c>
      <c r="D25" t="s">
        <v>934</v>
      </c>
      <c r="E25" t="s">
        <v>20</v>
      </c>
      <c r="F25" t="s">
        <v>180</v>
      </c>
      <c r="G2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110</v>
      </c>
      <c r="H25">
        <v>2.5</v>
      </c>
      <c r="I25">
        <v>2.5</v>
      </c>
      <c r="J25">
        <v>147</v>
      </c>
      <c r="L25" s="112">
        <v>0.7</v>
      </c>
    </row>
    <row r="26" spans="1:12" x14ac:dyDescent="0.35">
      <c r="A26" s="93">
        <f>IFERROR(VLOOKUP(B26,Pobočky!$A$1:$C$45,3,FALSE)," ")</f>
        <v>13</v>
      </c>
      <c r="B26" s="105" t="s">
        <v>63</v>
      </c>
      <c r="C26" s="93" t="str">
        <f>IFERROR(VLOOKUP(B26,Pobočky!$A$1:$C$45,2,FALSE)," ")</f>
        <v>Severovýchod</v>
      </c>
      <c r="D26" t="s">
        <v>934</v>
      </c>
      <c r="E26" t="s">
        <v>20</v>
      </c>
      <c r="F26" t="s">
        <v>183</v>
      </c>
      <c r="G2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188</v>
      </c>
      <c r="H26">
        <v>4</v>
      </c>
      <c r="I26">
        <v>4</v>
      </c>
      <c r="J26">
        <v>147</v>
      </c>
      <c r="L26" s="112">
        <v>0.7</v>
      </c>
    </row>
    <row r="27" spans="1:12" x14ac:dyDescent="0.35">
      <c r="A27" s="93">
        <f>IFERROR(VLOOKUP(B27,Pobočky!$A$1:$C$45,3,FALSE)," ")</f>
        <v>13</v>
      </c>
      <c r="B27" s="105" t="s">
        <v>63</v>
      </c>
      <c r="C27" s="93" t="str">
        <f>IFERROR(VLOOKUP(B27,Pobočky!$A$1:$C$45,2,FALSE)," ")</f>
        <v>Severovýchod</v>
      </c>
      <c r="D27" t="s">
        <v>934</v>
      </c>
      <c r="E27" t="s">
        <v>20</v>
      </c>
      <c r="F27" t="s">
        <v>181</v>
      </c>
      <c r="G2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176</v>
      </c>
      <c r="H27">
        <v>4</v>
      </c>
      <c r="I27">
        <v>4</v>
      </c>
      <c r="J27">
        <v>147</v>
      </c>
      <c r="L27" s="112">
        <v>0.7</v>
      </c>
    </row>
    <row r="28" spans="1:12" x14ac:dyDescent="0.35">
      <c r="A28" s="93">
        <f>IFERROR(VLOOKUP(B28,Pobočky!$A$1:$C$45,3,FALSE)," ")</f>
        <v>13</v>
      </c>
      <c r="B28" s="105" t="s">
        <v>63</v>
      </c>
      <c r="C28" s="93" t="str">
        <f>IFERROR(VLOOKUP(B28,Pobočky!$A$1:$C$45,2,FALSE)," ")</f>
        <v>Severovýchod</v>
      </c>
      <c r="D28" t="s">
        <v>934</v>
      </c>
      <c r="E28" t="s">
        <v>20</v>
      </c>
      <c r="F28" t="s">
        <v>193</v>
      </c>
      <c r="G2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116</v>
      </c>
      <c r="H28">
        <v>1.7</v>
      </c>
      <c r="I28">
        <v>1.6</v>
      </c>
      <c r="J28">
        <v>220</v>
      </c>
      <c r="L28" s="112">
        <v>0.7</v>
      </c>
    </row>
    <row r="29" spans="1:12" x14ac:dyDescent="0.35">
      <c r="A29" s="93">
        <f>IFERROR(VLOOKUP(B29,Pobočky!$A$1:$C$45,3,FALSE)," ")</f>
        <v>13</v>
      </c>
      <c r="B29" s="105" t="s">
        <v>63</v>
      </c>
      <c r="C29" s="93" t="str">
        <f>IFERROR(VLOOKUP(B29,Pobočky!$A$1:$C$45,2,FALSE)," ")</f>
        <v>Severovýchod</v>
      </c>
      <c r="D29" t="s">
        <v>934</v>
      </c>
      <c r="E29" t="s">
        <v>20</v>
      </c>
      <c r="F29" t="s">
        <v>192</v>
      </c>
      <c r="G2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92</v>
      </c>
      <c r="H29">
        <v>1.3</v>
      </c>
      <c r="I29">
        <v>1.4</v>
      </c>
      <c r="J29">
        <v>220</v>
      </c>
      <c r="L29" s="112">
        <v>0.7</v>
      </c>
    </row>
    <row r="30" spans="1:12" x14ac:dyDescent="0.35">
      <c r="A30" s="93">
        <f>IFERROR(VLOOKUP(B30,Pobočky!$A$1:$C$45,3,FALSE)," ")</f>
        <v>13</v>
      </c>
      <c r="B30" s="105" t="s">
        <v>63</v>
      </c>
      <c r="C30" s="93" t="str">
        <f>IFERROR(VLOOKUP(B30,Pobočky!$A$1:$C$45,2,FALSE)," ")</f>
        <v>Severovýchod</v>
      </c>
      <c r="D30" t="s">
        <v>934</v>
      </c>
      <c r="E30" t="s">
        <v>20</v>
      </c>
      <c r="F30" t="s">
        <v>261</v>
      </c>
      <c r="G3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148</v>
      </c>
      <c r="H30">
        <v>3</v>
      </c>
      <c r="I30">
        <v>1</v>
      </c>
      <c r="J30">
        <v>82</v>
      </c>
      <c r="K30" t="s">
        <v>935</v>
      </c>
      <c r="L30" s="112">
        <v>0.7</v>
      </c>
    </row>
    <row r="31" spans="1:12" x14ac:dyDescent="0.35">
      <c r="A31" s="93">
        <f>IFERROR(VLOOKUP(B31,Pobočky!$A$1:$C$45,3,FALSE)," ")</f>
        <v>13</v>
      </c>
      <c r="B31" s="105" t="s">
        <v>63</v>
      </c>
      <c r="C31" s="93" t="str">
        <f>IFERROR(VLOOKUP(B31,Pobočky!$A$1:$C$45,2,FALSE)," ")</f>
        <v>Severovýchod</v>
      </c>
      <c r="D31" t="s">
        <v>934</v>
      </c>
      <c r="E31" t="s">
        <v>20</v>
      </c>
      <c r="F31" t="s">
        <v>261</v>
      </c>
      <c r="G3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98</v>
      </c>
      <c r="H31">
        <v>2</v>
      </c>
      <c r="I31">
        <v>2</v>
      </c>
      <c r="J31">
        <v>82</v>
      </c>
      <c r="K31" t="s">
        <v>936</v>
      </c>
      <c r="L31" s="112">
        <v>0.7</v>
      </c>
    </row>
    <row r="32" spans="1:12" x14ac:dyDescent="0.35">
      <c r="A32" s="93">
        <f>IFERROR(VLOOKUP(B32,Pobočky!$A$1:$C$45,3,FALSE)," ")</f>
        <v>13</v>
      </c>
      <c r="B32" s="105" t="s">
        <v>63</v>
      </c>
      <c r="C32" s="93" t="str">
        <f>IFERROR(VLOOKUP(B32,Pobočky!$A$1:$C$45,2,FALSE)," ")</f>
        <v>Severovýchod</v>
      </c>
      <c r="D32" t="s">
        <v>934</v>
      </c>
      <c r="E32" t="s">
        <v>20</v>
      </c>
      <c r="F32" t="s">
        <v>97</v>
      </c>
      <c r="G3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89</v>
      </c>
      <c r="H32">
        <v>3</v>
      </c>
      <c r="I32">
        <v>3</v>
      </c>
      <c r="J32">
        <v>82</v>
      </c>
      <c r="K32" t="s">
        <v>937</v>
      </c>
      <c r="L32" s="112">
        <v>0.7</v>
      </c>
    </row>
    <row r="33" spans="1:12" x14ac:dyDescent="0.35">
      <c r="A33" s="93">
        <f>IFERROR(VLOOKUP(B33,Pobočky!$A$1:$C$45,3,FALSE)," ")</f>
        <v>13</v>
      </c>
      <c r="B33" s="105" t="s">
        <v>63</v>
      </c>
      <c r="C33" s="93" t="str">
        <f>IFERROR(VLOOKUP(B33,Pobočky!$A$1:$C$45,2,FALSE)," ")</f>
        <v>Severovýchod</v>
      </c>
      <c r="D33" t="s">
        <v>934</v>
      </c>
      <c r="E33" t="s">
        <v>20</v>
      </c>
      <c r="F33" t="s">
        <v>97</v>
      </c>
      <c r="G3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52</v>
      </c>
      <c r="H33">
        <v>4</v>
      </c>
      <c r="I33">
        <v>2</v>
      </c>
      <c r="J33">
        <v>36</v>
      </c>
      <c r="K33" t="s">
        <v>320</v>
      </c>
      <c r="L33" s="112">
        <v>0.7</v>
      </c>
    </row>
    <row r="34" spans="1:12" x14ac:dyDescent="0.35">
      <c r="A34" s="93">
        <f>IFERROR(VLOOKUP(B34,Pobočky!$A$1:$C$45,3,FALSE)," ")</f>
        <v>13</v>
      </c>
      <c r="B34" s="105" t="s">
        <v>63</v>
      </c>
      <c r="C34" s="93" t="str">
        <f>IFERROR(VLOOKUP(B34,Pobočky!$A$1:$C$45,2,FALSE)," ")</f>
        <v>Severovýchod</v>
      </c>
      <c r="D34" t="s">
        <v>934</v>
      </c>
      <c r="E34" t="s">
        <v>22</v>
      </c>
      <c r="F34" t="s">
        <v>140</v>
      </c>
      <c r="G3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268</v>
      </c>
      <c r="H34">
        <v>12</v>
      </c>
      <c r="I34">
        <v>8</v>
      </c>
      <c r="J34">
        <v>36</v>
      </c>
      <c r="K34" t="s">
        <v>320</v>
      </c>
      <c r="L34" s="112">
        <v>0.7</v>
      </c>
    </row>
    <row r="35" spans="1:12" x14ac:dyDescent="0.35">
      <c r="A35" s="93">
        <f>IFERROR(VLOOKUP(B35,Pobočky!$A$1:$C$45,3,FALSE)," ")</f>
        <v>13</v>
      </c>
      <c r="B35" s="105" t="s">
        <v>63</v>
      </c>
      <c r="C35" s="93" t="str">
        <f>IFERROR(VLOOKUP(B35,Pobočky!$A$1:$C$45,2,FALSE)," ")</f>
        <v>Severovýchod</v>
      </c>
      <c r="D35" t="s">
        <v>934</v>
      </c>
      <c r="E35" t="s">
        <v>22</v>
      </c>
      <c r="F35" t="s">
        <v>143</v>
      </c>
      <c r="G3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168</v>
      </c>
      <c r="H35">
        <v>3</v>
      </c>
      <c r="I35">
        <v>3</v>
      </c>
      <c r="J35">
        <v>147</v>
      </c>
      <c r="L35" s="112">
        <v>0.7</v>
      </c>
    </row>
    <row r="36" spans="1:12" x14ac:dyDescent="0.35">
      <c r="A36" s="93">
        <f>IFERROR(VLOOKUP(B36,Pobočky!$A$1:$C$45,3,FALSE)," ")</f>
        <v>13</v>
      </c>
      <c r="B36" s="105" t="s">
        <v>63</v>
      </c>
      <c r="C36" s="93" t="str">
        <f>IFERROR(VLOOKUP(B36,Pobočky!$A$1:$C$45,2,FALSE)," ")</f>
        <v>Severovýchod</v>
      </c>
      <c r="D36" t="s">
        <v>934</v>
      </c>
      <c r="E36" t="s">
        <v>22</v>
      </c>
      <c r="F36" t="s">
        <v>146</v>
      </c>
      <c r="G3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158</v>
      </c>
      <c r="H36">
        <v>8</v>
      </c>
      <c r="I36">
        <v>4</v>
      </c>
      <c r="J36">
        <v>36</v>
      </c>
      <c r="K36" t="s">
        <v>320</v>
      </c>
      <c r="L36" s="112">
        <v>0.7</v>
      </c>
    </row>
    <row r="37" spans="1:12" x14ac:dyDescent="0.35">
      <c r="A37" s="93">
        <f>IFERROR(VLOOKUP(B37,Pobočky!$A$1:$C$45,3,FALSE)," ")</f>
        <v>13</v>
      </c>
      <c r="B37" s="105" t="s">
        <v>63</v>
      </c>
      <c r="C37" s="93" t="str">
        <f>IFERROR(VLOOKUP(B37,Pobočky!$A$1:$C$45,2,FALSE)," ")</f>
        <v>Severovýchod</v>
      </c>
      <c r="D37" t="s">
        <v>934</v>
      </c>
      <c r="E37" t="s">
        <v>22</v>
      </c>
      <c r="F37" t="s">
        <v>149</v>
      </c>
      <c r="G3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123</v>
      </c>
      <c r="H37">
        <v>2</v>
      </c>
      <c r="I37">
        <v>2.25</v>
      </c>
      <c r="J37">
        <v>147</v>
      </c>
      <c r="L37" s="112">
        <v>0.7</v>
      </c>
    </row>
    <row r="38" spans="1:12" x14ac:dyDescent="0.35">
      <c r="A38" s="93">
        <f>IFERROR(VLOOKUP(B38,Pobočky!$A$1:$C$45,3,FALSE)," ")</f>
        <v>13</v>
      </c>
      <c r="B38" s="105" t="s">
        <v>63</v>
      </c>
      <c r="C38" s="93" t="str">
        <f>IFERROR(VLOOKUP(B38,Pobočky!$A$1:$C$45,2,FALSE)," ")</f>
        <v>Severovýchod</v>
      </c>
      <c r="D38" t="s">
        <v>934</v>
      </c>
      <c r="E38" t="s">
        <v>22</v>
      </c>
      <c r="F38" t="s">
        <v>155</v>
      </c>
      <c r="G3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129</v>
      </c>
      <c r="H38">
        <v>7</v>
      </c>
      <c r="I38">
        <v>4</v>
      </c>
      <c r="J38">
        <v>36</v>
      </c>
      <c r="K38" t="s">
        <v>320</v>
      </c>
      <c r="L38" s="112">
        <v>0.7</v>
      </c>
    </row>
    <row r="39" spans="1:12" x14ac:dyDescent="0.35">
      <c r="A39" s="93">
        <f>IFERROR(VLOOKUP(B39,Pobočky!$A$1:$C$45,3,FALSE)," ")</f>
        <v>13</v>
      </c>
      <c r="B39" s="105" t="s">
        <v>63</v>
      </c>
      <c r="C39" s="93" t="str">
        <f>IFERROR(VLOOKUP(B39,Pobočky!$A$1:$C$45,2,FALSE)," ")</f>
        <v>Severovýchod</v>
      </c>
      <c r="D39" t="s">
        <v>934</v>
      </c>
      <c r="E39" t="s">
        <v>22</v>
      </c>
      <c r="F39" t="s">
        <v>158</v>
      </c>
      <c r="G3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173</v>
      </c>
      <c r="H39">
        <v>2.5</v>
      </c>
      <c r="I39">
        <v>2.75</v>
      </c>
      <c r="J39">
        <v>147</v>
      </c>
      <c r="L39" s="112">
        <v>0.7</v>
      </c>
    </row>
    <row r="40" spans="1:12" x14ac:dyDescent="0.35">
      <c r="A40" s="93">
        <f>IFERROR(VLOOKUP(B40,Pobočky!$A$1:$C$45,3,FALSE)," ")</f>
        <v>13</v>
      </c>
      <c r="B40" s="105" t="s">
        <v>63</v>
      </c>
      <c r="C40" s="93" t="str">
        <f>IFERROR(VLOOKUP(B40,Pobočky!$A$1:$C$45,2,FALSE)," ")</f>
        <v>Severovýchod</v>
      </c>
      <c r="D40" t="s">
        <v>934</v>
      </c>
      <c r="E40" t="s">
        <v>22</v>
      </c>
      <c r="F40" t="s">
        <v>160</v>
      </c>
      <c r="G4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130</v>
      </c>
      <c r="H40">
        <v>1.5</v>
      </c>
      <c r="I40">
        <v>1</v>
      </c>
      <c r="J40">
        <v>147</v>
      </c>
      <c r="L40" s="112">
        <v>0.7</v>
      </c>
    </row>
    <row r="41" spans="1:12" x14ac:dyDescent="0.35">
      <c r="A41" s="93">
        <f>IFERROR(VLOOKUP(B41,Pobočky!$A$1:$C$45,3,FALSE)," ")</f>
        <v>13</v>
      </c>
      <c r="B41" s="105" t="s">
        <v>63</v>
      </c>
      <c r="C41" s="93" t="str">
        <f>IFERROR(VLOOKUP(B41,Pobočky!$A$1:$C$45,2,FALSE)," ")</f>
        <v>Severovýchod</v>
      </c>
      <c r="D41" t="s">
        <v>934</v>
      </c>
      <c r="E41" t="s">
        <v>22</v>
      </c>
      <c r="F41" t="s">
        <v>163</v>
      </c>
      <c r="G4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38</v>
      </c>
      <c r="H41">
        <v>2</v>
      </c>
      <c r="I41">
        <v>1</v>
      </c>
      <c r="J41">
        <v>36</v>
      </c>
      <c r="K41" t="s">
        <v>320</v>
      </c>
      <c r="L41" s="112">
        <v>0.7</v>
      </c>
    </row>
    <row r="42" spans="1:12" x14ac:dyDescent="0.35">
      <c r="A42" s="93">
        <f>IFERROR(VLOOKUP(B42,Pobočky!$A$1:$C$45,3,FALSE)," ")</f>
        <v>13</v>
      </c>
      <c r="B42" s="105" t="s">
        <v>63</v>
      </c>
      <c r="C42" s="93" t="str">
        <f>IFERROR(VLOOKUP(B42,Pobočky!$A$1:$C$45,2,FALSE)," ")</f>
        <v>Severovýchod</v>
      </c>
      <c r="D42" t="s">
        <v>934</v>
      </c>
      <c r="E42" t="s">
        <v>22</v>
      </c>
      <c r="F42" t="s">
        <v>166</v>
      </c>
      <c r="G4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162</v>
      </c>
      <c r="H42">
        <v>2</v>
      </c>
      <c r="I42">
        <v>2</v>
      </c>
      <c r="J42">
        <v>147</v>
      </c>
      <c r="L42" s="112">
        <v>0.7</v>
      </c>
    </row>
    <row r="43" spans="1:12" x14ac:dyDescent="0.35">
      <c r="A43" s="93">
        <f>IFERROR(VLOOKUP(B43,Pobočky!$A$1:$C$45,3,FALSE)," ")</f>
        <v>13</v>
      </c>
      <c r="B43" s="105" t="s">
        <v>63</v>
      </c>
      <c r="C43" s="93" t="str">
        <f>IFERROR(VLOOKUP(B43,Pobočky!$A$1:$C$45,2,FALSE)," ")</f>
        <v>Severovýchod</v>
      </c>
      <c r="D43" t="s">
        <v>934</v>
      </c>
      <c r="E43" t="s">
        <v>22</v>
      </c>
      <c r="F43" t="s">
        <v>167</v>
      </c>
      <c r="G4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36</v>
      </c>
      <c r="H43">
        <v>2</v>
      </c>
      <c r="I43">
        <v>2</v>
      </c>
      <c r="J43">
        <v>36</v>
      </c>
      <c r="K43" t="s">
        <v>320</v>
      </c>
      <c r="L43" s="112">
        <v>0.7</v>
      </c>
    </row>
    <row r="44" spans="1:12" x14ac:dyDescent="0.35">
      <c r="A44" s="93">
        <f>IFERROR(VLOOKUP(B44,Pobočky!$A$1:$C$45,3,FALSE)," ")</f>
        <v>13</v>
      </c>
      <c r="B44" s="105" t="s">
        <v>63</v>
      </c>
      <c r="C44" s="93" t="str">
        <f>IFERROR(VLOOKUP(B44,Pobočky!$A$1:$C$45,2,FALSE)," ")</f>
        <v>Severovýchod</v>
      </c>
      <c r="D44" t="s">
        <v>934</v>
      </c>
      <c r="E44" t="s">
        <v>22</v>
      </c>
      <c r="F44" t="s">
        <v>169</v>
      </c>
      <c r="G4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99</v>
      </c>
      <c r="H44">
        <v>6</v>
      </c>
      <c r="I44">
        <v>3</v>
      </c>
      <c r="J44">
        <v>36</v>
      </c>
      <c r="K44" t="s">
        <v>320</v>
      </c>
      <c r="L44" s="112">
        <v>0.7</v>
      </c>
    </row>
    <row r="45" spans="1:12" x14ac:dyDescent="0.35">
      <c r="A45" s="93">
        <f>IFERROR(VLOOKUP(B45,Pobočky!$A$1:$C$45,3,FALSE)," ")</f>
        <v>13</v>
      </c>
      <c r="B45" s="105" t="s">
        <v>63</v>
      </c>
      <c r="C45" s="93" t="str">
        <f>IFERROR(VLOOKUP(B45,Pobočky!$A$1:$C$45,2,FALSE)," ")</f>
        <v>Severovýchod</v>
      </c>
      <c r="D45" t="s">
        <v>934</v>
      </c>
      <c r="E45" t="s">
        <v>22</v>
      </c>
      <c r="F45" t="s">
        <v>170</v>
      </c>
      <c r="G4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42</v>
      </c>
      <c r="H45">
        <v>2</v>
      </c>
      <c r="I45">
        <v>1</v>
      </c>
      <c r="J45">
        <v>36</v>
      </c>
      <c r="K45" t="s">
        <v>320</v>
      </c>
      <c r="L45" s="112">
        <v>0.7</v>
      </c>
    </row>
    <row r="46" spans="1:12" x14ac:dyDescent="0.35">
      <c r="A46" s="93">
        <f>IFERROR(VLOOKUP(B46,Pobočky!$A$1:$C$45,3,FALSE)," ")</f>
        <v>13</v>
      </c>
      <c r="B46" s="105" t="s">
        <v>63</v>
      </c>
      <c r="C46" s="93" t="str">
        <f>IFERROR(VLOOKUP(B46,Pobočky!$A$1:$C$45,2,FALSE)," ")</f>
        <v>Severovýchod</v>
      </c>
      <c r="D46" t="s">
        <v>934</v>
      </c>
      <c r="E46" t="s">
        <v>22</v>
      </c>
      <c r="F46" t="s">
        <v>172</v>
      </c>
      <c r="G4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33</v>
      </c>
      <c r="H46">
        <v>2</v>
      </c>
      <c r="I46">
        <v>1</v>
      </c>
      <c r="J46">
        <v>36</v>
      </c>
      <c r="K46" t="s">
        <v>320</v>
      </c>
      <c r="L46" s="112">
        <v>0.7</v>
      </c>
    </row>
    <row r="47" spans="1:12" x14ac:dyDescent="0.35">
      <c r="A47" s="93">
        <f>IFERROR(VLOOKUP(B47,Pobočky!$A$1:$C$45,3,FALSE)," ")</f>
        <v>13</v>
      </c>
      <c r="B47" s="105" t="s">
        <v>63</v>
      </c>
      <c r="C47" s="93" t="str">
        <f>IFERROR(VLOOKUP(B47,Pobočky!$A$1:$C$45,2,FALSE)," ")</f>
        <v>Severovýchod</v>
      </c>
      <c r="D47" t="s">
        <v>934</v>
      </c>
      <c r="E47" t="s">
        <v>22</v>
      </c>
      <c r="F47" t="s">
        <v>173</v>
      </c>
      <c r="G4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62</v>
      </c>
      <c r="H47">
        <v>1</v>
      </c>
      <c r="I47">
        <v>1</v>
      </c>
      <c r="J47">
        <v>147</v>
      </c>
      <c r="L47" s="112">
        <v>0.7</v>
      </c>
    </row>
    <row r="48" spans="1:12" x14ac:dyDescent="0.35">
      <c r="A48" s="93">
        <f>IFERROR(VLOOKUP(B48,Pobočky!$A$1:$C$45,3,FALSE)," ")</f>
        <v>13</v>
      </c>
      <c r="B48" s="105" t="s">
        <v>63</v>
      </c>
      <c r="C48" s="93" t="str">
        <f>IFERROR(VLOOKUP(B48,Pobočky!$A$1:$C$45,2,FALSE)," ")</f>
        <v>Severovýchod</v>
      </c>
      <c r="D48" t="s">
        <v>934</v>
      </c>
      <c r="E48" t="s">
        <v>22</v>
      </c>
      <c r="F48" t="s">
        <v>174</v>
      </c>
      <c r="G4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56</v>
      </c>
      <c r="H48">
        <v>4</v>
      </c>
      <c r="I48">
        <v>2</v>
      </c>
      <c r="J48">
        <v>36</v>
      </c>
      <c r="K48" t="s">
        <v>320</v>
      </c>
      <c r="L48" s="112">
        <v>0.7</v>
      </c>
    </row>
    <row r="49" spans="1:12" x14ac:dyDescent="0.35">
      <c r="A49" s="93">
        <f>IFERROR(VLOOKUP(B49,Pobočky!$A$1:$C$45,3,FALSE)," ")</f>
        <v>13</v>
      </c>
      <c r="B49" s="105" t="s">
        <v>63</v>
      </c>
      <c r="C49" s="93" t="str">
        <f>IFERROR(VLOOKUP(B49,Pobočky!$A$1:$C$45,2,FALSE)," ")</f>
        <v>Severovýchod</v>
      </c>
      <c r="D49" t="s">
        <v>934</v>
      </c>
      <c r="E49" t="s">
        <v>22</v>
      </c>
      <c r="F49" t="s">
        <v>175</v>
      </c>
      <c r="G4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60</v>
      </c>
      <c r="H49">
        <v>3</v>
      </c>
      <c r="I49">
        <v>2</v>
      </c>
      <c r="J49">
        <v>36</v>
      </c>
      <c r="K49" t="s">
        <v>320</v>
      </c>
      <c r="L49" s="112">
        <v>0.7</v>
      </c>
    </row>
    <row r="50" spans="1:12" x14ac:dyDescent="0.35">
      <c r="A50" s="93">
        <f>IFERROR(VLOOKUP(B50,Pobočky!$A$1:$C$45,3,FALSE)," ")</f>
        <v>13</v>
      </c>
      <c r="B50" s="105" t="s">
        <v>63</v>
      </c>
      <c r="C50" s="93" t="str">
        <f>IFERROR(VLOOKUP(B50,Pobočky!$A$1:$C$45,2,FALSE)," ")</f>
        <v>Severovýchod</v>
      </c>
      <c r="D50" t="s">
        <v>934</v>
      </c>
      <c r="E50" t="s">
        <v>22</v>
      </c>
      <c r="F50" t="s">
        <v>176</v>
      </c>
      <c r="G5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72</v>
      </c>
      <c r="H50">
        <v>3</v>
      </c>
      <c r="I50">
        <v>2</v>
      </c>
      <c r="J50">
        <v>36</v>
      </c>
      <c r="K50" t="s">
        <v>320</v>
      </c>
      <c r="L50" s="112">
        <v>0.7</v>
      </c>
    </row>
    <row r="51" spans="1:12" x14ac:dyDescent="0.35">
      <c r="A51" s="93">
        <f>IFERROR(VLOOKUP(B51,Pobočky!$A$1:$C$45,3,FALSE)," ")</f>
        <v>13</v>
      </c>
      <c r="B51" s="105" t="s">
        <v>63</v>
      </c>
      <c r="C51" s="93" t="str">
        <f>IFERROR(VLOOKUP(B51,Pobočky!$A$1:$C$45,2,FALSE)," ")</f>
        <v>Severovýchod</v>
      </c>
      <c r="D51" t="s">
        <v>938</v>
      </c>
      <c r="E51" t="s">
        <v>20</v>
      </c>
      <c r="F51" t="s">
        <v>130</v>
      </c>
      <c r="G5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  <c r="I51">
        <v>9</v>
      </c>
      <c r="J51">
        <v>147</v>
      </c>
      <c r="K51" t="s">
        <v>939</v>
      </c>
      <c r="L51" s="112">
        <v>0.2</v>
      </c>
    </row>
    <row r="52" spans="1:12" x14ac:dyDescent="0.35">
      <c r="A52" s="93">
        <f>IFERROR(VLOOKUP(B52,Pobočky!$A$1:$C$45,3,FALSE)," ")</f>
        <v>13</v>
      </c>
      <c r="B52" s="105" t="s">
        <v>63</v>
      </c>
      <c r="C52" s="93" t="str">
        <f>IFERROR(VLOOKUP(B52,Pobočky!$A$1:$C$45,2,FALSE)," ")</f>
        <v>Severovýchod</v>
      </c>
      <c r="D52" t="s">
        <v>938</v>
      </c>
      <c r="E52" t="s">
        <v>28</v>
      </c>
      <c r="F52" t="s">
        <v>175</v>
      </c>
      <c r="G5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  <c r="J52">
        <v>147</v>
      </c>
      <c r="K52" t="s">
        <v>940</v>
      </c>
      <c r="L52" s="112">
        <v>0.2</v>
      </c>
    </row>
    <row r="53" spans="1:12" x14ac:dyDescent="0.35">
      <c r="A53" s="93">
        <f>IFERROR(VLOOKUP(B53,Pobočky!$A$1:$C$45,3,FALSE)," ")</f>
        <v>13</v>
      </c>
      <c r="B53" s="105" t="s">
        <v>63</v>
      </c>
      <c r="C53" s="93" t="str">
        <f>IFERROR(VLOOKUP(B53,Pobočky!$A$1:$C$45,2,FALSE)," ")</f>
        <v>Severovýchod</v>
      </c>
      <c r="D53" t="s">
        <v>941</v>
      </c>
      <c r="G5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  <c r="I53">
        <v>4</v>
      </c>
      <c r="J53">
        <v>147</v>
      </c>
      <c r="K53" t="s">
        <v>942</v>
      </c>
      <c r="L53" s="112">
        <v>0.3</v>
      </c>
    </row>
    <row r="54" spans="1:12" x14ac:dyDescent="0.35">
      <c r="A54" s="93">
        <f>IFERROR(VLOOKUP(B54,Pobočky!$A$1:$C$45,3,FALSE)," ")</f>
        <v>13</v>
      </c>
      <c r="B54" s="105" t="s">
        <v>63</v>
      </c>
      <c r="C54" s="93" t="str">
        <f>IFERROR(VLOOKUP(B54,Pobočky!$A$1:$C$45,2,FALSE)," ")</f>
        <v>Severovýchod</v>
      </c>
      <c r="D54" t="s">
        <v>943</v>
      </c>
      <c r="G5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  <c r="I54">
        <v>3</v>
      </c>
      <c r="J54">
        <v>147</v>
      </c>
      <c r="K54" t="s">
        <v>944</v>
      </c>
      <c r="L54" s="112">
        <v>0.7</v>
      </c>
    </row>
    <row r="55" spans="1:12" x14ac:dyDescent="0.35">
      <c r="A55" s="93">
        <f>IFERROR(VLOOKUP(B55,Pobočky!$A$1:$C$45,3,FALSE)," ")</f>
        <v>13</v>
      </c>
      <c r="B55" s="105" t="s">
        <v>63</v>
      </c>
      <c r="C55" s="93" t="str">
        <f>IFERROR(VLOOKUP(B55,Pobočky!$A$1:$C$45,2,FALSE)," ")</f>
        <v>Severovýchod</v>
      </c>
      <c r="D55" t="s">
        <v>280</v>
      </c>
      <c r="G5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  <c r="I55">
        <v>4</v>
      </c>
      <c r="J55">
        <v>147</v>
      </c>
    </row>
    <row r="56" spans="1:12" x14ac:dyDescent="0.35">
      <c r="A56" s="93" t="str">
        <f>IFERROR(VLOOKUP(B56,Pobočky!$A$1:$C$45,3,FALSE)," ")</f>
        <v xml:space="preserve"> </v>
      </c>
      <c r="B56" s="93"/>
      <c r="C56" s="93" t="str">
        <f>IFERROR(VLOOKUP(B56,Pobočky!$A$1:$C$45,2,FALSE)," ")</f>
        <v xml:space="preserve"> </v>
      </c>
      <c r="G5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57" spans="1:12" x14ac:dyDescent="0.35">
      <c r="A57" s="93" t="str">
        <f>IFERROR(VLOOKUP(B57,Pobočky!$A$1:$C$45,3,FALSE)," ")</f>
        <v xml:space="preserve"> </v>
      </c>
      <c r="B57" s="93"/>
      <c r="C57" s="93" t="str">
        <f>IFERROR(VLOOKUP(B57,Pobočky!$A$1:$C$45,2,FALSE)," ")</f>
        <v xml:space="preserve"> </v>
      </c>
      <c r="G5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58" spans="1:12" x14ac:dyDescent="0.35">
      <c r="A58" s="93" t="str">
        <f>IFERROR(VLOOKUP(B58,Pobočky!$A$1:$C$45,3,FALSE)," ")</f>
        <v xml:space="preserve"> </v>
      </c>
      <c r="B58" s="93"/>
      <c r="C58" s="93" t="str">
        <f>IFERROR(VLOOKUP(B58,Pobočky!$A$1:$C$45,2,FALSE)," ")</f>
        <v xml:space="preserve"> </v>
      </c>
      <c r="G5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59" spans="1:12" x14ac:dyDescent="0.35">
      <c r="A59" s="93" t="str">
        <f>IFERROR(VLOOKUP(B59,Pobočky!$A$1:$C$45,3,FALSE)," ")</f>
        <v xml:space="preserve"> </v>
      </c>
      <c r="B59" s="93"/>
      <c r="C59" s="93" t="str">
        <f>IFERROR(VLOOKUP(B59,Pobočky!$A$1:$C$45,2,FALSE)," ")</f>
        <v xml:space="preserve"> </v>
      </c>
      <c r="G5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60" spans="1:12" x14ac:dyDescent="0.35">
      <c r="A60" s="93" t="str">
        <f>IFERROR(VLOOKUP(B60,Pobočky!$A$1:$C$45,3,FALSE)," ")</f>
        <v xml:space="preserve"> </v>
      </c>
      <c r="B60" s="93"/>
      <c r="C60" s="93" t="str">
        <f>IFERROR(VLOOKUP(B60,Pobočky!$A$1:$C$45,2,FALSE)," ")</f>
        <v xml:space="preserve"> </v>
      </c>
      <c r="G6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61" spans="1:12" x14ac:dyDescent="0.35">
      <c r="A61" s="93" t="str">
        <f>IFERROR(VLOOKUP(B61,Pobočky!$A$1:$C$45,3,FALSE)," ")</f>
        <v xml:space="preserve"> </v>
      </c>
      <c r="B61" s="93"/>
      <c r="C61" s="93" t="str">
        <f>IFERROR(VLOOKUP(B61,Pobočky!$A$1:$C$45,2,FALSE)," ")</f>
        <v xml:space="preserve"> </v>
      </c>
      <c r="G6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62" spans="1:12" x14ac:dyDescent="0.35">
      <c r="A62" s="93" t="str">
        <f>IFERROR(VLOOKUP(B62,Pobočky!$A$1:$C$45,3,FALSE)," ")</f>
        <v xml:space="preserve"> </v>
      </c>
      <c r="B62" s="93"/>
      <c r="C62" s="93" t="str">
        <f>IFERROR(VLOOKUP(B62,Pobočky!$A$1:$C$45,2,FALSE)," ")</f>
        <v xml:space="preserve"> </v>
      </c>
      <c r="G6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63" spans="1:12" x14ac:dyDescent="0.35">
      <c r="A63" s="93" t="str">
        <f>IFERROR(VLOOKUP(B63,Pobočky!$A$1:$C$45,3,FALSE)," ")</f>
        <v xml:space="preserve"> </v>
      </c>
      <c r="B63" s="93"/>
      <c r="C63" s="93" t="str">
        <f>IFERROR(VLOOKUP(B63,Pobočky!$A$1:$C$45,2,FALSE)," ")</f>
        <v xml:space="preserve"> </v>
      </c>
      <c r="G6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64" spans="1:12" x14ac:dyDescent="0.35">
      <c r="A64" s="93" t="str">
        <f>IFERROR(VLOOKUP(B64,Pobočky!$A$1:$C$45,3,FALSE)," ")</f>
        <v xml:space="preserve"> </v>
      </c>
      <c r="B64" s="93"/>
      <c r="C64" s="93" t="str">
        <f>IFERROR(VLOOKUP(B64,Pobočky!$A$1:$C$45,2,FALSE)," ")</f>
        <v xml:space="preserve"> </v>
      </c>
      <c r="G6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65" spans="1:7" x14ac:dyDescent="0.35">
      <c r="A65" s="93" t="str">
        <f>IFERROR(VLOOKUP(B65,Pobočky!$A$1:$C$45,3,FALSE)," ")</f>
        <v xml:space="preserve"> </v>
      </c>
      <c r="B65" s="93"/>
      <c r="C65" s="93" t="str">
        <f>IFERROR(VLOOKUP(B65,Pobočky!$A$1:$C$45,2,FALSE)," ")</f>
        <v xml:space="preserve"> </v>
      </c>
      <c r="G6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66" spans="1:7" x14ac:dyDescent="0.35">
      <c r="A66" s="93" t="str">
        <f>IFERROR(VLOOKUP(B66,Pobočky!$A$1:$C$45,3,FALSE)," ")</f>
        <v xml:space="preserve"> </v>
      </c>
      <c r="B66" s="93"/>
      <c r="C66" s="93" t="str">
        <f>IFERROR(VLOOKUP(B66,Pobočky!$A$1:$C$45,2,FALSE)," ")</f>
        <v xml:space="preserve"> </v>
      </c>
      <c r="G6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67" spans="1:7" x14ac:dyDescent="0.35">
      <c r="A67" s="93" t="str">
        <f>IFERROR(VLOOKUP(B67,Pobočky!$A$1:$C$45,3,FALSE)," ")</f>
        <v xml:space="preserve"> </v>
      </c>
      <c r="B67" s="93"/>
      <c r="C67" s="93" t="str">
        <f>IFERROR(VLOOKUP(B67,Pobočky!$A$1:$C$45,2,FALSE)," ")</f>
        <v xml:space="preserve"> </v>
      </c>
      <c r="G6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68" spans="1:7" x14ac:dyDescent="0.35">
      <c r="A68" s="93" t="str">
        <f>IFERROR(VLOOKUP(B68,Pobočky!$A$1:$C$45,3,FALSE)," ")</f>
        <v xml:space="preserve"> </v>
      </c>
      <c r="B68" s="93"/>
      <c r="C68" s="93" t="str">
        <f>IFERROR(VLOOKUP(B68,Pobočky!$A$1:$C$45,2,FALSE)," ")</f>
        <v xml:space="preserve"> </v>
      </c>
      <c r="G6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69" spans="1:7" x14ac:dyDescent="0.35">
      <c r="A69" s="93" t="str">
        <f>IFERROR(VLOOKUP(B69,Pobočky!$A$1:$C$45,3,FALSE)," ")</f>
        <v xml:space="preserve"> </v>
      </c>
      <c r="B69" s="93"/>
      <c r="C69" s="93" t="str">
        <f>IFERROR(VLOOKUP(B69,Pobočky!$A$1:$C$45,2,FALSE)," ")</f>
        <v xml:space="preserve"> </v>
      </c>
      <c r="G6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70" spans="1:7" x14ac:dyDescent="0.35">
      <c r="A70" s="93" t="str">
        <f>IFERROR(VLOOKUP(B70,Pobočky!$A$1:$C$45,3,FALSE)," ")</f>
        <v xml:space="preserve"> </v>
      </c>
      <c r="B70" s="93"/>
      <c r="C70" s="93" t="str">
        <f>IFERROR(VLOOKUP(B70,Pobočky!$A$1:$C$45,2,FALSE)," ")</f>
        <v xml:space="preserve"> </v>
      </c>
      <c r="G7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71" spans="1:7" x14ac:dyDescent="0.35">
      <c r="A71" s="93" t="str">
        <f>IFERROR(VLOOKUP(B71,Pobočky!$A$1:$C$45,3,FALSE)," ")</f>
        <v xml:space="preserve"> </v>
      </c>
      <c r="B71" s="93"/>
      <c r="C71" s="93" t="str">
        <f>IFERROR(VLOOKUP(B71,Pobočky!$A$1:$C$45,2,FALSE)," ")</f>
        <v xml:space="preserve"> </v>
      </c>
      <c r="G7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72" spans="1:7" x14ac:dyDescent="0.35">
      <c r="A72" s="93" t="str">
        <f>IFERROR(VLOOKUP(B72,Pobočky!$A$1:$C$45,3,FALSE)," ")</f>
        <v xml:space="preserve"> </v>
      </c>
      <c r="B72" s="93"/>
      <c r="C72" s="93" t="str">
        <f>IFERROR(VLOOKUP(B72,Pobočky!$A$1:$C$45,2,FALSE)," ")</f>
        <v xml:space="preserve"> </v>
      </c>
      <c r="G7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73" spans="1:7" x14ac:dyDescent="0.35">
      <c r="A73" s="93" t="str">
        <f>IFERROR(VLOOKUP(B73,Pobočky!$A$1:$C$45,3,FALSE)," ")</f>
        <v xml:space="preserve"> </v>
      </c>
      <c r="B73" s="93"/>
      <c r="C73" s="93" t="str">
        <f>IFERROR(VLOOKUP(B73,Pobočky!$A$1:$C$45,2,FALSE)," ")</f>
        <v xml:space="preserve"> </v>
      </c>
      <c r="G7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74" spans="1:7" x14ac:dyDescent="0.35">
      <c r="A74" s="93" t="str">
        <f>IFERROR(VLOOKUP(B74,Pobočky!$A$1:$C$45,3,FALSE)," ")</f>
        <v xml:space="preserve"> </v>
      </c>
      <c r="B74" s="93"/>
      <c r="C74" s="93" t="str">
        <f>IFERROR(VLOOKUP(B74,Pobočky!$A$1:$C$45,2,FALSE)," ")</f>
        <v xml:space="preserve"> </v>
      </c>
      <c r="G7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75" spans="1:7" x14ac:dyDescent="0.35">
      <c r="A75" s="93" t="str">
        <f>IFERROR(VLOOKUP(B75,Pobočky!$A$1:$C$45,3,FALSE)," ")</f>
        <v xml:space="preserve"> </v>
      </c>
      <c r="B75" s="93"/>
      <c r="C75" s="93" t="str">
        <f>IFERROR(VLOOKUP(B75,Pobočky!$A$1:$C$45,2,FALSE)," ")</f>
        <v xml:space="preserve"> </v>
      </c>
      <c r="G7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76" spans="1:7" x14ac:dyDescent="0.35">
      <c r="A76" s="93" t="str">
        <f>IFERROR(VLOOKUP(B76,Pobočky!$A$1:$C$45,3,FALSE)," ")</f>
        <v xml:space="preserve"> </v>
      </c>
      <c r="B76" s="93"/>
      <c r="C76" s="93" t="str">
        <f>IFERROR(VLOOKUP(B76,Pobočky!$A$1:$C$45,2,FALSE)," ")</f>
        <v xml:space="preserve"> </v>
      </c>
      <c r="G7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77" spans="1:7" x14ac:dyDescent="0.35">
      <c r="A77" s="93" t="str">
        <f>IFERROR(VLOOKUP(B77,Pobočky!$A$1:$C$45,3,FALSE)," ")</f>
        <v xml:space="preserve"> </v>
      </c>
      <c r="B77" s="93"/>
      <c r="C77" s="93" t="str">
        <f>IFERROR(VLOOKUP(B77,Pobočky!$A$1:$C$45,2,FALSE)," ")</f>
        <v xml:space="preserve"> </v>
      </c>
      <c r="G7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78" spans="1:7" x14ac:dyDescent="0.35">
      <c r="A78" s="93" t="str">
        <f>IFERROR(VLOOKUP(B78,Pobočky!$A$1:$C$45,3,FALSE)," ")</f>
        <v xml:space="preserve"> </v>
      </c>
      <c r="B78" s="93"/>
      <c r="C78" s="93" t="str">
        <f>IFERROR(VLOOKUP(B78,Pobočky!$A$1:$C$45,2,FALSE)," ")</f>
        <v xml:space="preserve"> </v>
      </c>
      <c r="G7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79" spans="1:7" x14ac:dyDescent="0.35">
      <c r="A79" s="93" t="str">
        <f>IFERROR(VLOOKUP(B79,Pobočky!$A$1:$C$45,3,FALSE)," ")</f>
        <v xml:space="preserve"> </v>
      </c>
      <c r="B79" s="93"/>
      <c r="C79" s="93" t="str">
        <f>IFERROR(VLOOKUP(B79,Pobočky!$A$1:$C$45,2,FALSE)," ")</f>
        <v xml:space="preserve"> </v>
      </c>
      <c r="G7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80" spans="1:7" x14ac:dyDescent="0.35">
      <c r="A80" s="93" t="str">
        <f>IFERROR(VLOOKUP(B80,Pobočky!$A$1:$C$45,3,FALSE)," ")</f>
        <v xml:space="preserve"> </v>
      </c>
      <c r="B80" s="93"/>
      <c r="C80" s="93" t="str">
        <f>IFERROR(VLOOKUP(B80,Pobočky!$A$1:$C$45,2,FALSE)," ")</f>
        <v xml:space="preserve"> </v>
      </c>
      <c r="G8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81" spans="1:7" x14ac:dyDescent="0.35">
      <c r="A81" s="93" t="str">
        <f>IFERROR(VLOOKUP(B81,Pobočky!$A$1:$C$45,3,FALSE)," ")</f>
        <v xml:space="preserve"> </v>
      </c>
      <c r="B81" s="93"/>
      <c r="C81" s="93" t="str">
        <f>IFERROR(VLOOKUP(B81,Pobočky!$A$1:$C$45,2,FALSE)," ")</f>
        <v xml:space="preserve"> </v>
      </c>
      <c r="G8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82" spans="1:7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  <c r="G8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83" spans="1:7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  <c r="G8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84" spans="1:7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G8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85" spans="1:7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86" spans="1:7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87" spans="1:7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88" spans="1:7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89" spans="1:7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90" spans="1:7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91" spans="1:7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92" spans="1:7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93" spans="1:7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94" spans="1:7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95" spans="1:7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96" spans="1:7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411" spans="1:7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  <c r="G411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412" spans="1:7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  <c r="G412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413" spans="1:7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  <c r="G413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414" spans="1:7" x14ac:dyDescent="0.35">
      <c r="A414" s="93" t="str">
        <f>IFERROR(VLOOKUP(B414,Pobočky!$A$1:$C$45,3,FALSE)," ")</f>
        <v xml:space="preserve"> </v>
      </c>
      <c r="B414" s="93"/>
      <c r="C414" s="93" t="str">
        <f>IFERROR(VLOOKUP(B414,Pobočky!$A$1:$C$45,2,FALSE)," ")</f>
        <v xml:space="preserve"> </v>
      </c>
      <c r="G414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415" spans="1:7" x14ac:dyDescent="0.35">
      <c r="A415" s="93" t="str">
        <f>IFERROR(VLOOKUP(B415,Pobočky!$A$1:$C$45,3,FALSE)," ")</f>
        <v xml:space="preserve"> </v>
      </c>
      <c r="B415" s="93"/>
      <c r="C415" s="93" t="str">
        <f>IFERROR(VLOOKUP(B415,Pobočky!$A$1:$C$45,2,FALSE)," ")</f>
        <v xml:space="preserve"> </v>
      </c>
      <c r="G415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416" spans="1:7" x14ac:dyDescent="0.35">
      <c r="A416" s="93" t="str">
        <f>IFERROR(VLOOKUP(B416,Pobočky!$A$1:$C$45,3,FALSE)," ")</f>
        <v xml:space="preserve"> </v>
      </c>
      <c r="B416" s="93"/>
      <c r="C416" s="93" t="str">
        <f>IFERROR(VLOOKUP(B416,Pobočky!$A$1:$C$45,2,FALSE)," ")</f>
        <v xml:space="preserve"> </v>
      </c>
      <c r="G416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417" spans="1:7" x14ac:dyDescent="0.35">
      <c r="A417" s="93" t="str">
        <f>IFERROR(VLOOKUP(B417,Pobočky!$A$1:$C$45,3,FALSE)," ")</f>
        <v xml:space="preserve"> </v>
      </c>
      <c r="B417" s="93"/>
      <c r="C417" s="93" t="str">
        <f>IFERROR(VLOOKUP(B417,Pobočky!$A$1:$C$45,2,FALSE)," ")</f>
        <v xml:space="preserve"> </v>
      </c>
      <c r="G417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418" spans="1:7" x14ac:dyDescent="0.35">
      <c r="A418" s="93" t="str">
        <f>IFERROR(VLOOKUP(B418,Pobočky!$A$1:$C$45,3,FALSE)," ")</f>
        <v xml:space="preserve"> </v>
      </c>
      <c r="B418" s="93"/>
      <c r="C418" s="93" t="str">
        <f>IFERROR(VLOOKUP(B418,Pobočky!$A$1:$C$45,2,FALSE)," ")</f>
        <v xml:space="preserve"> </v>
      </c>
      <c r="G418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419" spans="1:7" x14ac:dyDescent="0.35">
      <c r="A419" s="93" t="str">
        <f>IFERROR(VLOOKUP(B419,Pobočky!$A$1:$C$45,3,FALSE)," ")</f>
        <v xml:space="preserve"> </v>
      </c>
      <c r="B419" s="93"/>
      <c r="C419" s="93" t="str">
        <f>IFERROR(VLOOKUP(B419,Pobočky!$A$1:$C$45,2,FALSE)," ")</f>
        <v xml:space="preserve"> </v>
      </c>
      <c r="G419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  <row r="420" spans="1:7" x14ac:dyDescent="0.35">
      <c r="A420" s="105" t="str">
        <f>IFERROR(VLOOKUP(B420,Pobočky!$A$1:$C$45,3,FALSE)," ")</f>
        <v xml:space="preserve"> </v>
      </c>
      <c r="B420" s="105"/>
      <c r="C420" s="105" t="str">
        <f>IFERROR(VLOOKUP(B420,Pobočky!$A$1:$C$45,2,FALSE)," ")</f>
        <v xml:space="preserve"> </v>
      </c>
      <c r="G420">
        <f>ROUND(Tabulka57891011121314151617181920212223[[#This Row],[Kapacita - počet polic]]*Tabulka57891011121314151617181920212223[[#This Row],[Kapacita - rozměr polic]]*IFERROR(VLOOKUP(Tabulka57891011121314151617181920212223[[#This Row],[Označení]],OCHy[#All],2,FALSE),0.6),0)</f>
        <v>0</v>
      </c>
    </row>
  </sheetData>
  <dataValidations count="2">
    <dataValidation type="list" allowBlank="1" showInputMessage="1" showErrorMessage="1" sqref="L2:L420">
      <formula1>"0 %,10 %,20 %,30 %,40 %,50 %,60 %,70 %,80 %,90 %,100 %"</formula1>
    </dataValidation>
    <dataValidation type="list" allowBlank="1" showInputMessage="1" showErrorMessage="1" sqref="E2:E420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B2:B420</xm:sqref>
        </x14:dataValidation>
        <x14:dataValidation type="list" allowBlank="1" showInputMessage="1" showErrorMessage="1">
          <x14:formula1>
            <xm:f>Označení!$F$2:$F$50</xm:f>
          </x14:formula1>
          <xm:sqref>F2:F420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L417"/>
  <sheetViews>
    <sheetView topLeftCell="C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14.54296875" customWidth="1"/>
    <col min="6" max="6" width="60" bestFit="1" customWidth="1"/>
    <col min="7" max="7" width="16.26953125" bestFit="1" customWidth="1"/>
    <col min="8" max="8" width="21.0898437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f>IFERROR(VLOOKUP(B2,Pobočky!$A$1:$C$45,3,FALSE)," ")</f>
        <v>11</v>
      </c>
      <c r="B2" s="93" t="s">
        <v>62</v>
      </c>
      <c r="C2" s="93" t="str">
        <f>IFERROR(VLOOKUP(B2,Pobočky!$A$1:$C$45,2,FALSE)," ")</f>
        <v>Severovýchod</v>
      </c>
      <c r="D2" s="93" t="s">
        <v>945</v>
      </c>
      <c r="E2" s="93" t="s">
        <v>14</v>
      </c>
      <c r="F2" t="s">
        <v>130</v>
      </c>
      <c r="G2" s="9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47</v>
      </c>
      <c r="H2" s="93">
        <v>1</v>
      </c>
      <c r="I2" s="93">
        <v>1</v>
      </c>
      <c r="J2" s="93">
        <v>84</v>
      </c>
      <c r="K2" s="93"/>
      <c r="L2" s="102">
        <v>0.7</v>
      </c>
    </row>
    <row r="3" spans="1:12" x14ac:dyDescent="0.35">
      <c r="A3" s="105">
        <f>IFERROR(VLOOKUP(B3,Pobočky!$A$1:$C$45,3,FALSE)," ")</f>
        <v>11</v>
      </c>
      <c r="B3" s="105" t="s">
        <v>62</v>
      </c>
      <c r="C3" s="105" t="str">
        <f>IFERROR(VLOOKUP(B3,Pobočky!$A$1:$C$45,2,FALSE)," ")</f>
        <v>Severovýchod</v>
      </c>
      <c r="D3" s="106" t="s">
        <v>946</v>
      </c>
      <c r="E3" s="106" t="s">
        <v>20</v>
      </c>
      <c r="F3" s="106" t="s">
        <v>130</v>
      </c>
      <c r="G3" s="10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94</v>
      </c>
      <c r="H3" s="106">
        <v>2</v>
      </c>
      <c r="I3" s="106">
        <v>2</v>
      </c>
      <c r="J3" s="106">
        <v>84</v>
      </c>
      <c r="K3" s="106"/>
      <c r="L3" s="107">
        <v>0.7</v>
      </c>
    </row>
    <row r="4" spans="1:12" x14ac:dyDescent="0.35">
      <c r="A4" s="93">
        <f>IFERROR(VLOOKUP(B4,Pobočky!$A$1:$C$45,3,FALSE)," ")</f>
        <v>11</v>
      </c>
      <c r="B4" s="93" t="s">
        <v>62</v>
      </c>
      <c r="C4" s="93" t="str">
        <f>IFERROR(VLOOKUP(B4,Pobočky!$A$1:$C$45,2,FALSE)," ")</f>
        <v>Severovýchod</v>
      </c>
      <c r="D4" t="s">
        <v>947</v>
      </c>
      <c r="E4" t="s">
        <v>14</v>
      </c>
      <c r="F4" t="s">
        <v>130</v>
      </c>
      <c r="G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  <c r="J4">
        <v>84</v>
      </c>
      <c r="K4" t="s">
        <v>948</v>
      </c>
      <c r="L4" s="107">
        <v>0.7</v>
      </c>
    </row>
    <row r="5" spans="1:12" x14ac:dyDescent="0.35">
      <c r="A5" s="93">
        <f>IFERROR(VLOOKUP(B5,Pobočky!$A$1:$C$45,3,FALSE)," ")</f>
        <v>11</v>
      </c>
      <c r="B5" s="93" t="s">
        <v>62</v>
      </c>
      <c r="C5" s="93" t="str">
        <f>IFERROR(VLOOKUP(B5,Pobočky!$A$1:$C$45,2,FALSE)," ")</f>
        <v>Severovýchod</v>
      </c>
      <c r="D5" t="s">
        <v>949</v>
      </c>
      <c r="E5" t="s">
        <v>14</v>
      </c>
      <c r="F5" t="s">
        <v>130</v>
      </c>
      <c r="G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188</v>
      </c>
      <c r="H5">
        <v>4</v>
      </c>
      <c r="I5">
        <v>4.5</v>
      </c>
      <c r="J5">
        <v>84</v>
      </c>
      <c r="L5" s="107">
        <v>0.7</v>
      </c>
    </row>
    <row r="6" spans="1:12" x14ac:dyDescent="0.35">
      <c r="A6" s="93">
        <f>IFERROR(VLOOKUP(B6,Pobočky!$A$1:$C$45,3,FALSE)," ")</f>
        <v>11</v>
      </c>
      <c r="B6" s="93" t="s">
        <v>62</v>
      </c>
      <c r="C6" s="93" t="str">
        <f>IFERROR(VLOOKUP(B6,Pobočky!$A$1:$C$45,2,FALSE)," ")</f>
        <v>Severovýchod</v>
      </c>
      <c r="D6" t="s">
        <v>949</v>
      </c>
      <c r="E6" t="s">
        <v>14</v>
      </c>
      <c r="F6" t="s">
        <v>193</v>
      </c>
      <c r="G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78</v>
      </c>
      <c r="H6">
        <v>3</v>
      </c>
      <c r="I6">
        <v>3</v>
      </c>
      <c r="J6">
        <v>84</v>
      </c>
      <c r="L6" s="107">
        <v>0.7</v>
      </c>
    </row>
    <row r="7" spans="1:12" x14ac:dyDescent="0.35">
      <c r="A7" s="93">
        <f>IFERROR(VLOOKUP(B7,Pobočky!$A$1:$C$45,3,FALSE)," ")</f>
        <v>11</v>
      </c>
      <c r="B7" s="93" t="s">
        <v>62</v>
      </c>
      <c r="C7" s="93" t="str">
        <f>IFERROR(VLOOKUP(B7,Pobočky!$A$1:$C$45,2,FALSE)," ")</f>
        <v>Severovýchod</v>
      </c>
      <c r="D7" t="s">
        <v>949</v>
      </c>
      <c r="E7" t="s">
        <v>14</v>
      </c>
      <c r="F7" t="s">
        <v>192</v>
      </c>
      <c r="G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13</v>
      </c>
      <c r="H7">
        <v>0.5</v>
      </c>
      <c r="I7">
        <v>0.5</v>
      </c>
      <c r="J7">
        <v>84</v>
      </c>
      <c r="L7" s="107">
        <v>0.7</v>
      </c>
    </row>
    <row r="8" spans="1:12" x14ac:dyDescent="0.35">
      <c r="A8" s="93">
        <f>IFERROR(VLOOKUP(B8,Pobočky!$A$1:$C$45,3,FALSE)," ")</f>
        <v>11</v>
      </c>
      <c r="B8" s="93" t="s">
        <v>62</v>
      </c>
      <c r="C8" s="93" t="str">
        <f>IFERROR(VLOOKUP(B8,Pobočky!$A$1:$C$45,2,FALSE)," ")</f>
        <v>Severovýchod</v>
      </c>
      <c r="D8" t="s">
        <v>949</v>
      </c>
      <c r="E8" t="s">
        <v>14</v>
      </c>
      <c r="F8" t="s">
        <v>130</v>
      </c>
      <c r="G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470</v>
      </c>
      <c r="H8">
        <v>10</v>
      </c>
      <c r="I8">
        <v>10</v>
      </c>
      <c r="J8">
        <v>84</v>
      </c>
      <c r="K8" t="s">
        <v>184</v>
      </c>
      <c r="L8" s="107">
        <v>0.7</v>
      </c>
    </row>
    <row r="9" spans="1:12" x14ac:dyDescent="0.35">
      <c r="A9" s="93">
        <f>IFERROR(VLOOKUP(B9,Pobočky!$A$1:$C$45,3,FALSE)," ")</f>
        <v>11</v>
      </c>
      <c r="B9" s="93" t="s">
        <v>62</v>
      </c>
      <c r="C9" s="93" t="str">
        <f>IFERROR(VLOOKUP(B9,Pobočky!$A$1:$C$45,2,FALSE)," ")</f>
        <v>Severovýchod</v>
      </c>
      <c r="D9" t="s">
        <v>949</v>
      </c>
      <c r="E9" t="s">
        <v>14</v>
      </c>
      <c r="F9" t="s">
        <v>130</v>
      </c>
      <c r="G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141</v>
      </c>
      <c r="H9">
        <v>3</v>
      </c>
      <c r="I9">
        <v>3</v>
      </c>
      <c r="J9">
        <v>84</v>
      </c>
      <c r="K9" t="s">
        <v>182</v>
      </c>
      <c r="L9" s="107">
        <v>0.7</v>
      </c>
    </row>
    <row r="10" spans="1:12" x14ac:dyDescent="0.35">
      <c r="A10" s="93">
        <f>IFERROR(VLOOKUP(B10,Pobočky!$A$1:$C$45,3,FALSE)," ")</f>
        <v>11</v>
      </c>
      <c r="B10" s="93" t="s">
        <v>62</v>
      </c>
      <c r="C10" s="93" t="str">
        <f>IFERROR(VLOOKUP(B10,Pobočky!$A$1:$C$45,2,FALSE)," ")</f>
        <v>Severovýchod</v>
      </c>
      <c r="D10" t="s">
        <v>949</v>
      </c>
      <c r="E10" t="s">
        <v>14</v>
      </c>
      <c r="F10" t="s">
        <v>261</v>
      </c>
      <c r="G1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101</v>
      </c>
      <c r="H10">
        <v>2</v>
      </c>
      <c r="I10">
        <v>2</v>
      </c>
      <c r="J10">
        <v>84</v>
      </c>
      <c r="L10" s="107">
        <v>0.7</v>
      </c>
    </row>
    <row r="11" spans="1:12" x14ac:dyDescent="0.35">
      <c r="A11" s="93">
        <f>IFERROR(VLOOKUP(B11,Pobočky!$A$1:$C$45,3,FALSE)," ")</f>
        <v>11</v>
      </c>
      <c r="B11" s="93" t="s">
        <v>62</v>
      </c>
      <c r="C11" s="93" t="str">
        <f>IFERROR(VLOOKUP(B11,Pobočky!$A$1:$C$45,2,FALSE)," ")</f>
        <v>Severovýchod</v>
      </c>
      <c r="D11" t="s">
        <v>949</v>
      </c>
      <c r="E11" t="s">
        <v>28</v>
      </c>
      <c r="F11" t="s">
        <v>140</v>
      </c>
      <c r="G1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52</v>
      </c>
      <c r="H11">
        <v>1</v>
      </c>
      <c r="I11">
        <v>0.5</v>
      </c>
      <c r="J11">
        <v>84</v>
      </c>
      <c r="L11" s="112">
        <v>0.6</v>
      </c>
    </row>
    <row r="12" spans="1:12" x14ac:dyDescent="0.35">
      <c r="A12" s="93">
        <f>IFERROR(VLOOKUP(B12,Pobočky!$A$1:$C$45,3,FALSE)," ")</f>
        <v>11</v>
      </c>
      <c r="B12" s="93" t="s">
        <v>62</v>
      </c>
      <c r="C12" s="93" t="str">
        <f>IFERROR(VLOOKUP(B12,Pobočky!$A$1:$C$45,2,FALSE)," ")</f>
        <v>Severovýchod</v>
      </c>
      <c r="D12" t="s">
        <v>949</v>
      </c>
      <c r="E12" t="s">
        <v>28</v>
      </c>
      <c r="F12" t="s">
        <v>143</v>
      </c>
      <c r="G1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48</v>
      </c>
      <c r="H12">
        <v>1.5</v>
      </c>
      <c r="I12">
        <v>1</v>
      </c>
      <c r="J12">
        <v>84</v>
      </c>
      <c r="L12" s="112">
        <v>0.6</v>
      </c>
    </row>
    <row r="13" spans="1:12" x14ac:dyDescent="0.35">
      <c r="A13" s="93">
        <f>IFERROR(VLOOKUP(B13,Pobočky!$A$1:$C$45,3,FALSE)," ")</f>
        <v>11</v>
      </c>
      <c r="B13" s="93" t="s">
        <v>62</v>
      </c>
      <c r="C13" s="93" t="str">
        <f>IFERROR(VLOOKUP(B13,Pobočky!$A$1:$C$45,2,FALSE)," ")</f>
        <v>Severovýchod</v>
      </c>
      <c r="D13" t="s">
        <v>949</v>
      </c>
      <c r="E13" t="s">
        <v>28</v>
      </c>
      <c r="F13" t="s">
        <v>146</v>
      </c>
      <c r="G1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23</v>
      </c>
      <c r="H13">
        <v>0.5</v>
      </c>
      <c r="I13">
        <v>0.3</v>
      </c>
      <c r="J13">
        <v>84</v>
      </c>
      <c r="L13" s="112">
        <v>0.6</v>
      </c>
    </row>
    <row r="14" spans="1:12" x14ac:dyDescent="0.35">
      <c r="A14" s="93">
        <f>IFERROR(VLOOKUP(B14,Pobočky!$A$1:$C$45,3,FALSE)," ")</f>
        <v>11</v>
      </c>
      <c r="B14" s="93" t="s">
        <v>62</v>
      </c>
      <c r="C14" s="93" t="str">
        <f>IFERROR(VLOOKUP(B14,Pobočky!$A$1:$C$45,2,FALSE)," ")</f>
        <v>Severovýchod</v>
      </c>
      <c r="D14" t="s">
        <v>949</v>
      </c>
      <c r="E14" t="s">
        <v>28</v>
      </c>
      <c r="F14" t="s">
        <v>149</v>
      </c>
      <c r="G1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  <c r="I14">
        <v>0.3</v>
      </c>
      <c r="J14">
        <v>84</v>
      </c>
      <c r="K14" t="s">
        <v>386</v>
      </c>
      <c r="L14" s="112">
        <v>0.6</v>
      </c>
    </row>
    <row r="15" spans="1:12" x14ac:dyDescent="0.35">
      <c r="A15" s="93">
        <f>IFERROR(VLOOKUP(B15,Pobočky!$A$1:$C$45,3,FALSE)," ")</f>
        <v>11</v>
      </c>
      <c r="B15" s="93" t="s">
        <v>62</v>
      </c>
      <c r="C15" s="93" t="str">
        <f>IFERROR(VLOOKUP(B15,Pobočky!$A$1:$C$45,2,FALSE)," ")</f>
        <v>Severovýchod</v>
      </c>
      <c r="D15" t="s">
        <v>949</v>
      </c>
      <c r="E15" t="s">
        <v>28</v>
      </c>
      <c r="F15" t="s">
        <v>155</v>
      </c>
      <c r="G1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86</v>
      </c>
      <c r="H15">
        <v>2</v>
      </c>
      <c r="I15">
        <v>1.75</v>
      </c>
      <c r="J15">
        <v>84</v>
      </c>
      <c r="L15" s="112">
        <v>0.6</v>
      </c>
    </row>
    <row r="16" spans="1:12" x14ac:dyDescent="0.35">
      <c r="A16" s="93">
        <f>IFERROR(VLOOKUP(B16,Pobočky!$A$1:$C$45,3,FALSE)," ")</f>
        <v>11</v>
      </c>
      <c r="B16" s="93" t="s">
        <v>62</v>
      </c>
      <c r="C16" s="93" t="str">
        <f>IFERROR(VLOOKUP(B16,Pobočky!$A$1:$C$45,2,FALSE)," ")</f>
        <v>Severovýchod</v>
      </c>
      <c r="D16" t="s">
        <v>949</v>
      </c>
      <c r="E16" t="s">
        <v>28</v>
      </c>
      <c r="F16" t="s">
        <v>158</v>
      </c>
      <c r="G1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39</v>
      </c>
      <c r="H16">
        <v>1</v>
      </c>
      <c r="I16">
        <v>0.5</v>
      </c>
      <c r="J16">
        <v>84</v>
      </c>
      <c r="L16" s="112">
        <v>0.6</v>
      </c>
    </row>
    <row r="17" spans="1:12" x14ac:dyDescent="0.35">
      <c r="A17" s="93">
        <f>IFERROR(VLOOKUP(B17,Pobočky!$A$1:$C$45,3,FALSE)," ")</f>
        <v>11</v>
      </c>
      <c r="B17" s="93" t="s">
        <v>62</v>
      </c>
      <c r="C17" s="93" t="str">
        <f>IFERROR(VLOOKUP(B17,Pobočky!$A$1:$C$45,2,FALSE)," ")</f>
        <v>Severovýchod</v>
      </c>
      <c r="D17" t="s">
        <v>949</v>
      </c>
      <c r="E17" t="s">
        <v>28</v>
      </c>
      <c r="F17" t="s">
        <v>160</v>
      </c>
      <c r="G1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35</v>
      </c>
      <c r="H17">
        <v>0.7</v>
      </c>
      <c r="I17">
        <v>1</v>
      </c>
      <c r="J17">
        <v>84</v>
      </c>
      <c r="L17" s="112">
        <v>0.6</v>
      </c>
    </row>
    <row r="18" spans="1:12" x14ac:dyDescent="0.35">
      <c r="A18" s="93">
        <f>IFERROR(VLOOKUP(B18,Pobočky!$A$1:$C$45,3,FALSE)," ")</f>
        <v>11</v>
      </c>
      <c r="B18" s="93" t="s">
        <v>62</v>
      </c>
      <c r="C18" s="93" t="str">
        <f>IFERROR(VLOOKUP(B18,Pobočky!$A$1:$C$45,2,FALSE)," ")</f>
        <v>Severovýchod</v>
      </c>
      <c r="D18" t="s">
        <v>949</v>
      </c>
      <c r="E18" t="s">
        <v>28</v>
      </c>
      <c r="F18" t="s">
        <v>166</v>
      </c>
      <c r="G1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14</v>
      </c>
      <c r="H18">
        <v>0.3</v>
      </c>
      <c r="I18">
        <v>0.3</v>
      </c>
      <c r="J18">
        <v>84</v>
      </c>
      <c r="L18" s="112">
        <v>0.6</v>
      </c>
    </row>
    <row r="19" spans="1:12" x14ac:dyDescent="0.35">
      <c r="A19" s="93">
        <f>IFERROR(VLOOKUP(B19,Pobočky!$A$1:$C$45,3,FALSE)," ")</f>
        <v>11</v>
      </c>
      <c r="B19" s="93" t="s">
        <v>62</v>
      </c>
      <c r="C19" s="93" t="str">
        <f>IFERROR(VLOOKUP(B19,Pobočky!$A$1:$C$45,2,FALSE)," ")</f>
        <v>Severovýchod</v>
      </c>
      <c r="D19" t="s">
        <v>949</v>
      </c>
      <c r="E19" t="s">
        <v>28</v>
      </c>
      <c r="F19" t="s">
        <v>169</v>
      </c>
      <c r="G1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19</v>
      </c>
      <c r="H19">
        <v>0.5</v>
      </c>
      <c r="I19">
        <v>0.3</v>
      </c>
      <c r="J19">
        <v>84</v>
      </c>
      <c r="L19" s="112">
        <v>0.6</v>
      </c>
    </row>
    <row r="20" spans="1:12" x14ac:dyDescent="0.35">
      <c r="A20" s="93">
        <f>IFERROR(VLOOKUP(B20,Pobočky!$A$1:$C$45,3,FALSE)," ")</f>
        <v>11</v>
      </c>
      <c r="B20" s="93" t="s">
        <v>62</v>
      </c>
      <c r="C20" s="93" t="str">
        <f>IFERROR(VLOOKUP(B20,Pobočky!$A$1:$C$45,2,FALSE)," ")</f>
        <v>Severovýchod</v>
      </c>
      <c r="D20" t="s">
        <v>949</v>
      </c>
      <c r="E20" t="s">
        <v>28</v>
      </c>
      <c r="F20" t="s">
        <v>170</v>
      </c>
      <c r="G2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15</v>
      </c>
      <c r="H20">
        <v>0.3</v>
      </c>
      <c r="I20">
        <v>0.3</v>
      </c>
      <c r="J20">
        <v>84</v>
      </c>
      <c r="L20" s="112">
        <v>0.6</v>
      </c>
    </row>
    <row r="21" spans="1:12" x14ac:dyDescent="0.35">
      <c r="A21" s="93">
        <f>IFERROR(VLOOKUP(B21,Pobočky!$A$1:$C$45,3,FALSE)," ")</f>
        <v>11</v>
      </c>
      <c r="B21" s="93" t="s">
        <v>62</v>
      </c>
      <c r="C21" s="93" t="str">
        <f>IFERROR(VLOOKUP(B21,Pobočky!$A$1:$C$45,2,FALSE)," ")</f>
        <v>Severovýchod</v>
      </c>
      <c r="D21" t="s">
        <v>949</v>
      </c>
      <c r="E21" t="s">
        <v>28</v>
      </c>
      <c r="F21" t="s">
        <v>172</v>
      </c>
      <c r="G2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58</v>
      </c>
      <c r="H21">
        <v>1.5</v>
      </c>
      <c r="I21">
        <v>1.5</v>
      </c>
      <c r="J21">
        <v>84</v>
      </c>
      <c r="L21" s="112">
        <v>0.6</v>
      </c>
    </row>
    <row r="22" spans="1:12" x14ac:dyDescent="0.35">
      <c r="A22" s="93">
        <f>IFERROR(VLOOKUP(B22,Pobočky!$A$1:$C$45,3,FALSE)," ")</f>
        <v>11</v>
      </c>
      <c r="B22" s="93" t="s">
        <v>62</v>
      </c>
      <c r="C22" s="93" t="str">
        <f>IFERROR(VLOOKUP(B22,Pobočky!$A$1:$C$45,2,FALSE)," ")</f>
        <v>Severovýchod</v>
      </c>
      <c r="D22" t="s">
        <v>949</v>
      </c>
      <c r="E22" t="s">
        <v>28</v>
      </c>
      <c r="F22" t="s">
        <v>175</v>
      </c>
      <c r="G2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24</v>
      </c>
      <c r="H22">
        <v>0.5</v>
      </c>
      <c r="I22">
        <v>0.3</v>
      </c>
      <c r="J22">
        <v>84</v>
      </c>
      <c r="L22" s="112">
        <v>0.6</v>
      </c>
    </row>
    <row r="23" spans="1:12" x14ac:dyDescent="0.35">
      <c r="A23" s="105">
        <f>IFERROR(VLOOKUP(B23,Pobočky!$A$1:$C$45,3,FALSE)," ")</f>
        <v>11</v>
      </c>
      <c r="B23" s="93" t="s">
        <v>62</v>
      </c>
      <c r="C23" s="105" t="str">
        <f>IFERROR(VLOOKUP(B23,Pobočky!$A$1:$C$45,2,FALSE)," ")</f>
        <v>Severovýchod</v>
      </c>
      <c r="D23" t="s">
        <v>949</v>
      </c>
      <c r="E23" t="s">
        <v>28</v>
      </c>
      <c r="F23" t="s">
        <v>176</v>
      </c>
      <c r="G2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17</v>
      </c>
      <c r="H23">
        <v>0.3</v>
      </c>
      <c r="I23">
        <v>0.3</v>
      </c>
      <c r="J23">
        <v>84</v>
      </c>
      <c r="L23" s="112">
        <v>0.6</v>
      </c>
    </row>
    <row r="24" spans="1:12" x14ac:dyDescent="0.35">
      <c r="A24" s="93">
        <f>IFERROR(VLOOKUP(B24,Pobočky!$A$1:$C$45,3,FALSE)," ")</f>
        <v>11</v>
      </c>
      <c r="B24" s="93" t="s">
        <v>62</v>
      </c>
      <c r="C24" s="93" t="str">
        <f>IFERROR(VLOOKUP(B24,Pobočky!$A$1:$C$45,2,FALSE)," ")</f>
        <v>Severovýchod</v>
      </c>
      <c r="D24" t="s">
        <v>950</v>
      </c>
      <c r="E24" t="s">
        <v>20</v>
      </c>
      <c r="F24" t="s">
        <v>130</v>
      </c>
      <c r="G2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1411</v>
      </c>
      <c r="H24">
        <v>30</v>
      </c>
      <c r="I24">
        <v>29</v>
      </c>
      <c r="J24">
        <v>84</v>
      </c>
      <c r="L24" s="112">
        <v>0.7</v>
      </c>
    </row>
    <row r="25" spans="1:12" x14ac:dyDescent="0.35">
      <c r="A25" s="93">
        <f>IFERROR(VLOOKUP(B25,Pobočky!$A$1:$C$45,3,FALSE)," ")</f>
        <v>11</v>
      </c>
      <c r="B25" s="93" t="s">
        <v>62</v>
      </c>
      <c r="C25" s="93" t="str">
        <f>IFERROR(VLOOKUP(B25,Pobočky!$A$1:$C$45,2,FALSE)," ")</f>
        <v>Severovýchod</v>
      </c>
      <c r="D25" t="s">
        <v>950</v>
      </c>
      <c r="E25" t="s">
        <v>20</v>
      </c>
      <c r="F25" t="s">
        <v>183</v>
      </c>
      <c r="G2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242</v>
      </c>
      <c r="H25">
        <v>9</v>
      </c>
      <c r="I25">
        <v>9</v>
      </c>
      <c r="J25">
        <v>84</v>
      </c>
      <c r="L25" s="112">
        <v>0.7</v>
      </c>
    </row>
    <row r="26" spans="1:12" x14ac:dyDescent="0.35">
      <c r="A26" s="93">
        <f>IFERROR(VLOOKUP(B26,Pobočky!$A$1:$C$45,3,FALSE)," ")</f>
        <v>11</v>
      </c>
      <c r="B26" s="93" t="s">
        <v>62</v>
      </c>
      <c r="C26" s="93" t="str">
        <f>IFERROR(VLOOKUP(B26,Pobočky!$A$1:$C$45,2,FALSE)," ")</f>
        <v>Severovýchod</v>
      </c>
      <c r="D26" t="s">
        <v>950</v>
      </c>
      <c r="E26" t="s">
        <v>20</v>
      </c>
      <c r="F26" t="s">
        <v>181</v>
      </c>
      <c r="G2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227</v>
      </c>
      <c r="H26">
        <v>9</v>
      </c>
      <c r="I26">
        <v>9</v>
      </c>
      <c r="J26">
        <v>84</v>
      </c>
      <c r="L26" s="112">
        <v>0.7</v>
      </c>
    </row>
    <row r="27" spans="1:12" x14ac:dyDescent="0.35">
      <c r="A27" s="93">
        <f>IFERROR(VLOOKUP(B27,Pobočky!$A$1:$C$45,3,FALSE)," ")</f>
        <v>11</v>
      </c>
      <c r="B27" s="93" t="s">
        <v>62</v>
      </c>
      <c r="C27" s="93" t="str">
        <f>IFERROR(VLOOKUP(B27,Pobočky!$A$1:$C$45,2,FALSE)," ")</f>
        <v>Severovýchod</v>
      </c>
      <c r="D27" t="s">
        <v>950</v>
      </c>
      <c r="E27" t="s">
        <v>20</v>
      </c>
      <c r="F27" t="s">
        <v>180</v>
      </c>
      <c r="G2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151</v>
      </c>
      <c r="H27">
        <v>6</v>
      </c>
      <c r="I27">
        <v>6</v>
      </c>
      <c r="J27">
        <v>84</v>
      </c>
      <c r="L27" s="112">
        <v>0.7</v>
      </c>
    </row>
    <row r="28" spans="1:12" x14ac:dyDescent="0.35">
      <c r="A28" s="93">
        <f>IFERROR(VLOOKUP(B28,Pobočky!$A$1:$C$45,3,FALSE)," ")</f>
        <v>11</v>
      </c>
      <c r="B28" s="93" t="s">
        <v>62</v>
      </c>
      <c r="C28" s="93" t="str">
        <f>IFERROR(VLOOKUP(B28,Pobočky!$A$1:$C$45,2,FALSE)," ")</f>
        <v>Severovýchod</v>
      </c>
      <c r="D28" t="s">
        <v>950</v>
      </c>
      <c r="E28" t="s">
        <v>20</v>
      </c>
      <c r="F28" t="s">
        <v>192</v>
      </c>
      <c r="G2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81</v>
      </c>
      <c r="H28">
        <v>3</v>
      </c>
      <c r="I28">
        <v>3</v>
      </c>
      <c r="J28">
        <v>84</v>
      </c>
      <c r="L28" s="112">
        <v>0.7</v>
      </c>
    </row>
    <row r="29" spans="1:12" x14ac:dyDescent="0.35">
      <c r="A29" s="93">
        <f>IFERROR(VLOOKUP(B29,Pobočky!$A$1:$C$45,3,FALSE)," ")</f>
        <v>11</v>
      </c>
      <c r="B29" s="93" t="s">
        <v>62</v>
      </c>
      <c r="C29" s="93" t="str">
        <f>IFERROR(VLOOKUP(B29,Pobočky!$A$1:$C$45,2,FALSE)," ")</f>
        <v>Severovýchod</v>
      </c>
      <c r="D29" t="s">
        <v>950</v>
      </c>
      <c r="E29" t="s">
        <v>20</v>
      </c>
      <c r="F29" t="s">
        <v>193</v>
      </c>
      <c r="G2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156</v>
      </c>
      <c r="H29">
        <v>6</v>
      </c>
      <c r="I29">
        <v>6</v>
      </c>
      <c r="J29">
        <v>84</v>
      </c>
      <c r="L29" s="112">
        <v>0.7</v>
      </c>
    </row>
    <row r="30" spans="1:12" x14ac:dyDescent="0.35">
      <c r="A30" s="93">
        <f>IFERROR(VLOOKUP(B30,Pobočky!$A$1:$C$45,3,FALSE)," ")</f>
        <v>11</v>
      </c>
      <c r="B30" s="93" t="s">
        <v>62</v>
      </c>
      <c r="C30" s="93" t="str">
        <f>IFERROR(VLOOKUP(B30,Pobočky!$A$1:$C$45,2,FALSE)," ")</f>
        <v>Severovýchod</v>
      </c>
      <c r="D30" t="s">
        <v>950</v>
      </c>
      <c r="E30" t="s">
        <v>20</v>
      </c>
      <c r="F30" t="s">
        <v>261</v>
      </c>
      <c r="G3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15</v>
      </c>
      <c r="H30">
        <v>0.3</v>
      </c>
      <c r="I30">
        <v>0.2</v>
      </c>
      <c r="J30">
        <v>84</v>
      </c>
      <c r="L30" s="112">
        <v>0.7</v>
      </c>
    </row>
    <row r="31" spans="1:12" x14ac:dyDescent="0.35">
      <c r="A31" s="93">
        <f>IFERROR(VLOOKUP(B31,Pobočky!$A$1:$C$45,3,FALSE)," ")</f>
        <v>11</v>
      </c>
      <c r="B31" s="93" t="s">
        <v>62</v>
      </c>
      <c r="C31" s="93" t="str">
        <f>IFERROR(VLOOKUP(B31,Pobočky!$A$1:$C$45,2,FALSE)," ")</f>
        <v>Severovýchod</v>
      </c>
      <c r="D31" t="s">
        <v>950</v>
      </c>
      <c r="E31" t="s">
        <v>20</v>
      </c>
      <c r="F31" t="s">
        <v>261</v>
      </c>
      <c r="G3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35</v>
      </c>
      <c r="H31">
        <v>0.7</v>
      </c>
      <c r="I31">
        <v>0.5</v>
      </c>
      <c r="J31">
        <v>84</v>
      </c>
      <c r="L31" s="112">
        <v>0.7</v>
      </c>
    </row>
    <row r="32" spans="1:12" x14ac:dyDescent="0.35">
      <c r="A32" s="93">
        <f>IFERROR(VLOOKUP(B32,Pobočky!$A$1:$C$45,3,FALSE)," ")</f>
        <v>11</v>
      </c>
      <c r="B32" s="93" t="s">
        <v>62</v>
      </c>
      <c r="C32" s="93" t="str">
        <f>IFERROR(VLOOKUP(B32,Pobočky!$A$1:$C$45,2,FALSE)," ")</f>
        <v>Severovýchod</v>
      </c>
      <c r="D32" t="s">
        <v>950</v>
      </c>
      <c r="E32" t="s">
        <v>20</v>
      </c>
      <c r="F32" t="s">
        <v>97</v>
      </c>
      <c r="G3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91</v>
      </c>
      <c r="H32">
        <v>3</v>
      </c>
      <c r="I32">
        <v>4</v>
      </c>
      <c r="J32">
        <v>84</v>
      </c>
      <c r="K32" t="s">
        <v>951</v>
      </c>
      <c r="L32" s="112">
        <v>0.7</v>
      </c>
    </row>
    <row r="33" spans="1:12" x14ac:dyDescent="0.35">
      <c r="A33" s="93">
        <f>IFERROR(VLOOKUP(B33,Pobočky!$A$1:$C$45,3,FALSE)," ")</f>
        <v>11</v>
      </c>
      <c r="B33" s="93" t="s">
        <v>62</v>
      </c>
      <c r="C33" s="93" t="str">
        <f>IFERROR(VLOOKUP(B33,Pobočky!$A$1:$C$45,2,FALSE)," ")</f>
        <v>Severovýchod</v>
      </c>
      <c r="D33" t="s">
        <v>950</v>
      </c>
      <c r="E33" t="s">
        <v>22</v>
      </c>
      <c r="F33" t="s">
        <v>140</v>
      </c>
      <c r="G3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  <c r="J33">
        <v>84</v>
      </c>
      <c r="K33" t="s">
        <v>952</v>
      </c>
      <c r="L33" s="112">
        <v>0.7</v>
      </c>
    </row>
    <row r="34" spans="1:12" x14ac:dyDescent="0.35">
      <c r="A34" s="93">
        <f>IFERROR(VLOOKUP(B34,Pobočky!$A$1:$C$45,3,FALSE)," ")</f>
        <v>11</v>
      </c>
      <c r="B34" s="93" t="s">
        <v>62</v>
      </c>
      <c r="C34" s="93" t="str">
        <f>IFERROR(VLOOKUP(B34,Pobočky!$A$1:$C$45,2,FALSE)," ")</f>
        <v>Severovýchod</v>
      </c>
      <c r="D34" t="s">
        <v>950</v>
      </c>
      <c r="E34" t="s">
        <v>22</v>
      </c>
      <c r="F34" t="s">
        <v>143</v>
      </c>
      <c r="G3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64</v>
      </c>
      <c r="H34">
        <v>2</v>
      </c>
      <c r="I34">
        <v>2</v>
      </c>
      <c r="J34">
        <v>84</v>
      </c>
      <c r="L34" s="112">
        <v>0.7</v>
      </c>
    </row>
    <row r="35" spans="1:12" x14ac:dyDescent="0.35">
      <c r="A35" s="93">
        <f>IFERROR(VLOOKUP(B35,Pobočky!$A$1:$C$45,3,FALSE)," ")</f>
        <v>11</v>
      </c>
      <c r="B35" s="93" t="s">
        <v>62</v>
      </c>
      <c r="C35" s="93" t="str">
        <f>IFERROR(VLOOKUP(B35,Pobočky!$A$1:$C$45,2,FALSE)," ")</f>
        <v>Severovýchod</v>
      </c>
      <c r="D35" t="s">
        <v>950</v>
      </c>
      <c r="E35" t="s">
        <v>22</v>
      </c>
      <c r="F35" t="s">
        <v>146</v>
      </c>
      <c r="G3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116</v>
      </c>
      <c r="H35">
        <v>2.5</v>
      </c>
      <c r="I35">
        <v>2</v>
      </c>
      <c r="J35">
        <v>84</v>
      </c>
      <c r="L35" s="112">
        <v>0.7</v>
      </c>
    </row>
    <row r="36" spans="1:12" x14ac:dyDescent="0.35">
      <c r="A36" s="93">
        <f>IFERROR(VLOOKUP(B36,Pobočky!$A$1:$C$45,3,FALSE)," ")</f>
        <v>11</v>
      </c>
      <c r="B36" s="93" t="s">
        <v>62</v>
      </c>
      <c r="C36" s="93" t="str">
        <f>IFERROR(VLOOKUP(B36,Pobočky!$A$1:$C$45,2,FALSE)," ")</f>
        <v>Severovýchod</v>
      </c>
      <c r="D36" t="s">
        <v>950</v>
      </c>
      <c r="E36" t="s">
        <v>22</v>
      </c>
      <c r="F36" t="s">
        <v>149</v>
      </c>
      <c r="G3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106</v>
      </c>
      <c r="H36">
        <v>3</v>
      </c>
      <c r="I36">
        <v>3</v>
      </c>
      <c r="J36">
        <v>84</v>
      </c>
      <c r="L36" s="112">
        <v>0.7</v>
      </c>
    </row>
    <row r="37" spans="1:12" x14ac:dyDescent="0.35">
      <c r="A37" s="93">
        <f>IFERROR(VLOOKUP(B37,Pobočky!$A$1:$C$45,3,FALSE)," ")</f>
        <v>11</v>
      </c>
      <c r="B37" s="93" t="s">
        <v>62</v>
      </c>
      <c r="C37" s="93" t="str">
        <f>IFERROR(VLOOKUP(B37,Pobočky!$A$1:$C$45,2,FALSE)," ")</f>
        <v>Severovýchod</v>
      </c>
      <c r="D37" t="s">
        <v>950</v>
      </c>
      <c r="E37" t="s">
        <v>22</v>
      </c>
      <c r="F37" t="s">
        <v>155</v>
      </c>
      <c r="G3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86</v>
      </c>
      <c r="H37">
        <v>2</v>
      </c>
      <c r="I37">
        <v>2</v>
      </c>
      <c r="J37">
        <v>84</v>
      </c>
      <c r="L37" s="112">
        <v>0.7</v>
      </c>
    </row>
    <row r="38" spans="1:12" x14ac:dyDescent="0.35">
      <c r="A38" s="93">
        <f>IFERROR(VLOOKUP(B38,Pobočky!$A$1:$C$45,3,FALSE)," ")</f>
        <v>11</v>
      </c>
      <c r="B38" s="93" t="s">
        <v>62</v>
      </c>
      <c r="C38" s="93" t="str">
        <f>IFERROR(VLOOKUP(B38,Pobočky!$A$1:$C$45,2,FALSE)," ")</f>
        <v>Severovýchod</v>
      </c>
      <c r="D38" t="s">
        <v>950</v>
      </c>
      <c r="E38" t="s">
        <v>22</v>
      </c>
      <c r="F38" t="s">
        <v>158</v>
      </c>
      <c r="G3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99</v>
      </c>
      <c r="H38">
        <v>2.5</v>
      </c>
      <c r="I38">
        <v>2.5</v>
      </c>
      <c r="J38">
        <v>84</v>
      </c>
      <c r="L38" s="112">
        <v>0.7</v>
      </c>
    </row>
    <row r="39" spans="1:12" x14ac:dyDescent="0.35">
      <c r="A39" s="93">
        <f>IFERROR(VLOOKUP(B39,Pobočky!$A$1:$C$45,3,FALSE)," ")</f>
        <v>11</v>
      </c>
      <c r="B39" s="93" t="s">
        <v>62</v>
      </c>
      <c r="C39" s="93" t="str">
        <f>IFERROR(VLOOKUP(B39,Pobočky!$A$1:$C$45,2,FALSE)," ")</f>
        <v>Severovýchod</v>
      </c>
      <c r="D39" t="s">
        <v>950</v>
      </c>
      <c r="E39" t="s">
        <v>22</v>
      </c>
      <c r="F39" t="s">
        <v>160</v>
      </c>
      <c r="G3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50</v>
      </c>
      <c r="H39">
        <v>1</v>
      </c>
      <c r="I39">
        <v>1</v>
      </c>
      <c r="J39">
        <v>84</v>
      </c>
      <c r="L39" s="112">
        <v>0.7</v>
      </c>
    </row>
    <row r="40" spans="1:12" x14ac:dyDescent="0.35">
      <c r="A40" s="93">
        <f>IFERROR(VLOOKUP(B40,Pobočky!$A$1:$C$45,3,FALSE)," ")</f>
        <v>11</v>
      </c>
      <c r="B40" s="93" t="s">
        <v>62</v>
      </c>
      <c r="C40" s="93" t="str">
        <f>IFERROR(VLOOKUP(B40,Pobočky!$A$1:$C$45,2,FALSE)," ")</f>
        <v>Severovýchod</v>
      </c>
      <c r="D40" t="s">
        <v>950</v>
      </c>
      <c r="E40" t="s">
        <v>22</v>
      </c>
      <c r="F40" t="s">
        <v>163</v>
      </c>
      <c r="G4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9</v>
      </c>
      <c r="H40">
        <v>0.2</v>
      </c>
      <c r="I40">
        <v>0.2</v>
      </c>
      <c r="J40">
        <v>84</v>
      </c>
      <c r="L40" s="112">
        <v>0.7</v>
      </c>
    </row>
    <row r="41" spans="1:12" x14ac:dyDescent="0.35">
      <c r="A41" s="93">
        <f>IFERROR(VLOOKUP(B41,Pobočky!$A$1:$C$45,3,FALSE)," ")</f>
        <v>11</v>
      </c>
      <c r="B41" s="93" t="s">
        <v>62</v>
      </c>
      <c r="C41" s="93" t="str">
        <f>IFERROR(VLOOKUP(B41,Pobočky!$A$1:$C$45,2,FALSE)," ")</f>
        <v>Severovýchod</v>
      </c>
      <c r="D41" t="s">
        <v>950</v>
      </c>
      <c r="E41" t="s">
        <v>22</v>
      </c>
      <c r="F41" t="s">
        <v>166</v>
      </c>
      <c r="G4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92</v>
      </c>
      <c r="H41">
        <v>2</v>
      </c>
      <c r="I41">
        <v>2</v>
      </c>
      <c r="J41">
        <v>84</v>
      </c>
      <c r="L41" s="112">
        <v>0.7</v>
      </c>
    </row>
    <row r="42" spans="1:12" x14ac:dyDescent="0.35">
      <c r="A42" s="93">
        <f>IFERROR(VLOOKUP(B42,Pobočky!$A$1:$C$45,3,FALSE)," ")</f>
        <v>11</v>
      </c>
      <c r="B42" s="93" t="s">
        <v>62</v>
      </c>
      <c r="C42" s="93" t="str">
        <f>IFERROR(VLOOKUP(B42,Pobočky!$A$1:$C$45,2,FALSE)," ")</f>
        <v>Severovýchod</v>
      </c>
      <c r="D42" t="s">
        <v>950</v>
      </c>
      <c r="E42" t="s">
        <v>22</v>
      </c>
      <c r="F42" t="s">
        <v>167</v>
      </c>
      <c r="G4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42</v>
      </c>
      <c r="H42">
        <v>1</v>
      </c>
      <c r="I42">
        <v>1</v>
      </c>
      <c r="J42">
        <v>84</v>
      </c>
      <c r="L42" s="112">
        <v>0.7</v>
      </c>
    </row>
    <row r="43" spans="1:12" x14ac:dyDescent="0.35">
      <c r="A43" s="93">
        <f>IFERROR(VLOOKUP(B43,Pobočky!$A$1:$C$45,3,FALSE)," ")</f>
        <v>11</v>
      </c>
      <c r="B43" s="93" t="s">
        <v>62</v>
      </c>
      <c r="C43" s="93" t="str">
        <f>IFERROR(VLOOKUP(B43,Pobočky!$A$1:$C$45,2,FALSE)," ")</f>
        <v>Severovýchod</v>
      </c>
      <c r="D43" t="s">
        <v>950</v>
      </c>
      <c r="E43" t="s">
        <v>22</v>
      </c>
      <c r="F43" t="s">
        <v>169</v>
      </c>
      <c r="G4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58</v>
      </c>
      <c r="H43">
        <v>1.5</v>
      </c>
      <c r="I43">
        <v>1.5</v>
      </c>
      <c r="J43">
        <v>84</v>
      </c>
      <c r="L43" s="112">
        <v>0.7</v>
      </c>
    </row>
    <row r="44" spans="1:12" x14ac:dyDescent="0.35">
      <c r="A44" s="93">
        <f>IFERROR(VLOOKUP(B44,Pobočky!$A$1:$C$45,3,FALSE)," ")</f>
        <v>11</v>
      </c>
      <c r="B44" s="93" t="s">
        <v>62</v>
      </c>
      <c r="C44" s="93" t="str">
        <f>IFERROR(VLOOKUP(B44,Pobočky!$A$1:$C$45,2,FALSE)," ")</f>
        <v>Severovýchod</v>
      </c>
      <c r="D44" t="s">
        <v>950</v>
      </c>
      <c r="E44" t="s">
        <v>22</v>
      </c>
      <c r="F44" t="s">
        <v>170</v>
      </c>
      <c r="G4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50</v>
      </c>
      <c r="H44">
        <v>1</v>
      </c>
      <c r="I44">
        <v>1</v>
      </c>
      <c r="J44">
        <v>84</v>
      </c>
      <c r="L44" s="112">
        <v>0.7</v>
      </c>
    </row>
    <row r="45" spans="1:12" x14ac:dyDescent="0.35">
      <c r="A45" s="93">
        <f>IFERROR(VLOOKUP(B45,Pobočky!$A$1:$C$45,3,FALSE)," ")</f>
        <v>11</v>
      </c>
      <c r="B45" s="93" t="s">
        <v>62</v>
      </c>
      <c r="C45" s="93" t="str">
        <f>IFERROR(VLOOKUP(B45,Pobočky!$A$1:$C$45,2,FALSE)," ")</f>
        <v>Severovýchod</v>
      </c>
      <c r="D45" t="s">
        <v>950</v>
      </c>
      <c r="E45" t="s">
        <v>22</v>
      </c>
      <c r="F45" t="s">
        <v>173</v>
      </c>
      <c r="G4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35</v>
      </c>
      <c r="H45">
        <v>1</v>
      </c>
      <c r="I45">
        <v>0.7</v>
      </c>
      <c r="J45">
        <v>84</v>
      </c>
      <c r="L45" s="112">
        <v>0.7</v>
      </c>
    </row>
    <row r="46" spans="1:12" x14ac:dyDescent="0.35">
      <c r="A46" s="93">
        <f>IFERROR(VLOOKUP(B46,Pobočky!$A$1:$C$45,3,FALSE)," ")</f>
        <v>11</v>
      </c>
      <c r="B46" s="93" t="s">
        <v>62</v>
      </c>
      <c r="C46" s="93" t="str">
        <f>IFERROR(VLOOKUP(B46,Pobočky!$A$1:$C$45,2,FALSE)," ")</f>
        <v>Severovýchod</v>
      </c>
      <c r="D46" t="s">
        <v>950</v>
      </c>
      <c r="E46" t="s">
        <v>22</v>
      </c>
      <c r="F46" t="s">
        <v>174</v>
      </c>
      <c r="G4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33</v>
      </c>
      <c r="H46">
        <v>1</v>
      </c>
      <c r="I46">
        <v>1</v>
      </c>
      <c r="J46">
        <v>84</v>
      </c>
      <c r="L46" s="112">
        <v>0.7</v>
      </c>
    </row>
    <row r="47" spans="1:12" x14ac:dyDescent="0.35">
      <c r="A47" s="93">
        <f>IFERROR(VLOOKUP(B47,Pobočky!$A$1:$C$45,3,FALSE)," ")</f>
        <v>11</v>
      </c>
      <c r="B47" s="93" t="s">
        <v>62</v>
      </c>
      <c r="C47" s="93" t="str">
        <f>IFERROR(VLOOKUP(B47,Pobočky!$A$1:$C$45,2,FALSE)," ")</f>
        <v>Severovýchod</v>
      </c>
      <c r="D47" t="s">
        <v>950</v>
      </c>
      <c r="E47" t="s">
        <v>22</v>
      </c>
      <c r="F47" t="s">
        <v>175</v>
      </c>
      <c r="G4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47</v>
      </c>
      <c r="H47">
        <v>1</v>
      </c>
      <c r="J47">
        <v>84</v>
      </c>
      <c r="K47" t="s">
        <v>953</v>
      </c>
      <c r="L47" s="112">
        <v>0.7</v>
      </c>
    </row>
    <row r="48" spans="1:12" x14ac:dyDescent="0.35">
      <c r="A48" s="93">
        <f>IFERROR(VLOOKUP(B48,Pobočky!$A$1:$C$45,3,FALSE)," ")</f>
        <v>11</v>
      </c>
      <c r="B48" s="93" t="s">
        <v>62</v>
      </c>
      <c r="C48" s="93" t="str">
        <f>IFERROR(VLOOKUP(B48,Pobočky!$A$1:$C$45,2,FALSE)," ")</f>
        <v>Severovýchod</v>
      </c>
      <c r="D48" t="s">
        <v>950</v>
      </c>
      <c r="E48" t="s">
        <v>22</v>
      </c>
      <c r="F48" t="s">
        <v>176</v>
      </c>
      <c r="G4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56</v>
      </c>
      <c r="H48">
        <v>1</v>
      </c>
      <c r="I48">
        <v>1</v>
      </c>
      <c r="J48">
        <v>84</v>
      </c>
      <c r="L48" s="112">
        <v>0.7</v>
      </c>
    </row>
    <row r="49" spans="1:12" x14ac:dyDescent="0.35">
      <c r="A49" s="93">
        <f>IFERROR(VLOOKUP(B49,Pobočky!$A$1:$C$45,3,FALSE)," ")</f>
        <v>11</v>
      </c>
      <c r="B49" s="93" t="s">
        <v>62</v>
      </c>
      <c r="C49" s="93" t="str">
        <f>IFERROR(VLOOKUP(B49,Pobočky!$A$1:$C$45,2,FALSE)," ")</f>
        <v>Severovýchod</v>
      </c>
      <c r="D49" t="s">
        <v>954</v>
      </c>
      <c r="G4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  <c r="I49">
        <v>5</v>
      </c>
      <c r="J49">
        <v>84</v>
      </c>
    </row>
    <row r="50" spans="1:12" x14ac:dyDescent="0.35">
      <c r="A50" s="93">
        <f>IFERROR(VLOOKUP(B50,Pobočky!$A$1:$C$45,3,FALSE)," ")</f>
        <v>11</v>
      </c>
      <c r="B50" s="93" t="s">
        <v>62</v>
      </c>
      <c r="C50" s="93" t="str">
        <f>IFERROR(VLOOKUP(B50,Pobočky!$A$1:$C$45,2,FALSE)," ")</f>
        <v>Severovýchod</v>
      </c>
      <c r="D50" t="s">
        <v>955</v>
      </c>
      <c r="G5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  <c r="I50">
        <v>4</v>
      </c>
      <c r="J50">
        <v>84</v>
      </c>
      <c r="K50" t="s">
        <v>956</v>
      </c>
      <c r="L50" s="112">
        <v>0.2</v>
      </c>
    </row>
    <row r="51" spans="1:12" x14ac:dyDescent="0.35">
      <c r="A51" s="93">
        <f>IFERROR(VLOOKUP(B51,Pobočky!$A$1:$C$45,3,FALSE)," ")</f>
        <v>11</v>
      </c>
      <c r="B51" s="93" t="s">
        <v>62</v>
      </c>
      <c r="C51" s="93" t="str">
        <f>IFERROR(VLOOKUP(B51,Pobočky!$A$1:$C$45,2,FALSE)," ")</f>
        <v>Severovýchod</v>
      </c>
      <c r="D51" t="s">
        <v>955</v>
      </c>
      <c r="E51" t="s">
        <v>20</v>
      </c>
      <c r="G5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  <c r="I51">
        <v>1</v>
      </c>
      <c r="J51">
        <v>84</v>
      </c>
      <c r="K51" t="s">
        <v>906</v>
      </c>
      <c r="L51" s="112">
        <v>0.8</v>
      </c>
    </row>
    <row r="52" spans="1:12" x14ac:dyDescent="0.35">
      <c r="A52" s="93">
        <f>IFERROR(VLOOKUP(B52,Pobočky!$A$1:$C$45,3,FALSE)," ")</f>
        <v>11</v>
      </c>
      <c r="B52" s="93" t="s">
        <v>62</v>
      </c>
      <c r="C52" s="93" t="str">
        <f>IFERROR(VLOOKUP(B52,Pobočky!$A$1:$C$45,2,FALSE)," ")</f>
        <v>Severovýchod</v>
      </c>
      <c r="D52" t="s">
        <v>955</v>
      </c>
      <c r="E52" t="s">
        <v>20</v>
      </c>
      <c r="G5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  <c r="I52">
        <v>2</v>
      </c>
      <c r="J52">
        <v>84</v>
      </c>
      <c r="K52" t="s">
        <v>957</v>
      </c>
      <c r="L52" s="112">
        <v>0.7</v>
      </c>
    </row>
    <row r="53" spans="1:12" x14ac:dyDescent="0.35">
      <c r="A53" s="93">
        <f>IFERROR(VLOOKUP(B53,Pobočky!$A$1:$C$45,3,FALSE)," ")</f>
        <v>11</v>
      </c>
      <c r="B53" s="93" t="s">
        <v>62</v>
      </c>
      <c r="C53" s="93" t="str">
        <f>IFERROR(VLOOKUP(B53,Pobočky!$A$1:$C$45,2,FALSE)," ")</f>
        <v>Severovýchod</v>
      </c>
      <c r="D53" t="s">
        <v>280</v>
      </c>
      <c r="G5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  <c r="I53">
        <v>5</v>
      </c>
      <c r="J53">
        <v>84</v>
      </c>
    </row>
    <row r="54" spans="1:12" x14ac:dyDescent="0.35">
      <c r="A54" s="93" t="str">
        <f>IFERROR(VLOOKUP(B54,Pobočky!$A$1:$C$45,3,FALSE)," ")</f>
        <v xml:space="preserve"> </v>
      </c>
      <c r="B54" s="93"/>
      <c r="C54" s="93" t="str">
        <f>IFERROR(VLOOKUP(B54,Pobočky!$A$1:$C$45,2,FALSE)," ")</f>
        <v xml:space="preserve"> </v>
      </c>
      <c r="G5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55" spans="1:12" x14ac:dyDescent="0.35">
      <c r="A55" s="93" t="str">
        <f>IFERROR(VLOOKUP(B55,Pobočky!$A$1:$C$45,3,FALSE)," ")</f>
        <v xml:space="preserve"> </v>
      </c>
      <c r="B55" s="93"/>
      <c r="C55" s="93" t="str">
        <f>IFERROR(VLOOKUP(B55,Pobočky!$A$1:$C$45,2,FALSE)," ")</f>
        <v xml:space="preserve"> </v>
      </c>
      <c r="G5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56" spans="1:12" x14ac:dyDescent="0.35">
      <c r="A56" s="93" t="str">
        <f>IFERROR(VLOOKUP(B56,Pobočky!$A$1:$C$45,3,FALSE)," ")</f>
        <v xml:space="preserve"> </v>
      </c>
      <c r="B56" s="93"/>
      <c r="C56" s="93" t="str">
        <f>IFERROR(VLOOKUP(B56,Pobočky!$A$1:$C$45,2,FALSE)," ")</f>
        <v xml:space="preserve"> </v>
      </c>
      <c r="G5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57" spans="1:12" x14ac:dyDescent="0.35">
      <c r="A57" s="93" t="str">
        <f>IFERROR(VLOOKUP(B57,Pobočky!$A$1:$C$45,3,FALSE)," ")</f>
        <v xml:space="preserve"> </v>
      </c>
      <c r="B57" s="93"/>
      <c r="C57" s="93" t="str">
        <f>IFERROR(VLOOKUP(B57,Pobočky!$A$1:$C$45,2,FALSE)," ")</f>
        <v xml:space="preserve"> </v>
      </c>
      <c r="G5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58" spans="1:12" x14ac:dyDescent="0.35">
      <c r="A58" s="93" t="str">
        <f>IFERROR(VLOOKUP(B58,Pobočky!$A$1:$C$45,3,FALSE)," ")</f>
        <v xml:space="preserve"> </v>
      </c>
      <c r="B58" s="93"/>
      <c r="C58" s="93" t="str">
        <f>IFERROR(VLOOKUP(B58,Pobočky!$A$1:$C$45,2,FALSE)," ")</f>
        <v xml:space="preserve"> </v>
      </c>
      <c r="G5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59" spans="1:12" x14ac:dyDescent="0.35">
      <c r="A59" s="93" t="str">
        <f>IFERROR(VLOOKUP(B59,Pobočky!$A$1:$C$45,3,FALSE)," ")</f>
        <v xml:space="preserve"> </v>
      </c>
      <c r="B59" s="93"/>
      <c r="C59" s="93" t="str">
        <f>IFERROR(VLOOKUP(B59,Pobočky!$A$1:$C$45,2,FALSE)," ")</f>
        <v xml:space="preserve"> </v>
      </c>
      <c r="G5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60" spans="1:12" x14ac:dyDescent="0.35">
      <c r="A60" s="93" t="str">
        <f>IFERROR(VLOOKUP(B60,Pobočky!$A$1:$C$45,3,FALSE)," ")</f>
        <v xml:space="preserve"> </v>
      </c>
      <c r="B60" s="93"/>
      <c r="C60" s="93" t="str">
        <f>IFERROR(VLOOKUP(B60,Pobočky!$A$1:$C$45,2,FALSE)," ")</f>
        <v xml:space="preserve"> </v>
      </c>
      <c r="G6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61" spans="1:12" x14ac:dyDescent="0.35">
      <c r="A61" s="93" t="str">
        <f>IFERROR(VLOOKUP(B61,Pobočky!$A$1:$C$45,3,FALSE)," ")</f>
        <v xml:space="preserve"> </v>
      </c>
      <c r="B61" s="93"/>
      <c r="C61" s="93" t="str">
        <f>IFERROR(VLOOKUP(B61,Pobočky!$A$1:$C$45,2,FALSE)," ")</f>
        <v xml:space="preserve"> </v>
      </c>
      <c r="G6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62" spans="1:12" x14ac:dyDescent="0.35">
      <c r="A62" s="93" t="str">
        <f>IFERROR(VLOOKUP(B62,Pobočky!$A$1:$C$45,3,FALSE)," ")</f>
        <v xml:space="preserve"> </v>
      </c>
      <c r="B62" s="93"/>
      <c r="C62" s="93" t="str">
        <f>IFERROR(VLOOKUP(B62,Pobočky!$A$1:$C$45,2,FALSE)," ")</f>
        <v xml:space="preserve"> </v>
      </c>
      <c r="G6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63" spans="1:12" x14ac:dyDescent="0.35">
      <c r="A63" s="93" t="str">
        <f>IFERROR(VLOOKUP(B63,Pobočky!$A$1:$C$45,3,FALSE)," ")</f>
        <v xml:space="preserve"> </v>
      </c>
      <c r="B63" s="93"/>
      <c r="C63" s="93" t="str">
        <f>IFERROR(VLOOKUP(B63,Pobočky!$A$1:$C$45,2,FALSE)," ")</f>
        <v xml:space="preserve"> </v>
      </c>
      <c r="G6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64" spans="1:12" x14ac:dyDescent="0.35">
      <c r="A64" s="93" t="str">
        <f>IFERROR(VLOOKUP(B64,Pobočky!$A$1:$C$45,3,FALSE)," ")</f>
        <v xml:space="preserve"> </v>
      </c>
      <c r="B64" s="93"/>
      <c r="C64" s="93" t="str">
        <f>IFERROR(VLOOKUP(B64,Pobočky!$A$1:$C$45,2,FALSE)," ")</f>
        <v xml:space="preserve"> </v>
      </c>
      <c r="G6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65" spans="1:7" x14ac:dyDescent="0.35">
      <c r="A65" s="93" t="str">
        <f>IFERROR(VLOOKUP(B65,Pobočky!$A$1:$C$45,3,FALSE)," ")</f>
        <v xml:space="preserve"> </v>
      </c>
      <c r="B65" s="93"/>
      <c r="C65" s="93" t="str">
        <f>IFERROR(VLOOKUP(B65,Pobočky!$A$1:$C$45,2,FALSE)," ")</f>
        <v xml:space="preserve"> </v>
      </c>
      <c r="G6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66" spans="1:7" x14ac:dyDescent="0.35">
      <c r="A66" s="93" t="str">
        <f>IFERROR(VLOOKUP(B66,Pobočky!$A$1:$C$45,3,FALSE)," ")</f>
        <v xml:space="preserve"> </v>
      </c>
      <c r="B66" s="93"/>
      <c r="C66" s="93" t="str">
        <f>IFERROR(VLOOKUP(B66,Pobočky!$A$1:$C$45,2,FALSE)," ")</f>
        <v xml:space="preserve"> </v>
      </c>
      <c r="G6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67" spans="1:7" x14ac:dyDescent="0.35">
      <c r="A67" s="93" t="str">
        <f>IFERROR(VLOOKUP(B67,Pobočky!$A$1:$C$45,3,FALSE)," ")</f>
        <v xml:space="preserve"> </v>
      </c>
      <c r="B67" s="93"/>
      <c r="C67" s="93" t="str">
        <f>IFERROR(VLOOKUP(B67,Pobočky!$A$1:$C$45,2,FALSE)," ")</f>
        <v xml:space="preserve"> </v>
      </c>
      <c r="G6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68" spans="1:7" x14ac:dyDescent="0.35">
      <c r="A68" s="93" t="str">
        <f>IFERROR(VLOOKUP(B68,Pobočky!$A$1:$C$45,3,FALSE)," ")</f>
        <v xml:space="preserve"> </v>
      </c>
      <c r="B68" s="93"/>
      <c r="C68" s="93" t="str">
        <f>IFERROR(VLOOKUP(B68,Pobočky!$A$1:$C$45,2,FALSE)," ")</f>
        <v xml:space="preserve"> </v>
      </c>
      <c r="G6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69" spans="1:7" x14ac:dyDescent="0.35">
      <c r="A69" s="93" t="str">
        <f>IFERROR(VLOOKUP(B69,Pobočky!$A$1:$C$45,3,FALSE)," ")</f>
        <v xml:space="preserve"> </v>
      </c>
      <c r="B69" s="93"/>
      <c r="C69" s="93" t="str">
        <f>IFERROR(VLOOKUP(B69,Pobočky!$A$1:$C$45,2,FALSE)," ")</f>
        <v xml:space="preserve"> </v>
      </c>
      <c r="G6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70" spans="1:7" x14ac:dyDescent="0.35">
      <c r="A70" s="93" t="str">
        <f>IFERROR(VLOOKUP(B70,Pobočky!$A$1:$C$45,3,FALSE)," ")</f>
        <v xml:space="preserve"> </v>
      </c>
      <c r="B70" s="93"/>
      <c r="C70" s="93" t="str">
        <f>IFERROR(VLOOKUP(B70,Pobočky!$A$1:$C$45,2,FALSE)," ")</f>
        <v xml:space="preserve"> </v>
      </c>
      <c r="G7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71" spans="1:7" x14ac:dyDescent="0.35">
      <c r="A71" s="93" t="str">
        <f>IFERROR(VLOOKUP(B71,Pobočky!$A$1:$C$45,3,FALSE)," ")</f>
        <v xml:space="preserve"> </v>
      </c>
      <c r="B71" s="93"/>
      <c r="C71" s="93" t="str">
        <f>IFERROR(VLOOKUP(B71,Pobočky!$A$1:$C$45,2,FALSE)," ")</f>
        <v xml:space="preserve"> </v>
      </c>
      <c r="G7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72" spans="1:7" x14ac:dyDescent="0.35">
      <c r="A72" s="93" t="str">
        <f>IFERROR(VLOOKUP(B72,Pobočky!$A$1:$C$45,3,FALSE)," ")</f>
        <v xml:space="preserve"> </v>
      </c>
      <c r="B72" s="93"/>
      <c r="C72" s="93" t="str">
        <f>IFERROR(VLOOKUP(B72,Pobočky!$A$1:$C$45,2,FALSE)," ")</f>
        <v xml:space="preserve"> </v>
      </c>
      <c r="G7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73" spans="1:7" x14ac:dyDescent="0.35">
      <c r="A73" s="93" t="str">
        <f>IFERROR(VLOOKUP(B73,Pobočky!$A$1:$C$45,3,FALSE)," ")</f>
        <v xml:space="preserve"> </v>
      </c>
      <c r="B73" s="93"/>
      <c r="C73" s="93" t="str">
        <f>IFERROR(VLOOKUP(B73,Pobočky!$A$1:$C$45,2,FALSE)," ")</f>
        <v xml:space="preserve"> </v>
      </c>
      <c r="G7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74" spans="1:7" x14ac:dyDescent="0.35">
      <c r="A74" s="93" t="str">
        <f>IFERROR(VLOOKUP(B74,Pobočky!$A$1:$C$45,3,FALSE)," ")</f>
        <v xml:space="preserve"> </v>
      </c>
      <c r="B74" s="93"/>
      <c r="C74" s="93" t="str">
        <f>IFERROR(VLOOKUP(B74,Pobočky!$A$1:$C$45,2,FALSE)," ")</f>
        <v xml:space="preserve"> </v>
      </c>
      <c r="G7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75" spans="1:7" x14ac:dyDescent="0.35">
      <c r="A75" s="93" t="str">
        <f>IFERROR(VLOOKUP(B75,Pobočky!$A$1:$C$45,3,FALSE)," ")</f>
        <v xml:space="preserve"> </v>
      </c>
      <c r="B75" s="93"/>
      <c r="C75" s="93" t="str">
        <f>IFERROR(VLOOKUP(B75,Pobočky!$A$1:$C$45,2,FALSE)," ")</f>
        <v xml:space="preserve"> </v>
      </c>
      <c r="G7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76" spans="1:7" x14ac:dyDescent="0.35">
      <c r="A76" s="93" t="str">
        <f>IFERROR(VLOOKUP(B76,Pobočky!$A$1:$C$45,3,FALSE)," ")</f>
        <v xml:space="preserve"> </v>
      </c>
      <c r="B76" s="93"/>
      <c r="C76" s="93" t="str">
        <f>IFERROR(VLOOKUP(B76,Pobočky!$A$1:$C$45,2,FALSE)," ")</f>
        <v xml:space="preserve"> </v>
      </c>
      <c r="G7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77" spans="1:7" x14ac:dyDescent="0.35">
      <c r="A77" s="93" t="str">
        <f>IFERROR(VLOOKUP(B77,Pobočky!$A$1:$C$45,3,FALSE)," ")</f>
        <v xml:space="preserve"> </v>
      </c>
      <c r="B77" s="93"/>
      <c r="C77" s="93" t="str">
        <f>IFERROR(VLOOKUP(B77,Pobočky!$A$1:$C$45,2,FALSE)," ")</f>
        <v xml:space="preserve"> </v>
      </c>
      <c r="G7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78" spans="1:7" x14ac:dyDescent="0.35">
      <c r="A78" s="93" t="str">
        <f>IFERROR(VLOOKUP(B78,Pobočky!$A$1:$C$45,3,FALSE)," ")</f>
        <v xml:space="preserve"> </v>
      </c>
      <c r="B78" s="93"/>
      <c r="C78" s="93" t="str">
        <f>IFERROR(VLOOKUP(B78,Pobočky!$A$1:$C$45,2,FALSE)," ")</f>
        <v xml:space="preserve"> </v>
      </c>
      <c r="G7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79" spans="1:7" x14ac:dyDescent="0.35">
      <c r="A79" s="93" t="str">
        <f>IFERROR(VLOOKUP(B79,Pobočky!$A$1:$C$45,3,FALSE)," ")</f>
        <v xml:space="preserve"> </v>
      </c>
      <c r="B79" s="93"/>
      <c r="C79" s="93" t="str">
        <f>IFERROR(VLOOKUP(B79,Pobočky!$A$1:$C$45,2,FALSE)," ")</f>
        <v xml:space="preserve"> </v>
      </c>
      <c r="G7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80" spans="1:7" x14ac:dyDescent="0.35">
      <c r="A80" s="93" t="str">
        <f>IFERROR(VLOOKUP(B80,Pobočky!$A$1:$C$45,3,FALSE)," ")</f>
        <v xml:space="preserve"> </v>
      </c>
      <c r="B80" s="93"/>
      <c r="C80" s="93" t="str">
        <f>IFERROR(VLOOKUP(B80,Pobočky!$A$1:$C$45,2,FALSE)," ")</f>
        <v xml:space="preserve"> </v>
      </c>
      <c r="G8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81" spans="1:7" x14ac:dyDescent="0.35">
      <c r="A81" s="93" t="str">
        <f>IFERROR(VLOOKUP(B81,Pobočky!$A$1:$C$45,3,FALSE)," ")</f>
        <v xml:space="preserve"> </v>
      </c>
      <c r="B81" s="93"/>
      <c r="C81" s="93" t="str">
        <f>IFERROR(VLOOKUP(B81,Pobočky!$A$1:$C$45,2,FALSE)," ")</f>
        <v xml:space="preserve"> </v>
      </c>
      <c r="G8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82" spans="1:7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  <c r="G8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83" spans="1:7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  <c r="G8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84" spans="1:7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G8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85" spans="1:7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86" spans="1:7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87" spans="1:7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88" spans="1:7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89" spans="1:7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90" spans="1:7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91" spans="1:7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92" spans="1:7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93" spans="1:7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94" spans="1:7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95" spans="1:7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96" spans="1:7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411" spans="1:7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  <c r="G411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412" spans="1:7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  <c r="G412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413" spans="1:7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  <c r="G413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414" spans="1:7" x14ac:dyDescent="0.35">
      <c r="A414" s="93" t="str">
        <f>IFERROR(VLOOKUP(B414,Pobočky!$A$1:$C$45,3,FALSE)," ")</f>
        <v xml:space="preserve"> </v>
      </c>
      <c r="B414" s="93"/>
      <c r="C414" s="93" t="str">
        <f>IFERROR(VLOOKUP(B414,Pobočky!$A$1:$C$45,2,FALSE)," ")</f>
        <v xml:space="preserve"> </v>
      </c>
      <c r="G414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415" spans="1:7" x14ac:dyDescent="0.35">
      <c r="A415" s="93" t="str">
        <f>IFERROR(VLOOKUP(B415,Pobočky!$A$1:$C$45,3,FALSE)," ")</f>
        <v xml:space="preserve"> </v>
      </c>
      <c r="B415" s="93"/>
      <c r="C415" s="93" t="str">
        <f>IFERROR(VLOOKUP(B415,Pobočky!$A$1:$C$45,2,FALSE)," ")</f>
        <v xml:space="preserve"> </v>
      </c>
      <c r="G415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416" spans="1:7" x14ac:dyDescent="0.35">
      <c r="A416" s="93" t="str">
        <f>IFERROR(VLOOKUP(B416,Pobočky!$A$1:$C$45,3,FALSE)," ")</f>
        <v xml:space="preserve"> </v>
      </c>
      <c r="B416" s="93"/>
      <c r="C416" s="93" t="str">
        <f>IFERROR(VLOOKUP(B416,Pobočky!$A$1:$C$45,2,FALSE)," ")</f>
        <v xml:space="preserve"> </v>
      </c>
      <c r="G416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  <row r="417" spans="1:7" x14ac:dyDescent="0.35">
      <c r="A417" s="105" t="str">
        <f>IFERROR(VLOOKUP(B417,Pobočky!$A$1:$C$45,3,FALSE)," ")</f>
        <v xml:space="preserve"> </v>
      </c>
      <c r="B417" s="105"/>
      <c r="C417" s="105" t="str">
        <f>IFERROR(VLOOKUP(B417,Pobočky!$A$1:$C$45,2,FALSE)," ")</f>
        <v xml:space="preserve"> </v>
      </c>
      <c r="G417">
        <f>ROUND(Tabulka578910111213141516171819202122[[#This Row],[Kapacita - počet polic]]*Tabulka578910111213141516171819202122[[#This Row],[Kapacita - rozměr polic]]*IFERROR(VLOOKUP(Tabulka578910111213141516171819202122[[#This Row],[Označení]],OCHy[#All],2,FALSE),0.6),0)</f>
        <v>0</v>
      </c>
    </row>
  </sheetData>
  <dataValidations count="2">
    <dataValidation type="list" allowBlank="1" showInputMessage="1" showErrorMessage="1" sqref="E2:E417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  <dataValidation type="list" allowBlank="1" showInputMessage="1" showErrorMessage="1" sqref="L2:L417">
      <formula1>"0 %,10 %,20 %,30 %,40 %,50 %,60 %,70 %,80 %,90 %,100 %"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B2:B417</xm:sqref>
        </x14:dataValidation>
        <x14:dataValidation type="list" allowBlank="1" showInputMessage="1" showErrorMessage="1">
          <x14:formula1>
            <xm:f>Označení!$F$2:$F$50</xm:f>
          </x14:formula1>
          <xm:sqref>F2:F417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L417"/>
  <sheetViews>
    <sheetView topLeftCell="E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14.54296875" customWidth="1"/>
    <col min="6" max="6" width="60" bestFit="1" customWidth="1"/>
    <col min="7" max="7" width="16.26953125" bestFit="1" customWidth="1"/>
    <col min="8" max="8" width="21.0898437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f>IFERROR(VLOOKUP(B2,Pobočky!$A$1:$C$45,3,FALSE)," ")</f>
        <v>10</v>
      </c>
      <c r="B2" s="93" t="s">
        <v>61</v>
      </c>
      <c r="C2" s="93" t="str">
        <f>IFERROR(VLOOKUP(B2,Pobočky!$A$1:$C$45,2,FALSE)," ")</f>
        <v>Severovýchod</v>
      </c>
      <c r="D2" s="93" t="s">
        <v>958</v>
      </c>
      <c r="E2" s="93" t="s">
        <v>14</v>
      </c>
      <c r="F2" t="s">
        <v>130</v>
      </c>
      <c r="G2" s="9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58</v>
      </c>
      <c r="H2" s="93">
        <v>1</v>
      </c>
      <c r="I2" s="93">
        <v>1</v>
      </c>
      <c r="J2" s="93">
        <v>103</v>
      </c>
      <c r="K2" s="93" t="s">
        <v>748</v>
      </c>
      <c r="L2" s="102">
        <v>0.7</v>
      </c>
    </row>
    <row r="3" spans="1:12" x14ac:dyDescent="0.35">
      <c r="A3" s="105">
        <f>IFERROR(VLOOKUP(B3,Pobočky!$A$1:$C$45,3,FALSE)," ")</f>
        <v>10</v>
      </c>
      <c r="B3" s="105" t="s">
        <v>61</v>
      </c>
      <c r="C3" s="105" t="str">
        <f>IFERROR(VLOOKUP(B3,Pobočky!$A$1:$C$45,2,FALSE)," ")</f>
        <v>Severovýchod</v>
      </c>
      <c r="D3" s="106" t="s">
        <v>958</v>
      </c>
      <c r="E3" s="106" t="s">
        <v>20</v>
      </c>
      <c r="F3" s="106" t="s">
        <v>130</v>
      </c>
      <c r="G3" s="10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29</v>
      </c>
      <c r="H3" s="106">
        <v>0.5</v>
      </c>
      <c r="I3" s="106">
        <v>0.5</v>
      </c>
      <c r="J3" s="106">
        <v>103</v>
      </c>
      <c r="K3" s="106" t="s">
        <v>959</v>
      </c>
      <c r="L3" s="107">
        <v>0.7</v>
      </c>
    </row>
    <row r="4" spans="1:12" x14ac:dyDescent="0.35">
      <c r="A4" s="93">
        <f>IFERROR(VLOOKUP(B4,Pobočky!$A$1:$C$45,3,FALSE)," ")</f>
        <v>10</v>
      </c>
      <c r="B4" s="105" t="s">
        <v>61</v>
      </c>
      <c r="C4" s="93" t="str">
        <f>IFERROR(VLOOKUP(B4,Pobočky!$A$1:$C$45,2,FALSE)," ")</f>
        <v>Severovýchod</v>
      </c>
      <c r="D4" s="106" t="s">
        <v>958</v>
      </c>
      <c r="E4" t="s">
        <v>14</v>
      </c>
      <c r="F4" t="s">
        <v>130</v>
      </c>
      <c r="G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577</v>
      </c>
      <c r="H4">
        <v>10</v>
      </c>
      <c r="I4">
        <v>10</v>
      </c>
      <c r="J4">
        <v>103</v>
      </c>
      <c r="K4" t="s">
        <v>34</v>
      </c>
      <c r="L4" s="107">
        <v>0.7</v>
      </c>
    </row>
    <row r="5" spans="1:12" x14ac:dyDescent="0.35">
      <c r="A5" s="93">
        <f>IFERROR(VLOOKUP(B5,Pobočky!$A$1:$C$45,3,FALSE)," ")</f>
        <v>10</v>
      </c>
      <c r="B5" s="105" t="s">
        <v>61</v>
      </c>
      <c r="C5" s="93" t="str">
        <f>IFERROR(VLOOKUP(B5,Pobočky!$A$1:$C$45,2,FALSE)," ")</f>
        <v>Severovýchod</v>
      </c>
      <c r="D5" s="106" t="s">
        <v>958</v>
      </c>
      <c r="E5" t="s">
        <v>14</v>
      </c>
      <c r="F5" t="s">
        <v>130</v>
      </c>
      <c r="G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231</v>
      </c>
      <c r="H5">
        <v>4</v>
      </c>
      <c r="I5">
        <v>4</v>
      </c>
      <c r="J5">
        <v>103</v>
      </c>
      <c r="K5" t="s">
        <v>182</v>
      </c>
      <c r="L5" s="107">
        <v>0.7</v>
      </c>
    </row>
    <row r="6" spans="1:12" x14ac:dyDescent="0.35">
      <c r="A6" s="93">
        <f>IFERROR(VLOOKUP(B6,Pobočky!$A$1:$C$45,3,FALSE)," ")</f>
        <v>10</v>
      </c>
      <c r="B6" s="105" t="s">
        <v>61</v>
      </c>
      <c r="C6" s="93" t="str">
        <f>IFERROR(VLOOKUP(B6,Pobočky!$A$1:$C$45,2,FALSE)," ")</f>
        <v>Severovýchod</v>
      </c>
      <c r="D6" s="106" t="s">
        <v>958</v>
      </c>
      <c r="E6" t="s">
        <v>14</v>
      </c>
      <c r="F6" t="s">
        <v>130</v>
      </c>
      <c r="G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197</v>
      </c>
      <c r="H6">
        <v>4</v>
      </c>
      <c r="I6">
        <v>4</v>
      </c>
      <c r="J6">
        <v>88</v>
      </c>
      <c r="K6" t="s">
        <v>184</v>
      </c>
      <c r="L6" s="107">
        <v>0.7</v>
      </c>
    </row>
    <row r="7" spans="1:12" x14ac:dyDescent="0.35">
      <c r="A7" s="93">
        <f>IFERROR(VLOOKUP(B7,Pobočky!$A$1:$C$45,3,FALSE)," ")</f>
        <v>10</v>
      </c>
      <c r="B7" s="105" t="s">
        <v>61</v>
      </c>
      <c r="C7" s="93" t="str">
        <f>IFERROR(VLOOKUP(B7,Pobočky!$A$1:$C$45,2,FALSE)," ")</f>
        <v>Severovýchod</v>
      </c>
      <c r="D7" s="106" t="s">
        <v>958</v>
      </c>
      <c r="E7" t="s">
        <v>14</v>
      </c>
      <c r="F7" t="s">
        <v>130</v>
      </c>
      <c r="G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152</v>
      </c>
      <c r="H7">
        <v>4</v>
      </c>
      <c r="I7">
        <v>4</v>
      </c>
      <c r="J7">
        <v>68</v>
      </c>
      <c r="K7" t="s">
        <v>184</v>
      </c>
      <c r="L7" s="107">
        <v>0.7</v>
      </c>
    </row>
    <row r="8" spans="1:12" x14ac:dyDescent="0.35">
      <c r="A8" s="93">
        <f>IFERROR(VLOOKUP(B8,Pobočky!$A$1:$C$45,3,FALSE)," ")</f>
        <v>10</v>
      </c>
      <c r="B8" s="105" t="s">
        <v>61</v>
      </c>
      <c r="C8" s="93" t="str">
        <f>IFERROR(VLOOKUP(B8,Pobočky!$A$1:$C$45,2,FALSE)," ")</f>
        <v>Severovýchod</v>
      </c>
      <c r="D8" s="106" t="s">
        <v>958</v>
      </c>
      <c r="E8" t="s">
        <v>14</v>
      </c>
      <c r="F8" t="s">
        <v>130</v>
      </c>
      <c r="G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519</v>
      </c>
      <c r="H8">
        <v>9</v>
      </c>
      <c r="I8">
        <v>9</v>
      </c>
      <c r="J8">
        <v>103</v>
      </c>
      <c r="K8" t="s">
        <v>184</v>
      </c>
      <c r="L8" s="107">
        <v>0.7</v>
      </c>
    </row>
    <row r="9" spans="1:12" x14ac:dyDescent="0.35">
      <c r="A9" s="93">
        <f>IFERROR(VLOOKUP(B9,Pobočky!$A$1:$C$45,3,FALSE)," ")</f>
        <v>10</v>
      </c>
      <c r="B9" s="105" t="s">
        <v>61</v>
      </c>
      <c r="C9" s="93" t="str">
        <f>IFERROR(VLOOKUP(B9,Pobočky!$A$1:$C$45,2,FALSE)," ")</f>
        <v>Severovýchod</v>
      </c>
      <c r="D9" s="106" t="s">
        <v>958</v>
      </c>
      <c r="E9" t="s">
        <v>14</v>
      </c>
      <c r="F9" t="s">
        <v>188</v>
      </c>
      <c r="G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108</v>
      </c>
      <c r="H9">
        <v>2.5</v>
      </c>
      <c r="I9">
        <v>2</v>
      </c>
      <c r="J9">
        <v>103</v>
      </c>
      <c r="K9" t="s">
        <v>960</v>
      </c>
      <c r="L9" s="112">
        <v>0.5</v>
      </c>
    </row>
    <row r="10" spans="1:12" x14ac:dyDescent="0.35">
      <c r="A10" s="93">
        <f>IFERROR(VLOOKUP(B10,Pobočky!$A$1:$C$45,3,FALSE)," ")</f>
        <v>10</v>
      </c>
      <c r="B10" s="105" t="s">
        <v>61</v>
      </c>
      <c r="C10" s="93" t="str">
        <f>IFERROR(VLOOKUP(B10,Pobočky!$A$1:$C$45,2,FALSE)," ")</f>
        <v>Severovýchod</v>
      </c>
      <c r="D10" s="106" t="s">
        <v>958</v>
      </c>
      <c r="E10" t="s">
        <v>20</v>
      </c>
      <c r="F10" t="s">
        <v>188</v>
      </c>
      <c r="G1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87</v>
      </c>
      <c r="H10">
        <v>2</v>
      </c>
      <c r="I10">
        <v>2</v>
      </c>
      <c r="J10">
        <v>103</v>
      </c>
      <c r="L10" s="112">
        <v>0.7</v>
      </c>
    </row>
    <row r="11" spans="1:12" x14ac:dyDescent="0.35">
      <c r="A11" s="93">
        <f>IFERROR(VLOOKUP(B11,Pobočky!$A$1:$C$45,3,FALSE)," ")</f>
        <v>10</v>
      </c>
      <c r="B11" s="105" t="s">
        <v>61</v>
      </c>
      <c r="C11" s="93" t="str">
        <f>IFERROR(VLOOKUP(B11,Pobočky!$A$1:$C$45,2,FALSE)," ")</f>
        <v>Severovýchod</v>
      </c>
      <c r="D11" s="106" t="s">
        <v>958</v>
      </c>
      <c r="E11" t="s">
        <v>14</v>
      </c>
      <c r="F11" t="s">
        <v>130</v>
      </c>
      <c r="G1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84</v>
      </c>
      <c r="H11">
        <v>3</v>
      </c>
      <c r="I11">
        <v>3</v>
      </c>
      <c r="J11">
        <v>50</v>
      </c>
      <c r="K11" t="s">
        <v>961</v>
      </c>
      <c r="L11" s="112">
        <v>0.7</v>
      </c>
    </row>
    <row r="12" spans="1:12" x14ac:dyDescent="0.35">
      <c r="A12" s="93">
        <f>IFERROR(VLOOKUP(B12,Pobočky!$A$1:$C$45,3,FALSE)," ")</f>
        <v>10</v>
      </c>
      <c r="B12" s="105" t="s">
        <v>61</v>
      </c>
      <c r="C12" s="93" t="str">
        <f>IFERROR(VLOOKUP(B12,Pobočky!$A$1:$C$45,2,FALSE)," ")</f>
        <v>Severovýchod</v>
      </c>
      <c r="D12" s="106" t="s">
        <v>958</v>
      </c>
      <c r="E12" t="s">
        <v>14</v>
      </c>
      <c r="F12" t="s">
        <v>130</v>
      </c>
      <c r="G1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  <c r="K12" t="s">
        <v>962</v>
      </c>
      <c r="L12" s="112">
        <v>0.7</v>
      </c>
    </row>
    <row r="13" spans="1:12" x14ac:dyDescent="0.35">
      <c r="A13" s="93">
        <f>IFERROR(VLOOKUP(B13,Pobočky!$A$1:$C$45,3,FALSE)," ")</f>
        <v>10</v>
      </c>
      <c r="B13" s="105" t="s">
        <v>61</v>
      </c>
      <c r="C13" s="93" t="str">
        <f>IFERROR(VLOOKUP(B13,Pobočky!$A$1:$C$45,2,FALSE)," ")</f>
        <v>Severovýchod</v>
      </c>
      <c r="D13" s="106" t="s">
        <v>958</v>
      </c>
      <c r="E13" t="s">
        <v>14</v>
      </c>
      <c r="F13" t="s">
        <v>193</v>
      </c>
      <c r="G1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160</v>
      </c>
      <c r="H13">
        <v>5</v>
      </c>
      <c r="I13">
        <v>5</v>
      </c>
      <c r="J13">
        <v>103</v>
      </c>
      <c r="L13" s="112">
        <v>0.7</v>
      </c>
    </row>
    <row r="14" spans="1:12" x14ac:dyDescent="0.35">
      <c r="A14" s="93">
        <f>IFERROR(VLOOKUP(B14,Pobočky!$A$1:$C$45,3,FALSE)," ")</f>
        <v>10</v>
      </c>
      <c r="B14" s="105" t="s">
        <v>61</v>
      </c>
      <c r="C14" s="93" t="str">
        <f>IFERROR(VLOOKUP(B14,Pobočky!$A$1:$C$45,2,FALSE)," ")</f>
        <v>Severovýchod</v>
      </c>
      <c r="D14" s="106" t="s">
        <v>958</v>
      </c>
      <c r="E14" t="s">
        <v>14</v>
      </c>
      <c r="F14" t="s">
        <v>192</v>
      </c>
      <c r="G1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33</v>
      </c>
      <c r="H14">
        <v>1</v>
      </c>
      <c r="I14">
        <v>1</v>
      </c>
      <c r="J14">
        <v>103</v>
      </c>
      <c r="L14" s="112">
        <v>0.7</v>
      </c>
    </row>
    <row r="15" spans="1:12" x14ac:dyDescent="0.35">
      <c r="A15" s="93">
        <f>IFERROR(VLOOKUP(B15,Pobočky!$A$1:$C$45,3,FALSE)," ")</f>
        <v>10</v>
      </c>
      <c r="B15" s="105" t="s">
        <v>61</v>
      </c>
      <c r="C15" s="93" t="str">
        <f>IFERROR(VLOOKUP(B15,Pobočky!$A$1:$C$45,2,FALSE)," ")</f>
        <v>Severovýchod</v>
      </c>
      <c r="D15" s="106" t="s">
        <v>958</v>
      </c>
      <c r="E15" t="s">
        <v>14</v>
      </c>
      <c r="F15" t="s">
        <v>261</v>
      </c>
      <c r="G1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120</v>
      </c>
      <c r="H15">
        <v>4</v>
      </c>
      <c r="I15">
        <v>4</v>
      </c>
      <c r="J15">
        <v>50</v>
      </c>
      <c r="L15" s="112">
        <v>0.7</v>
      </c>
    </row>
    <row r="16" spans="1:12" x14ac:dyDescent="0.35">
      <c r="A16" s="93">
        <f>IFERROR(VLOOKUP(B16,Pobočky!$A$1:$C$45,3,FALSE)," ")</f>
        <v>10</v>
      </c>
      <c r="B16" s="105" t="s">
        <v>61</v>
      </c>
      <c r="C16" s="93" t="str">
        <f>IFERROR(VLOOKUP(B16,Pobočky!$A$1:$C$45,2,FALSE)," ")</f>
        <v>Severovýchod</v>
      </c>
      <c r="D16" s="106" t="s">
        <v>958</v>
      </c>
      <c r="E16" t="s">
        <v>14</v>
      </c>
      <c r="F16" t="s">
        <v>97</v>
      </c>
      <c r="G1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74</v>
      </c>
      <c r="H16">
        <v>2</v>
      </c>
      <c r="I16">
        <v>2</v>
      </c>
      <c r="J16">
        <v>103</v>
      </c>
      <c r="K16" t="s">
        <v>963</v>
      </c>
      <c r="L16" s="112">
        <v>0.7</v>
      </c>
    </row>
    <row r="17" spans="1:12" x14ac:dyDescent="0.35">
      <c r="A17" s="93">
        <f>IFERROR(VLOOKUP(B17,Pobočky!$A$1:$C$45,3,FALSE)," ")</f>
        <v>10</v>
      </c>
      <c r="B17" s="105" t="s">
        <v>61</v>
      </c>
      <c r="C17" s="93" t="str">
        <f>IFERROR(VLOOKUP(B17,Pobočky!$A$1:$C$45,2,FALSE)," ")</f>
        <v>Severovýchod</v>
      </c>
      <c r="D17" t="s">
        <v>964</v>
      </c>
      <c r="E17" t="s">
        <v>20</v>
      </c>
      <c r="F17" t="s">
        <v>183</v>
      </c>
      <c r="G1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165</v>
      </c>
      <c r="H17">
        <v>5</v>
      </c>
      <c r="I17">
        <v>5</v>
      </c>
      <c r="J17">
        <v>103</v>
      </c>
      <c r="L17" s="112">
        <v>0.7</v>
      </c>
    </row>
    <row r="18" spans="1:12" x14ac:dyDescent="0.35">
      <c r="A18" s="93">
        <f>IFERROR(VLOOKUP(B18,Pobočky!$A$1:$C$45,3,FALSE)," ")</f>
        <v>10</v>
      </c>
      <c r="B18" s="105" t="s">
        <v>61</v>
      </c>
      <c r="C18" s="93" t="str">
        <f>IFERROR(VLOOKUP(B18,Pobočky!$A$1:$C$45,2,FALSE)," ")</f>
        <v>Severovýchod</v>
      </c>
      <c r="D18" t="s">
        <v>964</v>
      </c>
      <c r="E18" t="s">
        <v>20</v>
      </c>
      <c r="F18" t="s">
        <v>183</v>
      </c>
      <c r="G1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80</v>
      </c>
      <c r="H18">
        <v>5</v>
      </c>
      <c r="I18">
        <v>5</v>
      </c>
      <c r="J18">
        <v>50</v>
      </c>
      <c r="L18" s="112">
        <v>0.7</v>
      </c>
    </row>
    <row r="19" spans="1:12" x14ac:dyDescent="0.35">
      <c r="A19" s="93">
        <f>IFERROR(VLOOKUP(B19,Pobočky!$A$1:$C$45,3,FALSE)," ")</f>
        <v>10</v>
      </c>
      <c r="B19" s="105" t="s">
        <v>61</v>
      </c>
      <c r="C19" s="93" t="str">
        <f>IFERROR(VLOOKUP(B19,Pobočky!$A$1:$C$45,2,FALSE)," ")</f>
        <v>Severovýchod</v>
      </c>
      <c r="D19" t="s">
        <v>964</v>
      </c>
      <c r="E19" t="s">
        <v>20</v>
      </c>
      <c r="F19" t="s">
        <v>130</v>
      </c>
      <c r="G1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3692</v>
      </c>
      <c r="H19">
        <v>64</v>
      </c>
      <c r="I19">
        <v>64</v>
      </c>
      <c r="J19">
        <v>103</v>
      </c>
      <c r="L19" s="112">
        <v>0.7</v>
      </c>
    </row>
    <row r="20" spans="1:12" x14ac:dyDescent="0.35">
      <c r="A20" s="93">
        <f>IFERROR(VLOOKUP(B20,Pobočky!$A$1:$C$45,3,FALSE)," ")</f>
        <v>10</v>
      </c>
      <c r="B20" s="105" t="s">
        <v>61</v>
      </c>
      <c r="C20" s="93" t="str">
        <f>IFERROR(VLOOKUP(B20,Pobočky!$A$1:$C$45,2,FALSE)," ")</f>
        <v>Severovýchod</v>
      </c>
      <c r="D20" t="s">
        <v>964</v>
      </c>
      <c r="E20" t="s">
        <v>20</v>
      </c>
      <c r="F20" t="s">
        <v>130</v>
      </c>
      <c r="G2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140</v>
      </c>
      <c r="H20">
        <v>5</v>
      </c>
      <c r="I20">
        <v>5</v>
      </c>
      <c r="J20">
        <v>50</v>
      </c>
      <c r="L20" s="112">
        <v>0.7</v>
      </c>
    </row>
    <row r="21" spans="1:12" x14ac:dyDescent="0.35">
      <c r="A21" s="93">
        <f>IFERROR(VLOOKUP(B21,Pobočky!$A$1:$C$45,3,FALSE)," ")</f>
        <v>10</v>
      </c>
      <c r="B21" s="105" t="s">
        <v>61</v>
      </c>
      <c r="C21" s="93" t="str">
        <f>IFERROR(VLOOKUP(B21,Pobočky!$A$1:$C$45,2,FALSE)," ")</f>
        <v>Severovýchod</v>
      </c>
      <c r="D21" t="s">
        <v>964</v>
      </c>
      <c r="E21" t="s">
        <v>20</v>
      </c>
      <c r="F21" t="s">
        <v>181</v>
      </c>
      <c r="G2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402</v>
      </c>
      <c r="H21">
        <v>13</v>
      </c>
      <c r="I21">
        <v>13</v>
      </c>
      <c r="J21">
        <v>103</v>
      </c>
      <c r="L21" s="112">
        <v>0.7</v>
      </c>
    </row>
    <row r="22" spans="1:12" x14ac:dyDescent="0.35">
      <c r="A22" s="93">
        <f>IFERROR(VLOOKUP(B22,Pobočky!$A$1:$C$45,3,FALSE)," ")</f>
        <v>10</v>
      </c>
      <c r="B22" s="105" t="s">
        <v>61</v>
      </c>
      <c r="C22" s="93" t="str">
        <f>IFERROR(VLOOKUP(B22,Pobočky!$A$1:$C$45,2,FALSE)," ")</f>
        <v>Severovýchod</v>
      </c>
      <c r="D22" t="s">
        <v>964</v>
      </c>
      <c r="E22" t="s">
        <v>20</v>
      </c>
      <c r="F22" t="s">
        <v>192</v>
      </c>
      <c r="G2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165</v>
      </c>
      <c r="H22">
        <v>5</v>
      </c>
      <c r="I22">
        <v>5</v>
      </c>
      <c r="J22">
        <v>103</v>
      </c>
      <c r="L22" s="112">
        <v>0.7</v>
      </c>
    </row>
    <row r="23" spans="1:12" x14ac:dyDescent="0.35">
      <c r="A23" s="105">
        <f>IFERROR(VLOOKUP(B23,Pobočky!$A$1:$C$45,3,FALSE)," ")</f>
        <v>10</v>
      </c>
      <c r="B23" s="105" t="s">
        <v>61</v>
      </c>
      <c r="C23" s="105" t="str">
        <f>IFERROR(VLOOKUP(B23,Pobočky!$A$1:$C$45,2,FALSE)," ")</f>
        <v>Severovýchod</v>
      </c>
      <c r="D23" t="s">
        <v>964</v>
      </c>
      <c r="E23" t="s">
        <v>20</v>
      </c>
      <c r="F23" t="s">
        <v>193</v>
      </c>
      <c r="G2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64</v>
      </c>
      <c r="H23">
        <v>2</v>
      </c>
      <c r="I23">
        <v>2.5</v>
      </c>
      <c r="J23">
        <v>103</v>
      </c>
      <c r="L23" s="112">
        <v>0.7</v>
      </c>
    </row>
    <row r="24" spans="1:12" x14ac:dyDescent="0.35">
      <c r="A24" s="93">
        <f>IFERROR(VLOOKUP(B24,Pobočky!$A$1:$C$45,3,FALSE)," ")</f>
        <v>10</v>
      </c>
      <c r="B24" s="105" t="s">
        <v>61</v>
      </c>
      <c r="C24" s="93" t="str">
        <f>IFERROR(VLOOKUP(B24,Pobočky!$A$1:$C$45,2,FALSE)," ")</f>
        <v>Severovýchod</v>
      </c>
      <c r="D24" t="s">
        <v>964</v>
      </c>
      <c r="E24" t="s">
        <v>20</v>
      </c>
      <c r="F24" t="s">
        <v>193</v>
      </c>
      <c r="G2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171</v>
      </c>
      <c r="H24">
        <v>11</v>
      </c>
      <c r="I24">
        <v>11</v>
      </c>
      <c r="J24">
        <v>50</v>
      </c>
      <c r="L24" s="112">
        <v>0.7</v>
      </c>
    </row>
    <row r="25" spans="1:12" x14ac:dyDescent="0.35">
      <c r="A25" s="93">
        <f>IFERROR(VLOOKUP(B25,Pobočky!$A$1:$C$45,3,FALSE)," ")</f>
        <v>10</v>
      </c>
      <c r="B25" s="105" t="s">
        <v>61</v>
      </c>
      <c r="C25" s="93" t="str">
        <f>IFERROR(VLOOKUP(B25,Pobočky!$A$1:$C$45,2,FALSE)," ")</f>
        <v>Severovýchod</v>
      </c>
      <c r="D25" t="s">
        <v>964</v>
      </c>
      <c r="E25" t="s">
        <v>20</v>
      </c>
      <c r="F25" t="s">
        <v>97</v>
      </c>
      <c r="G2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111</v>
      </c>
      <c r="H25">
        <v>3</v>
      </c>
      <c r="I25">
        <v>3</v>
      </c>
      <c r="J25">
        <v>103</v>
      </c>
      <c r="K25" t="s">
        <v>227</v>
      </c>
      <c r="L25" s="112">
        <v>0.7</v>
      </c>
    </row>
    <row r="26" spans="1:12" x14ac:dyDescent="0.35">
      <c r="A26" s="93">
        <f>IFERROR(VLOOKUP(B26,Pobočky!$A$1:$C$45,3,FALSE)," ")</f>
        <v>10</v>
      </c>
      <c r="B26" s="105" t="s">
        <v>61</v>
      </c>
      <c r="C26" s="93" t="str">
        <f>IFERROR(VLOOKUP(B26,Pobočky!$A$1:$C$45,2,FALSE)," ")</f>
        <v>Severovýchod</v>
      </c>
      <c r="D26" t="s">
        <v>964</v>
      </c>
      <c r="E26" t="s">
        <v>20</v>
      </c>
      <c r="F26" t="s">
        <v>97</v>
      </c>
      <c r="G2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74</v>
      </c>
      <c r="H26">
        <v>2</v>
      </c>
      <c r="I26">
        <v>2</v>
      </c>
      <c r="J26">
        <v>103</v>
      </c>
      <c r="K26" t="s">
        <v>965</v>
      </c>
      <c r="L26" s="112">
        <v>0.7</v>
      </c>
    </row>
    <row r="27" spans="1:12" x14ac:dyDescent="0.35">
      <c r="A27" s="93">
        <f>IFERROR(VLOOKUP(B27,Pobočky!$A$1:$C$45,3,FALSE)," ")</f>
        <v>10</v>
      </c>
      <c r="B27" s="105" t="s">
        <v>61</v>
      </c>
      <c r="C27" s="93" t="str">
        <f>IFERROR(VLOOKUP(B27,Pobočky!$A$1:$C$45,2,FALSE)," ")</f>
        <v>Severovýchod</v>
      </c>
      <c r="D27" t="s">
        <v>966</v>
      </c>
      <c r="E27" t="s">
        <v>20</v>
      </c>
      <c r="F27" t="s">
        <v>130</v>
      </c>
      <c r="G2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58</v>
      </c>
      <c r="H27">
        <v>1</v>
      </c>
      <c r="I27">
        <v>1</v>
      </c>
      <c r="J27">
        <v>103</v>
      </c>
      <c r="K27" t="s">
        <v>967</v>
      </c>
      <c r="L27" s="112">
        <v>0.7</v>
      </c>
    </row>
    <row r="28" spans="1:12" x14ac:dyDescent="0.35">
      <c r="A28" s="93">
        <f>IFERROR(VLOOKUP(B28,Pobočky!$A$1:$C$45,3,FALSE)," ")</f>
        <v>10</v>
      </c>
      <c r="B28" s="105" t="s">
        <v>61</v>
      </c>
      <c r="C28" s="93" t="str">
        <f>IFERROR(VLOOKUP(B28,Pobočky!$A$1:$C$45,2,FALSE)," ")</f>
        <v>Severovýchod</v>
      </c>
      <c r="D28" t="s">
        <v>968</v>
      </c>
      <c r="E28" t="s">
        <v>28</v>
      </c>
      <c r="F28" t="s">
        <v>143</v>
      </c>
      <c r="G2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39</v>
      </c>
      <c r="H28">
        <v>1</v>
      </c>
      <c r="I28">
        <v>0.5</v>
      </c>
      <c r="J28">
        <v>103</v>
      </c>
      <c r="K28" t="s">
        <v>969</v>
      </c>
      <c r="L28" s="112">
        <v>0.7</v>
      </c>
    </row>
    <row r="29" spans="1:12" x14ac:dyDescent="0.35">
      <c r="A29" s="93">
        <f>IFERROR(VLOOKUP(B29,Pobočky!$A$1:$C$45,3,FALSE)," ")</f>
        <v>10</v>
      </c>
      <c r="B29" s="105" t="s">
        <v>61</v>
      </c>
      <c r="C29" s="93" t="str">
        <f>IFERROR(VLOOKUP(B29,Pobočky!$A$1:$C$45,2,FALSE)," ")</f>
        <v>Severovýchod</v>
      </c>
      <c r="D29" t="s">
        <v>968</v>
      </c>
      <c r="E29" t="s">
        <v>22</v>
      </c>
      <c r="F29" t="s">
        <v>155</v>
      </c>
      <c r="G2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525</v>
      </c>
      <c r="H29">
        <v>10</v>
      </c>
      <c r="I29">
        <v>10</v>
      </c>
      <c r="J29">
        <v>103</v>
      </c>
      <c r="K29" t="s">
        <v>970</v>
      </c>
      <c r="L29" s="112">
        <v>0.7</v>
      </c>
    </row>
    <row r="30" spans="1:12" x14ac:dyDescent="0.35">
      <c r="A30" s="93">
        <f>IFERROR(VLOOKUP(B30,Pobočky!$A$1:$C$45,3,FALSE)," ")</f>
        <v>10</v>
      </c>
      <c r="B30" s="105" t="s">
        <v>61</v>
      </c>
      <c r="C30" s="93" t="str">
        <f>IFERROR(VLOOKUP(B30,Pobočky!$A$1:$C$45,2,FALSE)," ")</f>
        <v>Severovýchod</v>
      </c>
      <c r="D30" t="s">
        <v>968</v>
      </c>
      <c r="E30" t="s">
        <v>22</v>
      </c>
      <c r="F30" t="s">
        <v>155</v>
      </c>
      <c r="G3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204</v>
      </c>
      <c r="H30">
        <v>5</v>
      </c>
      <c r="I30">
        <v>5</v>
      </c>
      <c r="J30">
        <v>80</v>
      </c>
      <c r="K30" t="s">
        <v>971</v>
      </c>
      <c r="L30" s="112">
        <v>0.7</v>
      </c>
    </row>
    <row r="31" spans="1:12" x14ac:dyDescent="0.35">
      <c r="A31" s="93">
        <f>IFERROR(VLOOKUP(B31,Pobočky!$A$1:$C$45,3,FALSE)," ")</f>
        <v>10</v>
      </c>
      <c r="B31" s="105" t="s">
        <v>61</v>
      </c>
      <c r="C31" s="93" t="str">
        <f>IFERROR(VLOOKUP(B31,Pobočky!$A$1:$C$45,2,FALSE)," ")</f>
        <v>Severovýchod</v>
      </c>
      <c r="D31" t="s">
        <v>968</v>
      </c>
      <c r="E31" t="s">
        <v>22</v>
      </c>
      <c r="F31" t="s">
        <v>160</v>
      </c>
      <c r="G3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152</v>
      </c>
      <c r="H31">
        <v>2.5</v>
      </c>
      <c r="I31">
        <v>5</v>
      </c>
      <c r="J31">
        <v>103</v>
      </c>
      <c r="K31" t="s">
        <v>972</v>
      </c>
      <c r="L31" s="112">
        <v>0.7</v>
      </c>
    </row>
    <row r="32" spans="1:12" x14ac:dyDescent="0.35">
      <c r="A32" s="93">
        <f>IFERROR(VLOOKUP(B32,Pobočky!$A$1:$C$45,3,FALSE)," ")</f>
        <v>10</v>
      </c>
      <c r="B32" s="105" t="s">
        <v>61</v>
      </c>
      <c r="C32" s="93" t="str">
        <f>IFERROR(VLOOKUP(B32,Pobočky!$A$1:$C$45,2,FALSE)," ")</f>
        <v>Severovýchod</v>
      </c>
      <c r="D32" t="s">
        <v>968</v>
      </c>
      <c r="E32" t="s">
        <v>22</v>
      </c>
      <c r="F32" t="s">
        <v>167</v>
      </c>
      <c r="G3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155</v>
      </c>
      <c r="H32">
        <v>3</v>
      </c>
      <c r="I32">
        <v>3</v>
      </c>
      <c r="J32">
        <v>103</v>
      </c>
      <c r="K32" t="s">
        <v>971</v>
      </c>
      <c r="L32" s="112">
        <v>0.7</v>
      </c>
    </row>
    <row r="33" spans="1:12" x14ac:dyDescent="0.35">
      <c r="A33" s="93">
        <f>IFERROR(VLOOKUP(B33,Pobočky!$A$1:$C$45,3,FALSE)," ")</f>
        <v>10</v>
      </c>
      <c r="B33" s="105" t="s">
        <v>61</v>
      </c>
      <c r="C33" s="93" t="str">
        <f>IFERROR(VLOOKUP(B33,Pobočky!$A$1:$C$45,2,FALSE)," ")</f>
        <v>Severovýchod</v>
      </c>
      <c r="D33" t="s">
        <v>968</v>
      </c>
      <c r="E33" t="s">
        <v>22</v>
      </c>
      <c r="F33" t="s">
        <v>170</v>
      </c>
      <c r="G3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122</v>
      </c>
      <c r="H33">
        <v>2</v>
      </c>
      <c r="I33">
        <v>2</v>
      </c>
      <c r="J33">
        <v>103</v>
      </c>
      <c r="K33" t="s">
        <v>971</v>
      </c>
      <c r="L33" s="112">
        <v>0.7</v>
      </c>
    </row>
    <row r="34" spans="1:12" x14ac:dyDescent="0.35">
      <c r="A34" s="93">
        <f>IFERROR(VLOOKUP(B34,Pobočky!$A$1:$C$45,3,FALSE)," ")</f>
        <v>10</v>
      </c>
      <c r="B34" s="105" t="s">
        <v>61</v>
      </c>
      <c r="C34" s="93" t="str">
        <f>IFERROR(VLOOKUP(B34,Pobočky!$A$1:$C$45,2,FALSE)," ")</f>
        <v>Severovýchod</v>
      </c>
      <c r="D34" t="s">
        <v>968</v>
      </c>
      <c r="E34" t="s">
        <v>22</v>
      </c>
      <c r="F34" t="s">
        <v>171</v>
      </c>
      <c r="G3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18</v>
      </c>
      <c r="H34">
        <v>1</v>
      </c>
      <c r="I34">
        <v>1</v>
      </c>
      <c r="J34">
        <v>103</v>
      </c>
      <c r="K34" t="s">
        <v>971</v>
      </c>
      <c r="L34" s="112">
        <v>0.7</v>
      </c>
    </row>
    <row r="35" spans="1:12" x14ac:dyDescent="0.35">
      <c r="A35" s="93">
        <f>IFERROR(VLOOKUP(B35,Pobočky!$A$1:$C$45,3,FALSE)," ")</f>
        <v>10</v>
      </c>
      <c r="B35" s="105" t="s">
        <v>61</v>
      </c>
      <c r="C35" s="93" t="str">
        <f>IFERROR(VLOOKUP(B35,Pobočky!$A$1:$C$45,2,FALSE)," ")</f>
        <v>Severovýchod</v>
      </c>
      <c r="D35" t="s">
        <v>968</v>
      </c>
      <c r="E35" t="s">
        <v>22</v>
      </c>
      <c r="F35" t="s">
        <v>175</v>
      </c>
      <c r="G3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173</v>
      </c>
      <c r="H35">
        <v>3</v>
      </c>
      <c r="I35">
        <v>3.5</v>
      </c>
      <c r="J35">
        <v>103</v>
      </c>
      <c r="K35" t="s">
        <v>971</v>
      </c>
      <c r="L35" s="112">
        <v>0.7</v>
      </c>
    </row>
    <row r="36" spans="1:12" x14ac:dyDescent="0.35">
      <c r="A36" s="93">
        <f>IFERROR(VLOOKUP(B36,Pobočky!$A$1:$C$45,3,FALSE)," ")</f>
        <v>10</v>
      </c>
      <c r="B36" s="105" t="s">
        <v>61</v>
      </c>
      <c r="C36" s="93" t="str">
        <f>IFERROR(VLOOKUP(B36,Pobočky!$A$1:$C$45,2,FALSE)," ")</f>
        <v>Severovýchod</v>
      </c>
      <c r="D36" t="s">
        <v>968</v>
      </c>
      <c r="E36" t="s">
        <v>22</v>
      </c>
      <c r="F36" t="s">
        <v>176</v>
      </c>
      <c r="G3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311</v>
      </c>
      <c r="H36">
        <v>4.5</v>
      </c>
      <c r="I36">
        <v>4.5</v>
      </c>
      <c r="J36">
        <v>103</v>
      </c>
      <c r="K36" t="s">
        <v>971</v>
      </c>
      <c r="L36" s="112">
        <v>0.7</v>
      </c>
    </row>
    <row r="37" spans="1:12" x14ac:dyDescent="0.35">
      <c r="A37" s="93">
        <f>IFERROR(VLOOKUP(B37,Pobočky!$A$1:$C$45,3,FALSE)," ")</f>
        <v>10</v>
      </c>
      <c r="B37" s="105" t="s">
        <v>61</v>
      </c>
      <c r="C37" s="93" t="str">
        <f>IFERROR(VLOOKUP(B37,Pobočky!$A$1:$C$45,2,FALSE)," ")</f>
        <v>Severovýchod</v>
      </c>
      <c r="D37" t="s">
        <v>973</v>
      </c>
      <c r="E37" t="s">
        <v>22</v>
      </c>
      <c r="F37" t="s">
        <v>140</v>
      </c>
      <c r="G3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319</v>
      </c>
      <c r="H37">
        <v>5</v>
      </c>
      <c r="I37">
        <v>5</v>
      </c>
      <c r="J37">
        <v>103</v>
      </c>
      <c r="K37" t="s">
        <v>971</v>
      </c>
      <c r="L37" s="112">
        <v>0.7</v>
      </c>
    </row>
    <row r="38" spans="1:12" x14ac:dyDescent="0.35">
      <c r="A38" s="93">
        <f>IFERROR(VLOOKUP(B38,Pobočky!$A$1:$C$45,3,FALSE)," ")</f>
        <v>10</v>
      </c>
      <c r="B38" s="105" t="s">
        <v>61</v>
      </c>
      <c r="C38" s="93" t="str">
        <f>IFERROR(VLOOKUP(B38,Pobočky!$A$1:$C$45,2,FALSE)," ")</f>
        <v>Severovýchod</v>
      </c>
      <c r="D38" t="s">
        <v>973</v>
      </c>
      <c r="E38" t="s">
        <v>22</v>
      </c>
      <c r="F38" t="s">
        <v>143</v>
      </c>
      <c r="G3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391</v>
      </c>
      <c r="H38">
        <v>10</v>
      </c>
      <c r="I38">
        <v>10</v>
      </c>
      <c r="J38">
        <v>103</v>
      </c>
      <c r="K38" t="s">
        <v>971</v>
      </c>
      <c r="L38" s="112">
        <v>0.7</v>
      </c>
    </row>
    <row r="39" spans="1:12" x14ac:dyDescent="0.35">
      <c r="A39" s="93">
        <f>IFERROR(VLOOKUP(B39,Pobočky!$A$1:$C$45,3,FALSE)," ")</f>
        <v>10</v>
      </c>
      <c r="B39" s="105" t="s">
        <v>61</v>
      </c>
      <c r="C39" s="93" t="str">
        <f>IFERROR(VLOOKUP(B39,Pobočky!$A$1:$C$45,2,FALSE)," ")</f>
        <v>Severovýchod</v>
      </c>
      <c r="D39" t="s">
        <v>973</v>
      </c>
      <c r="E39" t="s">
        <v>22</v>
      </c>
      <c r="F39" t="s">
        <v>146</v>
      </c>
      <c r="G3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453</v>
      </c>
      <c r="H39">
        <v>8</v>
      </c>
      <c r="I39">
        <v>8</v>
      </c>
      <c r="J39">
        <v>103</v>
      </c>
      <c r="K39" t="s">
        <v>971</v>
      </c>
      <c r="L39" s="112">
        <v>0.7</v>
      </c>
    </row>
    <row r="40" spans="1:12" x14ac:dyDescent="0.35">
      <c r="A40" s="93">
        <f>IFERROR(VLOOKUP(B40,Pobočky!$A$1:$C$45,3,FALSE)," ")</f>
        <v>10</v>
      </c>
      <c r="B40" s="105" t="s">
        <v>61</v>
      </c>
      <c r="C40" s="93" t="str">
        <f>IFERROR(VLOOKUP(B40,Pobočky!$A$1:$C$45,2,FALSE)," ")</f>
        <v>Severovýchod</v>
      </c>
      <c r="D40" t="s">
        <v>973</v>
      </c>
      <c r="E40" t="s">
        <v>22</v>
      </c>
      <c r="F40" t="s">
        <v>149</v>
      </c>
      <c r="G4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346</v>
      </c>
      <c r="H40">
        <v>8</v>
      </c>
      <c r="I40">
        <v>9.5</v>
      </c>
      <c r="J40">
        <v>103</v>
      </c>
      <c r="K40" t="s">
        <v>971</v>
      </c>
      <c r="L40" s="112">
        <v>0.7</v>
      </c>
    </row>
    <row r="41" spans="1:12" x14ac:dyDescent="0.35">
      <c r="A41" s="93">
        <f>IFERROR(VLOOKUP(B41,Pobočky!$A$1:$C$45,3,FALSE)," ")</f>
        <v>10</v>
      </c>
      <c r="B41" s="105" t="s">
        <v>61</v>
      </c>
      <c r="C41" s="93" t="str">
        <f>IFERROR(VLOOKUP(B41,Pobočky!$A$1:$C$45,2,FALSE)," ")</f>
        <v>Severovýchod</v>
      </c>
      <c r="D41" t="s">
        <v>973</v>
      </c>
      <c r="E41" t="s">
        <v>22</v>
      </c>
      <c r="F41" t="s">
        <v>158</v>
      </c>
      <c r="G4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484</v>
      </c>
      <c r="H41">
        <v>10</v>
      </c>
      <c r="I41">
        <v>11</v>
      </c>
      <c r="J41">
        <v>103</v>
      </c>
      <c r="K41" t="s">
        <v>971</v>
      </c>
      <c r="L41" s="112">
        <v>0.7</v>
      </c>
    </row>
    <row r="42" spans="1:12" x14ac:dyDescent="0.35">
      <c r="A42" s="93">
        <f>IFERROR(VLOOKUP(B42,Pobočky!$A$1:$C$45,3,FALSE)," ")</f>
        <v>10</v>
      </c>
      <c r="B42" s="105" t="s">
        <v>61</v>
      </c>
      <c r="C42" s="93" t="str">
        <f>IFERROR(VLOOKUP(B42,Pobočky!$A$1:$C$45,2,FALSE)," ")</f>
        <v>Severovýchod</v>
      </c>
      <c r="D42" t="s">
        <v>973</v>
      </c>
      <c r="E42" t="s">
        <v>22</v>
      </c>
      <c r="F42" t="s">
        <v>163</v>
      </c>
      <c r="G4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82</v>
      </c>
      <c r="H42">
        <v>1.5</v>
      </c>
      <c r="I42">
        <v>1.5</v>
      </c>
      <c r="J42">
        <v>103</v>
      </c>
      <c r="K42" t="s">
        <v>971</v>
      </c>
      <c r="L42" s="112">
        <v>0.7</v>
      </c>
    </row>
    <row r="43" spans="1:12" x14ac:dyDescent="0.35">
      <c r="A43" s="93">
        <f>IFERROR(VLOOKUP(B43,Pobočky!$A$1:$C$45,3,FALSE)," ")</f>
        <v>10</v>
      </c>
      <c r="B43" s="105" t="s">
        <v>61</v>
      </c>
      <c r="C43" s="93" t="str">
        <f>IFERROR(VLOOKUP(B43,Pobočky!$A$1:$C$45,2,FALSE)," ")</f>
        <v>Severovýchod</v>
      </c>
      <c r="D43" t="s">
        <v>973</v>
      </c>
      <c r="E43" t="s">
        <v>22</v>
      </c>
      <c r="F43" t="s">
        <v>166</v>
      </c>
      <c r="G4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283</v>
      </c>
      <c r="H43">
        <v>5</v>
      </c>
      <c r="I43">
        <v>5</v>
      </c>
      <c r="J43">
        <v>103</v>
      </c>
      <c r="K43" t="s">
        <v>971</v>
      </c>
      <c r="L43" s="112">
        <v>0.7</v>
      </c>
    </row>
    <row r="44" spans="1:12" x14ac:dyDescent="0.35">
      <c r="A44" s="93">
        <f>IFERROR(VLOOKUP(B44,Pobočky!$A$1:$C$45,3,FALSE)," ")</f>
        <v>10</v>
      </c>
      <c r="B44" s="105" t="s">
        <v>61</v>
      </c>
      <c r="C44" s="93" t="str">
        <f>IFERROR(VLOOKUP(B44,Pobočky!$A$1:$C$45,2,FALSE)," ")</f>
        <v>Severovýchod</v>
      </c>
      <c r="D44" t="s">
        <v>973</v>
      </c>
      <c r="E44" t="s">
        <v>22</v>
      </c>
      <c r="F44" t="s">
        <v>169</v>
      </c>
      <c r="G4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284</v>
      </c>
      <c r="H44">
        <v>6</v>
      </c>
      <c r="I44">
        <v>6.5</v>
      </c>
      <c r="J44">
        <v>103</v>
      </c>
      <c r="K44" t="s">
        <v>971</v>
      </c>
      <c r="L44" s="112">
        <v>0.7</v>
      </c>
    </row>
    <row r="45" spans="1:12" x14ac:dyDescent="0.35">
      <c r="A45" s="93">
        <f>IFERROR(VLOOKUP(B45,Pobočky!$A$1:$C$45,3,FALSE)," ")</f>
        <v>10</v>
      </c>
      <c r="B45" s="105" t="s">
        <v>61</v>
      </c>
      <c r="C45" s="93" t="str">
        <f>IFERROR(VLOOKUP(B45,Pobočky!$A$1:$C$45,2,FALSE)," ")</f>
        <v>Severovýchod</v>
      </c>
      <c r="D45" t="s">
        <v>973</v>
      </c>
      <c r="E45" t="s">
        <v>22</v>
      </c>
      <c r="F45" t="s">
        <v>172</v>
      </c>
      <c r="G4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95</v>
      </c>
      <c r="H45">
        <v>2</v>
      </c>
      <c r="I45">
        <v>2</v>
      </c>
      <c r="J45">
        <v>103</v>
      </c>
      <c r="K45" t="s">
        <v>971</v>
      </c>
      <c r="L45" s="112">
        <v>0.7</v>
      </c>
    </row>
    <row r="46" spans="1:12" x14ac:dyDescent="0.35">
      <c r="A46" s="93">
        <f>IFERROR(VLOOKUP(B46,Pobočky!$A$1:$C$45,3,FALSE)," ")</f>
        <v>10</v>
      </c>
      <c r="B46" s="105" t="s">
        <v>61</v>
      </c>
      <c r="C46" s="93" t="str">
        <f>IFERROR(VLOOKUP(B46,Pobočky!$A$1:$C$45,2,FALSE)," ")</f>
        <v>Severovýchod</v>
      </c>
      <c r="D46" t="s">
        <v>973</v>
      </c>
      <c r="E46" t="s">
        <v>22</v>
      </c>
      <c r="F46" t="s">
        <v>173</v>
      </c>
      <c r="G4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130</v>
      </c>
      <c r="H46">
        <v>3</v>
      </c>
      <c r="I46">
        <v>3</v>
      </c>
      <c r="J46">
        <v>103</v>
      </c>
      <c r="K46" t="s">
        <v>971</v>
      </c>
      <c r="L46" s="112">
        <v>0.7</v>
      </c>
    </row>
    <row r="47" spans="1:12" x14ac:dyDescent="0.35">
      <c r="A47" s="93">
        <f>IFERROR(VLOOKUP(B47,Pobočky!$A$1:$C$45,3,FALSE)," ")</f>
        <v>10</v>
      </c>
      <c r="B47" s="105" t="s">
        <v>61</v>
      </c>
      <c r="C47" s="93" t="str">
        <f>IFERROR(VLOOKUP(B47,Pobočky!$A$1:$C$45,2,FALSE)," ")</f>
        <v>Severovýchod</v>
      </c>
      <c r="D47" t="s">
        <v>973</v>
      </c>
      <c r="E47" t="s">
        <v>22</v>
      </c>
      <c r="F47" t="s">
        <v>174</v>
      </c>
      <c r="G4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121</v>
      </c>
      <c r="H47">
        <v>3</v>
      </c>
      <c r="I47">
        <v>3.5</v>
      </c>
      <c r="J47">
        <v>103</v>
      </c>
      <c r="K47" t="s">
        <v>971</v>
      </c>
      <c r="L47" s="112">
        <v>0.7</v>
      </c>
    </row>
    <row r="48" spans="1:12" x14ac:dyDescent="0.35">
      <c r="A48" s="93">
        <f>IFERROR(VLOOKUP(B48,Pobočky!$A$1:$C$45,3,FALSE)," ")</f>
        <v>10</v>
      </c>
      <c r="B48" s="105" t="s">
        <v>61</v>
      </c>
      <c r="C48" s="93" t="str">
        <f>IFERROR(VLOOKUP(B48,Pobočky!$A$1:$C$45,2,FALSE)," ")</f>
        <v>Severovýchod</v>
      </c>
      <c r="D48" t="s">
        <v>973</v>
      </c>
      <c r="E48" t="s">
        <v>22</v>
      </c>
      <c r="F48" t="s">
        <v>97</v>
      </c>
      <c r="G4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  <c r="K48" t="s">
        <v>974</v>
      </c>
      <c r="L48" s="112">
        <v>0.7</v>
      </c>
    </row>
    <row r="49" spans="1:12" x14ac:dyDescent="0.35">
      <c r="A49" s="93">
        <f>IFERROR(VLOOKUP(B49,Pobočky!$A$1:$C$45,3,FALSE)," ")</f>
        <v>10</v>
      </c>
      <c r="B49" s="105" t="s">
        <v>61</v>
      </c>
      <c r="C49" s="93" t="str">
        <f>IFERROR(VLOOKUP(B49,Pobočky!$A$1:$C$45,2,FALSE)," ")</f>
        <v>Severovýchod</v>
      </c>
      <c r="D49" t="s">
        <v>975</v>
      </c>
      <c r="E49" t="s">
        <v>20</v>
      </c>
      <c r="F49" t="s">
        <v>261</v>
      </c>
      <c r="G4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62</v>
      </c>
      <c r="H49">
        <v>1</v>
      </c>
      <c r="I49">
        <v>1</v>
      </c>
      <c r="J49">
        <v>103</v>
      </c>
      <c r="K49" t="s">
        <v>266</v>
      </c>
      <c r="L49" s="112">
        <v>0.7</v>
      </c>
    </row>
    <row r="50" spans="1:12" x14ac:dyDescent="0.35">
      <c r="A50" s="93">
        <f>IFERROR(VLOOKUP(B50,Pobočky!$A$1:$C$45,3,FALSE)," ")</f>
        <v>10</v>
      </c>
      <c r="B50" s="105" t="s">
        <v>61</v>
      </c>
      <c r="C50" s="93" t="str">
        <f>IFERROR(VLOOKUP(B50,Pobočky!$A$1:$C$45,2,FALSE)," ")</f>
        <v>Severovýchod</v>
      </c>
      <c r="D50" t="s">
        <v>975</v>
      </c>
      <c r="E50" t="s">
        <v>20</v>
      </c>
      <c r="F50" t="s">
        <v>261</v>
      </c>
      <c r="G5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247</v>
      </c>
      <c r="H50">
        <v>4</v>
      </c>
      <c r="I50">
        <v>4</v>
      </c>
      <c r="J50">
        <v>103</v>
      </c>
      <c r="L50" s="112">
        <v>0.7</v>
      </c>
    </row>
    <row r="51" spans="1:12" x14ac:dyDescent="0.35">
      <c r="A51" s="93">
        <f>IFERROR(VLOOKUP(B51,Pobočky!$A$1:$C$45,3,FALSE)," ")</f>
        <v>10</v>
      </c>
      <c r="B51" s="105" t="s">
        <v>61</v>
      </c>
      <c r="C51" s="93" t="str">
        <f>IFERROR(VLOOKUP(B51,Pobočky!$A$1:$C$45,2,FALSE)," ")</f>
        <v>Severovýchod</v>
      </c>
      <c r="D51" t="s">
        <v>976</v>
      </c>
      <c r="E51" t="s">
        <v>20</v>
      </c>
      <c r="F51" t="s">
        <v>130</v>
      </c>
      <c r="G5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  <c r="I51">
        <v>7</v>
      </c>
      <c r="J51">
        <v>103</v>
      </c>
      <c r="K51" t="s">
        <v>977</v>
      </c>
      <c r="L51" s="112">
        <v>0.2</v>
      </c>
    </row>
    <row r="52" spans="1:12" x14ac:dyDescent="0.35">
      <c r="A52" s="93">
        <f>IFERROR(VLOOKUP(B52,Pobočky!$A$1:$C$45,3,FALSE)," ")</f>
        <v>10</v>
      </c>
      <c r="B52" s="105" t="s">
        <v>61</v>
      </c>
      <c r="C52" s="93" t="str">
        <f>IFERROR(VLOOKUP(B52,Pobočky!$A$1:$C$45,2,FALSE)," ")</f>
        <v>Severovýchod</v>
      </c>
      <c r="D52" t="s">
        <v>976</v>
      </c>
      <c r="E52" t="s">
        <v>14</v>
      </c>
      <c r="F52" t="s">
        <v>130</v>
      </c>
      <c r="G5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  <c r="I52">
        <v>3</v>
      </c>
      <c r="J52">
        <v>103</v>
      </c>
      <c r="K52" t="s">
        <v>978</v>
      </c>
      <c r="L52" s="112">
        <v>0.2</v>
      </c>
    </row>
    <row r="53" spans="1:12" x14ac:dyDescent="0.35">
      <c r="A53" s="93">
        <f>IFERROR(VLOOKUP(B53,Pobočky!$A$1:$C$45,3,FALSE)," ")</f>
        <v>10</v>
      </c>
      <c r="B53" s="105" t="s">
        <v>61</v>
      </c>
      <c r="C53" s="93" t="str">
        <f>IFERROR(VLOOKUP(B53,Pobočky!$A$1:$C$45,2,FALSE)," ")</f>
        <v>Severovýchod</v>
      </c>
      <c r="D53" t="s">
        <v>979</v>
      </c>
      <c r="G5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  <c r="I53">
        <v>9</v>
      </c>
      <c r="J53">
        <v>103</v>
      </c>
    </row>
    <row r="54" spans="1:12" x14ac:dyDescent="0.35">
      <c r="A54" s="93">
        <f>IFERROR(VLOOKUP(B54,Pobočky!$A$1:$C$45,3,FALSE)," ")</f>
        <v>10</v>
      </c>
      <c r="B54" s="105" t="s">
        <v>61</v>
      </c>
      <c r="C54" s="93" t="str">
        <f>IFERROR(VLOOKUP(B54,Pobočky!$A$1:$C$45,2,FALSE)," ")</f>
        <v>Severovýchod</v>
      </c>
      <c r="D54" t="s">
        <v>980</v>
      </c>
      <c r="E54" t="s">
        <v>22</v>
      </c>
      <c r="F54" t="s">
        <v>171</v>
      </c>
      <c r="G5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  <c r="I54">
        <v>2</v>
      </c>
      <c r="J54">
        <v>103</v>
      </c>
      <c r="K54" t="s">
        <v>981</v>
      </c>
      <c r="L54" s="112">
        <v>0.6</v>
      </c>
    </row>
    <row r="55" spans="1:12" x14ac:dyDescent="0.35">
      <c r="A55" s="93">
        <f>IFERROR(VLOOKUP(B55,Pobočky!$A$1:$C$45,3,FALSE)," ")</f>
        <v>10</v>
      </c>
      <c r="B55" s="105" t="s">
        <v>61</v>
      </c>
      <c r="C55" s="93" t="str">
        <f>IFERROR(VLOOKUP(B55,Pobočky!$A$1:$C$45,2,FALSE)," ")</f>
        <v>Severovýchod</v>
      </c>
      <c r="D55" t="s">
        <v>980</v>
      </c>
      <c r="E55" t="s">
        <v>28</v>
      </c>
      <c r="F55" t="s">
        <v>175</v>
      </c>
      <c r="G5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  <c r="I55">
        <v>2</v>
      </c>
      <c r="J55">
        <v>103</v>
      </c>
      <c r="K55" t="s">
        <v>982</v>
      </c>
      <c r="L55" s="112">
        <v>0.2</v>
      </c>
    </row>
    <row r="56" spans="1:12" x14ac:dyDescent="0.35">
      <c r="A56" s="93">
        <f>IFERROR(VLOOKUP(B56,Pobočky!$A$1:$C$45,3,FALSE)," ")</f>
        <v>10</v>
      </c>
      <c r="B56" s="105" t="s">
        <v>61</v>
      </c>
      <c r="C56" s="93" t="str">
        <f>IFERROR(VLOOKUP(B56,Pobočky!$A$1:$C$45,2,FALSE)," ")</f>
        <v>Severovýchod</v>
      </c>
      <c r="D56" t="s">
        <v>983</v>
      </c>
      <c r="E56" t="s">
        <v>20</v>
      </c>
      <c r="F56" t="s">
        <v>130</v>
      </c>
      <c r="G5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4960</v>
      </c>
      <c r="H56">
        <v>86</v>
      </c>
      <c r="I56">
        <v>86</v>
      </c>
      <c r="J56">
        <v>103</v>
      </c>
      <c r="L56" s="112">
        <v>0.8</v>
      </c>
    </row>
    <row r="57" spans="1:12" x14ac:dyDescent="0.35">
      <c r="A57" s="93">
        <f>IFERROR(VLOOKUP(B57,Pobočky!$A$1:$C$45,3,FALSE)," ")</f>
        <v>10</v>
      </c>
      <c r="B57" s="105" t="s">
        <v>61</v>
      </c>
      <c r="C57" s="93" t="str">
        <f>IFERROR(VLOOKUP(B57,Pobočky!$A$1:$C$45,2,FALSE)," ")</f>
        <v>Severovýchod</v>
      </c>
      <c r="D57" t="s">
        <v>983</v>
      </c>
      <c r="E57" t="s">
        <v>20</v>
      </c>
      <c r="F57" t="s">
        <v>261</v>
      </c>
      <c r="G5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247</v>
      </c>
      <c r="H57">
        <v>4</v>
      </c>
      <c r="I57">
        <v>4</v>
      </c>
      <c r="J57">
        <v>103</v>
      </c>
      <c r="L57" s="112">
        <v>0.8</v>
      </c>
    </row>
    <row r="58" spans="1:12" x14ac:dyDescent="0.35">
      <c r="A58" s="93">
        <f>IFERROR(VLOOKUP(B58,Pobočky!$A$1:$C$45,3,FALSE)," ")</f>
        <v>10</v>
      </c>
      <c r="B58" s="105" t="s">
        <v>61</v>
      </c>
      <c r="C58" s="93" t="str">
        <f>IFERROR(VLOOKUP(B58,Pobočky!$A$1:$C$45,2,FALSE)," ")</f>
        <v>Severovýchod</v>
      </c>
      <c r="D58" t="s">
        <v>984</v>
      </c>
      <c r="E58" t="s">
        <v>22</v>
      </c>
      <c r="F58" t="s">
        <v>140</v>
      </c>
      <c r="G5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224</v>
      </c>
      <c r="H58">
        <v>3.5</v>
      </c>
      <c r="I58">
        <v>4</v>
      </c>
      <c r="J58">
        <v>103</v>
      </c>
      <c r="L58" s="112">
        <v>0.8</v>
      </c>
    </row>
    <row r="59" spans="1:12" x14ac:dyDescent="0.35">
      <c r="A59" s="93">
        <f>IFERROR(VLOOKUP(B59,Pobočky!$A$1:$C$45,3,FALSE)," ")</f>
        <v>10</v>
      </c>
      <c r="B59" s="105" t="s">
        <v>61</v>
      </c>
      <c r="C59" s="93" t="str">
        <f>IFERROR(VLOOKUP(B59,Pobočky!$A$1:$C$45,2,FALSE)," ")</f>
        <v>Severovýchod</v>
      </c>
      <c r="D59" t="s">
        <v>984</v>
      </c>
      <c r="E59" t="s">
        <v>22</v>
      </c>
      <c r="F59" t="s">
        <v>143</v>
      </c>
      <c r="G5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274</v>
      </c>
      <c r="H59">
        <v>7</v>
      </c>
      <c r="I59">
        <v>6</v>
      </c>
      <c r="J59">
        <v>103</v>
      </c>
      <c r="L59" s="112">
        <v>0.8</v>
      </c>
    </row>
    <row r="60" spans="1:12" x14ac:dyDescent="0.35">
      <c r="A60" s="93">
        <f>IFERROR(VLOOKUP(B60,Pobočky!$A$1:$C$45,3,FALSE)," ")</f>
        <v>10</v>
      </c>
      <c r="B60" s="105" t="s">
        <v>61</v>
      </c>
      <c r="C60" s="93" t="str">
        <f>IFERROR(VLOOKUP(B60,Pobočky!$A$1:$C$45,2,FALSE)," ")</f>
        <v>Severovýchod</v>
      </c>
      <c r="D60" t="s">
        <v>984</v>
      </c>
      <c r="E60" t="s">
        <v>22</v>
      </c>
      <c r="F60" t="s">
        <v>146</v>
      </c>
      <c r="G6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85</v>
      </c>
      <c r="H60">
        <v>1.5</v>
      </c>
      <c r="I60">
        <v>0.5</v>
      </c>
      <c r="J60">
        <v>103</v>
      </c>
      <c r="L60" s="112">
        <v>0.8</v>
      </c>
    </row>
    <row r="61" spans="1:12" x14ac:dyDescent="0.35">
      <c r="A61" s="93">
        <f>IFERROR(VLOOKUP(B61,Pobočky!$A$1:$C$45,3,FALSE)," ")</f>
        <v>10</v>
      </c>
      <c r="B61" s="105" t="s">
        <v>61</v>
      </c>
      <c r="C61" s="93" t="str">
        <f>IFERROR(VLOOKUP(B61,Pobočky!$A$1:$C$45,2,FALSE)," ")</f>
        <v>Severovýchod</v>
      </c>
      <c r="D61" t="s">
        <v>984</v>
      </c>
      <c r="E61" t="s">
        <v>22</v>
      </c>
      <c r="F61" t="s">
        <v>149</v>
      </c>
      <c r="G6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151</v>
      </c>
      <c r="H61">
        <v>3.5</v>
      </c>
      <c r="I61">
        <v>3.5</v>
      </c>
      <c r="J61">
        <v>103</v>
      </c>
      <c r="L61" s="112">
        <v>0.8</v>
      </c>
    </row>
    <row r="62" spans="1:12" x14ac:dyDescent="0.35">
      <c r="A62" s="93">
        <f>IFERROR(VLOOKUP(B62,Pobočky!$A$1:$C$45,3,FALSE)," ")</f>
        <v>10</v>
      </c>
      <c r="B62" s="105" t="s">
        <v>61</v>
      </c>
      <c r="C62" s="93" t="str">
        <f>IFERROR(VLOOKUP(B62,Pobočky!$A$1:$C$45,2,FALSE)," ")</f>
        <v>Severovýchod</v>
      </c>
      <c r="D62" t="s">
        <v>984</v>
      </c>
      <c r="E62" t="s">
        <v>22</v>
      </c>
      <c r="F62" t="s">
        <v>158</v>
      </c>
      <c r="G6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194</v>
      </c>
      <c r="H62">
        <v>4</v>
      </c>
      <c r="I62">
        <v>5</v>
      </c>
      <c r="J62">
        <v>103</v>
      </c>
      <c r="L62" s="112">
        <v>0.8</v>
      </c>
    </row>
    <row r="63" spans="1:12" x14ac:dyDescent="0.35">
      <c r="A63" s="93">
        <f>IFERROR(VLOOKUP(B63,Pobočky!$A$1:$C$45,3,FALSE)," ")</f>
        <v>10</v>
      </c>
      <c r="B63" s="105" t="s">
        <v>61</v>
      </c>
      <c r="C63" s="93" t="str">
        <f>IFERROR(VLOOKUP(B63,Pobočky!$A$1:$C$45,2,FALSE)," ")</f>
        <v>Severovýchod</v>
      </c>
      <c r="D63" t="s">
        <v>984</v>
      </c>
      <c r="E63" t="s">
        <v>22</v>
      </c>
      <c r="F63" t="s">
        <v>160</v>
      </c>
      <c r="G6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91</v>
      </c>
      <c r="H63">
        <v>1.5</v>
      </c>
      <c r="I63">
        <v>1</v>
      </c>
      <c r="J63">
        <v>103</v>
      </c>
      <c r="L63" s="112">
        <v>0.8</v>
      </c>
    </row>
    <row r="64" spans="1:12" x14ac:dyDescent="0.35">
      <c r="A64" s="93">
        <f>IFERROR(VLOOKUP(B64,Pobočky!$A$1:$C$45,3,FALSE)," ")</f>
        <v>10</v>
      </c>
      <c r="B64" s="105" t="s">
        <v>61</v>
      </c>
      <c r="C64" s="93" t="str">
        <f>IFERROR(VLOOKUP(B64,Pobočky!$A$1:$C$45,2,FALSE)," ")</f>
        <v>Severovýchod</v>
      </c>
      <c r="D64" t="s">
        <v>984</v>
      </c>
      <c r="E64" t="s">
        <v>22</v>
      </c>
      <c r="F64" t="s">
        <v>166</v>
      </c>
      <c r="G6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  <c r="I64">
        <v>0.5</v>
      </c>
      <c r="J64">
        <v>103</v>
      </c>
      <c r="L64" s="112">
        <v>0.8</v>
      </c>
    </row>
    <row r="65" spans="1:12" x14ac:dyDescent="0.35">
      <c r="A65" s="93">
        <f>IFERROR(VLOOKUP(B65,Pobočky!$A$1:$C$45,3,FALSE)," ")</f>
        <v>10</v>
      </c>
      <c r="B65" s="105" t="s">
        <v>61</v>
      </c>
      <c r="C65" s="93" t="str">
        <f>IFERROR(VLOOKUP(B65,Pobočky!$A$1:$C$45,2,FALSE)," ")</f>
        <v>Severovýchod</v>
      </c>
      <c r="D65" t="s">
        <v>984</v>
      </c>
      <c r="E65" t="s">
        <v>22</v>
      </c>
      <c r="F65" t="s">
        <v>170</v>
      </c>
      <c r="G6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15</v>
      </c>
      <c r="H65">
        <v>0.25</v>
      </c>
      <c r="I65">
        <v>0.25</v>
      </c>
      <c r="J65">
        <v>103</v>
      </c>
      <c r="L65" s="112">
        <v>0.8</v>
      </c>
    </row>
    <row r="66" spans="1:12" x14ac:dyDescent="0.35">
      <c r="A66" s="93">
        <f>IFERROR(VLOOKUP(B66,Pobočky!$A$1:$C$45,3,FALSE)," ")</f>
        <v>10</v>
      </c>
      <c r="B66" s="105" t="s">
        <v>61</v>
      </c>
      <c r="C66" s="93" t="str">
        <f>IFERROR(VLOOKUP(B66,Pobočky!$A$1:$C$45,2,FALSE)," ")</f>
        <v>Severovýchod</v>
      </c>
      <c r="D66" t="s">
        <v>984</v>
      </c>
      <c r="E66" t="s">
        <v>22</v>
      </c>
      <c r="F66" t="s">
        <v>169</v>
      </c>
      <c r="G6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12</v>
      </c>
      <c r="H66">
        <v>0.25</v>
      </c>
      <c r="I66">
        <v>0.25</v>
      </c>
      <c r="J66">
        <v>103</v>
      </c>
      <c r="L66" s="112">
        <v>0.8</v>
      </c>
    </row>
    <row r="67" spans="1:12" x14ac:dyDescent="0.35">
      <c r="A67" s="93">
        <f>IFERROR(VLOOKUP(B67,Pobočky!$A$1:$C$45,3,FALSE)," ")</f>
        <v>10</v>
      </c>
      <c r="B67" s="105" t="s">
        <v>61</v>
      </c>
      <c r="C67" s="93" t="str">
        <f>IFERROR(VLOOKUP(B67,Pobočky!$A$1:$C$45,2,FALSE)," ")</f>
        <v>Severovýchod</v>
      </c>
      <c r="D67" t="s">
        <v>984</v>
      </c>
      <c r="E67" t="s">
        <v>22</v>
      </c>
      <c r="F67" t="s">
        <v>175</v>
      </c>
      <c r="G6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  <c r="I67">
        <v>0.5</v>
      </c>
      <c r="J67">
        <v>103</v>
      </c>
      <c r="L67" s="112">
        <v>0.8</v>
      </c>
    </row>
    <row r="68" spans="1:12" x14ac:dyDescent="0.35">
      <c r="A68" s="93">
        <f>IFERROR(VLOOKUP(B68,Pobočky!$A$1:$C$45,3,FALSE)," ")</f>
        <v>10</v>
      </c>
      <c r="B68" s="105" t="s">
        <v>61</v>
      </c>
      <c r="C68" s="93" t="str">
        <f>IFERROR(VLOOKUP(B68,Pobočky!$A$1:$C$45,2,FALSE)," ")</f>
        <v>Severovýchod</v>
      </c>
      <c r="D68" t="s">
        <v>984</v>
      </c>
      <c r="E68" t="s">
        <v>22</v>
      </c>
      <c r="G6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  <c r="I68">
        <v>0.5</v>
      </c>
      <c r="J68">
        <v>103</v>
      </c>
      <c r="K68" t="s">
        <v>985</v>
      </c>
      <c r="L68" s="112">
        <v>0.8</v>
      </c>
    </row>
    <row r="69" spans="1:12" x14ac:dyDescent="0.35">
      <c r="A69" s="93">
        <f>IFERROR(VLOOKUP(B69,Pobočky!$A$1:$C$45,3,FALSE)," ")</f>
        <v>10</v>
      </c>
      <c r="B69" s="105" t="s">
        <v>61</v>
      </c>
      <c r="C69" s="93" t="str">
        <f>IFERROR(VLOOKUP(B69,Pobočky!$A$1:$C$45,2,FALSE)," ")</f>
        <v>Severovýchod</v>
      </c>
      <c r="D69" t="s">
        <v>280</v>
      </c>
      <c r="G6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  <c r="I69">
        <v>9</v>
      </c>
      <c r="J69">
        <v>103</v>
      </c>
    </row>
    <row r="70" spans="1:12" x14ac:dyDescent="0.35">
      <c r="A70" s="93" t="str">
        <f>IFERROR(VLOOKUP(B70,Pobočky!$A$1:$C$45,3,FALSE)," ")</f>
        <v xml:space="preserve"> </v>
      </c>
      <c r="B70" s="93"/>
      <c r="C70" s="93" t="str">
        <f>IFERROR(VLOOKUP(B70,Pobočky!$A$1:$C$45,2,FALSE)," ")</f>
        <v xml:space="preserve"> </v>
      </c>
      <c r="G7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71" spans="1:12" x14ac:dyDescent="0.35">
      <c r="A71" s="93" t="str">
        <f>IFERROR(VLOOKUP(B71,Pobočky!$A$1:$C$45,3,FALSE)," ")</f>
        <v xml:space="preserve"> </v>
      </c>
      <c r="B71" s="93"/>
      <c r="C71" s="93" t="str">
        <f>IFERROR(VLOOKUP(B71,Pobočky!$A$1:$C$45,2,FALSE)," ")</f>
        <v xml:space="preserve"> </v>
      </c>
      <c r="G7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72" spans="1:12" x14ac:dyDescent="0.35">
      <c r="A72" s="93" t="str">
        <f>IFERROR(VLOOKUP(B72,Pobočky!$A$1:$C$45,3,FALSE)," ")</f>
        <v xml:space="preserve"> </v>
      </c>
      <c r="B72" s="93"/>
      <c r="C72" s="93" t="str">
        <f>IFERROR(VLOOKUP(B72,Pobočky!$A$1:$C$45,2,FALSE)," ")</f>
        <v xml:space="preserve"> </v>
      </c>
      <c r="G7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73" spans="1:12" x14ac:dyDescent="0.35">
      <c r="A73" s="93" t="str">
        <f>IFERROR(VLOOKUP(B73,Pobočky!$A$1:$C$45,3,FALSE)," ")</f>
        <v xml:space="preserve"> </v>
      </c>
      <c r="B73" s="93"/>
      <c r="C73" s="93" t="str">
        <f>IFERROR(VLOOKUP(B73,Pobočky!$A$1:$C$45,2,FALSE)," ")</f>
        <v xml:space="preserve"> </v>
      </c>
      <c r="G7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74" spans="1:12" x14ac:dyDescent="0.35">
      <c r="A74" s="93" t="str">
        <f>IFERROR(VLOOKUP(B74,Pobočky!$A$1:$C$45,3,FALSE)," ")</f>
        <v xml:space="preserve"> </v>
      </c>
      <c r="B74" s="93"/>
      <c r="C74" s="93" t="str">
        <f>IFERROR(VLOOKUP(B74,Pobočky!$A$1:$C$45,2,FALSE)," ")</f>
        <v xml:space="preserve"> </v>
      </c>
      <c r="G7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75" spans="1:12" x14ac:dyDescent="0.35">
      <c r="A75" s="93" t="str">
        <f>IFERROR(VLOOKUP(B75,Pobočky!$A$1:$C$45,3,FALSE)," ")</f>
        <v xml:space="preserve"> </v>
      </c>
      <c r="B75" s="93"/>
      <c r="C75" s="93" t="str">
        <f>IFERROR(VLOOKUP(B75,Pobočky!$A$1:$C$45,2,FALSE)," ")</f>
        <v xml:space="preserve"> </v>
      </c>
      <c r="G7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76" spans="1:12" x14ac:dyDescent="0.35">
      <c r="A76" s="93" t="str">
        <f>IFERROR(VLOOKUP(B76,Pobočky!$A$1:$C$45,3,FALSE)," ")</f>
        <v xml:space="preserve"> </v>
      </c>
      <c r="B76" s="93"/>
      <c r="C76" s="93" t="str">
        <f>IFERROR(VLOOKUP(B76,Pobočky!$A$1:$C$45,2,FALSE)," ")</f>
        <v xml:space="preserve"> </v>
      </c>
      <c r="G7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77" spans="1:12" x14ac:dyDescent="0.35">
      <c r="A77" s="93" t="str">
        <f>IFERROR(VLOOKUP(B77,Pobočky!$A$1:$C$45,3,FALSE)," ")</f>
        <v xml:space="preserve"> </v>
      </c>
      <c r="B77" s="93"/>
      <c r="C77" s="93" t="str">
        <f>IFERROR(VLOOKUP(B77,Pobočky!$A$1:$C$45,2,FALSE)," ")</f>
        <v xml:space="preserve"> </v>
      </c>
      <c r="G7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78" spans="1:12" x14ac:dyDescent="0.35">
      <c r="A78" s="93" t="str">
        <f>IFERROR(VLOOKUP(B78,Pobočky!$A$1:$C$45,3,FALSE)," ")</f>
        <v xml:space="preserve"> </v>
      </c>
      <c r="B78" s="93"/>
      <c r="C78" s="93" t="str">
        <f>IFERROR(VLOOKUP(B78,Pobočky!$A$1:$C$45,2,FALSE)," ")</f>
        <v xml:space="preserve"> </v>
      </c>
      <c r="G7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79" spans="1:12" x14ac:dyDescent="0.35">
      <c r="A79" s="93" t="str">
        <f>IFERROR(VLOOKUP(B79,Pobočky!$A$1:$C$45,3,FALSE)," ")</f>
        <v xml:space="preserve"> </v>
      </c>
      <c r="B79" s="93"/>
      <c r="C79" s="93" t="str">
        <f>IFERROR(VLOOKUP(B79,Pobočky!$A$1:$C$45,2,FALSE)," ")</f>
        <v xml:space="preserve"> </v>
      </c>
      <c r="G7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80" spans="1:12" x14ac:dyDescent="0.35">
      <c r="A80" s="93" t="str">
        <f>IFERROR(VLOOKUP(B80,Pobočky!$A$1:$C$45,3,FALSE)," ")</f>
        <v xml:space="preserve"> </v>
      </c>
      <c r="B80" s="93"/>
      <c r="C80" s="93" t="str">
        <f>IFERROR(VLOOKUP(B80,Pobočky!$A$1:$C$45,2,FALSE)," ")</f>
        <v xml:space="preserve"> </v>
      </c>
      <c r="G8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81" spans="1:7" x14ac:dyDescent="0.35">
      <c r="A81" s="93" t="str">
        <f>IFERROR(VLOOKUP(B81,Pobočky!$A$1:$C$45,3,FALSE)," ")</f>
        <v xml:space="preserve"> </v>
      </c>
      <c r="B81" s="93"/>
      <c r="C81" s="93" t="str">
        <f>IFERROR(VLOOKUP(B81,Pobočky!$A$1:$C$45,2,FALSE)," ")</f>
        <v xml:space="preserve"> </v>
      </c>
      <c r="G8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82" spans="1:7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  <c r="G8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83" spans="1:7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  <c r="G8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84" spans="1:7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G8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85" spans="1:7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86" spans="1:7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87" spans="1:7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88" spans="1:7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89" spans="1:7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90" spans="1:7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91" spans="1:7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92" spans="1:7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93" spans="1:7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94" spans="1:7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95" spans="1:7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96" spans="1:7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411" spans="1:7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  <c r="G411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412" spans="1:7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  <c r="G412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413" spans="1:7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  <c r="G413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414" spans="1:7" x14ac:dyDescent="0.35">
      <c r="A414" s="93" t="str">
        <f>IFERROR(VLOOKUP(B414,Pobočky!$A$1:$C$45,3,FALSE)," ")</f>
        <v xml:space="preserve"> </v>
      </c>
      <c r="B414" s="93"/>
      <c r="C414" s="93" t="str">
        <f>IFERROR(VLOOKUP(B414,Pobočky!$A$1:$C$45,2,FALSE)," ")</f>
        <v xml:space="preserve"> </v>
      </c>
      <c r="G414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415" spans="1:7" x14ac:dyDescent="0.35">
      <c r="A415" s="93" t="str">
        <f>IFERROR(VLOOKUP(B415,Pobočky!$A$1:$C$45,3,FALSE)," ")</f>
        <v xml:space="preserve"> </v>
      </c>
      <c r="B415" s="93"/>
      <c r="C415" s="93" t="str">
        <f>IFERROR(VLOOKUP(B415,Pobočky!$A$1:$C$45,2,FALSE)," ")</f>
        <v xml:space="preserve"> </v>
      </c>
      <c r="G415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416" spans="1:7" x14ac:dyDescent="0.35">
      <c r="A416" s="93" t="str">
        <f>IFERROR(VLOOKUP(B416,Pobočky!$A$1:$C$45,3,FALSE)," ")</f>
        <v xml:space="preserve"> </v>
      </c>
      <c r="B416" s="93"/>
      <c r="C416" s="93" t="str">
        <f>IFERROR(VLOOKUP(B416,Pobočky!$A$1:$C$45,2,FALSE)," ")</f>
        <v xml:space="preserve"> </v>
      </c>
      <c r="G416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  <row r="417" spans="1:7" x14ac:dyDescent="0.35">
      <c r="A417" s="105" t="str">
        <f>IFERROR(VLOOKUP(B417,Pobočky!$A$1:$C$45,3,FALSE)," ")</f>
        <v xml:space="preserve"> </v>
      </c>
      <c r="B417" s="105"/>
      <c r="C417" s="105" t="str">
        <f>IFERROR(VLOOKUP(B417,Pobočky!$A$1:$C$45,2,FALSE)," ")</f>
        <v xml:space="preserve"> </v>
      </c>
      <c r="G417">
        <f>ROUND(Tabulka5789101112131415161718192021[[#This Row],[Kapacita - počet polic]]*Tabulka5789101112131415161718192021[[#This Row],[Kapacita - rozměr polic]]*IFERROR(VLOOKUP(Tabulka5789101112131415161718192021[[#This Row],[Označení]],OCHy[#All],2,FALSE),0.6),0)</f>
        <v>0</v>
      </c>
    </row>
  </sheetData>
  <dataValidations count="2">
    <dataValidation type="list" allowBlank="1" showInputMessage="1" showErrorMessage="1" sqref="L2:L417">
      <formula1>"0 %,10 %,20 %,30 %,40 %,50 %,60 %,70 %,80 %,90 %,100 %"</formula1>
    </dataValidation>
    <dataValidation type="list" allowBlank="1" showInputMessage="1" showErrorMessage="1" sqref="E2:E417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B2:B417</xm:sqref>
        </x14:dataValidation>
        <x14:dataValidation type="list" allowBlank="1" showInputMessage="1" showErrorMessage="1">
          <x14:formula1>
            <xm:f>Označení!$F$2:$F$50</xm:f>
          </x14:formula1>
          <xm:sqref>F2:F417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L427"/>
  <sheetViews>
    <sheetView topLeftCell="E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36.1796875" customWidth="1"/>
    <col min="5" max="5" width="14.54296875" customWidth="1"/>
    <col min="6" max="6" width="60" bestFit="1" customWidth="1"/>
    <col min="7" max="7" width="16.26953125" bestFit="1" customWidth="1"/>
    <col min="8" max="8" width="21.0898437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f>IFERROR(VLOOKUP(B2,Pobočky!$A$1:$C$45,3,FALSE)," ")</f>
        <v>7</v>
      </c>
      <c r="B2" s="93" t="s">
        <v>60</v>
      </c>
      <c r="C2" s="93" t="str">
        <f>IFERROR(VLOOKUP(B2,Pobočky!$A$1:$C$45,2,FALSE)," ")</f>
        <v>Severovýchod</v>
      </c>
      <c r="D2" s="93" t="s">
        <v>986</v>
      </c>
      <c r="E2" s="93" t="s">
        <v>20</v>
      </c>
      <c r="F2" t="s">
        <v>130</v>
      </c>
      <c r="G2" s="9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2504</v>
      </c>
      <c r="H2" s="93">
        <v>52</v>
      </c>
      <c r="I2" s="93">
        <v>52</v>
      </c>
      <c r="J2" s="93">
        <v>86</v>
      </c>
      <c r="K2" s="93"/>
      <c r="L2" s="102">
        <v>0.7</v>
      </c>
    </row>
    <row r="3" spans="1:12" x14ac:dyDescent="0.35">
      <c r="A3" s="105">
        <f>IFERROR(VLOOKUP(B3,Pobočky!$A$1:$C$45,3,FALSE)," ")</f>
        <v>7</v>
      </c>
      <c r="B3" s="93" t="s">
        <v>60</v>
      </c>
      <c r="C3" s="105" t="str">
        <f>IFERROR(VLOOKUP(B3,Pobočky!$A$1:$C$45,2,FALSE)," ")</f>
        <v>Severovýchod</v>
      </c>
      <c r="D3" s="106" t="s">
        <v>986</v>
      </c>
      <c r="E3" s="106" t="s">
        <v>20</v>
      </c>
      <c r="F3" s="106" t="s">
        <v>130</v>
      </c>
      <c r="G3" s="10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175</v>
      </c>
      <c r="H3" s="106">
        <v>12</v>
      </c>
      <c r="I3" s="106">
        <v>12</v>
      </c>
      <c r="J3" s="106">
        <v>26</v>
      </c>
      <c r="K3" s="106"/>
      <c r="L3" s="107">
        <v>0.7</v>
      </c>
    </row>
    <row r="4" spans="1:12" x14ac:dyDescent="0.35">
      <c r="A4" s="93">
        <f>IFERROR(VLOOKUP(B4,Pobočky!$A$1:$C$45,3,FALSE)," ")</f>
        <v>7</v>
      </c>
      <c r="B4" s="93" t="s">
        <v>60</v>
      </c>
      <c r="C4" s="93" t="str">
        <f>IFERROR(VLOOKUP(B4,Pobočky!$A$1:$C$45,2,FALSE)," ")</f>
        <v>Severovýchod</v>
      </c>
      <c r="D4" s="106" t="s">
        <v>986</v>
      </c>
      <c r="E4" s="106" t="s">
        <v>20</v>
      </c>
      <c r="F4" t="s">
        <v>183</v>
      </c>
      <c r="G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413</v>
      </c>
      <c r="H4">
        <v>15</v>
      </c>
      <c r="I4">
        <v>15</v>
      </c>
      <c r="J4">
        <v>86</v>
      </c>
      <c r="L4" s="107">
        <v>0.7</v>
      </c>
    </row>
    <row r="5" spans="1:12" x14ac:dyDescent="0.35">
      <c r="A5" s="93">
        <f>IFERROR(VLOOKUP(B5,Pobočky!$A$1:$C$45,3,FALSE)," ")</f>
        <v>7</v>
      </c>
      <c r="B5" s="93" t="s">
        <v>60</v>
      </c>
      <c r="C5" s="93" t="str">
        <f>IFERROR(VLOOKUP(B5,Pobočky!$A$1:$C$45,2,FALSE)," ")</f>
        <v>Severovýchod</v>
      </c>
      <c r="D5" s="106" t="s">
        <v>986</v>
      </c>
      <c r="E5" s="106" t="s">
        <v>20</v>
      </c>
      <c r="F5" t="s">
        <v>188</v>
      </c>
      <c r="G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72</v>
      </c>
      <c r="H5">
        <v>2</v>
      </c>
      <c r="I5">
        <v>2</v>
      </c>
      <c r="J5">
        <v>86</v>
      </c>
      <c r="L5" s="107">
        <v>0.7</v>
      </c>
    </row>
    <row r="6" spans="1:12" x14ac:dyDescent="0.35">
      <c r="A6" s="93">
        <f>IFERROR(VLOOKUP(B6,Pobočky!$A$1:$C$45,3,FALSE)," ")</f>
        <v>7</v>
      </c>
      <c r="B6" s="93" t="s">
        <v>60</v>
      </c>
      <c r="C6" s="93" t="str">
        <f>IFERROR(VLOOKUP(B6,Pobočky!$A$1:$C$45,2,FALSE)," ")</f>
        <v>Severovýchod</v>
      </c>
      <c r="D6" s="106" t="s">
        <v>986</v>
      </c>
      <c r="E6" s="106" t="s">
        <v>20</v>
      </c>
      <c r="F6" t="s">
        <v>180</v>
      </c>
      <c r="G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232</v>
      </c>
      <c r="H6">
        <v>9</v>
      </c>
      <c r="I6">
        <v>9</v>
      </c>
      <c r="J6">
        <v>86</v>
      </c>
      <c r="L6" s="107">
        <v>0.7</v>
      </c>
    </row>
    <row r="7" spans="1:12" x14ac:dyDescent="0.35">
      <c r="A7" s="93">
        <f>IFERROR(VLOOKUP(B7,Pobočky!$A$1:$C$45,3,FALSE)," ")</f>
        <v>7</v>
      </c>
      <c r="B7" s="93" t="s">
        <v>60</v>
      </c>
      <c r="C7" s="93" t="str">
        <f>IFERROR(VLOOKUP(B7,Pobočky!$A$1:$C$45,2,FALSE)," ")</f>
        <v>Severovýchod</v>
      </c>
      <c r="D7" s="106" t="s">
        <v>986</v>
      </c>
      <c r="E7" s="106" t="s">
        <v>20</v>
      </c>
      <c r="F7" t="s">
        <v>181</v>
      </c>
      <c r="G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310</v>
      </c>
      <c r="H7">
        <v>12</v>
      </c>
      <c r="I7">
        <v>12</v>
      </c>
      <c r="J7">
        <v>86</v>
      </c>
      <c r="L7" s="107">
        <v>0.7</v>
      </c>
    </row>
    <row r="8" spans="1:12" x14ac:dyDescent="0.35">
      <c r="A8" s="93">
        <f>IFERROR(VLOOKUP(B8,Pobočky!$A$1:$C$45,3,FALSE)," ")</f>
        <v>7</v>
      </c>
      <c r="B8" s="93" t="s">
        <v>60</v>
      </c>
      <c r="C8" s="93" t="str">
        <f>IFERROR(VLOOKUP(B8,Pobočky!$A$1:$C$45,2,FALSE)," ")</f>
        <v>Severovýchod</v>
      </c>
      <c r="D8" s="106" t="s">
        <v>986</v>
      </c>
      <c r="E8" s="106" t="s">
        <v>20</v>
      </c>
      <c r="F8" t="s">
        <v>192</v>
      </c>
      <c r="G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165</v>
      </c>
      <c r="H8">
        <v>6</v>
      </c>
      <c r="I8">
        <v>6</v>
      </c>
      <c r="J8">
        <v>86</v>
      </c>
      <c r="L8" s="107">
        <v>0.7</v>
      </c>
    </row>
    <row r="9" spans="1:12" x14ac:dyDescent="0.35">
      <c r="A9" s="93">
        <f>IFERROR(VLOOKUP(B9,Pobočky!$A$1:$C$45,3,FALSE)," ")</f>
        <v>7</v>
      </c>
      <c r="B9" s="93" t="s">
        <v>60</v>
      </c>
      <c r="C9" s="93" t="str">
        <f>IFERROR(VLOOKUP(B9,Pobočky!$A$1:$C$45,2,FALSE)," ")</f>
        <v>Severovýchod</v>
      </c>
      <c r="D9" s="106" t="s">
        <v>986</v>
      </c>
      <c r="E9" s="106" t="s">
        <v>20</v>
      </c>
      <c r="F9" t="s">
        <v>193</v>
      </c>
      <c r="G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160</v>
      </c>
      <c r="H9">
        <v>6</v>
      </c>
      <c r="I9">
        <v>6</v>
      </c>
      <c r="J9">
        <v>86</v>
      </c>
      <c r="L9" s="107">
        <v>0.7</v>
      </c>
    </row>
    <row r="10" spans="1:12" x14ac:dyDescent="0.35">
      <c r="A10" s="93">
        <f>IFERROR(VLOOKUP(B10,Pobočky!$A$1:$C$45,3,FALSE)," ")</f>
        <v>7</v>
      </c>
      <c r="B10" s="93" t="s">
        <v>60</v>
      </c>
      <c r="C10" s="93" t="str">
        <f>IFERROR(VLOOKUP(B10,Pobočky!$A$1:$C$45,2,FALSE)," ")</f>
        <v>Severovýchod</v>
      </c>
      <c r="D10" s="106" t="s">
        <v>986</v>
      </c>
      <c r="E10" s="106" t="s">
        <v>20</v>
      </c>
      <c r="F10" t="s">
        <v>261</v>
      </c>
      <c r="G1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31</v>
      </c>
      <c r="H10">
        <v>2</v>
      </c>
      <c r="I10">
        <v>2</v>
      </c>
      <c r="J10">
        <v>26</v>
      </c>
      <c r="L10" s="107">
        <v>0.7</v>
      </c>
    </row>
    <row r="11" spans="1:12" x14ac:dyDescent="0.35">
      <c r="A11" s="93">
        <f>IFERROR(VLOOKUP(B11,Pobočky!$A$1:$C$45,3,FALSE)," ")</f>
        <v>7</v>
      </c>
      <c r="B11" s="93" t="s">
        <v>60</v>
      </c>
      <c r="C11" s="93" t="str">
        <f>IFERROR(VLOOKUP(B11,Pobočky!$A$1:$C$45,2,FALSE)," ")</f>
        <v>Severovýchod</v>
      </c>
      <c r="D11" s="106" t="s">
        <v>986</v>
      </c>
      <c r="E11" s="106" t="s">
        <v>20</v>
      </c>
      <c r="F11" t="s">
        <v>261</v>
      </c>
      <c r="G1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62</v>
      </c>
      <c r="H11">
        <v>4</v>
      </c>
      <c r="I11">
        <v>4</v>
      </c>
      <c r="J11">
        <v>26</v>
      </c>
      <c r="L11" s="107">
        <v>0.7</v>
      </c>
    </row>
    <row r="12" spans="1:12" x14ac:dyDescent="0.35">
      <c r="A12" s="93">
        <f>IFERROR(VLOOKUP(B12,Pobočky!$A$1:$C$45,3,FALSE)," ")</f>
        <v>7</v>
      </c>
      <c r="B12" s="93" t="s">
        <v>60</v>
      </c>
      <c r="C12" s="93" t="str">
        <f>IFERROR(VLOOKUP(B12,Pobočky!$A$1:$C$45,2,FALSE)," ")</f>
        <v>Severovýchod</v>
      </c>
      <c r="D12" s="106" t="s">
        <v>986</v>
      </c>
      <c r="E12" s="106" t="s">
        <v>20</v>
      </c>
      <c r="F12" t="s">
        <v>97</v>
      </c>
      <c r="G1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186</v>
      </c>
      <c r="H12">
        <v>6</v>
      </c>
      <c r="I12">
        <v>6</v>
      </c>
      <c r="J12">
        <v>86</v>
      </c>
      <c r="L12" s="107">
        <v>0.7</v>
      </c>
    </row>
    <row r="13" spans="1:12" x14ac:dyDescent="0.35">
      <c r="A13" s="93">
        <f>IFERROR(VLOOKUP(B13,Pobočky!$A$1:$C$45,3,FALSE)," ")</f>
        <v>7</v>
      </c>
      <c r="B13" s="93" t="s">
        <v>60</v>
      </c>
      <c r="C13" s="93" t="str">
        <f>IFERROR(VLOOKUP(B13,Pobočky!$A$1:$C$45,2,FALSE)," ")</f>
        <v>Severovýchod</v>
      </c>
      <c r="D13" s="106" t="s">
        <v>986</v>
      </c>
      <c r="E13" s="106" t="s">
        <v>20</v>
      </c>
      <c r="F13" t="s">
        <v>130</v>
      </c>
      <c r="G1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  <c r="K13" t="s">
        <v>987</v>
      </c>
      <c r="L13" s="107">
        <v>0.7</v>
      </c>
    </row>
    <row r="14" spans="1:12" x14ac:dyDescent="0.35">
      <c r="A14" s="93">
        <f>IFERROR(VLOOKUP(B14,Pobočky!$A$1:$C$45,3,FALSE)," ")</f>
        <v>7</v>
      </c>
      <c r="B14" s="93" t="s">
        <v>60</v>
      </c>
      <c r="C14" s="93" t="str">
        <f>IFERROR(VLOOKUP(B14,Pobočky!$A$1:$C$45,2,FALSE)," ")</f>
        <v>Severovýchod</v>
      </c>
      <c r="D14" s="106" t="s">
        <v>986</v>
      </c>
      <c r="E14" s="106" t="s">
        <v>22</v>
      </c>
      <c r="F14" t="s">
        <v>140</v>
      </c>
      <c r="G1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169</v>
      </c>
      <c r="H14">
        <v>4</v>
      </c>
      <c r="I14">
        <v>4</v>
      </c>
      <c r="J14">
        <v>68</v>
      </c>
      <c r="L14" s="107">
        <v>0.7</v>
      </c>
    </row>
    <row r="15" spans="1:12" x14ac:dyDescent="0.35">
      <c r="A15" s="93">
        <f>IFERROR(VLOOKUP(B15,Pobočky!$A$1:$C$45,3,FALSE)," ")</f>
        <v>7</v>
      </c>
      <c r="B15" s="93" t="s">
        <v>60</v>
      </c>
      <c r="C15" s="93" t="s">
        <v>60</v>
      </c>
      <c r="D15" s="106" t="s">
        <v>986</v>
      </c>
      <c r="E15" s="106" t="s">
        <v>22</v>
      </c>
      <c r="F15" t="s">
        <v>143</v>
      </c>
      <c r="G1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196</v>
      </c>
      <c r="H15">
        <v>6</v>
      </c>
      <c r="I15">
        <v>6</v>
      </c>
      <c r="J15">
        <v>86</v>
      </c>
      <c r="L15" s="107">
        <v>0.7</v>
      </c>
    </row>
    <row r="16" spans="1:12" x14ac:dyDescent="0.35">
      <c r="A16" s="93">
        <f>IFERROR(VLOOKUP(B16,Pobočky!$A$1:$C$45,3,FALSE)," ")</f>
        <v>7</v>
      </c>
      <c r="B16" s="93" t="s">
        <v>60</v>
      </c>
      <c r="C16" s="93" t="str">
        <f>IFERROR(VLOOKUP(B16,Pobočky!$A$1:$C$45,2,FALSE)," ")</f>
        <v>Severovýchod</v>
      </c>
      <c r="D16" s="106" t="s">
        <v>986</v>
      </c>
      <c r="E16" s="106" t="s">
        <v>22</v>
      </c>
      <c r="F16" t="s">
        <v>143</v>
      </c>
      <c r="G1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155</v>
      </c>
      <c r="H16">
        <v>6</v>
      </c>
      <c r="I16">
        <v>6</v>
      </c>
      <c r="J16">
        <v>68</v>
      </c>
      <c r="L16" s="107">
        <v>0.7</v>
      </c>
    </row>
    <row r="17" spans="1:12" x14ac:dyDescent="0.35">
      <c r="A17" s="93">
        <f>IFERROR(VLOOKUP(B17,Pobočky!$A$1:$C$45,3,FALSE)," ")</f>
        <v>7</v>
      </c>
      <c r="B17" s="93" t="s">
        <v>60</v>
      </c>
      <c r="C17" s="93" t="str">
        <f>IFERROR(VLOOKUP(B17,Pobočky!$A$1:$C$45,2,FALSE)," ")</f>
        <v>Severovýchod</v>
      </c>
      <c r="D17" s="106" t="s">
        <v>986</v>
      </c>
      <c r="E17" s="106" t="s">
        <v>22</v>
      </c>
      <c r="F17" t="s">
        <v>146</v>
      </c>
      <c r="G1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321</v>
      </c>
      <c r="H17">
        <v>8</v>
      </c>
      <c r="I17">
        <v>8</v>
      </c>
      <c r="J17">
        <v>73</v>
      </c>
      <c r="L17" s="107">
        <v>0.7</v>
      </c>
    </row>
    <row r="18" spans="1:12" x14ac:dyDescent="0.35">
      <c r="A18" s="93">
        <f>IFERROR(VLOOKUP(B18,Pobočky!$A$1:$C$45,3,FALSE)," ")</f>
        <v>7</v>
      </c>
      <c r="B18" s="93" t="s">
        <v>60</v>
      </c>
      <c r="C18" s="93" t="str">
        <f>IFERROR(VLOOKUP(B18,Pobočky!$A$1:$C$45,2,FALSE)," ")</f>
        <v>Severovýchod</v>
      </c>
      <c r="D18" s="106" t="s">
        <v>986</v>
      </c>
      <c r="E18" s="106" t="s">
        <v>22</v>
      </c>
      <c r="F18" t="s">
        <v>149</v>
      </c>
      <c r="G1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217</v>
      </c>
      <c r="H18">
        <v>6</v>
      </c>
      <c r="I18">
        <v>6</v>
      </c>
      <c r="J18">
        <v>86</v>
      </c>
      <c r="L18" s="107">
        <v>0.7</v>
      </c>
    </row>
    <row r="19" spans="1:12" x14ac:dyDescent="0.35">
      <c r="A19" s="93">
        <f>IFERROR(VLOOKUP(B19,Pobočky!$A$1:$C$45,3,FALSE)," ")</f>
        <v>7</v>
      </c>
      <c r="B19" s="93" t="s">
        <v>60</v>
      </c>
      <c r="C19" s="93" t="str">
        <f>IFERROR(VLOOKUP(B19,Pobočky!$A$1:$C$45,2,FALSE)," ")</f>
        <v>Severovýchod</v>
      </c>
      <c r="D19" s="106" t="s">
        <v>986</v>
      </c>
      <c r="E19" s="106" t="s">
        <v>22</v>
      </c>
      <c r="F19" t="s">
        <v>149</v>
      </c>
      <c r="G1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66</v>
      </c>
      <c r="H19">
        <v>6</v>
      </c>
      <c r="I19">
        <v>6</v>
      </c>
      <c r="J19">
        <v>26</v>
      </c>
      <c r="L19" s="107">
        <v>0.7</v>
      </c>
    </row>
    <row r="20" spans="1:12" x14ac:dyDescent="0.35">
      <c r="A20" s="93">
        <f>IFERROR(VLOOKUP(B20,Pobočky!$A$1:$C$45,3,FALSE)," ")</f>
        <v>7</v>
      </c>
      <c r="B20" s="93" t="s">
        <v>60</v>
      </c>
      <c r="C20" s="93" t="str">
        <f>IFERROR(VLOOKUP(B20,Pobočky!$A$1:$C$45,2,FALSE)," ")</f>
        <v>Severovýchod</v>
      </c>
      <c r="D20" s="106" t="s">
        <v>986</v>
      </c>
      <c r="E20" s="106" t="s">
        <v>22</v>
      </c>
      <c r="F20" t="s">
        <v>155</v>
      </c>
      <c r="G2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173</v>
      </c>
      <c r="H20">
        <v>5</v>
      </c>
      <c r="I20">
        <v>5</v>
      </c>
      <c r="J20">
        <v>68</v>
      </c>
      <c r="L20" s="107">
        <v>0.7</v>
      </c>
    </row>
    <row r="21" spans="1:12" x14ac:dyDescent="0.35">
      <c r="A21" s="93">
        <f>IFERROR(VLOOKUP(B21,Pobočky!$A$1:$C$45,3,FALSE)," ")</f>
        <v>7</v>
      </c>
      <c r="B21" s="93" t="s">
        <v>60</v>
      </c>
      <c r="C21" s="93" t="str">
        <f>IFERROR(VLOOKUP(B21,Pobočky!$A$1:$C$45,2,FALSE)," ")</f>
        <v>Severovýchod</v>
      </c>
      <c r="D21" s="106" t="s">
        <v>986</v>
      </c>
      <c r="E21" s="106" t="s">
        <v>22</v>
      </c>
      <c r="F21" t="s">
        <v>158</v>
      </c>
      <c r="G2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352</v>
      </c>
      <c r="H21">
        <v>11</v>
      </c>
      <c r="I21">
        <v>10.5</v>
      </c>
      <c r="J21">
        <v>68</v>
      </c>
      <c r="L21" s="107">
        <v>0.7</v>
      </c>
    </row>
    <row r="22" spans="1:12" x14ac:dyDescent="0.35">
      <c r="A22" s="93">
        <f>IFERROR(VLOOKUP(B22,Pobočky!$A$1:$C$45,3,FALSE)," ")</f>
        <v>7</v>
      </c>
      <c r="B22" s="93" t="s">
        <v>60</v>
      </c>
      <c r="C22" s="93" t="str">
        <f>IFERROR(VLOOKUP(B22,Pobočky!$A$1:$C$45,2,FALSE)," ")</f>
        <v>Severovýchod</v>
      </c>
      <c r="D22" s="106" t="s">
        <v>986</v>
      </c>
      <c r="E22" s="106" t="s">
        <v>22</v>
      </c>
      <c r="F22" t="s">
        <v>160</v>
      </c>
      <c r="G2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160</v>
      </c>
      <c r="H22">
        <v>4</v>
      </c>
      <c r="I22">
        <v>3.5</v>
      </c>
      <c r="J22">
        <v>68</v>
      </c>
      <c r="L22" s="107">
        <v>0.7</v>
      </c>
    </row>
    <row r="23" spans="1:12" x14ac:dyDescent="0.35">
      <c r="A23" s="93">
        <f>IFERROR(VLOOKUP(B23,Pobočky!$A$1:$C$45,3,FALSE)," ")</f>
        <v>7</v>
      </c>
      <c r="B23" s="93" t="s">
        <v>60</v>
      </c>
      <c r="C23" s="93" t="str">
        <f>IFERROR(VLOOKUP(B23,Pobočky!$A$1:$C$45,2,FALSE)," ")</f>
        <v>Severovýchod</v>
      </c>
      <c r="D23" s="106" t="s">
        <v>986</v>
      </c>
      <c r="E23" s="106" t="s">
        <v>22</v>
      </c>
      <c r="F23" t="s">
        <v>163</v>
      </c>
      <c r="G2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46</v>
      </c>
      <c r="H23">
        <v>1</v>
      </c>
      <c r="I23">
        <v>1</v>
      </c>
      <c r="J23">
        <v>86</v>
      </c>
      <c r="L23" s="107">
        <v>0.7</v>
      </c>
    </row>
    <row r="24" spans="1:12" x14ac:dyDescent="0.35">
      <c r="A24" s="93">
        <f>IFERROR(VLOOKUP(B24,Pobočky!$A$1:$C$45,3,FALSE)," ")</f>
        <v>7</v>
      </c>
      <c r="B24" s="93" t="s">
        <v>60</v>
      </c>
      <c r="C24" s="93" t="str">
        <f>IFERROR(VLOOKUP(B24,Pobočky!$A$1:$C$45,2,FALSE)," ")</f>
        <v>Severovýchod</v>
      </c>
      <c r="D24" s="106" t="s">
        <v>986</v>
      </c>
      <c r="E24" s="106" t="s">
        <v>22</v>
      </c>
      <c r="F24" t="s">
        <v>166</v>
      </c>
      <c r="G2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187</v>
      </c>
      <c r="H24">
        <v>5</v>
      </c>
      <c r="I24">
        <v>4</v>
      </c>
      <c r="J24">
        <v>68</v>
      </c>
      <c r="L24" s="107">
        <v>0.7</v>
      </c>
    </row>
    <row r="25" spans="1:12" x14ac:dyDescent="0.35">
      <c r="A25" s="93">
        <f>IFERROR(VLOOKUP(B25,Pobočky!$A$1:$C$45,3,FALSE)," ")</f>
        <v>7</v>
      </c>
      <c r="B25" s="93" t="s">
        <v>60</v>
      </c>
      <c r="C25" s="93" t="str">
        <f>IFERROR(VLOOKUP(B25,Pobočky!$A$1:$C$45,2,FALSE)," ")</f>
        <v>Severovýchod</v>
      </c>
      <c r="D25" s="106" t="s">
        <v>986</v>
      </c>
      <c r="E25" s="106" t="s">
        <v>22</v>
      </c>
      <c r="F25" t="s">
        <v>167</v>
      </c>
      <c r="G2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86</v>
      </c>
      <c r="H25">
        <v>2</v>
      </c>
      <c r="I25">
        <v>2</v>
      </c>
      <c r="J25">
        <v>86</v>
      </c>
      <c r="L25" s="107">
        <v>0.7</v>
      </c>
    </row>
    <row r="26" spans="1:12" x14ac:dyDescent="0.35">
      <c r="A26" s="93">
        <f>IFERROR(VLOOKUP(B26,Pobočky!$A$1:$C$45,3,FALSE)," ")</f>
        <v>7</v>
      </c>
      <c r="B26" s="93" t="s">
        <v>60</v>
      </c>
      <c r="C26" s="93" t="str">
        <f>IFERROR(VLOOKUP(B26,Pobočky!$A$1:$C$45,2,FALSE)," ")</f>
        <v>Severovýchod</v>
      </c>
      <c r="D26" s="106" t="s">
        <v>986</v>
      </c>
      <c r="E26" s="106" t="s">
        <v>22</v>
      </c>
      <c r="F26" t="s">
        <v>169</v>
      </c>
      <c r="G2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188</v>
      </c>
      <c r="H26">
        <v>6</v>
      </c>
      <c r="I26">
        <v>7</v>
      </c>
      <c r="J26">
        <v>68</v>
      </c>
      <c r="L26" s="107">
        <v>0.7</v>
      </c>
    </row>
    <row r="27" spans="1:12" x14ac:dyDescent="0.35">
      <c r="A27" s="105">
        <f>IFERROR(VLOOKUP(B27,Pobočky!$A$1:$C$45,3,FALSE)," ")</f>
        <v>7</v>
      </c>
      <c r="B27" s="93" t="s">
        <v>60</v>
      </c>
      <c r="C27" s="105" t="str">
        <f>IFERROR(VLOOKUP(B27,Pobočky!$A$1:$C$45,2,FALSE)," ")</f>
        <v>Severovýchod</v>
      </c>
      <c r="D27" s="106" t="s">
        <v>986</v>
      </c>
      <c r="E27" s="106" t="s">
        <v>22</v>
      </c>
      <c r="F27" t="s">
        <v>170</v>
      </c>
      <c r="G2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80</v>
      </c>
      <c r="H27">
        <v>2</v>
      </c>
      <c r="I27">
        <v>2</v>
      </c>
      <c r="J27">
        <v>68</v>
      </c>
      <c r="L27" s="107">
        <v>0.7</v>
      </c>
    </row>
    <row r="28" spans="1:12" x14ac:dyDescent="0.35">
      <c r="A28" s="93">
        <f>IFERROR(VLOOKUP(B28,Pobočky!$A$1:$C$45,3,FALSE)," ")</f>
        <v>7</v>
      </c>
      <c r="B28" s="93" t="s">
        <v>60</v>
      </c>
      <c r="C28" s="93" t="str">
        <f>IFERROR(VLOOKUP(B28,Pobočky!$A$1:$C$45,2,FALSE)," ")</f>
        <v>Severovýchod</v>
      </c>
      <c r="D28" s="106" t="s">
        <v>986</v>
      </c>
      <c r="E28" s="106" t="s">
        <v>22</v>
      </c>
      <c r="F28" t="s">
        <v>172</v>
      </c>
      <c r="G2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67</v>
      </c>
      <c r="H28">
        <v>2</v>
      </c>
      <c r="I28">
        <v>2</v>
      </c>
      <c r="J28">
        <v>73</v>
      </c>
      <c r="L28" s="107">
        <v>0.7</v>
      </c>
    </row>
    <row r="29" spans="1:12" x14ac:dyDescent="0.35">
      <c r="A29" s="93">
        <f>IFERROR(VLOOKUP(B29,Pobočky!$A$1:$C$45,3,FALSE)," ")</f>
        <v>7</v>
      </c>
      <c r="B29" s="93" t="s">
        <v>60</v>
      </c>
      <c r="C29" s="93" t="str">
        <f>IFERROR(VLOOKUP(B29,Pobočky!$A$1:$C$45,2,FALSE)," ")</f>
        <v>Severovýchod</v>
      </c>
      <c r="D29" s="106" t="s">
        <v>986</v>
      </c>
      <c r="E29" s="106" t="s">
        <v>22</v>
      </c>
      <c r="F29" t="s">
        <v>173</v>
      </c>
      <c r="G2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86</v>
      </c>
      <c r="H29">
        <v>3</v>
      </c>
      <c r="I29">
        <v>3</v>
      </c>
      <c r="J29">
        <v>68</v>
      </c>
      <c r="L29" s="107">
        <v>0.7</v>
      </c>
    </row>
    <row r="30" spans="1:12" x14ac:dyDescent="0.35">
      <c r="A30" s="93">
        <f>IFERROR(VLOOKUP(B30,Pobočky!$A$1:$C$45,3,FALSE)," ")</f>
        <v>7</v>
      </c>
      <c r="B30" s="93" t="s">
        <v>60</v>
      </c>
      <c r="C30" s="93" t="str">
        <f>IFERROR(VLOOKUP(B30,Pobočky!$A$1:$C$45,2,FALSE)," ")</f>
        <v>Severovýchod</v>
      </c>
      <c r="D30" s="106" t="s">
        <v>986</v>
      </c>
      <c r="E30" s="106" t="s">
        <v>22</v>
      </c>
      <c r="F30" t="s">
        <v>174</v>
      </c>
      <c r="G3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101</v>
      </c>
      <c r="H30">
        <v>3</v>
      </c>
      <c r="I30">
        <v>3</v>
      </c>
      <c r="J30">
        <v>86</v>
      </c>
      <c r="L30" s="107">
        <v>0.7</v>
      </c>
    </row>
    <row r="31" spans="1:12" x14ac:dyDescent="0.35">
      <c r="A31" s="93">
        <f>IFERROR(VLOOKUP(B31,Pobočky!$A$1:$C$45,3,FALSE)," ")</f>
        <v>7</v>
      </c>
      <c r="B31" s="93" t="s">
        <v>60</v>
      </c>
      <c r="C31" s="93" t="str">
        <f>IFERROR(VLOOKUP(B31,Pobočky!$A$1:$C$45,2,FALSE)," ")</f>
        <v>Severovýchod</v>
      </c>
      <c r="D31" s="106" t="s">
        <v>986</v>
      </c>
      <c r="E31" s="106" t="s">
        <v>22</v>
      </c>
      <c r="F31" t="s">
        <v>175</v>
      </c>
      <c r="G3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82</v>
      </c>
      <c r="H31">
        <v>2</v>
      </c>
      <c r="I31">
        <v>2</v>
      </c>
      <c r="J31">
        <v>73</v>
      </c>
      <c r="L31" s="107">
        <v>0.7</v>
      </c>
    </row>
    <row r="32" spans="1:12" x14ac:dyDescent="0.35">
      <c r="A32" s="93">
        <f>IFERROR(VLOOKUP(B32,Pobočky!$A$1:$C$45,3,FALSE)," ")</f>
        <v>7</v>
      </c>
      <c r="B32" s="93" t="s">
        <v>60</v>
      </c>
      <c r="C32" s="93" t="str">
        <f>IFERROR(VLOOKUP(B32,Pobočky!$A$1:$C$45,2,FALSE)," ")</f>
        <v>Severovýchod</v>
      </c>
      <c r="D32" s="106" t="s">
        <v>986</v>
      </c>
      <c r="E32" s="106" t="s">
        <v>22</v>
      </c>
      <c r="F32" t="s">
        <v>176</v>
      </c>
      <c r="G3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137</v>
      </c>
      <c r="H32">
        <v>3</v>
      </c>
      <c r="I32">
        <v>3</v>
      </c>
      <c r="J32">
        <v>68</v>
      </c>
      <c r="L32" s="107">
        <v>0.7</v>
      </c>
    </row>
    <row r="33" spans="1:12" x14ac:dyDescent="0.35">
      <c r="A33" s="93">
        <f>IFERROR(VLOOKUP(B33,Pobočky!$A$1:$C$45,3,FALSE)," ")</f>
        <v>7</v>
      </c>
      <c r="B33" s="93" t="s">
        <v>60</v>
      </c>
      <c r="C33" s="93" t="str">
        <f>IFERROR(VLOOKUP(B33,Pobočky!$A$1:$C$45,2,FALSE)," ")</f>
        <v>Severovýchod</v>
      </c>
      <c r="D33" t="s">
        <v>988</v>
      </c>
      <c r="E33" t="s">
        <v>14</v>
      </c>
      <c r="F33" t="s">
        <v>130</v>
      </c>
      <c r="G3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819</v>
      </c>
      <c r="H33">
        <v>17</v>
      </c>
      <c r="I33">
        <v>17.5</v>
      </c>
      <c r="J33">
        <v>86</v>
      </c>
      <c r="K33" t="s">
        <v>555</v>
      </c>
      <c r="L33" s="107">
        <v>0.7</v>
      </c>
    </row>
    <row r="34" spans="1:12" x14ac:dyDescent="0.35">
      <c r="A34" s="93">
        <f>IFERROR(VLOOKUP(B34,Pobočky!$A$1:$C$45,3,FALSE)," ")</f>
        <v>7</v>
      </c>
      <c r="B34" s="93" t="s">
        <v>60</v>
      </c>
      <c r="C34" s="93" t="str">
        <f>IFERROR(VLOOKUP(B34,Pobočky!$A$1:$C$45,2,FALSE)," ")</f>
        <v>Severovýchod</v>
      </c>
      <c r="D34" t="s">
        <v>988</v>
      </c>
      <c r="E34" t="s">
        <v>14</v>
      </c>
      <c r="F34" t="s">
        <v>188</v>
      </c>
      <c r="G3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72</v>
      </c>
      <c r="H34">
        <v>2</v>
      </c>
      <c r="I34">
        <v>1</v>
      </c>
      <c r="J34">
        <v>86</v>
      </c>
      <c r="L34" s="107">
        <v>0.7</v>
      </c>
    </row>
    <row r="35" spans="1:12" x14ac:dyDescent="0.35">
      <c r="A35" s="93">
        <f>IFERROR(VLOOKUP(B35,Pobočky!$A$1:$C$45,3,FALSE)," ")</f>
        <v>7</v>
      </c>
      <c r="B35" s="93" t="s">
        <v>60</v>
      </c>
      <c r="C35" s="93" t="str">
        <f>IFERROR(VLOOKUP(B35,Pobočky!$A$1:$C$45,2,FALSE)," ")</f>
        <v>Severovýchod</v>
      </c>
      <c r="D35" t="s">
        <v>988</v>
      </c>
      <c r="E35" t="s">
        <v>14</v>
      </c>
      <c r="F35" t="s">
        <v>193</v>
      </c>
      <c r="G3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107</v>
      </c>
      <c r="H35">
        <v>4</v>
      </c>
      <c r="I35">
        <v>2</v>
      </c>
      <c r="J35">
        <v>86</v>
      </c>
      <c r="L35" s="107">
        <v>0.7</v>
      </c>
    </row>
    <row r="36" spans="1:12" x14ac:dyDescent="0.35">
      <c r="A36" s="93">
        <f>IFERROR(VLOOKUP(B36,Pobočky!$A$1:$C$45,3,FALSE)," ")</f>
        <v>7</v>
      </c>
      <c r="B36" s="93" t="s">
        <v>60</v>
      </c>
      <c r="C36" s="93" t="str">
        <f>IFERROR(VLOOKUP(B36,Pobočky!$A$1:$C$45,2,FALSE)," ")</f>
        <v>Severovýchod</v>
      </c>
      <c r="D36" t="s">
        <v>988</v>
      </c>
      <c r="E36" t="s">
        <v>14</v>
      </c>
      <c r="F36" t="s">
        <v>192</v>
      </c>
      <c r="G3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28</v>
      </c>
      <c r="H36">
        <v>1</v>
      </c>
      <c r="I36">
        <v>0.5</v>
      </c>
      <c r="J36">
        <v>86</v>
      </c>
      <c r="L36" s="107">
        <v>0.7</v>
      </c>
    </row>
    <row r="37" spans="1:12" x14ac:dyDescent="0.35">
      <c r="A37" s="93">
        <f>IFERROR(VLOOKUP(B37,Pobočky!$A$1:$C$45,3,FALSE)," ")</f>
        <v>7</v>
      </c>
      <c r="B37" s="93" t="s">
        <v>60</v>
      </c>
      <c r="C37" s="93" t="str">
        <f>IFERROR(VLOOKUP(B37,Pobočky!$A$1:$C$45,2,FALSE)," ")</f>
        <v>Severovýchod</v>
      </c>
      <c r="D37" t="s">
        <v>988</v>
      </c>
      <c r="E37" t="s">
        <v>14</v>
      </c>
      <c r="F37" t="s">
        <v>190</v>
      </c>
      <c r="G3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53</v>
      </c>
      <c r="H37">
        <v>1</v>
      </c>
      <c r="I37">
        <v>1</v>
      </c>
      <c r="J37">
        <v>86</v>
      </c>
      <c r="L37" s="107">
        <v>0.7</v>
      </c>
    </row>
    <row r="38" spans="1:12" x14ac:dyDescent="0.35">
      <c r="A38" s="93">
        <f>IFERROR(VLOOKUP(B38,Pobočky!$A$1:$C$45,3,FALSE)," ")</f>
        <v>7</v>
      </c>
      <c r="B38" s="93" t="s">
        <v>60</v>
      </c>
      <c r="C38" s="93" t="str">
        <f>IFERROR(VLOOKUP(B38,Pobočky!$A$1:$C$45,2,FALSE)," ")</f>
        <v>Severovýchod</v>
      </c>
      <c r="D38" t="s">
        <v>988</v>
      </c>
      <c r="E38" t="s">
        <v>14</v>
      </c>
      <c r="F38" t="s">
        <v>130</v>
      </c>
      <c r="G3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819</v>
      </c>
      <c r="H38">
        <v>17</v>
      </c>
      <c r="I38">
        <v>19</v>
      </c>
      <c r="J38">
        <v>86</v>
      </c>
      <c r="K38" t="s">
        <v>184</v>
      </c>
      <c r="L38" s="107">
        <v>0.7</v>
      </c>
    </row>
    <row r="39" spans="1:12" x14ac:dyDescent="0.35">
      <c r="A39" s="93">
        <f>IFERROR(VLOOKUP(B39,Pobočky!$A$1:$C$45,3,FALSE)," ")</f>
        <v>7</v>
      </c>
      <c r="B39" s="93" t="s">
        <v>60</v>
      </c>
      <c r="C39" s="93" t="str">
        <f>IFERROR(VLOOKUP(B39,Pobočky!$A$1:$C$45,2,FALSE)," ")</f>
        <v>Severovýchod</v>
      </c>
      <c r="D39" t="s">
        <v>988</v>
      </c>
      <c r="E39" t="s">
        <v>14</v>
      </c>
      <c r="F39" t="s">
        <v>130</v>
      </c>
      <c r="G3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241</v>
      </c>
      <c r="H39">
        <v>5</v>
      </c>
      <c r="I39">
        <v>5</v>
      </c>
      <c r="J39">
        <v>86</v>
      </c>
      <c r="K39" t="s">
        <v>182</v>
      </c>
      <c r="L39" s="107">
        <v>0.7</v>
      </c>
    </row>
    <row r="40" spans="1:12" x14ac:dyDescent="0.35">
      <c r="A40" s="93">
        <f>IFERROR(VLOOKUP(B40,Pobočky!$A$1:$C$45,3,FALSE)," ")</f>
        <v>7</v>
      </c>
      <c r="B40" s="93" t="s">
        <v>60</v>
      </c>
      <c r="C40" s="93" t="str">
        <f>IFERROR(VLOOKUP(B40,Pobočky!$A$1:$C$45,2,FALSE)," ")</f>
        <v>Severovýchod</v>
      </c>
      <c r="D40" t="s">
        <v>988</v>
      </c>
      <c r="E40" t="s">
        <v>14</v>
      </c>
      <c r="G4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206</v>
      </c>
      <c r="H40">
        <v>4</v>
      </c>
      <c r="I40">
        <v>4</v>
      </c>
      <c r="J40">
        <v>86</v>
      </c>
      <c r="K40" t="s">
        <v>133</v>
      </c>
      <c r="L40" s="107">
        <v>0.7</v>
      </c>
    </row>
    <row r="41" spans="1:12" x14ac:dyDescent="0.35">
      <c r="A41" s="93">
        <f>IFERROR(VLOOKUP(B41,Pobočky!$A$1:$C$45,3,FALSE)," ")</f>
        <v>7</v>
      </c>
      <c r="B41" s="93" t="s">
        <v>60</v>
      </c>
      <c r="C41" s="93" t="str">
        <f>IFERROR(VLOOKUP(B41,Pobočky!$A$1:$C$45,2,FALSE)," ")</f>
        <v>Severovýchod</v>
      </c>
      <c r="D41" t="s">
        <v>988</v>
      </c>
      <c r="E41" t="s">
        <v>14</v>
      </c>
      <c r="G4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155</v>
      </c>
      <c r="H41">
        <v>3</v>
      </c>
      <c r="I41">
        <v>3</v>
      </c>
      <c r="J41">
        <v>86</v>
      </c>
      <c r="K41" t="s">
        <v>36</v>
      </c>
      <c r="L41" s="107">
        <v>0.7</v>
      </c>
    </row>
    <row r="42" spans="1:12" x14ac:dyDescent="0.35">
      <c r="A42" s="93">
        <f>IFERROR(VLOOKUP(B42,Pobočky!$A$1:$C$45,3,FALSE)," ")</f>
        <v>7</v>
      </c>
      <c r="B42" s="93" t="s">
        <v>60</v>
      </c>
      <c r="C42" s="93" t="str">
        <f>IFERROR(VLOOKUP(B42,Pobočky!$A$1:$C$45,2,FALSE)," ")</f>
        <v>Severovýchod</v>
      </c>
      <c r="D42" t="s">
        <v>988</v>
      </c>
      <c r="E42" t="s">
        <v>20</v>
      </c>
      <c r="F42" t="s">
        <v>261</v>
      </c>
      <c r="G4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206</v>
      </c>
      <c r="H42">
        <v>4</v>
      </c>
      <c r="I42">
        <v>4</v>
      </c>
      <c r="J42">
        <v>86</v>
      </c>
      <c r="L42" s="107">
        <v>0.7</v>
      </c>
    </row>
    <row r="43" spans="1:12" x14ac:dyDescent="0.35">
      <c r="A43" s="93">
        <f>IFERROR(VLOOKUP(B43,Pobočky!$A$1:$C$45,3,FALSE)," ")</f>
        <v>7</v>
      </c>
      <c r="B43" s="93" t="s">
        <v>60</v>
      </c>
      <c r="C43" s="93" t="str">
        <f>IFERROR(VLOOKUP(B43,Pobočky!$A$1:$C$45,2,FALSE)," ")</f>
        <v>Severovýchod</v>
      </c>
      <c r="D43" t="s">
        <v>988</v>
      </c>
      <c r="E43" t="s">
        <v>28</v>
      </c>
      <c r="F43" t="s">
        <v>140</v>
      </c>
      <c r="G4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53</v>
      </c>
      <c r="H43">
        <v>1</v>
      </c>
      <c r="I43">
        <v>1</v>
      </c>
      <c r="J43">
        <v>86</v>
      </c>
      <c r="L43" s="107">
        <v>0.6</v>
      </c>
    </row>
    <row r="44" spans="1:12" x14ac:dyDescent="0.35">
      <c r="A44" s="93">
        <f>IFERROR(VLOOKUP(B44,Pobočky!$A$1:$C$45,3,FALSE)," ")</f>
        <v>7</v>
      </c>
      <c r="B44" s="93" t="s">
        <v>60</v>
      </c>
      <c r="C44" s="93" t="str">
        <f>IFERROR(VLOOKUP(B44,Pobočky!$A$1:$C$45,2,FALSE)," ")</f>
        <v>Severovýchod</v>
      </c>
      <c r="D44" t="s">
        <v>988</v>
      </c>
      <c r="E44" t="s">
        <v>28</v>
      </c>
      <c r="F44" t="s">
        <v>143</v>
      </c>
      <c r="G4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65</v>
      </c>
      <c r="H44">
        <v>2</v>
      </c>
      <c r="I44">
        <v>2</v>
      </c>
      <c r="J44">
        <v>86</v>
      </c>
      <c r="L44" s="107">
        <v>0.6</v>
      </c>
    </row>
    <row r="45" spans="1:12" x14ac:dyDescent="0.35">
      <c r="A45" s="93">
        <f>IFERROR(VLOOKUP(B45,Pobočky!$A$1:$C$45,3,FALSE)," ")</f>
        <v>7</v>
      </c>
      <c r="B45" s="93" t="s">
        <v>60</v>
      </c>
      <c r="C45" s="93" t="str">
        <f>IFERROR(VLOOKUP(B45,Pobočky!$A$1:$C$45,2,FALSE)," ")</f>
        <v>Severovýchod</v>
      </c>
      <c r="D45" t="s">
        <v>988</v>
      </c>
      <c r="E45" t="s">
        <v>28</v>
      </c>
      <c r="F45" t="s">
        <v>146</v>
      </c>
      <c r="G4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47</v>
      </c>
      <c r="H45">
        <v>1</v>
      </c>
      <c r="I45">
        <v>1</v>
      </c>
      <c r="J45">
        <v>86</v>
      </c>
      <c r="L45" s="107">
        <v>0.6</v>
      </c>
    </row>
    <row r="46" spans="1:12" x14ac:dyDescent="0.35">
      <c r="A46" s="93">
        <f>IFERROR(VLOOKUP(B46,Pobočky!$A$1:$C$45,3,FALSE)," ")</f>
        <v>7</v>
      </c>
      <c r="B46" s="93" t="s">
        <v>60</v>
      </c>
      <c r="C46" s="93" t="str">
        <f>IFERROR(VLOOKUP(B46,Pobočky!$A$1:$C$45,2,FALSE)," ")</f>
        <v>Severovýchod</v>
      </c>
      <c r="D46" t="s">
        <v>988</v>
      </c>
      <c r="E46" t="s">
        <v>28</v>
      </c>
      <c r="F46" t="s">
        <v>149</v>
      </c>
      <c r="G4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18</v>
      </c>
      <c r="H46">
        <v>0.5</v>
      </c>
      <c r="I46">
        <v>0.5</v>
      </c>
      <c r="J46">
        <v>86</v>
      </c>
      <c r="K46" t="s">
        <v>989</v>
      </c>
      <c r="L46" s="107">
        <v>0.6</v>
      </c>
    </row>
    <row r="47" spans="1:12" x14ac:dyDescent="0.35">
      <c r="A47" s="93">
        <f>IFERROR(VLOOKUP(B47,Pobočky!$A$1:$C$45,3,FALSE)," ")</f>
        <v>7</v>
      </c>
      <c r="B47" s="93" t="s">
        <v>60</v>
      </c>
      <c r="C47" s="93" t="str">
        <f>IFERROR(VLOOKUP(B47,Pobočky!$A$1:$C$45,2,FALSE)," ")</f>
        <v>Severovýchod</v>
      </c>
      <c r="D47" t="s">
        <v>988</v>
      </c>
      <c r="E47" t="s">
        <v>28</v>
      </c>
      <c r="F47" t="s">
        <v>155</v>
      </c>
      <c r="G4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263</v>
      </c>
      <c r="H47">
        <v>6</v>
      </c>
      <c r="I47">
        <v>6</v>
      </c>
      <c r="J47">
        <v>86</v>
      </c>
      <c r="L47" s="107">
        <v>0.6</v>
      </c>
    </row>
    <row r="48" spans="1:12" x14ac:dyDescent="0.35">
      <c r="A48" s="93">
        <f>IFERROR(VLOOKUP(B48,Pobočky!$A$1:$C$45,3,FALSE)," ")</f>
        <v>7</v>
      </c>
      <c r="B48" s="93" t="s">
        <v>60</v>
      </c>
      <c r="C48" s="93" t="str">
        <f>IFERROR(VLOOKUP(B48,Pobočky!$A$1:$C$45,2,FALSE)," ")</f>
        <v>Severovýchod</v>
      </c>
      <c r="D48" t="s">
        <v>988</v>
      </c>
      <c r="E48" t="s">
        <v>28</v>
      </c>
      <c r="F48" t="s">
        <v>158</v>
      </c>
      <c r="G4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40</v>
      </c>
      <c r="H48">
        <v>1</v>
      </c>
      <c r="I48">
        <v>1</v>
      </c>
      <c r="J48">
        <v>86</v>
      </c>
      <c r="L48" s="107">
        <v>0.6</v>
      </c>
    </row>
    <row r="49" spans="1:12" x14ac:dyDescent="0.35">
      <c r="A49" s="93">
        <f>IFERROR(VLOOKUP(B49,Pobočky!$A$1:$C$45,3,FALSE)," ")</f>
        <v>7</v>
      </c>
      <c r="B49" s="93" t="s">
        <v>60</v>
      </c>
      <c r="C49" s="93" t="str">
        <f>IFERROR(VLOOKUP(B49,Pobočky!$A$1:$C$45,2,FALSE)," ")</f>
        <v>Severovýchod</v>
      </c>
      <c r="D49" t="s">
        <v>988</v>
      </c>
      <c r="E49" t="s">
        <v>28</v>
      </c>
      <c r="F49" t="s">
        <v>160</v>
      </c>
      <c r="G4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51</v>
      </c>
      <c r="H49">
        <v>1</v>
      </c>
      <c r="I49">
        <v>1</v>
      </c>
      <c r="J49">
        <v>86</v>
      </c>
      <c r="L49" s="107">
        <v>0.6</v>
      </c>
    </row>
    <row r="50" spans="1:12" x14ac:dyDescent="0.35">
      <c r="A50" s="93">
        <f>IFERROR(VLOOKUP(B50,Pobočky!$A$1:$C$45,3,FALSE)," ")</f>
        <v>7</v>
      </c>
      <c r="B50" s="93" t="s">
        <v>60</v>
      </c>
      <c r="C50" s="93" t="str">
        <f>IFERROR(VLOOKUP(B50,Pobočky!$A$1:$C$45,2,FALSE)," ")</f>
        <v>Severovýchod</v>
      </c>
      <c r="D50" t="s">
        <v>988</v>
      </c>
      <c r="E50" t="s">
        <v>28</v>
      </c>
      <c r="F50" t="s">
        <v>166</v>
      </c>
      <c r="G5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47</v>
      </c>
      <c r="H50">
        <v>1</v>
      </c>
      <c r="I50">
        <v>1</v>
      </c>
      <c r="J50">
        <v>86</v>
      </c>
      <c r="L50" s="107">
        <v>0.6</v>
      </c>
    </row>
    <row r="51" spans="1:12" x14ac:dyDescent="0.35">
      <c r="A51" s="93">
        <f>IFERROR(VLOOKUP(B51,Pobočky!$A$1:$C$45,3,FALSE)," ")</f>
        <v>7</v>
      </c>
      <c r="B51" s="93" t="s">
        <v>60</v>
      </c>
      <c r="C51" s="93" t="str">
        <f>IFERROR(VLOOKUP(B51,Pobočky!$A$1:$C$45,2,FALSE)," ")</f>
        <v>Severovýchod</v>
      </c>
      <c r="D51" t="s">
        <v>988</v>
      </c>
      <c r="E51" t="s">
        <v>28</v>
      </c>
      <c r="F51" t="s">
        <v>167</v>
      </c>
      <c r="G5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43</v>
      </c>
      <c r="H51">
        <v>1</v>
      </c>
      <c r="I51">
        <v>1</v>
      </c>
      <c r="J51">
        <v>86</v>
      </c>
      <c r="L51" s="107">
        <v>0.6</v>
      </c>
    </row>
    <row r="52" spans="1:12" x14ac:dyDescent="0.35">
      <c r="A52" s="93">
        <f>IFERROR(VLOOKUP(B52,Pobočky!$A$1:$C$45,3,FALSE)," ")</f>
        <v>7</v>
      </c>
      <c r="B52" s="93" t="s">
        <v>60</v>
      </c>
      <c r="C52" s="93" t="str">
        <f>IFERROR(VLOOKUP(B52,Pobočky!$A$1:$C$45,2,FALSE)," ")</f>
        <v>Severovýchod</v>
      </c>
      <c r="D52" t="s">
        <v>988</v>
      </c>
      <c r="E52" t="s">
        <v>28</v>
      </c>
      <c r="F52" t="s">
        <v>169</v>
      </c>
      <c r="G5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30</v>
      </c>
      <c r="H52">
        <v>0.75</v>
      </c>
      <c r="I52">
        <v>0.75</v>
      </c>
      <c r="J52">
        <v>86</v>
      </c>
      <c r="L52" s="107">
        <v>0.6</v>
      </c>
    </row>
    <row r="53" spans="1:12" x14ac:dyDescent="0.35">
      <c r="A53" s="93">
        <f>IFERROR(VLOOKUP(B53,Pobočky!$A$1:$C$45,3,FALSE)," ")</f>
        <v>7</v>
      </c>
      <c r="B53" s="93" t="s">
        <v>60</v>
      </c>
      <c r="C53" s="93" t="str">
        <f>IFERROR(VLOOKUP(B53,Pobočky!$A$1:$C$45,2,FALSE)," ")</f>
        <v>Severovýchod</v>
      </c>
      <c r="D53" t="s">
        <v>988</v>
      </c>
      <c r="E53" t="s">
        <v>28</v>
      </c>
      <c r="F53" t="s">
        <v>170</v>
      </c>
      <c r="G5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51</v>
      </c>
      <c r="H53">
        <v>1</v>
      </c>
      <c r="I53">
        <v>1</v>
      </c>
      <c r="J53">
        <v>86</v>
      </c>
      <c r="L53" s="107">
        <v>0.6</v>
      </c>
    </row>
    <row r="54" spans="1:12" x14ac:dyDescent="0.35">
      <c r="A54" s="93">
        <f>IFERROR(VLOOKUP(B54,Pobočky!$A$1:$C$45,3,FALSE)," ")</f>
        <v>7</v>
      </c>
      <c r="B54" s="93" t="s">
        <v>60</v>
      </c>
      <c r="C54" s="93" t="str">
        <f>IFERROR(VLOOKUP(B54,Pobočky!$A$1:$C$45,2,FALSE)," ")</f>
        <v>Severovýchod</v>
      </c>
      <c r="D54" t="s">
        <v>988</v>
      </c>
      <c r="E54" t="s">
        <v>28</v>
      </c>
      <c r="F54" t="s">
        <v>171</v>
      </c>
      <c r="G5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15</v>
      </c>
      <c r="H54">
        <v>1</v>
      </c>
      <c r="I54">
        <v>1</v>
      </c>
      <c r="J54">
        <v>86</v>
      </c>
      <c r="L54" s="107">
        <v>0.6</v>
      </c>
    </row>
    <row r="55" spans="1:12" x14ac:dyDescent="0.35">
      <c r="A55" s="93">
        <f>IFERROR(VLOOKUP(B55,Pobočky!$A$1:$C$45,3,FALSE)," ")</f>
        <v>7</v>
      </c>
      <c r="B55" s="93" t="s">
        <v>60</v>
      </c>
      <c r="C55" s="93" t="str">
        <f>IFERROR(VLOOKUP(B55,Pobočky!$A$1:$C$45,2,FALSE)," ")</f>
        <v>Severovýchod</v>
      </c>
      <c r="D55" t="s">
        <v>988</v>
      </c>
      <c r="E55" t="s">
        <v>28</v>
      </c>
      <c r="F55" t="s">
        <v>172</v>
      </c>
      <c r="G5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40</v>
      </c>
      <c r="H55">
        <v>1</v>
      </c>
      <c r="I55">
        <v>1</v>
      </c>
      <c r="J55">
        <v>86</v>
      </c>
      <c r="L55" s="107">
        <v>0.6</v>
      </c>
    </row>
    <row r="56" spans="1:12" x14ac:dyDescent="0.35">
      <c r="A56" s="93">
        <f>IFERROR(VLOOKUP(B56,Pobočky!$A$1:$C$45,3,FALSE)," ")</f>
        <v>7</v>
      </c>
      <c r="B56" s="93" t="s">
        <v>60</v>
      </c>
      <c r="C56" s="93" t="str">
        <f>IFERROR(VLOOKUP(B56,Pobočky!$A$1:$C$45,2,FALSE)," ")</f>
        <v>Severovýchod</v>
      </c>
      <c r="D56" t="s">
        <v>988</v>
      </c>
      <c r="E56" t="s">
        <v>28</v>
      </c>
      <c r="F56" t="s">
        <v>175</v>
      </c>
      <c r="G5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48</v>
      </c>
      <c r="H56">
        <v>1</v>
      </c>
      <c r="I56">
        <v>1</v>
      </c>
      <c r="J56">
        <v>86</v>
      </c>
      <c r="L56" s="107">
        <v>0.6</v>
      </c>
    </row>
    <row r="57" spans="1:12" x14ac:dyDescent="0.35">
      <c r="A57" s="93">
        <f>IFERROR(VLOOKUP(B57,Pobočky!$A$1:$C$45,3,FALSE)," ")</f>
        <v>7</v>
      </c>
      <c r="B57" s="93" t="s">
        <v>60</v>
      </c>
      <c r="C57" s="93" t="str">
        <f>IFERROR(VLOOKUP(B57,Pobočky!$A$1:$C$45,2,FALSE)," ")</f>
        <v>Severovýchod</v>
      </c>
      <c r="D57" t="s">
        <v>988</v>
      </c>
      <c r="E57" t="s">
        <v>28</v>
      </c>
      <c r="F57" t="s">
        <v>176</v>
      </c>
      <c r="G5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43</v>
      </c>
      <c r="H57">
        <v>0.75</v>
      </c>
      <c r="I57">
        <v>0.75</v>
      </c>
      <c r="J57">
        <v>86</v>
      </c>
      <c r="L57" s="107">
        <v>0.6</v>
      </c>
    </row>
    <row r="58" spans="1:12" x14ac:dyDescent="0.35">
      <c r="A58" s="93">
        <f>IFERROR(VLOOKUP(B58,Pobočky!$A$1:$C$45,3,FALSE)," ")</f>
        <v>7</v>
      </c>
      <c r="B58" s="93" t="s">
        <v>60</v>
      </c>
      <c r="C58" s="93" t="str">
        <f>IFERROR(VLOOKUP(B58,Pobočky!$A$1:$C$45,2,FALSE)," ")</f>
        <v>Severovýchod</v>
      </c>
      <c r="D58" t="s">
        <v>990</v>
      </c>
      <c r="E58" t="s">
        <v>20</v>
      </c>
      <c r="F58" t="s">
        <v>130</v>
      </c>
      <c r="G5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578</v>
      </c>
      <c r="H58">
        <v>12</v>
      </c>
      <c r="I58">
        <v>12</v>
      </c>
      <c r="J58">
        <v>86</v>
      </c>
      <c r="L58" s="112">
        <v>0.8</v>
      </c>
    </row>
    <row r="59" spans="1:12" x14ac:dyDescent="0.35">
      <c r="A59" s="93">
        <f>IFERROR(VLOOKUP(B59,Pobočky!$A$1:$C$45,3,FALSE)," ")</f>
        <v>7</v>
      </c>
      <c r="B59" s="93" t="s">
        <v>60</v>
      </c>
      <c r="C59" s="93" t="str">
        <f>IFERROR(VLOOKUP(B59,Pobočky!$A$1:$C$45,2,FALSE)," ")</f>
        <v>Severovýchod</v>
      </c>
      <c r="D59" t="s">
        <v>990</v>
      </c>
      <c r="E59" t="s">
        <v>14</v>
      </c>
      <c r="F59" t="s">
        <v>130</v>
      </c>
      <c r="G5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24</v>
      </c>
      <c r="H59">
        <v>0.5</v>
      </c>
      <c r="I59">
        <v>0.5</v>
      </c>
      <c r="J59">
        <v>86</v>
      </c>
      <c r="K59" t="s">
        <v>991</v>
      </c>
      <c r="L59" s="112">
        <v>0.8</v>
      </c>
    </row>
    <row r="60" spans="1:12" x14ac:dyDescent="0.35">
      <c r="A60" s="93">
        <f>IFERROR(VLOOKUP(B60,Pobočky!$A$1:$C$45,3,FALSE)," ")</f>
        <v>7</v>
      </c>
      <c r="B60" s="93" t="s">
        <v>60</v>
      </c>
      <c r="C60" s="93" t="str">
        <f>IFERROR(VLOOKUP(B60,Pobočky!$A$1:$C$45,2,FALSE)," ")</f>
        <v>Severovýchod</v>
      </c>
      <c r="D60" t="s">
        <v>990</v>
      </c>
      <c r="E60" t="s">
        <v>20</v>
      </c>
      <c r="F60" t="s">
        <v>261</v>
      </c>
      <c r="G6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103</v>
      </c>
      <c r="H60">
        <v>2</v>
      </c>
      <c r="I60">
        <v>2</v>
      </c>
      <c r="J60">
        <v>86</v>
      </c>
      <c r="L60" s="112">
        <v>0.8</v>
      </c>
    </row>
    <row r="61" spans="1:12" x14ac:dyDescent="0.35">
      <c r="A61" s="93">
        <f>IFERROR(VLOOKUP(B61,Pobočky!$A$1:$C$45,3,FALSE)," ")</f>
        <v>7</v>
      </c>
      <c r="B61" s="93" t="s">
        <v>60</v>
      </c>
      <c r="C61" s="93" t="str">
        <f>IFERROR(VLOOKUP(B61,Pobočky!$A$1:$C$45,2,FALSE)," ")</f>
        <v>Severovýchod</v>
      </c>
      <c r="D61" t="s">
        <v>990</v>
      </c>
      <c r="E61" t="s">
        <v>22</v>
      </c>
      <c r="F61" t="s">
        <v>140</v>
      </c>
      <c r="G6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107</v>
      </c>
      <c r="H61">
        <v>2</v>
      </c>
      <c r="I61">
        <v>2</v>
      </c>
      <c r="J61">
        <v>86</v>
      </c>
      <c r="L61" s="112">
        <v>0.8</v>
      </c>
    </row>
    <row r="62" spans="1:12" x14ac:dyDescent="0.35">
      <c r="A62" s="93">
        <f>IFERROR(VLOOKUP(B62,Pobočky!$A$1:$C$45,3,FALSE)," ")</f>
        <v>7</v>
      </c>
      <c r="B62" s="93" t="s">
        <v>60</v>
      </c>
      <c r="C62" s="93" t="str">
        <f>IFERROR(VLOOKUP(B62,Pobočky!$A$1:$C$45,2,FALSE)," ")</f>
        <v>Severovýchod</v>
      </c>
      <c r="D62" t="s">
        <v>990</v>
      </c>
      <c r="E62" t="s">
        <v>22</v>
      </c>
      <c r="F62" t="s">
        <v>143</v>
      </c>
      <c r="G6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65</v>
      </c>
      <c r="H62">
        <v>2</v>
      </c>
      <c r="I62">
        <v>2</v>
      </c>
      <c r="J62">
        <v>86</v>
      </c>
      <c r="L62" s="112">
        <v>0.8</v>
      </c>
    </row>
    <row r="63" spans="1:12" x14ac:dyDescent="0.35">
      <c r="A63" s="93">
        <f>IFERROR(VLOOKUP(B63,Pobočky!$A$1:$C$45,3,FALSE)," ")</f>
        <v>7</v>
      </c>
      <c r="B63" s="93" t="s">
        <v>60</v>
      </c>
      <c r="C63" s="93" t="str">
        <f>IFERROR(VLOOKUP(B63,Pobočky!$A$1:$C$45,2,FALSE)," ")</f>
        <v>Severovýchod</v>
      </c>
      <c r="D63" t="s">
        <v>990</v>
      </c>
      <c r="E63" t="s">
        <v>22</v>
      </c>
      <c r="F63" t="s">
        <v>146</v>
      </c>
      <c r="G6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47</v>
      </c>
      <c r="H63">
        <v>1</v>
      </c>
      <c r="I63">
        <v>1</v>
      </c>
      <c r="J63">
        <v>86</v>
      </c>
      <c r="L63" s="112">
        <v>0.8</v>
      </c>
    </row>
    <row r="64" spans="1:12" x14ac:dyDescent="0.35">
      <c r="A64" s="93">
        <f>IFERROR(VLOOKUP(B64,Pobočky!$A$1:$C$45,3,FALSE)," ")</f>
        <v>7</v>
      </c>
      <c r="B64" s="93" t="s">
        <v>60</v>
      </c>
      <c r="C64" s="93" t="str">
        <f>IFERROR(VLOOKUP(B64,Pobočky!$A$1:$C$45,2,FALSE)," ")</f>
        <v>Severovýchod</v>
      </c>
      <c r="D64" t="s">
        <v>990</v>
      </c>
      <c r="E64" t="s">
        <v>22</v>
      </c>
      <c r="F64" t="s">
        <v>149</v>
      </c>
      <c r="G6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72</v>
      </c>
      <c r="H64">
        <v>2</v>
      </c>
      <c r="I64">
        <v>2</v>
      </c>
      <c r="J64">
        <v>86</v>
      </c>
      <c r="L64" s="112">
        <v>0.8</v>
      </c>
    </row>
    <row r="65" spans="1:12" x14ac:dyDescent="0.35">
      <c r="A65" s="93">
        <f>IFERROR(VLOOKUP(B65,Pobočky!$A$1:$C$45,3,FALSE)," ")</f>
        <v>7</v>
      </c>
      <c r="B65" s="93" t="s">
        <v>60</v>
      </c>
      <c r="C65" s="93" t="str">
        <f>IFERROR(VLOOKUP(B65,Pobočky!$A$1:$C$45,2,FALSE)," ")</f>
        <v>Severovýchod</v>
      </c>
      <c r="D65" t="s">
        <v>990</v>
      </c>
      <c r="E65" t="s">
        <v>22</v>
      </c>
      <c r="F65" t="s">
        <v>155</v>
      </c>
      <c r="G6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44</v>
      </c>
      <c r="H65">
        <v>1</v>
      </c>
      <c r="I65">
        <v>1</v>
      </c>
      <c r="J65">
        <v>86</v>
      </c>
      <c r="L65" s="112">
        <v>0.8</v>
      </c>
    </row>
    <row r="66" spans="1:12" x14ac:dyDescent="0.35">
      <c r="A66" s="93">
        <f>IFERROR(VLOOKUP(B66,Pobočky!$A$1:$C$45,3,FALSE)," ")</f>
        <v>7</v>
      </c>
      <c r="B66" s="93" t="s">
        <v>60</v>
      </c>
      <c r="C66" s="93" t="str">
        <f>IFERROR(VLOOKUP(B66,Pobočky!$A$1:$C$45,2,FALSE)," ")</f>
        <v>Severovýchod</v>
      </c>
      <c r="D66" t="s">
        <v>990</v>
      </c>
      <c r="E66" t="s">
        <v>22</v>
      </c>
      <c r="F66" t="s">
        <v>158</v>
      </c>
      <c r="G6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81</v>
      </c>
      <c r="H66">
        <v>2</v>
      </c>
      <c r="I66">
        <v>2</v>
      </c>
      <c r="J66">
        <v>86</v>
      </c>
      <c r="L66" s="112">
        <v>0.8</v>
      </c>
    </row>
    <row r="67" spans="1:12" x14ac:dyDescent="0.35">
      <c r="A67" s="93">
        <f>IFERROR(VLOOKUP(B67,Pobočky!$A$1:$C$45,3,FALSE)," ")</f>
        <v>7</v>
      </c>
      <c r="B67" s="93" t="s">
        <v>60</v>
      </c>
      <c r="C67" s="93" t="str">
        <f>IFERROR(VLOOKUP(B67,Pobočky!$A$1:$C$45,2,FALSE)," ")</f>
        <v>Severovýchod</v>
      </c>
      <c r="D67" t="s">
        <v>990</v>
      </c>
      <c r="E67" t="s">
        <v>22</v>
      </c>
      <c r="F67" t="s">
        <v>160</v>
      </c>
      <c r="G6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25</v>
      </c>
      <c r="H67">
        <v>0.5</v>
      </c>
      <c r="I67">
        <v>0.5</v>
      </c>
      <c r="J67">
        <v>86</v>
      </c>
      <c r="L67" s="112">
        <v>0.8</v>
      </c>
    </row>
    <row r="68" spans="1:12" x14ac:dyDescent="0.35">
      <c r="A68" s="93">
        <f>IFERROR(VLOOKUP(B68,Pobočky!$A$1:$C$45,3,FALSE)," ")</f>
        <v>7</v>
      </c>
      <c r="B68" s="93" t="s">
        <v>60</v>
      </c>
      <c r="C68" s="93" t="str">
        <f>IFERROR(VLOOKUP(B68,Pobočky!$A$1:$C$45,2,FALSE)," ")</f>
        <v>Severovýchod</v>
      </c>
      <c r="E68" t="s">
        <v>22</v>
      </c>
      <c r="F68" t="s">
        <v>163</v>
      </c>
      <c r="G6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9</v>
      </c>
      <c r="H68">
        <v>0.2</v>
      </c>
      <c r="I68">
        <v>0.2</v>
      </c>
      <c r="J68">
        <v>86</v>
      </c>
      <c r="L68" s="112">
        <v>0.8</v>
      </c>
    </row>
    <row r="69" spans="1:12" x14ac:dyDescent="0.35">
      <c r="A69" s="93">
        <f>IFERROR(VLOOKUP(B69,Pobočky!$A$1:$C$45,3,FALSE)," ")</f>
        <v>7</v>
      </c>
      <c r="B69" s="93" t="s">
        <v>60</v>
      </c>
      <c r="C69" s="93" t="str">
        <f>IFERROR(VLOOKUP(B69,Pobočky!$A$1:$C$45,2,FALSE)," ")</f>
        <v>Severovýchod</v>
      </c>
      <c r="D69" t="s">
        <v>990</v>
      </c>
      <c r="E69" t="s">
        <v>22</v>
      </c>
      <c r="F69" t="s">
        <v>166</v>
      </c>
      <c r="G6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24</v>
      </c>
      <c r="H69">
        <v>0.5</v>
      </c>
      <c r="I69">
        <v>0.5</v>
      </c>
      <c r="J69">
        <v>86</v>
      </c>
      <c r="L69" s="112">
        <v>0.8</v>
      </c>
    </row>
    <row r="70" spans="1:12" x14ac:dyDescent="0.35">
      <c r="A70" s="93">
        <f>IFERROR(VLOOKUP(B70,Pobočky!$A$1:$C$45,3,FALSE)," ")</f>
        <v>7</v>
      </c>
      <c r="B70" s="93" t="s">
        <v>60</v>
      </c>
      <c r="C70" s="93" t="str">
        <f>IFERROR(VLOOKUP(B70,Pobočky!$A$1:$C$45,2,FALSE)," ")</f>
        <v>Severovýchod</v>
      </c>
      <c r="D70" t="s">
        <v>990</v>
      </c>
      <c r="E70" t="s">
        <v>22</v>
      </c>
      <c r="F70" t="s">
        <v>167</v>
      </c>
      <c r="G7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9</v>
      </c>
      <c r="H70">
        <v>0.2</v>
      </c>
      <c r="I70">
        <v>0.2</v>
      </c>
      <c r="J70">
        <v>86</v>
      </c>
      <c r="L70" s="112">
        <v>0.8</v>
      </c>
    </row>
    <row r="71" spans="1:12" x14ac:dyDescent="0.35">
      <c r="A71" s="93">
        <f>IFERROR(VLOOKUP(B71,Pobočky!$A$1:$C$45,3,FALSE)," ")</f>
        <v>7</v>
      </c>
      <c r="B71" s="93" t="s">
        <v>60</v>
      </c>
      <c r="C71" s="93" t="str">
        <f>IFERROR(VLOOKUP(B71,Pobočky!$A$1:$C$45,2,FALSE)," ")</f>
        <v>Severovýchod</v>
      </c>
      <c r="D71" t="s">
        <v>990</v>
      </c>
      <c r="E71" t="s">
        <v>22</v>
      </c>
      <c r="F71" t="s">
        <v>169</v>
      </c>
      <c r="G7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20</v>
      </c>
      <c r="H71">
        <v>0.5</v>
      </c>
      <c r="I71">
        <v>0.5</v>
      </c>
      <c r="J71">
        <v>86</v>
      </c>
      <c r="L71" s="112">
        <v>0.8</v>
      </c>
    </row>
    <row r="72" spans="1:12" x14ac:dyDescent="0.35">
      <c r="A72" s="93">
        <f>IFERROR(VLOOKUP(B72,Pobočky!$A$1:$C$45,3,FALSE)," ")</f>
        <v>7</v>
      </c>
      <c r="B72" s="93" t="s">
        <v>60</v>
      </c>
      <c r="C72" s="93" t="str">
        <f>IFERROR(VLOOKUP(B72,Pobočky!$A$1:$C$45,2,FALSE)," ")</f>
        <v>Severovýchod</v>
      </c>
      <c r="D72" t="s">
        <v>990</v>
      </c>
      <c r="E72" t="s">
        <v>22</v>
      </c>
      <c r="F72" t="s">
        <v>170</v>
      </c>
      <c r="G7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25</v>
      </c>
      <c r="H72">
        <v>0.5</v>
      </c>
      <c r="I72">
        <v>0.5</v>
      </c>
      <c r="J72">
        <v>86</v>
      </c>
      <c r="L72" s="112">
        <v>0.8</v>
      </c>
    </row>
    <row r="73" spans="1:12" x14ac:dyDescent="0.35">
      <c r="A73" s="93">
        <f>IFERROR(VLOOKUP(B73,Pobočky!$A$1:$C$45,3,FALSE)," ")</f>
        <v>7</v>
      </c>
      <c r="B73" s="93" t="s">
        <v>60</v>
      </c>
      <c r="C73" s="93" t="str">
        <f>IFERROR(VLOOKUP(B73,Pobočky!$A$1:$C$45,2,FALSE)," ")</f>
        <v>Severovýchod</v>
      </c>
      <c r="D73" t="s">
        <v>990</v>
      </c>
      <c r="E73" t="s">
        <v>22</v>
      </c>
      <c r="F73" t="s">
        <v>173</v>
      </c>
      <c r="G7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7</v>
      </c>
      <c r="H73">
        <v>0.2</v>
      </c>
      <c r="I73">
        <v>0.2</v>
      </c>
      <c r="J73">
        <v>86</v>
      </c>
      <c r="L73" s="112">
        <v>0.8</v>
      </c>
    </row>
    <row r="74" spans="1:12" x14ac:dyDescent="0.35">
      <c r="A74" s="93">
        <f>IFERROR(VLOOKUP(B74,Pobočky!$A$1:$C$45,3,FALSE)," ")</f>
        <v>7</v>
      </c>
      <c r="B74" s="93" t="s">
        <v>60</v>
      </c>
      <c r="C74" s="93" t="str">
        <f>IFERROR(VLOOKUP(B74,Pobočky!$A$1:$C$45,2,FALSE)," ")</f>
        <v>Severovýchod</v>
      </c>
      <c r="D74" t="s">
        <v>990</v>
      </c>
      <c r="E74" t="s">
        <v>22</v>
      </c>
      <c r="F74" t="s">
        <v>174</v>
      </c>
      <c r="G7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7</v>
      </c>
      <c r="H74">
        <v>0.2</v>
      </c>
      <c r="I74">
        <v>0.2</v>
      </c>
      <c r="J74">
        <v>86</v>
      </c>
      <c r="L74" s="112">
        <v>0.8</v>
      </c>
    </row>
    <row r="75" spans="1:12" x14ac:dyDescent="0.35">
      <c r="A75" s="93">
        <f>IFERROR(VLOOKUP(B75,Pobočky!$A$1:$C$45,3,FALSE)," ")</f>
        <v>7</v>
      </c>
      <c r="B75" s="93" t="s">
        <v>60</v>
      </c>
      <c r="C75" s="93" t="str">
        <f>IFERROR(VLOOKUP(B75,Pobočky!$A$1:$C$45,2,FALSE)," ")</f>
        <v>Severovýchod</v>
      </c>
      <c r="D75" t="s">
        <v>990</v>
      </c>
      <c r="E75" t="s">
        <v>22</v>
      </c>
      <c r="F75" t="s">
        <v>175</v>
      </c>
      <c r="G7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10</v>
      </c>
      <c r="H75">
        <v>0.2</v>
      </c>
      <c r="I75">
        <v>0.2</v>
      </c>
      <c r="J75">
        <v>86</v>
      </c>
      <c r="L75" s="112">
        <v>0.8</v>
      </c>
    </row>
    <row r="76" spans="1:12" x14ac:dyDescent="0.35">
      <c r="A76" s="93">
        <f>IFERROR(VLOOKUP(B76,Pobočky!$A$1:$C$45,3,FALSE)," ")</f>
        <v>7</v>
      </c>
      <c r="B76" s="93" t="s">
        <v>60</v>
      </c>
      <c r="C76" s="93" t="str">
        <f>IFERROR(VLOOKUP(B76,Pobočky!$A$1:$C$45,2,FALSE)," ")</f>
        <v>Severovýchod</v>
      </c>
      <c r="D76" t="s">
        <v>990</v>
      </c>
      <c r="E76" t="s">
        <v>22</v>
      </c>
      <c r="F76" t="s">
        <v>176</v>
      </c>
      <c r="G7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12</v>
      </c>
      <c r="H76">
        <v>0.2</v>
      </c>
      <c r="I76">
        <v>0.2</v>
      </c>
      <c r="J76">
        <v>86</v>
      </c>
      <c r="L76" s="112">
        <v>0.8</v>
      </c>
    </row>
    <row r="77" spans="1:12" x14ac:dyDescent="0.35">
      <c r="A77" s="93">
        <f>IFERROR(VLOOKUP(B77,Pobočky!$A$1:$C$45,3,FALSE)," ")</f>
        <v>7</v>
      </c>
      <c r="B77" s="93" t="s">
        <v>60</v>
      </c>
      <c r="C77" s="93" t="str">
        <f>IFERROR(VLOOKUP(B77,Pobočky!$A$1:$C$45,2,FALSE)," ")</f>
        <v>Severovýchod</v>
      </c>
      <c r="D77" t="s">
        <v>990</v>
      </c>
      <c r="E77" t="s">
        <v>22</v>
      </c>
      <c r="F77" t="s">
        <v>172</v>
      </c>
      <c r="G7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8</v>
      </c>
      <c r="H77">
        <v>0.2</v>
      </c>
      <c r="I77">
        <v>0.2</v>
      </c>
      <c r="J77">
        <v>86</v>
      </c>
      <c r="L77" s="112">
        <v>0.8</v>
      </c>
    </row>
    <row r="78" spans="1:12" x14ac:dyDescent="0.35">
      <c r="A78" s="93">
        <f>IFERROR(VLOOKUP(B78,Pobočky!$A$1:$C$45,3,FALSE)," ")</f>
        <v>7</v>
      </c>
      <c r="B78" s="93" t="s">
        <v>60</v>
      </c>
      <c r="C78" s="93" t="str">
        <f>IFERROR(VLOOKUP(B78,Pobočky!$A$1:$C$45,2,FALSE)," ")</f>
        <v>Severovýchod</v>
      </c>
      <c r="D78" t="s">
        <v>992</v>
      </c>
      <c r="G7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  <c r="K78" t="s">
        <v>993</v>
      </c>
      <c r="L78" s="112">
        <v>0.1</v>
      </c>
    </row>
    <row r="79" spans="1:12" x14ac:dyDescent="0.35">
      <c r="A79" s="93">
        <f>IFERROR(VLOOKUP(B79,Pobočky!$A$1:$C$45,3,FALSE)," ")</f>
        <v>7</v>
      </c>
      <c r="B79" s="93" t="s">
        <v>60</v>
      </c>
      <c r="C79" s="93" t="str">
        <f>IFERROR(VLOOKUP(B79,Pobočky!$A$1:$C$45,2,FALSE)," ")</f>
        <v>Severovýchod</v>
      </c>
      <c r="D79" t="s">
        <v>992</v>
      </c>
      <c r="G7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  <c r="K79" t="s">
        <v>994</v>
      </c>
      <c r="L79" s="112">
        <v>0.1</v>
      </c>
    </row>
    <row r="80" spans="1:12" x14ac:dyDescent="0.35">
      <c r="A80" s="93">
        <f>IFERROR(VLOOKUP(B80,Pobočky!$A$1:$C$45,3,FALSE)," ")</f>
        <v>7</v>
      </c>
      <c r="B80" s="93" t="s">
        <v>60</v>
      </c>
      <c r="C80" s="93" t="str">
        <f>IFERROR(VLOOKUP(B80,Pobočky!$A$1:$C$45,2,FALSE)," ")</f>
        <v>Severovýchod</v>
      </c>
      <c r="D80" t="s">
        <v>995</v>
      </c>
      <c r="G8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  <c r="I80">
        <v>7</v>
      </c>
      <c r="J80">
        <v>26</v>
      </c>
      <c r="K80" t="s">
        <v>996</v>
      </c>
    </row>
    <row r="81" spans="1:12" x14ac:dyDescent="0.35">
      <c r="A81" s="93">
        <f>IFERROR(VLOOKUP(B81,Pobočky!$A$1:$C$45,3,FALSE)," ")</f>
        <v>7</v>
      </c>
      <c r="B81" s="93" t="s">
        <v>60</v>
      </c>
      <c r="C81" s="93" t="str">
        <f>IFERROR(VLOOKUP(B81,Pobočky!$A$1:$C$45,2,FALSE)," ")</f>
        <v>Severovýchod</v>
      </c>
      <c r="D81" t="s">
        <v>995</v>
      </c>
      <c r="G8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  <c r="I81">
        <v>5</v>
      </c>
      <c r="J81">
        <v>86</v>
      </c>
      <c r="K81" t="s">
        <v>223</v>
      </c>
    </row>
    <row r="82" spans="1:12" x14ac:dyDescent="0.35">
      <c r="A82" s="93">
        <f>IFERROR(VLOOKUP(B82,Pobočky!$A$1:$C$45,3,FALSE)," ")</f>
        <v>7</v>
      </c>
      <c r="B82" s="93" t="s">
        <v>60</v>
      </c>
      <c r="C82" s="93" t="str">
        <f>IFERROR(VLOOKUP(B82,Pobočky!$A$1:$C$45,2,FALSE)," ")</f>
        <v>Severovýchod</v>
      </c>
      <c r="D82" t="s">
        <v>997</v>
      </c>
      <c r="G8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  <c r="I82">
        <v>3</v>
      </c>
      <c r="J82">
        <v>86</v>
      </c>
      <c r="K82" t="s">
        <v>998</v>
      </c>
      <c r="L82" s="112">
        <v>0.5</v>
      </c>
    </row>
    <row r="83" spans="1:12" x14ac:dyDescent="0.35">
      <c r="A83" s="93">
        <f>IFERROR(VLOOKUP(B83,Pobočky!$A$1:$C$45,3,FALSE)," ")</f>
        <v>7</v>
      </c>
      <c r="B83" s="93" t="s">
        <v>60</v>
      </c>
      <c r="C83" s="93" t="str">
        <f>IFERROR(VLOOKUP(B83,Pobočky!$A$1:$C$45,2,FALSE)," ")</f>
        <v>Severovýchod</v>
      </c>
      <c r="D83" t="s">
        <v>999</v>
      </c>
      <c r="G8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  <c r="I83">
        <v>14</v>
      </c>
      <c r="J83">
        <v>86</v>
      </c>
      <c r="K83" t="s">
        <v>1000</v>
      </c>
      <c r="L83" s="112">
        <v>0.5</v>
      </c>
    </row>
    <row r="84" spans="1:12" x14ac:dyDescent="0.35">
      <c r="A84" s="93">
        <f>IFERROR(VLOOKUP(B84,Pobočky!$A$1:$C$45,3,FALSE)," ")</f>
        <v>7</v>
      </c>
      <c r="B84" s="93" t="s">
        <v>60</v>
      </c>
      <c r="C84" s="93" t="str">
        <f>IFERROR(VLOOKUP(B84,Pobočky!$A$1:$C$45,2,FALSE)," ")</f>
        <v>Severovýchod</v>
      </c>
      <c r="D84" t="s">
        <v>1001</v>
      </c>
      <c r="G8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  <c r="K84" t="s">
        <v>1002</v>
      </c>
    </row>
    <row r="85" spans="1:12" x14ac:dyDescent="0.35">
      <c r="A85" s="93">
        <f>IFERROR(VLOOKUP(B85,Pobočky!$A$1:$C$45,3,FALSE)," ")</f>
        <v>7</v>
      </c>
      <c r="B85" s="93" t="s">
        <v>60</v>
      </c>
      <c r="C85" s="93" t="str">
        <f>IFERROR(VLOOKUP(B85,Pobočky!$A$1:$C$45,2,FALSE)," ")</f>
        <v>Severovýchod</v>
      </c>
      <c r="D85" t="s">
        <v>1003</v>
      </c>
      <c r="G8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  <c r="K85" t="s">
        <v>1002</v>
      </c>
    </row>
    <row r="86" spans="1:12" x14ac:dyDescent="0.35">
      <c r="A86" s="93">
        <f>IFERROR(VLOOKUP(B86,Pobočky!$A$1:$C$45,3,FALSE)," ")</f>
        <v>7</v>
      </c>
      <c r="B86" s="93" t="s">
        <v>60</v>
      </c>
      <c r="C86" s="93" t="str">
        <f>IFERROR(VLOOKUP(B86,Pobočky!$A$1:$C$45,2,FALSE)," ")</f>
        <v>Severovýchod</v>
      </c>
      <c r="D86" t="s">
        <v>835</v>
      </c>
      <c r="G8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  <c r="I86">
        <v>15</v>
      </c>
      <c r="J86">
        <v>86</v>
      </c>
      <c r="K86" t="s">
        <v>1004</v>
      </c>
      <c r="L86" s="112">
        <v>0.1</v>
      </c>
    </row>
    <row r="87" spans="1:12" x14ac:dyDescent="0.35">
      <c r="A87" s="93">
        <f>IFERROR(VLOOKUP(B87,Pobočky!$A$1:$C$45,3,FALSE)," ")</f>
        <v>7</v>
      </c>
      <c r="B87" s="93" t="s">
        <v>60</v>
      </c>
      <c r="C87" s="93" t="str">
        <f>IFERROR(VLOOKUP(B87,Pobočky!$A$1:$C$45,2,FALSE)," ")</f>
        <v>Severovýchod</v>
      </c>
      <c r="D87" t="s">
        <v>280</v>
      </c>
      <c r="G8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  <c r="I87">
        <v>12</v>
      </c>
      <c r="J87">
        <v>86</v>
      </c>
    </row>
    <row r="88" spans="1:12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89" spans="1:12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90" spans="1:12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91" spans="1:12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92" spans="1:12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93" spans="1:12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94" spans="1:12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95" spans="1:12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96" spans="1:12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411" spans="1:7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  <c r="G41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412" spans="1:7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  <c r="G41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413" spans="1:7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  <c r="G41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414" spans="1:7" x14ac:dyDescent="0.35">
      <c r="A414" s="93" t="str">
        <f>IFERROR(VLOOKUP(B414,Pobočky!$A$1:$C$45,3,FALSE)," ")</f>
        <v xml:space="preserve"> </v>
      </c>
      <c r="B414" s="93"/>
      <c r="C414" s="93" t="str">
        <f>IFERROR(VLOOKUP(B414,Pobočky!$A$1:$C$45,2,FALSE)," ")</f>
        <v xml:space="preserve"> </v>
      </c>
      <c r="G41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415" spans="1:7" x14ac:dyDescent="0.35">
      <c r="A415" s="93" t="str">
        <f>IFERROR(VLOOKUP(B415,Pobočky!$A$1:$C$45,3,FALSE)," ")</f>
        <v xml:space="preserve"> </v>
      </c>
      <c r="B415" s="93"/>
      <c r="C415" s="93" t="str">
        <f>IFERROR(VLOOKUP(B415,Pobočky!$A$1:$C$45,2,FALSE)," ")</f>
        <v xml:space="preserve"> </v>
      </c>
      <c r="G41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416" spans="1:7" x14ac:dyDescent="0.35">
      <c r="A416" s="93" t="str">
        <f>IFERROR(VLOOKUP(B416,Pobočky!$A$1:$C$45,3,FALSE)," ")</f>
        <v xml:space="preserve"> </v>
      </c>
      <c r="B416" s="93"/>
      <c r="C416" s="93" t="str">
        <f>IFERROR(VLOOKUP(B416,Pobočky!$A$1:$C$45,2,FALSE)," ")</f>
        <v xml:space="preserve"> </v>
      </c>
      <c r="G41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417" spans="1:7" x14ac:dyDescent="0.35">
      <c r="A417" s="93" t="str">
        <f>IFERROR(VLOOKUP(B417,Pobočky!$A$1:$C$45,3,FALSE)," ")</f>
        <v xml:space="preserve"> </v>
      </c>
      <c r="B417" s="93"/>
      <c r="C417" s="93" t="str">
        <f>IFERROR(VLOOKUP(B417,Pobočky!$A$1:$C$45,2,FALSE)," ")</f>
        <v xml:space="preserve"> </v>
      </c>
      <c r="G41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418" spans="1:7" x14ac:dyDescent="0.35">
      <c r="A418" s="93" t="str">
        <f>IFERROR(VLOOKUP(B418,Pobočky!$A$1:$C$45,3,FALSE)," ")</f>
        <v xml:space="preserve"> </v>
      </c>
      <c r="B418" s="93"/>
      <c r="C418" s="93" t="str">
        <f>IFERROR(VLOOKUP(B418,Pobočky!$A$1:$C$45,2,FALSE)," ")</f>
        <v xml:space="preserve"> </v>
      </c>
      <c r="G418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419" spans="1:7" x14ac:dyDescent="0.35">
      <c r="A419" s="93" t="str">
        <f>IFERROR(VLOOKUP(B419,Pobočky!$A$1:$C$45,3,FALSE)," ")</f>
        <v xml:space="preserve"> </v>
      </c>
      <c r="B419" s="93"/>
      <c r="C419" s="93" t="str">
        <f>IFERROR(VLOOKUP(B419,Pobočky!$A$1:$C$45,2,FALSE)," ")</f>
        <v xml:space="preserve"> </v>
      </c>
      <c r="G419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420" spans="1:7" x14ac:dyDescent="0.35">
      <c r="A420" s="93" t="str">
        <f>IFERROR(VLOOKUP(B420,Pobočky!$A$1:$C$45,3,FALSE)," ")</f>
        <v xml:space="preserve"> </v>
      </c>
      <c r="B420" s="93"/>
      <c r="C420" s="93" t="str">
        <f>IFERROR(VLOOKUP(B420,Pobočky!$A$1:$C$45,2,FALSE)," ")</f>
        <v xml:space="preserve"> </v>
      </c>
      <c r="G420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421" spans="1:7" x14ac:dyDescent="0.35">
      <c r="A421" s="93" t="str">
        <f>IFERROR(VLOOKUP(B421,Pobočky!$A$1:$C$45,3,FALSE)," ")</f>
        <v xml:space="preserve"> </v>
      </c>
      <c r="B421" s="93"/>
      <c r="C421" s="93" t="str">
        <f>IFERROR(VLOOKUP(B421,Pobočky!$A$1:$C$45,2,FALSE)," ")</f>
        <v xml:space="preserve"> </v>
      </c>
      <c r="G421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422" spans="1:7" x14ac:dyDescent="0.35">
      <c r="A422" s="93" t="str">
        <f>IFERROR(VLOOKUP(B422,Pobočky!$A$1:$C$45,3,FALSE)," ")</f>
        <v xml:space="preserve"> </v>
      </c>
      <c r="B422" s="93"/>
      <c r="C422" s="93" t="str">
        <f>IFERROR(VLOOKUP(B422,Pobočky!$A$1:$C$45,2,FALSE)," ")</f>
        <v xml:space="preserve"> </v>
      </c>
      <c r="G422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423" spans="1:7" x14ac:dyDescent="0.35">
      <c r="A423" s="93" t="str">
        <f>IFERROR(VLOOKUP(B423,Pobočky!$A$1:$C$45,3,FALSE)," ")</f>
        <v xml:space="preserve"> </v>
      </c>
      <c r="B423" s="93"/>
      <c r="C423" s="93" t="str">
        <f>IFERROR(VLOOKUP(B423,Pobočky!$A$1:$C$45,2,FALSE)," ")</f>
        <v xml:space="preserve"> </v>
      </c>
      <c r="G423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424" spans="1:7" x14ac:dyDescent="0.35">
      <c r="A424" s="105" t="str">
        <f>IFERROR(VLOOKUP(B424,Pobočky!$A$1:$C$45,3,FALSE)," ")</f>
        <v xml:space="preserve"> </v>
      </c>
      <c r="B424" s="105"/>
      <c r="C424" s="105" t="str">
        <f>IFERROR(VLOOKUP(B424,Pobočky!$A$1:$C$45,2,FALSE)," ")</f>
        <v xml:space="preserve"> </v>
      </c>
      <c r="G424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425" spans="1:7" x14ac:dyDescent="0.35">
      <c r="A425" s="93" t="str">
        <f>IFERROR(VLOOKUP(B425,Pobočky!$A$1:$C$45,3,FALSE)," ")</f>
        <v xml:space="preserve"> </v>
      </c>
      <c r="B425" s="93"/>
      <c r="C425" s="93" t="str">
        <f>IFERROR(VLOOKUP(B425,Pobočky!$A$1:$C$45,2,FALSE)," ")</f>
        <v xml:space="preserve"> </v>
      </c>
      <c r="G425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426" spans="1:7" x14ac:dyDescent="0.35">
      <c r="A426" s="93" t="str">
        <f>IFERROR(VLOOKUP(B426,Pobočky!$A$1:$C$45,3,FALSE)," ")</f>
        <v xml:space="preserve"> </v>
      </c>
      <c r="B426" s="93"/>
      <c r="C426" s="93" t="str">
        <f>IFERROR(VLOOKUP(B426,Pobočky!$A$1:$C$45,2,FALSE)," ")</f>
        <v xml:space="preserve"> </v>
      </c>
      <c r="G426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  <row r="427" spans="1:7" x14ac:dyDescent="0.35">
      <c r="A427" s="93" t="str">
        <f>IFERROR(VLOOKUP(B427,Pobočky!$A$1:$C$45,3,FALSE)," ")</f>
        <v xml:space="preserve"> </v>
      </c>
      <c r="B427" s="93"/>
      <c r="C427" s="93" t="str">
        <f>IFERROR(VLOOKUP(B427,Pobočky!$A$1:$C$45,2,FALSE)," ")</f>
        <v xml:space="preserve"> </v>
      </c>
      <c r="G427">
        <f>ROUND(Tabulka57891011121314151617181920[[#This Row],[Kapacita - počet polic]]*Tabulka57891011121314151617181920[[#This Row],[Kapacita - rozměr polic]]*IFERROR(VLOOKUP(Tabulka57891011121314151617181920[[#This Row],[Označení]],OCHy[#All],2,FALSE),0.6),0)</f>
        <v>0</v>
      </c>
    </row>
  </sheetData>
  <dataValidations count="2">
    <dataValidation type="list" allowBlank="1" showInputMessage="1" showErrorMessage="1" sqref="E2:E427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  <dataValidation type="list" allowBlank="1" showInputMessage="1" showErrorMessage="1" sqref="L2:L427">
      <formula1>"0 %,10 %,20 %,30 %,40 %,50 %,60 %,70 %,80 %,90 %,100 %"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C15 B2:B427</xm:sqref>
        </x14:dataValidation>
        <x14:dataValidation type="list" allowBlank="1" showInputMessage="1" showErrorMessage="1">
          <x14:formula1>
            <xm:f>Označení!$F$2:$F$50</xm:f>
          </x14:formula1>
          <xm:sqref>F2:F427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L450"/>
  <sheetViews>
    <sheetView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1.1796875" customWidth="1"/>
    <col min="3" max="3" width="14.54296875" customWidth="1"/>
    <col min="4" max="4" width="20" customWidth="1"/>
    <col min="5" max="5" width="14.54296875" customWidth="1"/>
    <col min="6" max="6" width="60" bestFit="1" customWidth="1"/>
    <col min="7" max="7" width="16.26953125" bestFit="1" customWidth="1"/>
    <col min="8" max="8" width="21.0898437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f>IFERROR(VLOOKUP(B2,Pobočky!$A$1:$C$45,3,FALSE)," ")</f>
        <v>5</v>
      </c>
      <c r="B2" s="93" t="s">
        <v>58</v>
      </c>
      <c r="C2" s="93" t="str">
        <f>IFERROR(VLOOKUP(B2,Pobočky!$A$1:$C$45,2,FALSE)," ")</f>
        <v>Severovýchod</v>
      </c>
      <c r="D2" s="93" t="s">
        <v>1005</v>
      </c>
      <c r="E2" s="93" t="s">
        <v>20</v>
      </c>
      <c r="F2" t="s">
        <v>130</v>
      </c>
      <c r="G2" s="9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6804</v>
      </c>
      <c r="H2" s="93">
        <v>135</v>
      </c>
      <c r="I2" s="93">
        <v>135</v>
      </c>
      <c r="J2" s="93">
        <v>90</v>
      </c>
      <c r="K2" s="93"/>
      <c r="L2" s="102">
        <v>0.7</v>
      </c>
    </row>
    <row r="3" spans="1:12" x14ac:dyDescent="0.35">
      <c r="A3" s="93">
        <f>IFERROR(VLOOKUP(B3,Pobočky!$A$1:$C$45,3,FALSE)," ")</f>
        <v>5</v>
      </c>
      <c r="B3" s="93" t="s">
        <v>58</v>
      </c>
      <c r="C3" s="93" t="str">
        <f>IFERROR(VLOOKUP(B3,Pobočky!$A$1:$C$45,2,FALSE)," ")</f>
        <v>Severovýchod</v>
      </c>
      <c r="D3" s="105" t="s">
        <v>1005</v>
      </c>
      <c r="E3" s="105" t="s">
        <v>20</v>
      </c>
      <c r="F3" t="s">
        <v>130</v>
      </c>
      <c r="G3" s="10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806</v>
      </c>
      <c r="H3" s="105">
        <v>18</v>
      </c>
      <c r="I3" s="105">
        <v>18</v>
      </c>
      <c r="J3" s="105">
        <v>80</v>
      </c>
      <c r="K3" s="105"/>
      <c r="L3" s="125">
        <v>0.7</v>
      </c>
    </row>
    <row r="4" spans="1:12" x14ac:dyDescent="0.35">
      <c r="A4" s="93">
        <f>IFERROR(VLOOKUP(B4,Pobočky!$A$1:$C$45,3,FALSE)," ")</f>
        <v>5</v>
      </c>
      <c r="B4" s="93" t="s">
        <v>58</v>
      </c>
      <c r="C4" s="93" t="str">
        <f>IFERROR(VLOOKUP(B4,Pobočky!$A$1:$C$45,2,FALSE)," ")</f>
        <v>Severovýchod</v>
      </c>
      <c r="D4" s="105" t="s">
        <v>1005</v>
      </c>
      <c r="E4" s="105" t="s">
        <v>20</v>
      </c>
      <c r="F4" t="s">
        <v>181</v>
      </c>
      <c r="G4" s="10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540</v>
      </c>
      <c r="H4" s="105">
        <v>20</v>
      </c>
      <c r="I4" s="105">
        <v>20</v>
      </c>
      <c r="J4" s="105">
        <v>90</v>
      </c>
      <c r="K4" s="105"/>
      <c r="L4" s="125">
        <v>0.7</v>
      </c>
    </row>
    <row r="5" spans="1:12" x14ac:dyDescent="0.35">
      <c r="A5" s="93">
        <f>IFERROR(VLOOKUP(B5,Pobočky!$A$1:$C$45,3,FALSE)," ")</f>
        <v>5</v>
      </c>
      <c r="B5" s="93" t="s">
        <v>58</v>
      </c>
      <c r="C5" s="93" t="str">
        <f>IFERROR(VLOOKUP(B5,Pobočky!$A$1:$C$45,2,FALSE)," ")</f>
        <v>Severovýchod</v>
      </c>
      <c r="D5" s="105" t="s">
        <v>1005</v>
      </c>
      <c r="E5" s="105" t="s">
        <v>20</v>
      </c>
      <c r="F5" t="s">
        <v>193</v>
      </c>
      <c r="G5" s="10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167</v>
      </c>
      <c r="H5" s="105">
        <v>6</v>
      </c>
      <c r="I5" s="105">
        <v>6</v>
      </c>
      <c r="J5" s="105">
        <v>90</v>
      </c>
      <c r="K5" s="105"/>
      <c r="L5" s="125">
        <v>0.7</v>
      </c>
    </row>
    <row r="6" spans="1:12" x14ac:dyDescent="0.35">
      <c r="A6" s="93">
        <f>IFERROR(VLOOKUP(B6,Pobočky!$A$1:$C$45,3,FALSE)," ")</f>
        <v>5</v>
      </c>
      <c r="B6" s="93" t="s">
        <v>58</v>
      </c>
      <c r="C6" s="93" t="str">
        <f>IFERROR(VLOOKUP(B6,Pobočky!$A$1:$C$45,2,FALSE)," ")</f>
        <v>Severovýchod</v>
      </c>
      <c r="D6" s="105" t="s">
        <v>1005</v>
      </c>
      <c r="E6" s="105" t="s">
        <v>20</v>
      </c>
      <c r="F6" t="s">
        <v>192</v>
      </c>
      <c r="G6" s="10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115</v>
      </c>
      <c r="H6" s="105">
        <v>4</v>
      </c>
      <c r="I6" s="105">
        <v>4</v>
      </c>
      <c r="J6" s="105">
        <v>90</v>
      </c>
      <c r="K6" s="105"/>
      <c r="L6" s="125">
        <v>0.7</v>
      </c>
    </row>
    <row r="7" spans="1:12" x14ac:dyDescent="0.35">
      <c r="A7" s="93">
        <f>IFERROR(VLOOKUP(B7,Pobočky!$A$1:$C$45,3,FALSE)," ")</f>
        <v>5</v>
      </c>
      <c r="B7" s="93" t="s">
        <v>58</v>
      </c>
      <c r="C7" s="93" t="str">
        <f>IFERROR(VLOOKUP(B7,Pobočky!$A$1:$C$45,2,FALSE)," ")</f>
        <v>Severovýchod</v>
      </c>
      <c r="D7" s="105" t="s">
        <v>1005</v>
      </c>
      <c r="E7" s="105" t="s">
        <v>20</v>
      </c>
      <c r="F7" t="s">
        <v>130</v>
      </c>
      <c r="G7" s="10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H7" s="105"/>
      <c r="I7" s="105"/>
      <c r="J7" s="105"/>
      <c r="K7" s="105" t="s">
        <v>1006</v>
      </c>
      <c r="L7" s="125">
        <v>0.7</v>
      </c>
    </row>
    <row r="8" spans="1:12" x14ac:dyDescent="0.35">
      <c r="A8" s="93">
        <f>IFERROR(VLOOKUP(B8,Pobočky!$A$1:$C$45,3,FALSE)," ")</f>
        <v>5</v>
      </c>
      <c r="B8" s="93" t="s">
        <v>58</v>
      </c>
      <c r="C8" s="93" t="str">
        <f>IFERROR(VLOOKUP(B8,Pobočky!$A$1:$C$45,2,FALSE)," ")</f>
        <v>Severovýchod</v>
      </c>
      <c r="D8" s="105" t="s">
        <v>1005</v>
      </c>
      <c r="E8" s="105" t="s">
        <v>20</v>
      </c>
      <c r="F8" t="s">
        <v>261</v>
      </c>
      <c r="G8" s="10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162</v>
      </c>
      <c r="H8" s="105">
        <v>3</v>
      </c>
      <c r="I8" s="105">
        <v>3</v>
      </c>
      <c r="J8" s="105">
        <v>90</v>
      </c>
      <c r="K8" s="105" t="s">
        <v>1007</v>
      </c>
      <c r="L8" s="125">
        <v>0.7</v>
      </c>
    </row>
    <row r="9" spans="1:12" x14ac:dyDescent="0.35">
      <c r="A9" s="93">
        <f>IFERROR(VLOOKUP(B9,Pobočky!$A$1:$C$45,3,FALSE)," ")</f>
        <v>5</v>
      </c>
      <c r="B9" s="93" t="s">
        <v>58</v>
      </c>
      <c r="C9" s="93" t="str">
        <f>IFERROR(VLOOKUP(B9,Pobočky!$A$1:$C$45,2,FALSE)," ")</f>
        <v>Severovýchod</v>
      </c>
      <c r="D9" s="105" t="s">
        <v>1005</v>
      </c>
      <c r="E9" s="105" t="s">
        <v>20</v>
      </c>
      <c r="F9" t="s">
        <v>97</v>
      </c>
      <c r="G9" s="10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194</v>
      </c>
      <c r="H9" s="105">
        <v>6</v>
      </c>
      <c r="I9" s="105">
        <v>6</v>
      </c>
      <c r="J9" s="105">
        <v>90</v>
      </c>
      <c r="K9" s="105"/>
      <c r="L9" s="125">
        <v>0.7</v>
      </c>
    </row>
    <row r="10" spans="1:12" x14ac:dyDescent="0.35">
      <c r="A10" s="93">
        <f>IFERROR(VLOOKUP(B10,Pobočky!$A$1:$C$45,3,FALSE)," ")</f>
        <v>5</v>
      </c>
      <c r="B10" s="93" t="s">
        <v>58</v>
      </c>
      <c r="C10" s="93" t="str">
        <f>IFERROR(VLOOKUP(B10,Pobočky!$A$1:$C$45,2,FALSE)," ")</f>
        <v>Severovýchod</v>
      </c>
      <c r="D10" s="105" t="s">
        <v>1008</v>
      </c>
      <c r="E10" s="105" t="s">
        <v>14</v>
      </c>
      <c r="F10" t="s">
        <v>130</v>
      </c>
      <c r="G10" s="10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1058</v>
      </c>
      <c r="H10" s="105">
        <v>21</v>
      </c>
      <c r="I10" s="105">
        <v>21</v>
      </c>
      <c r="J10" s="105">
        <v>90</v>
      </c>
      <c r="K10" s="105" t="s">
        <v>1009</v>
      </c>
      <c r="L10" s="125">
        <v>0.7</v>
      </c>
    </row>
    <row r="11" spans="1:12" x14ac:dyDescent="0.35">
      <c r="A11" s="105">
        <f>IFERROR(VLOOKUP(B11,Pobočky!$A$1:$C$45,3,FALSE)," ")</f>
        <v>5</v>
      </c>
      <c r="B11" s="105" t="s">
        <v>58</v>
      </c>
      <c r="C11" s="105" t="str">
        <f>IFERROR(VLOOKUP(B11,Pobočky!$A$1:$C$45,2,FALSE)," ")</f>
        <v>Severovýchod</v>
      </c>
      <c r="D11" s="106" t="s">
        <v>1008</v>
      </c>
      <c r="E11" s="106" t="s">
        <v>14</v>
      </c>
      <c r="F11" s="106" t="s">
        <v>130</v>
      </c>
      <c r="G11" s="10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1260</v>
      </c>
      <c r="H11" s="106">
        <v>25</v>
      </c>
      <c r="I11" s="106">
        <v>25</v>
      </c>
      <c r="J11" s="106">
        <v>90</v>
      </c>
      <c r="K11" s="106" t="s">
        <v>1010</v>
      </c>
      <c r="L11" s="125">
        <v>0.7</v>
      </c>
    </row>
    <row r="12" spans="1:12" x14ac:dyDescent="0.35">
      <c r="A12" s="93">
        <f>IFERROR(VLOOKUP(B12,Pobočky!$A$1:$C$45,3,FALSE)," ")</f>
        <v>5</v>
      </c>
      <c r="B12" s="105" t="s">
        <v>58</v>
      </c>
      <c r="C12" s="93" t="str">
        <f>IFERROR(VLOOKUP(B12,Pobočky!$A$1:$C$45,2,FALSE)," ")</f>
        <v>Severovýchod</v>
      </c>
      <c r="D12" t="s">
        <v>1008</v>
      </c>
      <c r="E12" t="s">
        <v>14</v>
      </c>
      <c r="F12" t="s">
        <v>190</v>
      </c>
      <c r="G1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223</v>
      </c>
      <c r="H12">
        <v>4</v>
      </c>
      <c r="I12">
        <v>4</v>
      </c>
      <c r="J12">
        <v>90</v>
      </c>
      <c r="K12" t="s">
        <v>1011</v>
      </c>
      <c r="L12" s="125">
        <v>0.7</v>
      </c>
    </row>
    <row r="13" spans="1:12" x14ac:dyDescent="0.35">
      <c r="A13" s="93">
        <f>IFERROR(VLOOKUP(B13,Pobočky!$A$1:$C$45,3,FALSE)," ")</f>
        <v>5</v>
      </c>
      <c r="B13" s="93" t="s">
        <v>58</v>
      </c>
      <c r="C13" s="93" t="str">
        <f>IFERROR(VLOOKUP(B13,Pobočky!$A$1:$C$45,2,FALSE)," ")</f>
        <v>Severovýchod</v>
      </c>
      <c r="D13" t="s">
        <v>1008</v>
      </c>
      <c r="E13" t="s">
        <v>14</v>
      </c>
      <c r="F13" t="s">
        <v>130</v>
      </c>
      <c r="G1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655</v>
      </c>
      <c r="H13">
        <v>13</v>
      </c>
      <c r="I13">
        <v>13</v>
      </c>
      <c r="J13">
        <v>90</v>
      </c>
      <c r="K13" t="s">
        <v>1012</v>
      </c>
      <c r="L13" s="125">
        <v>0.7</v>
      </c>
    </row>
    <row r="14" spans="1:12" x14ac:dyDescent="0.35">
      <c r="A14" s="93">
        <f>IFERROR(VLOOKUP(B14,Pobočky!$A$1:$C$45,3,FALSE)," ")</f>
        <v>5</v>
      </c>
      <c r="B14" s="105" t="s">
        <v>58</v>
      </c>
      <c r="C14" s="93" t="str">
        <f>IFERROR(VLOOKUP(B14,Pobočky!$A$1:$C$45,2,FALSE)," ")</f>
        <v>Severovýchod</v>
      </c>
      <c r="D14" t="s">
        <v>1008</v>
      </c>
      <c r="E14" t="s">
        <v>14</v>
      </c>
      <c r="F14" t="s">
        <v>130</v>
      </c>
      <c r="G1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1159</v>
      </c>
      <c r="H14">
        <v>23</v>
      </c>
      <c r="I14">
        <v>23</v>
      </c>
      <c r="J14">
        <v>90</v>
      </c>
      <c r="K14" t="s">
        <v>1013</v>
      </c>
      <c r="L14" s="125">
        <v>0.7</v>
      </c>
    </row>
    <row r="15" spans="1:12" x14ac:dyDescent="0.35">
      <c r="A15" s="93">
        <f>IFERROR(VLOOKUP(B15,Pobočky!$A$1:$C$45,3,FALSE)," ")</f>
        <v>5</v>
      </c>
      <c r="B15" s="105" t="s">
        <v>58</v>
      </c>
      <c r="C15" s="93" t="str">
        <f>IFERROR(VLOOKUP(B15,Pobočky!$A$1:$C$45,2,FALSE)," ")</f>
        <v>Severovýchod</v>
      </c>
      <c r="D15" t="s">
        <v>1008</v>
      </c>
      <c r="E15" t="s">
        <v>14</v>
      </c>
      <c r="F15" t="s">
        <v>130</v>
      </c>
      <c r="G1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235</v>
      </c>
      <c r="H15">
        <v>6</v>
      </c>
      <c r="I15">
        <v>6</v>
      </c>
      <c r="J15">
        <v>70</v>
      </c>
      <c r="K15" t="s">
        <v>34</v>
      </c>
      <c r="L15" s="125">
        <v>0.7</v>
      </c>
    </row>
    <row r="16" spans="1:12" x14ac:dyDescent="0.35">
      <c r="A16" s="93">
        <f>IFERROR(VLOOKUP(B16,Pobočky!$A$1:$C$45,3,FALSE)," ")</f>
        <v>5</v>
      </c>
      <c r="B16" s="105" t="s">
        <v>58</v>
      </c>
      <c r="C16" s="93" t="str">
        <f>IFERROR(VLOOKUP(B16,Pobočky!$A$1:$C$45,2,FALSE)," ")</f>
        <v>Severovýchod</v>
      </c>
      <c r="D16" t="s">
        <v>1008</v>
      </c>
      <c r="E16" t="s">
        <v>14</v>
      </c>
      <c r="F16" t="s">
        <v>130</v>
      </c>
      <c r="G1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101</v>
      </c>
      <c r="H16">
        <v>2</v>
      </c>
      <c r="I16">
        <v>2</v>
      </c>
      <c r="J16">
        <v>90</v>
      </c>
      <c r="K16" t="s">
        <v>1014</v>
      </c>
      <c r="L16" s="125">
        <v>0.7</v>
      </c>
    </row>
    <row r="17" spans="1:12" x14ac:dyDescent="0.35">
      <c r="A17" s="93">
        <f>IFERROR(VLOOKUP(B17,Pobočky!$A$1:$C$45,3,FALSE)," ")</f>
        <v>5</v>
      </c>
      <c r="B17" s="105" t="s">
        <v>58</v>
      </c>
      <c r="C17" s="93" t="str">
        <f>IFERROR(VLOOKUP(B17,Pobočky!$A$1:$C$45,2,FALSE)," ")</f>
        <v>Severovýchod</v>
      </c>
      <c r="D17" t="s">
        <v>1008</v>
      </c>
      <c r="E17" t="s">
        <v>14</v>
      </c>
      <c r="F17" t="s">
        <v>97</v>
      </c>
      <c r="G1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130</v>
      </c>
      <c r="H17">
        <v>4</v>
      </c>
      <c r="I17">
        <v>5</v>
      </c>
      <c r="J17">
        <v>90</v>
      </c>
      <c r="L17" s="125">
        <v>0.7</v>
      </c>
    </row>
    <row r="18" spans="1:12" x14ac:dyDescent="0.35">
      <c r="A18" s="93">
        <f>IFERROR(VLOOKUP(B18,Pobočky!$A$1:$C$45,3,FALSE)," ")</f>
        <v>5</v>
      </c>
      <c r="B18" s="105" t="s">
        <v>58</v>
      </c>
      <c r="C18" s="93" t="str">
        <f>IFERROR(VLOOKUP(B18,Pobočky!$A$1:$C$45,2,FALSE)," ")</f>
        <v>Severovýchod</v>
      </c>
      <c r="D18" t="s">
        <v>1008</v>
      </c>
      <c r="E18" t="s">
        <v>28</v>
      </c>
      <c r="F18" t="s">
        <v>140</v>
      </c>
      <c r="G1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56</v>
      </c>
      <c r="H18">
        <v>1</v>
      </c>
      <c r="I18">
        <v>0.7</v>
      </c>
      <c r="J18">
        <v>90</v>
      </c>
      <c r="L18" s="112">
        <v>0.6</v>
      </c>
    </row>
    <row r="19" spans="1:12" x14ac:dyDescent="0.35">
      <c r="A19" s="93">
        <f>IFERROR(VLOOKUP(B19,Pobočky!$A$1:$C$45,3,FALSE)," ")</f>
        <v>5</v>
      </c>
      <c r="B19" s="105" t="s">
        <v>58</v>
      </c>
      <c r="C19" s="93" t="str">
        <f>IFERROR(VLOOKUP(B19,Pobočky!$A$1:$C$45,2,FALSE)," ")</f>
        <v>Severovýchod</v>
      </c>
      <c r="D19" t="s">
        <v>1008</v>
      </c>
      <c r="E19" t="s">
        <v>28</v>
      </c>
      <c r="F19" t="s">
        <v>143</v>
      </c>
      <c r="G1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103</v>
      </c>
      <c r="H19">
        <v>3</v>
      </c>
      <c r="I19">
        <v>2</v>
      </c>
      <c r="J19">
        <v>90</v>
      </c>
      <c r="L19" s="112">
        <v>0.6</v>
      </c>
    </row>
    <row r="20" spans="1:12" x14ac:dyDescent="0.35">
      <c r="A20" s="93">
        <f>IFERROR(VLOOKUP(B20,Pobočky!$A$1:$C$45,3,FALSE)," ")</f>
        <v>5</v>
      </c>
      <c r="B20" s="105" t="s">
        <v>58</v>
      </c>
      <c r="C20" s="93" t="str">
        <f>IFERROR(VLOOKUP(B20,Pobočky!$A$1:$C$45,2,FALSE)," ")</f>
        <v>Severovýchod</v>
      </c>
      <c r="D20" t="s">
        <v>1008</v>
      </c>
      <c r="E20" t="s">
        <v>28</v>
      </c>
      <c r="F20" t="s">
        <v>146</v>
      </c>
      <c r="G2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50</v>
      </c>
      <c r="H20">
        <v>1</v>
      </c>
      <c r="I20">
        <v>1</v>
      </c>
      <c r="J20">
        <v>90</v>
      </c>
      <c r="L20" s="112">
        <v>0.6</v>
      </c>
    </row>
    <row r="21" spans="1:12" x14ac:dyDescent="0.35">
      <c r="A21" s="93">
        <f>IFERROR(VLOOKUP(B21,Pobočky!$A$1:$C$45,3,FALSE)," ")</f>
        <v>5</v>
      </c>
      <c r="B21" s="105" t="s">
        <v>58</v>
      </c>
      <c r="C21" s="93" t="str">
        <f>IFERROR(VLOOKUP(B21,Pobočky!$A$1:$C$45,2,FALSE)," ")</f>
        <v>Severovýchod</v>
      </c>
      <c r="D21" t="s">
        <v>1008</v>
      </c>
      <c r="E21" t="s">
        <v>28</v>
      </c>
      <c r="F21" t="s">
        <v>149</v>
      </c>
      <c r="G2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I21">
        <v>0.5</v>
      </c>
      <c r="J21">
        <v>63</v>
      </c>
      <c r="K21" t="s">
        <v>1015</v>
      </c>
      <c r="L21" s="112">
        <v>0.6</v>
      </c>
    </row>
    <row r="22" spans="1:12" x14ac:dyDescent="0.35">
      <c r="A22" s="93">
        <f>IFERROR(VLOOKUP(B22,Pobočky!$A$1:$C$45,3,FALSE)," ")</f>
        <v>5</v>
      </c>
      <c r="B22" s="105" t="s">
        <v>58</v>
      </c>
      <c r="C22" s="93" t="str">
        <f>IFERROR(VLOOKUP(B22,Pobočky!$A$1:$C$45,2,FALSE)," ")</f>
        <v>Severovýchod</v>
      </c>
      <c r="D22" t="s">
        <v>1008</v>
      </c>
      <c r="E22" t="s">
        <v>28</v>
      </c>
      <c r="F22" t="s">
        <v>155</v>
      </c>
      <c r="G2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I22">
        <v>5</v>
      </c>
      <c r="J22">
        <v>90</v>
      </c>
      <c r="L22" s="112">
        <v>0.6</v>
      </c>
    </row>
    <row r="23" spans="1:12" x14ac:dyDescent="0.35">
      <c r="A23" s="93">
        <f>IFERROR(VLOOKUP(B23,Pobočky!$A$1:$C$45,3,FALSE)," ")</f>
        <v>5</v>
      </c>
      <c r="B23" s="105" t="s">
        <v>58</v>
      </c>
      <c r="C23" s="93" t="str">
        <f>IFERROR(VLOOKUP(B23,Pobočky!$A$1:$C$45,2,FALSE)," ")</f>
        <v>Severovýchod</v>
      </c>
      <c r="D23" t="s">
        <v>1008</v>
      </c>
      <c r="E23" t="s">
        <v>28</v>
      </c>
      <c r="F23" t="s">
        <v>158</v>
      </c>
      <c r="G2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42</v>
      </c>
      <c r="H23">
        <v>1</v>
      </c>
      <c r="I23">
        <v>2</v>
      </c>
      <c r="J23">
        <v>90</v>
      </c>
      <c r="L23" s="112">
        <v>0.6</v>
      </c>
    </row>
    <row r="24" spans="1:12" x14ac:dyDescent="0.35">
      <c r="A24" s="93">
        <f>IFERROR(VLOOKUP(B24,Pobočky!$A$1:$C$45,3,FALSE)," ")</f>
        <v>5</v>
      </c>
      <c r="B24" s="105" t="s">
        <v>58</v>
      </c>
      <c r="C24" s="93" t="str">
        <f>IFERROR(VLOOKUP(B24,Pobočky!$A$1:$C$45,2,FALSE)," ")</f>
        <v>Severovýchod</v>
      </c>
      <c r="D24" t="s">
        <v>1008</v>
      </c>
      <c r="E24" t="s">
        <v>28</v>
      </c>
      <c r="F24" t="s">
        <v>160</v>
      </c>
      <c r="G2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53</v>
      </c>
      <c r="H24">
        <v>1</v>
      </c>
      <c r="I24">
        <v>1</v>
      </c>
      <c r="J24">
        <v>90</v>
      </c>
      <c r="L24" s="112">
        <v>0.6</v>
      </c>
    </row>
    <row r="25" spans="1:12" x14ac:dyDescent="0.35">
      <c r="A25" s="93">
        <f>IFERROR(VLOOKUP(B25,Pobočky!$A$1:$C$45,3,FALSE)," ")</f>
        <v>5</v>
      </c>
      <c r="B25" s="105" t="s">
        <v>58</v>
      </c>
      <c r="C25" s="93" t="str">
        <f>IFERROR(VLOOKUP(B25,Pobočky!$A$1:$C$45,2,FALSE)," ")</f>
        <v>Severovýchod</v>
      </c>
      <c r="D25" t="s">
        <v>1008</v>
      </c>
      <c r="E25" t="s">
        <v>28</v>
      </c>
      <c r="F25" t="s">
        <v>166</v>
      </c>
      <c r="G2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25</v>
      </c>
      <c r="H25">
        <v>0.5</v>
      </c>
      <c r="I25">
        <v>0.3</v>
      </c>
      <c r="J25">
        <v>90</v>
      </c>
      <c r="L25" s="112">
        <v>0.6</v>
      </c>
    </row>
    <row r="26" spans="1:12" x14ac:dyDescent="0.35">
      <c r="A26" s="93">
        <f>IFERROR(VLOOKUP(B26,Pobočky!$A$1:$C$45,3,FALSE)," ")</f>
        <v>5</v>
      </c>
      <c r="B26" s="105" t="s">
        <v>58</v>
      </c>
      <c r="C26" s="93" t="str">
        <f>IFERROR(VLOOKUP(B26,Pobočky!$A$1:$C$45,2,FALSE)," ")</f>
        <v>Severovýchod</v>
      </c>
      <c r="D26" t="s">
        <v>1008</v>
      </c>
      <c r="E26" t="s">
        <v>28</v>
      </c>
      <c r="F26" t="s">
        <v>167</v>
      </c>
      <c r="G2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45</v>
      </c>
      <c r="H26">
        <v>1</v>
      </c>
      <c r="I26">
        <v>1</v>
      </c>
      <c r="J26">
        <v>90</v>
      </c>
      <c r="L26" s="112">
        <v>0.6</v>
      </c>
    </row>
    <row r="27" spans="1:12" x14ac:dyDescent="0.35">
      <c r="A27" s="93">
        <f>IFERROR(VLOOKUP(B27,Pobočky!$A$1:$C$45,3,FALSE)," ")</f>
        <v>5</v>
      </c>
      <c r="B27" s="105" t="s">
        <v>58</v>
      </c>
      <c r="C27" s="93" t="str">
        <f>IFERROR(VLOOKUP(B27,Pobočky!$A$1:$C$45,2,FALSE)," ")</f>
        <v>Severovýchod</v>
      </c>
      <c r="D27" t="s">
        <v>1008</v>
      </c>
      <c r="E27" t="s">
        <v>28</v>
      </c>
      <c r="F27" t="s">
        <v>169</v>
      </c>
      <c r="G2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29</v>
      </c>
      <c r="H27">
        <v>1</v>
      </c>
      <c r="I27">
        <v>1.5</v>
      </c>
      <c r="J27">
        <v>63</v>
      </c>
      <c r="L27" s="112">
        <v>0.6</v>
      </c>
    </row>
    <row r="28" spans="1:12" x14ac:dyDescent="0.35">
      <c r="A28" s="93">
        <f>IFERROR(VLOOKUP(B28,Pobočky!$A$1:$C$45,3,FALSE)," ")</f>
        <v>5</v>
      </c>
      <c r="B28" s="105" t="s">
        <v>58</v>
      </c>
      <c r="C28" s="93" t="str">
        <f>IFERROR(VLOOKUP(B28,Pobočky!$A$1:$C$45,2,FALSE)," ")</f>
        <v>Severovýchod</v>
      </c>
      <c r="D28" t="s">
        <v>1008</v>
      </c>
      <c r="E28" t="s">
        <v>28</v>
      </c>
      <c r="F28" t="s">
        <v>170</v>
      </c>
      <c r="G2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53</v>
      </c>
      <c r="H28">
        <v>1</v>
      </c>
      <c r="I28">
        <v>1</v>
      </c>
      <c r="J28">
        <v>90</v>
      </c>
      <c r="L28" s="112">
        <v>0.6</v>
      </c>
    </row>
    <row r="29" spans="1:12" x14ac:dyDescent="0.35">
      <c r="A29" s="93">
        <f>IFERROR(VLOOKUP(B29,Pobočky!$A$1:$C$45,3,FALSE)," ")</f>
        <v>5</v>
      </c>
      <c r="B29" s="105" t="s">
        <v>58</v>
      </c>
      <c r="C29" s="93" t="str">
        <f>IFERROR(VLOOKUP(B29,Pobočky!$A$1:$C$45,2,FALSE)," ")</f>
        <v>Severovýchod</v>
      </c>
      <c r="D29" t="s">
        <v>1008</v>
      </c>
      <c r="E29" t="s">
        <v>28</v>
      </c>
      <c r="F29" t="s">
        <v>171</v>
      </c>
      <c r="G2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11</v>
      </c>
      <c r="H29">
        <v>1</v>
      </c>
      <c r="I29">
        <v>1</v>
      </c>
      <c r="J29">
        <v>63</v>
      </c>
      <c r="L29" s="112">
        <v>0.6</v>
      </c>
    </row>
    <row r="30" spans="1:12" x14ac:dyDescent="0.35">
      <c r="A30" s="93">
        <f>IFERROR(VLOOKUP(B30,Pobočky!$A$1:$C$45,3,FALSE)," ")</f>
        <v>5</v>
      </c>
      <c r="B30" s="105" t="s">
        <v>58</v>
      </c>
      <c r="C30" s="93" t="str">
        <f>IFERROR(VLOOKUP(B30,Pobočky!$A$1:$C$45,2,FALSE)," ")</f>
        <v>Severovýchod</v>
      </c>
      <c r="D30" t="s">
        <v>1008</v>
      </c>
      <c r="E30" t="s">
        <v>28</v>
      </c>
      <c r="F30" t="s">
        <v>172</v>
      </c>
      <c r="G3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41</v>
      </c>
      <c r="H30">
        <v>1</v>
      </c>
      <c r="I30">
        <v>1</v>
      </c>
      <c r="J30">
        <v>90</v>
      </c>
      <c r="L30" s="112">
        <v>0.6</v>
      </c>
    </row>
    <row r="31" spans="1:12" x14ac:dyDescent="0.35">
      <c r="A31" s="93">
        <f>IFERROR(VLOOKUP(B31,Pobočky!$A$1:$C$45,3,FALSE)," ")</f>
        <v>5</v>
      </c>
      <c r="B31" s="105" t="s">
        <v>58</v>
      </c>
      <c r="C31" s="93" t="str">
        <f>IFERROR(VLOOKUP(B31,Pobočky!$A$1:$C$45,2,FALSE)," ")</f>
        <v>Severovýchod</v>
      </c>
      <c r="D31" t="s">
        <v>1008</v>
      </c>
      <c r="E31" t="s">
        <v>28</v>
      </c>
      <c r="F31" t="s">
        <v>175</v>
      </c>
      <c r="G3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35</v>
      </c>
      <c r="H31">
        <v>1</v>
      </c>
      <c r="I31">
        <v>1</v>
      </c>
      <c r="J31">
        <v>63</v>
      </c>
      <c r="L31" s="112">
        <v>0.6</v>
      </c>
    </row>
    <row r="32" spans="1:12" x14ac:dyDescent="0.35">
      <c r="A32" s="93">
        <f>IFERROR(VLOOKUP(B32,Pobočky!$A$1:$C$45,3,FALSE)," ")</f>
        <v>5</v>
      </c>
      <c r="B32" s="105" t="s">
        <v>58</v>
      </c>
      <c r="C32" s="93" t="str">
        <f>IFERROR(VLOOKUP(B32,Pobočky!$A$1:$C$45,2,FALSE)," ")</f>
        <v>Severovýchod</v>
      </c>
      <c r="D32" t="s">
        <v>1008</v>
      </c>
      <c r="E32" t="s">
        <v>28</v>
      </c>
      <c r="F32" t="s">
        <v>176</v>
      </c>
      <c r="G3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42</v>
      </c>
      <c r="H32">
        <v>1</v>
      </c>
      <c r="I32">
        <v>1</v>
      </c>
      <c r="J32">
        <v>63</v>
      </c>
      <c r="L32" s="112">
        <v>0.6</v>
      </c>
    </row>
    <row r="33" spans="1:12" x14ac:dyDescent="0.35">
      <c r="A33" s="93">
        <f>IFERROR(VLOOKUP(B33,Pobočky!$A$1:$C$45,3,FALSE)," ")</f>
        <v>5</v>
      </c>
      <c r="B33" s="93" t="s">
        <v>58</v>
      </c>
      <c r="C33" s="93" t="str">
        <f>IFERROR(VLOOKUP(B33,Pobočky!$A$1:$C$45,2,FALSE)," ")</f>
        <v>Severovýchod</v>
      </c>
      <c r="D33" t="s">
        <v>1008</v>
      </c>
      <c r="E33" t="s">
        <v>14</v>
      </c>
      <c r="F33" t="s">
        <v>130</v>
      </c>
      <c r="G3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K33" t="s">
        <v>1016</v>
      </c>
      <c r="L33" s="112">
        <v>0.8</v>
      </c>
    </row>
    <row r="34" spans="1:12" x14ac:dyDescent="0.35">
      <c r="A34" s="105">
        <f>IFERROR(VLOOKUP(B34,Pobočky!$A$1:$C$45,3,FALSE)," ")</f>
        <v>5</v>
      </c>
      <c r="B34" s="105" t="s">
        <v>58</v>
      </c>
      <c r="C34" s="105" t="str">
        <f>IFERROR(VLOOKUP(B34,Pobočky!$A$1:$C$45,2,FALSE)," ")</f>
        <v>Severovýchod</v>
      </c>
      <c r="D34" t="s">
        <v>1017</v>
      </c>
      <c r="E34" t="s">
        <v>14</v>
      </c>
      <c r="F34" t="s">
        <v>130</v>
      </c>
      <c r="G3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202</v>
      </c>
      <c r="H34">
        <v>4</v>
      </c>
      <c r="I34">
        <v>4</v>
      </c>
      <c r="J34">
        <v>90</v>
      </c>
      <c r="L34" s="112">
        <v>0.7</v>
      </c>
    </row>
    <row r="35" spans="1:12" x14ac:dyDescent="0.35">
      <c r="A35" s="93">
        <f>IFERROR(VLOOKUP(B35,Pobočky!$A$1:$C$45,3,FALSE)," ")</f>
        <v>5</v>
      </c>
      <c r="B35" s="105" t="s">
        <v>58</v>
      </c>
      <c r="C35" s="93" t="str">
        <f>IFERROR(VLOOKUP(B35,Pobočky!$A$1:$C$45,2,FALSE)," ")</f>
        <v>Severovýchod</v>
      </c>
      <c r="D35" t="s">
        <v>1018</v>
      </c>
      <c r="E35" t="s">
        <v>20</v>
      </c>
      <c r="F35" t="s">
        <v>130</v>
      </c>
      <c r="G3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302</v>
      </c>
      <c r="H35">
        <v>6</v>
      </c>
      <c r="I35">
        <v>6</v>
      </c>
      <c r="J35">
        <v>90</v>
      </c>
      <c r="L35" s="112">
        <v>0.7</v>
      </c>
    </row>
    <row r="36" spans="1:12" x14ac:dyDescent="0.35">
      <c r="A36" s="93">
        <f>IFERROR(VLOOKUP(B36,Pobočky!$A$1:$C$45,3,FALSE)," ")</f>
        <v>5</v>
      </c>
      <c r="B36" s="105" t="s">
        <v>58</v>
      </c>
      <c r="C36" s="93" t="str">
        <f>IFERROR(VLOOKUP(B36,Pobočky!$A$1:$C$45,2,FALSE)," ")</f>
        <v>Severovýchod</v>
      </c>
      <c r="D36" t="s">
        <v>1019</v>
      </c>
      <c r="E36" t="s">
        <v>22</v>
      </c>
      <c r="F36" t="s">
        <v>140</v>
      </c>
      <c r="G3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335</v>
      </c>
      <c r="H36">
        <v>6</v>
      </c>
      <c r="I36">
        <v>6</v>
      </c>
      <c r="J36">
        <v>90</v>
      </c>
      <c r="L36" s="112">
        <v>0.7</v>
      </c>
    </row>
    <row r="37" spans="1:12" x14ac:dyDescent="0.35">
      <c r="A37" s="93">
        <f>IFERROR(VLOOKUP(B37,Pobočky!$A$1:$C$45,3,FALSE)," ")</f>
        <v>5</v>
      </c>
      <c r="B37" s="105" t="s">
        <v>58</v>
      </c>
      <c r="C37" s="93" t="str">
        <f>IFERROR(VLOOKUP(B37,Pobočky!$A$1:$C$45,2,FALSE)," ")</f>
        <v>Severovýchod</v>
      </c>
      <c r="D37" t="s">
        <v>1019</v>
      </c>
      <c r="E37" t="s">
        <v>22</v>
      </c>
      <c r="F37" t="s">
        <v>143</v>
      </c>
      <c r="G3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821</v>
      </c>
      <c r="H37">
        <v>24</v>
      </c>
      <c r="I37">
        <v>24</v>
      </c>
      <c r="J37">
        <v>90</v>
      </c>
      <c r="L37" s="112">
        <v>0.7</v>
      </c>
    </row>
    <row r="38" spans="1:12" x14ac:dyDescent="0.35">
      <c r="A38" s="93">
        <f>IFERROR(VLOOKUP(B38,Pobočky!$A$1:$C$45,3,FALSE)," ")</f>
        <v>5</v>
      </c>
      <c r="B38" s="105" t="s">
        <v>58</v>
      </c>
      <c r="C38" s="93" t="str">
        <f>IFERROR(VLOOKUP(B38,Pobočky!$A$1:$C$45,2,FALSE)," ")</f>
        <v>Severovýchod</v>
      </c>
      <c r="D38" t="s">
        <v>1019</v>
      </c>
      <c r="E38" t="s">
        <v>22</v>
      </c>
      <c r="F38" t="s">
        <v>146</v>
      </c>
      <c r="G3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594</v>
      </c>
      <c r="H38">
        <v>12</v>
      </c>
      <c r="I38">
        <v>12</v>
      </c>
      <c r="J38">
        <v>90</v>
      </c>
      <c r="L38" s="112">
        <v>0.7</v>
      </c>
    </row>
    <row r="39" spans="1:12" x14ac:dyDescent="0.35">
      <c r="A39" s="93">
        <f>IFERROR(VLOOKUP(B39,Pobočky!$A$1:$C$45,3,FALSE)," ")</f>
        <v>5</v>
      </c>
      <c r="B39" s="105" t="s">
        <v>58</v>
      </c>
      <c r="C39" s="93" t="str">
        <f>IFERROR(VLOOKUP(B39,Pobočky!$A$1:$C$45,2,FALSE)," ")</f>
        <v>Severovýchod</v>
      </c>
      <c r="D39" t="s">
        <v>1019</v>
      </c>
      <c r="E39" t="s">
        <v>22</v>
      </c>
      <c r="F39" t="s">
        <v>149</v>
      </c>
      <c r="G3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680</v>
      </c>
      <c r="H39">
        <v>18</v>
      </c>
      <c r="I39">
        <v>18</v>
      </c>
      <c r="J39">
        <v>90</v>
      </c>
      <c r="L39" s="112">
        <v>0.7</v>
      </c>
    </row>
    <row r="40" spans="1:12" x14ac:dyDescent="0.35">
      <c r="A40" s="93">
        <f>IFERROR(VLOOKUP(B40,Pobočky!$A$1:$C$45,3,FALSE)," ")</f>
        <v>5</v>
      </c>
      <c r="B40" s="105" t="s">
        <v>58</v>
      </c>
      <c r="C40" s="93" t="str">
        <f>IFERROR(VLOOKUP(B40,Pobočky!$A$1:$C$45,2,FALSE)," ")</f>
        <v>Severovýchod</v>
      </c>
      <c r="D40" t="s">
        <v>1019</v>
      </c>
      <c r="E40" t="s">
        <v>22</v>
      </c>
      <c r="F40" t="s">
        <v>155</v>
      </c>
      <c r="G4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275</v>
      </c>
      <c r="H40">
        <v>6</v>
      </c>
      <c r="I40">
        <v>6</v>
      </c>
      <c r="J40">
        <v>90</v>
      </c>
      <c r="L40" s="112">
        <v>0.7</v>
      </c>
    </row>
    <row r="41" spans="1:12" x14ac:dyDescent="0.35">
      <c r="A41" s="93">
        <f>IFERROR(VLOOKUP(B41,Pobočky!$A$1:$C$45,3,FALSE)," ")</f>
        <v>5</v>
      </c>
      <c r="B41" s="105" t="s">
        <v>58</v>
      </c>
      <c r="C41" s="93" t="str">
        <f>IFERROR(VLOOKUP(B41,Pobočky!$A$1:$C$45,2,FALSE)," ")</f>
        <v>Severovýchod</v>
      </c>
      <c r="D41" t="s">
        <v>1019</v>
      </c>
      <c r="E41" t="s">
        <v>22</v>
      </c>
      <c r="F41" t="s">
        <v>158</v>
      </c>
      <c r="G4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508</v>
      </c>
      <c r="H41">
        <v>12</v>
      </c>
      <c r="I41">
        <v>12</v>
      </c>
      <c r="J41">
        <v>90</v>
      </c>
      <c r="L41" s="112">
        <v>0.7</v>
      </c>
    </row>
    <row r="42" spans="1:12" x14ac:dyDescent="0.35">
      <c r="A42" s="93">
        <f>IFERROR(VLOOKUP(B42,Pobočky!$A$1:$C$45,3,FALSE)," ")</f>
        <v>5</v>
      </c>
      <c r="B42" s="105" t="s">
        <v>58</v>
      </c>
      <c r="C42" s="93" t="str">
        <f>IFERROR(VLOOKUP(B42,Pobočky!$A$1:$C$45,2,FALSE)," ")</f>
        <v>Severovýchod</v>
      </c>
      <c r="D42" t="s">
        <v>1019</v>
      </c>
      <c r="E42" t="s">
        <v>22</v>
      </c>
      <c r="F42" t="s">
        <v>160</v>
      </c>
      <c r="G4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319</v>
      </c>
      <c r="H42">
        <v>6</v>
      </c>
      <c r="I42">
        <v>6</v>
      </c>
      <c r="J42">
        <v>90</v>
      </c>
      <c r="L42" s="112">
        <v>0.7</v>
      </c>
    </row>
    <row r="43" spans="1:12" x14ac:dyDescent="0.35">
      <c r="A43" s="93">
        <f>IFERROR(VLOOKUP(B43,Pobočky!$A$1:$C$45,3,FALSE)," ")</f>
        <v>5</v>
      </c>
      <c r="B43" s="105" t="s">
        <v>58</v>
      </c>
      <c r="C43" s="93" t="str">
        <f>IFERROR(VLOOKUP(B43,Pobočky!$A$1:$C$45,2,FALSE)," ")</f>
        <v>Severovýchod</v>
      </c>
      <c r="D43" t="s">
        <v>1019</v>
      </c>
      <c r="E43" t="s">
        <v>22</v>
      </c>
      <c r="F43" t="s">
        <v>163</v>
      </c>
      <c r="G4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48</v>
      </c>
      <c r="H43">
        <v>1</v>
      </c>
      <c r="I43">
        <v>2</v>
      </c>
      <c r="J43">
        <v>90</v>
      </c>
      <c r="L43" s="112">
        <v>0.7</v>
      </c>
    </row>
    <row r="44" spans="1:12" x14ac:dyDescent="0.35">
      <c r="A44" s="93">
        <f>IFERROR(VLOOKUP(B44,Pobočky!$A$1:$C$45,3,FALSE)," ")</f>
        <v>5</v>
      </c>
      <c r="B44" s="105" t="s">
        <v>58</v>
      </c>
      <c r="C44" s="93" t="str">
        <f>IFERROR(VLOOKUP(B44,Pobočky!$A$1:$C$45,2,FALSE)," ")</f>
        <v>Severovýchod</v>
      </c>
      <c r="D44" t="s">
        <v>1019</v>
      </c>
      <c r="E44" t="s">
        <v>22</v>
      </c>
      <c r="F44" t="s">
        <v>166</v>
      </c>
      <c r="G4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297</v>
      </c>
      <c r="H44">
        <v>6</v>
      </c>
      <c r="I44">
        <v>6</v>
      </c>
      <c r="J44">
        <v>90</v>
      </c>
      <c r="L44" s="112">
        <v>0.7</v>
      </c>
    </row>
    <row r="45" spans="1:12" x14ac:dyDescent="0.35">
      <c r="A45" s="93">
        <f>IFERROR(VLOOKUP(B45,Pobočky!$A$1:$C$45,3,FALSE)," ")</f>
        <v>5</v>
      </c>
      <c r="B45" s="105" t="s">
        <v>58</v>
      </c>
      <c r="C45" s="93" t="str">
        <f>IFERROR(VLOOKUP(B45,Pobočky!$A$1:$C$45,2,FALSE)," ")</f>
        <v>Severovýchod</v>
      </c>
      <c r="D45" t="s">
        <v>1019</v>
      </c>
      <c r="E45" t="s">
        <v>22</v>
      </c>
      <c r="F45" t="s">
        <v>167</v>
      </c>
      <c r="G4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180</v>
      </c>
      <c r="H45">
        <v>4</v>
      </c>
      <c r="I45">
        <v>4</v>
      </c>
      <c r="J45">
        <v>90</v>
      </c>
      <c r="L45" s="112">
        <v>0.7</v>
      </c>
    </row>
    <row r="46" spans="1:12" x14ac:dyDescent="0.35">
      <c r="A46" s="93">
        <f>IFERROR(VLOOKUP(B46,Pobočky!$A$1:$C$45,3,FALSE)," ")</f>
        <v>5</v>
      </c>
      <c r="B46" s="105" t="s">
        <v>58</v>
      </c>
      <c r="C46" s="93" t="str">
        <f>IFERROR(VLOOKUP(B46,Pobočky!$A$1:$C$45,2,FALSE)," ")</f>
        <v>Severovýchod</v>
      </c>
      <c r="D46" t="s">
        <v>1019</v>
      </c>
      <c r="E46" t="s">
        <v>22</v>
      </c>
      <c r="F46" t="s">
        <v>169</v>
      </c>
      <c r="G4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621</v>
      </c>
      <c r="H46">
        <v>15</v>
      </c>
      <c r="I46">
        <v>18</v>
      </c>
      <c r="J46">
        <v>90</v>
      </c>
      <c r="K46" t="s">
        <v>1020</v>
      </c>
      <c r="L46" s="112">
        <v>0.7</v>
      </c>
    </row>
    <row r="47" spans="1:12" x14ac:dyDescent="0.35">
      <c r="A47" s="93">
        <f>IFERROR(VLOOKUP(B47,Pobočky!$A$1:$C$45,3,FALSE)," ")</f>
        <v>5</v>
      </c>
      <c r="B47" s="105" t="s">
        <v>58</v>
      </c>
      <c r="C47" s="93" t="str">
        <f>IFERROR(VLOOKUP(B47,Pobočky!$A$1:$C$45,2,FALSE)," ")</f>
        <v>Severovýchod</v>
      </c>
      <c r="D47" t="s">
        <v>1019</v>
      </c>
      <c r="E47" t="s">
        <v>22</v>
      </c>
      <c r="F47" t="s">
        <v>170</v>
      </c>
      <c r="G4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106</v>
      </c>
      <c r="H47">
        <v>2</v>
      </c>
      <c r="I47">
        <v>2</v>
      </c>
      <c r="J47">
        <v>90</v>
      </c>
      <c r="L47" s="112">
        <v>0.7</v>
      </c>
    </row>
    <row r="48" spans="1:12" x14ac:dyDescent="0.35">
      <c r="A48" s="93">
        <f>IFERROR(VLOOKUP(B48,Pobočky!$A$1:$C$45,3,FALSE)," ")</f>
        <v>5</v>
      </c>
      <c r="B48" s="105" t="s">
        <v>58</v>
      </c>
      <c r="C48" s="93" t="str">
        <f>IFERROR(VLOOKUP(B48,Pobočky!$A$1:$C$45,2,FALSE)," ")</f>
        <v>Severovýchod</v>
      </c>
      <c r="D48" t="s">
        <v>1019</v>
      </c>
      <c r="E48" t="s">
        <v>22</v>
      </c>
      <c r="F48" t="s">
        <v>172</v>
      </c>
      <c r="G4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124</v>
      </c>
      <c r="H48">
        <v>3</v>
      </c>
      <c r="I48">
        <v>4</v>
      </c>
      <c r="J48">
        <v>90</v>
      </c>
      <c r="K48" t="s">
        <v>1021</v>
      </c>
      <c r="L48" s="112">
        <v>0.7</v>
      </c>
    </row>
    <row r="49" spans="1:12" x14ac:dyDescent="0.35">
      <c r="A49" s="93">
        <f>IFERROR(VLOOKUP(B49,Pobočky!$A$1:$C$45,3,FALSE)," ")</f>
        <v>5</v>
      </c>
      <c r="B49" s="105" t="s">
        <v>58</v>
      </c>
      <c r="C49" s="93" t="str">
        <f>IFERROR(VLOOKUP(B49,Pobočky!$A$1:$C$45,2,FALSE)," ")</f>
        <v>Severovýchod</v>
      </c>
      <c r="D49" t="s">
        <v>1019</v>
      </c>
      <c r="E49" t="s">
        <v>22</v>
      </c>
      <c r="F49" t="s">
        <v>173</v>
      </c>
      <c r="G4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227</v>
      </c>
      <c r="H49">
        <v>6</v>
      </c>
      <c r="I49">
        <v>6</v>
      </c>
      <c r="J49">
        <v>90</v>
      </c>
      <c r="L49" s="112">
        <v>0.7</v>
      </c>
    </row>
    <row r="50" spans="1:12" x14ac:dyDescent="0.35">
      <c r="A50" s="93">
        <f>IFERROR(VLOOKUP(B50,Pobočky!$A$1:$C$45,3,FALSE)," ")</f>
        <v>5</v>
      </c>
      <c r="B50" s="93" t="s">
        <v>58</v>
      </c>
      <c r="C50" s="93" t="str">
        <f>IFERROR(VLOOKUP(B50,Pobočky!$A$1:$C$45,2,FALSE)," ")</f>
        <v>Severovýchod</v>
      </c>
      <c r="D50" t="s">
        <v>1019</v>
      </c>
      <c r="E50" t="s">
        <v>22</v>
      </c>
      <c r="F50" t="s">
        <v>174</v>
      </c>
      <c r="G5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176</v>
      </c>
      <c r="H50">
        <v>5</v>
      </c>
      <c r="I50">
        <v>6</v>
      </c>
      <c r="J50">
        <v>90</v>
      </c>
      <c r="K50" t="s">
        <v>1021</v>
      </c>
      <c r="L50" s="112">
        <v>0.7</v>
      </c>
    </row>
    <row r="51" spans="1:12" x14ac:dyDescent="0.35">
      <c r="A51" s="93">
        <f>IFERROR(VLOOKUP(B51,Pobočky!$A$1:$C$45,3,FALSE)," ")</f>
        <v>5</v>
      </c>
      <c r="B51" s="105" t="s">
        <v>58</v>
      </c>
      <c r="C51" s="93" t="str">
        <f>IFERROR(VLOOKUP(B51,Pobočky!$A$1:$C$45,2,FALSE)," ")</f>
        <v>Severovýchod</v>
      </c>
      <c r="D51" t="s">
        <v>1019</v>
      </c>
      <c r="E51" t="s">
        <v>22</v>
      </c>
      <c r="F51" t="s">
        <v>175</v>
      </c>
      <c r="G5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202</v>
      </c>
      <c r="H51">
        <v>4</v>
      </c>
      <c r="I51">
        <v>4</v>
      </c>
      <c r="J51">
        <v>90</v>
      </c>
      <c r="L51" s="112">
        <v>0.7</v>
      </c>
    </row>
    <row r="52" spans="1:12" x14ac:dyDescent="0.35">
      <c r="A52" s="93">
        <f>IFERROR(VLOOKUP(B52,Pobočky!$A$1:$C$45,3,FALSE)," ")</f>
        <v>5</v>
      </c>
      <c r="B52" s="105" t="s">
        <v>58</v>
      </c>
      <c r="C52" s="93" t="str">
        <f>IFERROR(VLOOKUP(B52,Pobočky!$A$1:$C$45,2,FALSE)," ")</f>
        <v>Severovýchod</v>
      </c>
      <c r="D52" t="s">
        <v>1019</v>
      </c>
      <c r="E52" t="s">
        <v>22</v>
      </c>
      <c r="F52" t="s">
        <v>176</v>
      </c>
      <c r="G5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362</v>
      </c>
      <c r="H52">
        <v>6</v>
      </c>
      <c r="I52">
        <v>6</v>
      </c>
      <c r="J52">
        <v>90</v>
      </c>
      <c r="L52" s="112">
        <v>0.7</v>
      </c>
    </row>
    <row r="53" spans="1:12" x14ac:dyDescent="0.35">
      <c r="A53" s="93">
        <f>IFERROR(VLOOKUP(B53,Pobočky!$A$1:$C$45,3,FALSE)," ")</f>
        <v>5</v>
      </c>
      <c r="B53" s="93" t="s">
        <v>58</v>
      </c>
      <c r="C53" s="93" t="str">
        <f>IFERROR(VLOOKUP(B53,Pobočky!$A$1:$C$45,2,FALSE)," ")</f>
        <v>Severovýchod</v>
      </c>
      <c r="D53" t="s">
        <v>1019</v>
      </c>
      <c r="E53" t="s">
        <v>22</v>
      </c>
      <c r="G5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108</v>
      </c>
      <c r="H53">
        <v>2</v>
      </c>
      <c r="I53">
        <v>2</v>
      </c>
      <c r="J53">
        <v>90</v>
      </c>
      <c r="K53" t="s">
        <v>1022</v>
      </c>
      <c r="L53" s="112">
        <v>0.7</v>
      </c>
    </row>
    <row r="54" spans="1:12" x14ac:dyDescent="0.35">
      <c r="A54" s="93">
        <f>IFERROR(VLOOKUP(B54,Pobočky!$A$1:$C$45,3,FALSE)," ")</f>
        <v>5</v>
      </c>
      <c r="B54" s="93" t="s">
        <v>58</v>
      </c>
      <c r="C54" s="93" t="str">
        <f>IFERROR(VLOOKUP(B54,Pobočky!$A$1:$C$45,2,FALSE)," ")</f>
        <v>Severovýchod</v>
      </c>
      <c r="D54" t="s">
        <v>1023</v>
      </c>
      <c r="E54" t="s">
        <v>14</v>
      </c>
      <c r="F54" t="s">
        <v>130</v>
      </c>
      <c r="G5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I54">
        <v>3</v>
      </c>
      <c r="J54">
        <v>67</v>
      </c>
      <c r="L54" s="112">
        <v>0.8</v>
      </c>
    </row>
    <row r="55" spans="1:12" x14ac:dyDescent="0.35">
      <c r="A55" s="93">
        <f>IFERROR(VLOOKUP(B55,Pobočky!$A$1:$C$45,3,FALSE)," ")</f>
        <v>5</v>
      </c>
      <c r="B55" s="93" t="s">
        <v>58</v>
      </c>
      <c r="C55" s="93" t="str">
        <f>IFERROR(VLOOKUP(B55,Pobočky!$A$1:$C$45,2,FALSE)," ")</f>
        <v>Severovýchod</v>
      </c>
      <c r="D55" t="s">
        <v>1023</v>
      </c>
      <c r="E55" t="s">
        <v>20</v>
      </c>
      <c r="F55" t="s">
        <v>130</v>
      </c>
      <c r="G5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I55">
        <v>28</v>
      </c>
      <c r="J55">
        <v>76</v>
      </c>
      <c r="L55" s="112">
        <v>0.8</v>
      </c>
    </row>
    <row r="56" spans="1:12" x14ac:dyDescent="0.35">
      <c r="A56" s="93">
        <f>IFERROR(VLOOKUP(B56,Pobočky!$A$1:$C$45,3,FALSE)," ")</f>
        <v>5</v>
      </c>
      <c r="B56" s="93" t="s">
        <v>58</v>
      </c>
      <c r="C56" s="93" t="str">
        <f>IFERROR(VLOOKUP(B56,Pobočky!$A$1:$C$45,2,FALSE)," ")</f>
        <v>Severovýchod</v>
      </c>
      <c r="D56" t="s">
        <v>1023</v>
      </c>
      <c r="E56" t="s">
        <v>20</v>
      </c>
      <c r="F56" t="s">
        <v>261</v>
      </c>
      <c r="G5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I56">
        <v>1</v>
      </c>
      <c r="J56">
        <v>76</v>
      </c>
      <c r="L56" s="112">
        <v>0.8</v>
      </c>
    </row>
    <row r="57" spans="1:12" x14ac:dyDescent="0.35">
      <c r="A57" s="93">
        <f>IFERROR(VLOOKUP(B57,Pobočky!$A$1:$C$45,3,FALSE)," ")</f>
        <v>5</v>
      </c>
      <c r="B57" s="93" t="s">
        <v>58</v>
      </c>
      <c r="C57" s="93" t="str">
        <f>IFERROR(VLOOKUP(B57,Pobočky!$A$1:$C$45,2,FALSE)," ")</f>
        <v>Severovýchod</v>
      </c>
      <c r="D57" t="s">
        <v>1023</v>
      </c>
      <c r="E57" t="s">
        <v>22</v>
      </c>
      <c r="F57" t="s">
        <v>140</v>
      </c>
      <c r="G5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I57">
        <v>0.5</v>
      </c>
      <c r="J57">
        <v>76</v>
      </c>
      <c r="L57" s="112">
        <v>0.8</v>
      </c>
    </row>
    <row r="58" spans="1:12" x14ac:dyDescent="0.35">
      <c r="A58" s="93">
        <f>IFERROR(VLOOKUP(B58,Pobočky!$A$1:$C$45,3,FALSE)," ")</f>
        <v>5</v>
      </c>
      <c r="B58" s="93" t="s">
        <v>58</v>
      </c>
      <c r="C58" s="93" t="str">
        <f>IFERROR(VLOOKUP(B58,Pobočky!$A$1:$C$45,2,FALSE)," ")</f>
        <v>Severovýchod</v>
      </c>
      <c r="D58" t="s">
        <v>1023</v>
      </c>
      <c r="E58" t="s">
        <v>22</v>
      </c>
      <c r="F58" t="s">
        <v>143</v>
      </c>
      <c r="G5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I58">
        <v>2</v>
      </c>
      <c r="J58">
        <v>76</v>
      </c>
      <c r="L58" s="112">
        <v>0.8</v>
      </c>
    </row>
    <row r="59" spans="1:12" x14ac:dyDescent="0.35">
      <c r="A59" s="93">
        <f>IFERROR(VLOOKUP(B59,Pobočky!$A$1:$C$45,3,FALSE)," ")</f>
        <v>5</v>
      </c>
      <c r="B59" s="93" t="s">
        <v>58</v>
      </c>
      <c r="C59" s="93" t="str">
        <f>IFERROR(VLOOKUP(B59,Pobočky!$A$1:$C$45,2,FALSE)," ")</f>
        <v>Severovýchod</v>
      </c>
      <c r="D59" t="s">
        <v>1023</v>
      </c>
      <c r="E59" t="s">
        <v>22</v>
      </c>
      <c r="F59" t="s">
        <v>146</v>
      </c>
      <c r="G5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I59">
        <v>0.2</v>
      </c>
      <c r="J59">
        <v>76</v>
      </c>
      <c r="L59" s="112">
        <v>0.8</v>
      </c>
    </row>
    <row r="60" spans="1:12" x14ac:dyDescent="0.35">
      <c r="A60" s="93">
        <f>IFERROR(VLOOKUP(B60,Pobočky!$A$1:$C$45,3,FALSE)," ")</f>
        <v>5</v>
      </c>
      <c r="B60" s="93" t="s">
        <v>58</v>
      </c>
      <c r="C60" s="93" t="str">
        <f>IFERROR(VLOOKUP(B60,Pobočky!$A$1:$C$45,2,FALSE)," ")</f>
        <v>Severovýchod</v>
      </c>
      <c r="D60" t="s">
        <v>1023</v>
      </c>
      <c r="E60" t="s">
        <v>22</v>
      </c>
      <c r="F60" t="s">
        <v>149</v>
      </c>
      <c r="G6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I60">
        <v>2.5</v>
      </c>
      <c r="J60">
        <v>76</v>
      </c>
      <c r="L60" s="112">
        <v>0.8</v>
      </c>
    </row>
    <row r="61" spans="1:12" x14ac:dyDescent="0.35">
      <c r="A61" s="93">
        <f>IFERROR(VLOOKUP(B61,Pobočky!$A$1:$C$45,3,FALSE)," ")</f>
        <v>5</v>
      </c>
      <c r="B61" s="93" t="s">
        <v>58</v>
      </c>
      <c r="C61" s="93" t="str">
        <f>IFERROR(VLOOKUP(B61,Pobočky!$A$1:$C$45,2,FALSE)," ")</f>
        <v>Severovýchod</v>
      </c>
      <c r="D61" t="s">
        <v>1023</v>
      </c>
      <c r="E61" t="s">
        <v>22</v>
      </c>
      <c r="F61" t="s">
        <v>155</v>
      </c>
      <c r="G6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I61">
        <v>1</v>
      </c>
      <c r="J61">
        <v>76</v>
      </c>
      <c r="L61" s="112">
        <v>0.8</v>
      </c>
    </row>
    <row r="62" spans="1:12" x14ac:dyDescent="0.35">
      <c r="A62" s="93">
        <f>IFERROR(VLOOKUP(B62,Pobočky!$A$1:$C$45,3,FALSE)," ")</f>
        <v>5</v>
      </c>
      <c r="B62" s="93" t="s">
        <v>58</v>
      </c>
      <c r="C62" s="93" t="str">
        <f>IFERROR(VLOOKUP(B62,Pobočky!$A$1:$C$45,2,FALSE)," ")</f>
        <v>Severovýchod</v>
      </c>
      <c r="D62" t="s">
        <v>1023</v>
      </c>
      <c r="E62" t="s">
        <v>22</v>
      </c>
      <c r="F62" t="s">
        <v>158</v>
      </c>
      <c r="G6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I62">
        <v>3</v>
      </c>
      <c r="J62">
        <v>76</v>
      </c>
      <c r="L62" s="112">
        <v>0.8</v>
      </c>
    </row>
    <row r="63" spans="1:12" x14ac:dyDescent="0.35">
      <c r="A63" s="93">
        <f>IFERROR(VLOOKUP(B63,Pobočky!$A$1:$C$45,3,FALSE)," ")</f>
        <v>5</v>
      </c>
      <c r="B63" s="93" t="s">
        <v>58</v>
      </c>
      <c r="C63" s="93" t="str">
        <f>IFERROR(VLOOKUP(B63,Pobočky!$A$1:$C$45,2,FALSE)," ")</f>
        <v>Severovýchod</v>
      </c>
      <c r="D63" t="s">
        <v>1023</v>
      </c>
      <c r="E63" t="s">
        <v>22</v>
      </c>
      <c r="F63" t="s">
        <v>160</v>
      </c>
      <c r="G6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I63">
        <v>0.5</v>
      </c>
      <c r="J63">
        <v>76</v>
      </c>
      <c r="L63" s="112">
        <v>0.8</v>
      </c>
    </row>
    <row r="64" spans="1:12" x14ac:dyDescent="0.35">
      <c r="A64" s="93">
        <f>IFERROR(VLOOKUP(B64,Pobočky!$A$1:$C$45,3,FALSE)," ")</f>
        <v>5</v>
      </c>
      <c r="B64" s="93" t="s">
        <v>58</v>
      </c>
      <c r="C64" s="93" t="str">
        <f>IFERROR(VLOOKUP(B64,Pobočky!$A$1:$C$45,2,FALSE)," ")</f>
        <v>Severovýchod</v>
      </c>
      <c r="D64" t="s">
        <v>1023</v>
      </c>
      <c r="E64" t="s">
        <v>22</v>
      </c>
      <c r="F64" t="s">
        <v>163</v>
      </c>
      <c r="G6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I64">
        <v>0.5</v>
      </c>
      <c r="J64">
        <v>76</v>
      </c>
      <c r="L64" s="112">
        <v>0.8</v>
      </c>
    </row>
    <row r="65" spans="1:12" x14ac:dyDescent="0.35">
      <c r="A65" s="93">
        <f>IFERROR(VLOOKUP(B65,Pobočky!$A$1:$C$45,3,FALSE)," ")</f>
        <v>5</v>
      </c>
      <c r="B65" s="93" t="s">
        <v>58</v>
      </c>
      <c r="C65" s="93" t="str">
        <f>IFERROR(VLOOKUP(B65,Pobočky!$A$1:$C$45,2,FALSE)," ")</f>
        <v>Severovýchod</v>
      </c>
      <c r="D65" t="s">
        <v>1023</v>
      </c>
      <c r="E65" t="s">
        <v>22</v>
      </c>
      <c r="F65" t="s">
        <v>166</v>
      </c>
      <c r="G6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I65">
        <v>1</v>
      </c>
      <c r="J65">
        <v>76</v>
      </c>
      <c r="L65" s="112">
        <v>0.8</v>
      </c>
    </row>
    <row r="66" spans="1:12" x14ac:dyDescent="0.35">
      <c r="A66" s="93">
        <f>IFERROR(VLOOKUP(B66,Pobočky!$A$1:$C$45,3,FALSE)," ")</f>
        <v>5</v>
      </c>
      <c r="B66" s="93" t="s">
        <v>58</v>
      </c>
      <c r="C66" s="93" t="str">
        <f>IFERROR(VLOOKUP(B66,Pobočky!$A$1:$C$45,2,FALSE)," ")</f>
        <v>Severovýchod</v>
      </c>
      <c r="D66" t="s">
        <v>1023</v>
      </c>
      <c r="E66" t="s">
        <v>22</v>
      </c>
      <c r="F66" t="s">
        <v>167</v>
      </c>
      <c r="G6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I66">
        <v>0.2</v>
      </c>
      <c r="J66">
        <v>76</v>
      </c>
      <c r="L66" s="112">
        <v>0.8</v>
      </c>
    </row>
    <row r="67" spans="1:12" x14ac:dyDescent="0.35">
      <c r="A67" s="93">
        <f>IFERROR(VLOOKUP(B67,Pobočky!$A$1:$C$45,3,FALSE)," ")</f>
        <v>5</v>
      </c>
      <c r="B67" s="93" t="s">
        <v>58</v>
      </c>
      <c r="C67" s="93" t="str">
        <f>IFERROR(VLOOKUP(B67,Pobočky!$A$1:$C$45,2,FALSE)," ")</f>
        <v>Severovýchod</v>
      </c>
      <c r="D67" t="s">
        <v>1023</v>
      </c>
      <c r="E67" t="s">
        <v>22</v>
      </c>
      <c r="F67" t="s">
        <v>169</v>
      </c>
      <c r="G6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I67">
        <v>0.2</v>
      </c>
      <c r="J67">
        <v>76</v>
      </c>
      <c r="L67" s="112">
        <v>0.8</v>
      </c>
    </row>
    <row r="68" spans="1:12" x14ac:dyDescent="0.35">
      <c r="A68" s="93">
        <f>IFERROR(VLOOKUP(B68,Pobočky!$A$1:$C$45,3,FALSE)," ")</f>
        <v>5</v>
      </c>
      <c r="B68" s="93" t="s">
        <v>58</v>
      </c>
      <c r="C68" s="93" t="str">
        <f>IFERROR(VLOOKUP(B68,Pobočky!$A$1:$C$45,2,FALSE)," ")</f>
        <v>Severovýchod</v>
      </c>
      <c r="D68" t="s">
        <v>1023</v>
      </c>
      <c r="E68" t="s">
        <v>22</v>
      </c>
      <c r="F68" t="s">
        <v>170</v>
      </c>
      <c r="G6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I68">
        <v>0.2</v>
      </c>
      <c r="J68">
        <v>76</v>
      </c>
      <c r="L68" s="112">
        <v>0.8</v>
      </c>
    </row>
    <row r="69" spans="1:12" x14ac:dyDescent="0.35">
      <c r="A69" s="93">
        <f>IFERROR(VLOOKUP(B69,Pobočky!$A$1:$C$45,3,FALSE)," ")</f>
        <v>5</v>
      </c>
      <c r="B69" s="93" t="s">
        <v>58</v>
      </c>
      <c r="C69" s="93" t="str">
        <f>IFERROR(VLOOKUP(B69,Pobočky!$A$1:$C$45,2,FALSE)," ")</f>
        <v>Severovýchod</v>
      </c>
      <c r="D69" t="s">
        <v>1023</v>
      </c>
      <c r="E69" t="s">
        <v>22</v>
      </c>
      <c r="F69" t="s">
        <v>171</v>
      </c>
      <c r="G6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I69">
        <v>0.2</v>
      </c>
      <c r="J69">
        <v>76</v>
      </c>
      <c r="L69" s="112">
        <v>0.8</v>
      </c>
    </row>
    <row r="70" spans="1:12" x14ac:dyDescent="0.35">
      <c r="A70" s="93">
        <f>IFERROR(VLOOKUP(B70,Pobočky!$A$1:$C$45,3,FALSE)," ")</f>
        <v>5</v>
      </c>
      <c r="B70" s="93" t="s">
        <v>58</v>
      </c>
      <c r="C70" s="93" t="str">
        <f>IFERROR(VLOOKUP(B70,Pobočky!$A$1:$C$45,2,FALSE)," ")</f>
        <v>Severovýchod</v>
      </c>
      <c r="D70" t="s">
        <v>1023</v>
      </c>
      <c r="E70" t="s">
        <v>22</v>
      </c>
      <c r="F70" t="s">
        <v>172</v>
      </c>
      <c r="G7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I70">
        <v>0.2</v>
      </c>
      <c r="J70">
        <v>76</v>
      </c>
      <c r="L70" s="112">
        <v>0.8</v>
      </c>
    </row>
    <row r="71" spans="1:12" x14ac:dyDescent="0.35">
      <c r="A71" s="93">
        <f>IFERROR(VLOOKUP(B71,Pobočky!$A$1:$C$45,3,FALSE)," ")</f>
        <v>5</v>
      </c>
      <c r="B71" s="93" t="s">
        <v>58</v>
      </c>
      <c r="C71" s="93" t="str">
        <f>IFERROR(VLOOKUP(B71,Pobočky!$A$1:$C$45,2,FALSE)," ")</f>
        <v>Severovýchod</v>
      </c>
      <c r="D71" t="s">
        <v>1023</v>
      </c>
      <c r="E71" t="s">
        <v>22</v>
      </c>
      <c r="F71" t="s">
        <v>174</v>
      </c>
      <c r="G7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I71">
        <v>0.5</v>
      </c>
      <c r="J71">
        <v>76</v>
      </c>
      <c r="L71" s="112">
        <v>0.8</v>
      </c>
    </row>
    <row r="72" spans="1:12" x14ac:dyDescent="0.35">
      <c r="A72" s="93">
        <f>IFERROR(VLOOKUP(B72,Pobočky!$A$1:$C$45,3,FALSE)," ")</f>
        <v>5</v>
      </c>
      <c r="B72" s="93" t="s">
        <v>58</v>
      </c>
      <c r="C72" s="93" t="str">
        <f>IFERROR(VLOOKUP(B72,Pobočky!$A$1:$C$45,2,FALSE)," ")</f>
        <v>Severovýchod</v>
      </c>
      <c r="D72" t="s">
        <v>1024</v>
      </c>
      <c r="G7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I72">
        <v>6</v>
      </c>
      <c r="J72">
        <v>90</v>
      </c>
      <c r="L72" s="112">
        <v>0.8</v>
      </c>
    </row>
    <row r="73" spans="1:12" x14ac:dyDescent="0.35">
      <c r="A73" s="93">
        <f>IFERROR(VLOOKUP(B73,Pobočky!$A$1:$C$45,3,FALSE)," ")</f>
        <v>5</v>
      </c>
      <c r="B73" s="93" t="s">
        <v>58</v>
      </c>
      <c r="C73" s="93" t="str">
        <f>IFERROR(VLOOKUP(B73,Pobočky!$A$1:$C$45,2,FALSE)," ")</f>
        <v>Severovýchod</v>
      </c>
      <c r="D73" t="s">
        <v>1025</v>
      </c>
      <c r="E73" t="s">
        <v>20</v>
      </c>
      <c r="F73" t="s">
        <v>130</v>
      </c>
      <c r="G7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K73" t="s">
        <v>1026</v>
      </c>
      <c r="L73" s="112">
        <v>0.8</v>
      </c>
    </row>
    <row r="74" spans="1:12" x14ac:dyDescent="0.35">
      <c r="A74" s="93">
        <f>IFERROR(VLOOKUP(B74,Pobočky!$A$1:$C$45,3,FALSE)," ")</f>
        <v>5</v>
      </c>
      <c r="B74" s="93" t="s">
        <v>58</v>
      </c>
      <c r="C74" s="93" t="str">
        <f>IFERROR(VLOOKUP(B74,Pobočky!$A$1:$C$45,2,FALSE)," ")</f>
        <v>Severovýchod</v>
      </c>
      <c r="D74" t="s">
        <v>1027</v>
      </c>
      <c r="E74" t="s">
        <v>20</v>
      </c>
      <c r="F74" t="s">
        <v>130</v>
      </c>
      <c r="G7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I74">
        <v>18</v>
      </c>
      <c r="J74">
        <v>90</v>
      </c>
      <c r="K74" t="s">
        <v>1028</v>
      </c>
      <c r="L74" s="112">
        <v>0.5</v>
      </c>
    </row>
    <row r="75" spans="1:12" x14ac:dyDescent="0.35">
      <c r="A75" s="93">
        <f>IFERROR(VLOOKUP(B75,Pobočky!$A$1:$C$45,3,FALSE)," ")</f>
        <v>5</v>
      </c>
      <c r="B75" s="93" t="s">
        <v>58</v>
      </c>
      <c r="C75" s="93" t="str">
        <f>IFERROR(VLOOKUP(B75,Pobočky!$A$1:$C$45,2,FALSE)," ")</f>
        <v>Severovýchod</v>
      </c>
      <c r="D75" t="s">
        <v>1027</v>
      </c>
      <c r="E75" t="s">
        <v>22</v>
      </c>
      <c r="G7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I75">
        <v>6</v>
      </c>
      <c r="J75">
        <v>48</v>
      </c>
      <c r="K75" t="s">
        <v>1029</v>
      </c>
      <c r="L75" s="112">
        <v>0.1</v>
      </c>
    </row>
    <row r="76" spans="1:12" x14ac:dyDescent="0.35">
      <c r="A76" s="93">
        <f>IFERROR(VLOOKUP(B76,Pobočky!$A$1:$C$45,3,FALSE)," ")</f>
        <v>5</v>
      </c>
      <c r="B76" s="93" t="s">
        <v>58</v>
      </c>
      <c r="C76" s="93" t="str">
        <f>IFERROR(VLOOKUP(B76,Pobočky!$A$1:$C$45,2,FALSE)," ")</f>
        <v>Severovýchod</v>
      </c>
      <c r="D76" t="s">
        <v>1030</v>
      </c>
      <c r="E76" t="s">
        <v>14</v>
      </c>
      <c r="G7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I76">
        <v>6</v>
      </c>
      <c r="J76">
        <v>90</v>
      </c>
      <c r="K76" t="s">
        <v>1031</v>
      </c>
      <c r="L76" s="112">
        <v>0.6</v>
      </c>
    </row>
    <row r="77" spans="1:12" x14ac:dyDescent="0.35">
      <c r="A77" s="93">
        <f>IFERROR(VLOOKUP(B77,Pobočky!$A$1:$C$45,3,FALSE)," ")</f>
        <v>5</v>
      </c>
      <c r="B77" s="93" t="s">
        <v>58</v>
      </c>
      <c r="C77" s="93" t="str">
        <f>IFERROR(VLOOKUP(B77,Pobočky!$A$1:$C$45,2,FALSE)," ")</f>
        <v>Severovýchod</v>
      </c>
      <c r="D77" t="s">
        <v>1030</v>
      </c>
      <c r="E77" t="s">
        <v>14</v>
      </c>
      <c r="G7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K77" t="s">
        <v>1032</v>
      </c>
      <c r="L77" s="112">
        <v>0.1</v>
      </c>
    </row>
    <row r="78" spans="1:12" x14ac:dyDescent="0.35">
      <c r="A78" s="93">
        <f>IFERROR(VLOOKUP(B78,Pobočky!$A$1:$C$45,3,FALSE)," ")</f>
        <v>5</v>
      </c>
      <c r="B78" s="93" t="s">
        <v>58</v>
      </c>
      <c r="C78" s="93" t="str">
        <f>IFERROR(VLOOKUP(B78,Pobočky!$A$1:$C$45,2,FALSE)," ")</f>
        <v>Severovýchod</v>
      </c>
      <c r="D78" t="s">
        <v>1030</v>
      </c>
      <c r="E78" t="s">
        <v>28</v>
      </c>
      <c r="G7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I78">
        <v>2</v>
      </c>
      <c r="J78">
        <v>90</v>
      </c>
      <c r="K78" t="s">
        <v>1033</v>
      </c>
      <c r="L78" s="112">
        <v>0.6</v>
      </c>
    </row>
    <row r="79" spans="1:12" x14ac:dyDescent="0.35">
      <c r="A79" s="93">
        <f>IFERROR(VLOOKUP(B79,Pobočky!$A$1:$C$45,3,FALSE)," ")</f>
        <v>5</v>
      </c>
      <c r="B79" s="93" t="s">
        <v>58</v>
      </c>
      <c r="C79" s="93" t="str">
        <f>IFERROR(VLOOKUP(B79,Pobočky!$A$1:$C$45,2,FALSE)," ")</f>
        <v>Severovýchod</v>
      </c>
      <c r="D79" t="s">
        <v>1030</v>
      </c>
      <c r="G7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K79" t="s">
        <v>1034</v>
      </c>
      <c r="L79" s="112">
        <v>0.1</v>
      </c>
    </row>
    <row r="80" spans="1:12" x14ac:dyDescent="0.35">
      <c r="A80" s="93">
        <f>IFERROR(VLOOKUP(B80,Pobočky!$A$1:$C$45,3,FALSE)," ")</f>
        <v>5</v>
      </c>
      <c r="B80" s="93" t="s">
        <v>58</v>
      </c>
      <c r="C80" s="93" t="str">
        <f>IFERROR(VLOOKUP(B80,Pobočky!$A$1:$C$45,2,FALSE)," ")</f>
        <v>Severovýchod</v>
      </c>
      <c r="D80" t="s">
        <v>1035</v>
      </c>
      <c r="G8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K80" t="s">
        <v>1036</v>
      </c>
    </row>
    <row r="81" spans="1:10" x14ac:dyDescent="0.35">
      <c r="A81" s="93">
        <f>IFERROR(VLOOKUP(B81,Pobočky!$A$1:$C$45,3,FALSE)," ")</f>
        <v>5</v>
      </c>
      <c r="B81" s="93" t="s">
        <v>58</v>
      </c>
      <c r="C81" s="93" t="str">
        <f>IFERROR(VLOOKUP(B81,Pobočky!$A$1:$C$45,2,FALSE)," ")</f>
        <v>Severovýchod</v>
      </c>
      <c r="D81" t="s">
        <v>280</v>
      </c>
      <c r="G8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  <c r="I81">
        <v>12</v>
      </c>
      <c r="J81">
        <v>90</v>
      </c>
    </row>
    <row r="82" spans="1:10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  <c r="G8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83" spans="1:10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  <c r="G8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84" spans="1:10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G8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85" spans="1:10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86" spans="1:10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87" spans="1:10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88" spans="1:10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89" spans="1:10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90" spans="1:10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91" spans="1:10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92" spans="1:10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93" spans="1:10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94" spans="1:10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95" spans="1:10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96" spans="1:10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11" spans="1:7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  <c r="G41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12" spans="1:7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  <c r="G41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13" spans="1:7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  <c r="G41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14" spans="1:7" x14ac:dyDescent="0.35">
      <c r="A414" s="93" t="str">
        <f>IFERROR(VLOOKUP(B414,Pobočky!$A$1:$C$45,3,FALSE)," ")</f>
        <v xml:space="preserve"> </v>
      </c>
      <c r="B414" s="93"/>
      <c r="C414" s="93" t="str">
        <f>IFERROR(VLOOKUP(B414,Pobočky!$A$1:$C$45,2,FALSE)," ")</f>
        <v xml:space="preserve"> </v>
      </c>
      <c r="G41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15" spans="1:7" x14ac:dyDescent="0.35">
      <c r="A415" s="93" t="str">
        <f>IFERROR(VLOOKUP(B415,Pobočky!$A$1:$C$45,3,FALSE)," ")</f>
        <v xml:space="preserve"> </v>
      </c>
      <c r="B415" s="93"/>
      <c r="C415" s="93" t="str">
        <f>IFERROR(VLOOKUP(B415,Pobočky!$A$1:$C$45,2,FALSE)," ")</f>
        <v xml:space="preserve"> </v>
      </c>
      <c r="G41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16" spans="1:7" x14ac:dyDescent="0.35">
      <c r="A416" s="93" t="str">
        <f>IFERROR(VLOOKUP(B416,Pobočky!$A$1:$C$45,3,FALSE)," ")</f>
        <v xml:space="preserve"> </v>
      </c>
      <c r="B416" s="93"/>
      <c r="C416" s="93" t="str">
        <f>IFERROR(VLOOKUP(B416,Pobočky!$A$1:$C$45,2,FALSE)," ")</f>
        <v xml:space="preserve"> </v>
      </c>
      <c r="G41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17" spans="1:7" x14ac:dyDescent="0.35">
      <c r="A417" s="93" t="str">
        <f>IFERROR(VLOOKUP(B417,Pobočky!$A$1:$C$45,3,FALSE)," ")</f>
        <v xml:space="preserve"> </v>
      </c>
      <c r="B417" s="93"/>
      <c r="C417" s="93" t="str">
        <f>IFERROR(VLOOKUP(B417,Pobočky!$A$1:$C$45,2,FALSE)," ")</f>
        <v xml:space="preserve"> </v>
      </c>
      <c r="G41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18" spans="1:7" x14ac:dyDescent="0.35">
      <c r="A418" s="93" t="str">
        <f>IFERROR(VLOOKUP(B418,Pobočky!$A$1:$C$45,3,FALSE)," ")</f>
        <v xml:space="preserve"> </v>
      </c>
      <c r="B418" s="93"/>
      <c r="C418" s="93" t="str">
        <f>IFERROR(VLOOKUP(B418,Pobočky!$A$1:$C$45,2,FALSE)," ")</f>
        <v xml:space="preserve"> </v>
      </c>
      <c r="G41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19" spans="1:7" x14ac:dyDescent="0.35">
      <c r="A419" s="93" t="str">
        <f>IFERROR(VLOOKUP(B419,Pobočky!$A$1:$C$45,3,FALSE)," ")</f>
        <v xml:space="preserve"> </v>
      </c>
      <c r="B419" s="93"/>
      <c r="C419" s="93" t="str">
        <f>IFERROR(VLOOKUP(B419,Pobočky!$A$1:$C$45,2,FALSE)," ")</f>
        <v xml:space="preserve"> </v>
      </c>
      <c r="G41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20" spans="1:7" x14ac:dyDescent="0.35">
      <c r="A420" s="93" t="str">
        <f>IFERROR(VLOOKUP(B420,Pobočky!$A$1:$C$45,3,FALSE)," ")</f>
        <v xml:space="preserve"> </v>
      </c>
      <c r="B420" s="93"/>
      <c r="C420" s="93" t="str">
        <f>IFERROR(VLOOKUP(B420,Pobočky!$A$1:$C$45,2,FALSE)," ")</f>
        <v xml:space="preserve"> </v>
      </c>
      <c r="G42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21" spans="1:7" x14ac:dyDescent="0.35">
      <c r="A421" s="93" t="str">
        <f>IFERROR(VLOOKUP(B421,Pobočky!$A$1:$C$45,3,FALSE)," ")</f>
        <v xml:space="preserve"> </v>
      </c>
      <c r="B421" s="93"/>
      <c r="C421" s="93" t="str">
        <f>IFERROR(VLOOKUP(B421,Pobočky!$A$1:$C$45,2,FALSE)," ")</f>
        <v xml:space="preserve"> </v>
      </c>
      <c r="G42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22" spans="1:7" x14ac:dyDescent="0.35">
      <c r="A422" s="93" t="str">
        <f>IFERROR(VLOOKUP(B422,Pobočky!$A$1:$C$45,3,FALSE)," ")</f>
        <v xml:space="preserve"> </v>
      </c>
      <c r="B422" s="93"/>
      <c r="C422" s="93" t="str">
        <f>IFERROR(VLOOKUP(B422,Pobočky!$A$1:$C$45,2,FALSE)," ")</f>
        <v xml:space="preserve"> </v>
      </c>
      <c r="G42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23" spans="1:7" x14ac:dyDescent="0.35">
      <c r="A423" s="93" t="str">
        <f>IFERROR(VLOOKUP(B423,Pobočky!$A$1:$C$45,3,FALSE)," ")</f>
        <v xml:space="preserve"> </v>
      </c>
      <c r="B423" s="93"/>
      <c r="C423" s="93" t="str">
        <f>IFERROR(VLOOKUP(B423,Pobočky!$A$1:$C$45,2,FALSE)," ")</f>
        <v xml:space="preserve"> </v>
      </c>
      <c r="G42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24" spans="1:7" x14ac:dyDescent="0.35">
      <c r="A424" s="93" t="str">
        <f>IFERROR(VLOOKUP(B424,Pobočky!$A$1:$C$45,3,FALSE)," ")</f>
        <v xml:space="preserve"> </v>
      </c>
      <c r="B424" s="93"/>
      <c r="C424" s="93" t="str">
        <f>IFERROR(VLOOKUP(B424,Pobočky!$A$1:$C$45,2,FALSE)," ")</f>
        <v xml:space="preserve"> </v>
      </c>
      <c r="G42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25" spans="1:7" x14ac:dyDescent="0.35">
      <c r="A425" s="93" t="str">
        <f>IFERROR(VLOOKUP(B425,Pobočky!$A$1:$C$45,3,FALSE)," ")</f>
        <v xml:space="preserve"> </v>
      </c>
      <c r="B425" s="93"/>
      <c r="C425" s="93" t="str">
        <f>IFERROR(VLOOKUP(B425,Pobočky!$A$1:$C$45,2,FALSE)," ")</f>
        <v xml:space="preserve"> </v>
      </c>
      <c r="G42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26" spans="1:7" x14ac:dyDescent="0.35">
      <c r="A426" s="93" t="str">
        <f>IFERROR(VLOOKUP(B426,Pobočky!$A$1:$C$45,3,FALSE)," ")</f>
        <v xml:space="preserve"> </v>
      </c>
      <c r="B426" s="93"/>
      <c r="C426" s="93" t="str">
        <f>IFERROR(VLOOKUP(B426,Pobočky!$A$1:$C$45,2,FALSE)," ")</f>
        <v xml:space="preserve"> </v>
      </c>
      <c r="G42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27" spans="1:7" x14ac:dyDescent="0.35">
      <c r="A427" s="93" t="str">
        <f>IFERROR(VLOOKUP(B427,Pobočky!$A$1:$C$45,3,FALSE)," ")</f>
        <v xml:space="preserve"> </v>
      </c>
      <c r="B427" s="93"/>
      <c r="C427" s="93" t="str">
        <f>IFERROR(VLOOKUP(B427,Pobočky!$A$1:$C$45,2,FALSE)," ")</f>
        <v xml:space="preserve"> </v>
      </c>
      <c r="G42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28" spans="1:7" x14ac:dyDescent="0.35">
      <c r="A428" s="93" t="str">
        <f>IFERROR(VLOOKUP(B428,Pobočky!$A$1:$C$45,3,FALSE)," ")</f>
        <v xml:space="preserve"> </v>
      </c>
      <c r="B428" s="93"/>
      <c r="C428" s="93" t="str">
        <f>IFERROR(VLOOKUP(B428,Pobočky!$A$1:$C$45,2,FALSE)," ")</f>
        <v xml:space="preserve"> </v>
      </c>
      <c r="G42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29" spans="1:7" x14ac:dyDescent="0.35">
      <c r="A429" s="93" t="str">
        <f>IFERROR(VLOOKUP(B429,Pobočky!$A$1:$C$45,3,FALSE)," ")</f>
        <v xml:space="preserve"> </v>
      </c>
      <c r="B429" s="93"/>
      <c r="C429" s="93" t="str">
        <f>IFERROR(VLOOKUP(B429,Pobočky!$A$1:$C$45,2,FALSE)," ")</f>
        <v xml:space="preserve"> </v>
      </c>
      <c r="G42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30" spans="1:7" x14ac:dyDescent="0.35">
      <c r="A430" s="93" t="str">
        <f>IFERROR(VLOOKUP(B430,Pobočky!$A$1:$C$45,3,FALSE)," ")</f>
        <v xml:space="preserve"> </v>
      </c>
      <c r="B430" s="93"/>
      <c r="C430" s="93" t="str">
        <f>IFERROR(VLOOKUP(B430,Pobočky!$A$1:$C$45,2,FALSE)," ")</f>
        <v xml:space="preserve"> </v>
      </c>
      <c r="G43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31" spans="1:7" x14ac:dyDescent="0.35">
      <c r="A431" s="93" t="str">
        <f>IFERROR(VLOOKUP(B431,Pobočky!$A$1:$C$45,3,FALSE)," ")</f>
        <v xml:space="preserve"> </v>
      </c>
      <c r="B431" s="93"/>
      <c r="C431" s="93" t="str">
        <f>IFERROR(VLOOKUP(B431,Pobočky!$A$1:$C$45,2,FALSE)," ")</f>
        <v xml:space="preserve"> </v>
      </c>
      <c r="G43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32" spans="1:7" x14ac:dyDescent="0.35">
      <c r="A432" s="93" t="str">
        <f>IFERROR(VLOOKUP(B432,Pobočky!$A$1:$C$45,3,FALSE)," ")</f>
        <v xml:space="preserve"> </v>
      </c>
      <c r="B432" s="93"/>
      <c r="C432" s="93" t="str">
        <f>IFERROR(VLOOKUP(B432,Pobočky!$A$1:$C$45,2,FALSE)," ")</f>
        <v xml:space="preserve"> </v>
      </c>
      <c r="G43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33" spans="1:7" x14ac:dyDescent="0.35">
      <c r="A433" s="93" t="str">
        <f>IFERROR(VLOOKUP(B433,Pobočky!$A$1:$C$45,3,FALSE)," ")</f>
        <v xml:space="preserve"> </v>
      </c>
      <c r="B433" s="93"/>
      <c r="C433" s="93" t="str">
        <f>IFERROR(VLOOKUP(B433,Pobočky!$A$1:$C$45,2,FALSE)," ")</f>
        <v xml:space="preserve"> </v>
      </c>
      <c r="G43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34" spans="1:7" x14ac:dyDescent="0.35">
      <c r="A434" s="93" t="str">
        <f>IFERROR(VLOOKUP(B434,Pobočky!$A$1:$C$45,3,FALSE)," ")</f>
        <v xml:space="preserve"> </v>
      </c>
      <c r="B434" s="93"/>
      <c r="C434" s="93" t="str">
        <f>IFERROR(VLOOKUP(B434,Pobočky!$A$1:$C$45,2,FALSE)," ")</f>
        <v xml:space="preserve"> </v>
      </c>
      <c r="G43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35" spans="1:7" x14ac:dyDescent="0.35">
      <c r="A435" s="93" t="str">
        <f>IFERROR(VLOOKUP(B435,Pobočky!$A$1:$C$45,3,FALSE)," ")</f>
        <v xml:space="preserve"> </v>
      </c>
      <c r="B435" s="93"/>
      <c r="C435" s="93" t="str">
        <f>IFERROR(VLOOKUP(B435,Pobočky!$A$1:$C$45,2,FALSE)," ")</f>
        <v xml:space="preserve"> </v>
      </c>
      <c r="G43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36" spans="1:7" x14ac:dyDescent="0.35">
      <c r="A436" s="93" t="str">
        <f>IFERROR(VLOOKUP(B436,Pobočky!$A$1:$C$45,3,FALSE)," ")</f>
        <v xml:space="preserve"> </v>
      </c>
      <c r="B436" s="93"/>
      <c r="C436" s="93" t="str">
        <f>IFERROR(VLOOKUP(B436,Pobočky!$A$1:$C$45,2,FALSE)," ")</f>
        <v xml:space="preserve"> </v>
      </c>
      <c r="G43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37" spans="1:7" x14ac:dyDescent="0.35">
      <c r="A437" s="93" t="str">
        <f>IFERROR(VLOOKUP(B437,Pobočky!$A$1:$C$45,3,FALSE)," ")</f>
        <v xml:space="preserve"> </v>
      </c>
      <c r="B437" s="93"/>
      <c r="C437" s="93" t="str">
        <f>IFERROR(VLOOKUP(B437,Pobočky!$A$1:$C$45,2,FALSE)," ")</f>
        <v xml:space="preserve"> </v>
      </c>
      <c r="G43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38" spans="1:7" x14ac:dyDescent="0.35">
      <c r="A438" s="93" t="str">
        <f>IFERROR(VLOOKUP(B438,Pobočky!$A$1:$C$45,3,FALSE)," ")</f>
        <v xml:space="preserve"> </v>
      </c>
      <c r="B438" s="93"/>
      <c r="C438" s="93" t="str">
        <f>IFERROR(VLOOKUP(B438,Pobočky!$A$1:$C$45,2,FALSE)," ")</f>
        <v xml:space="preserve"> </v>
      </c>
      <c r="G43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39" spans="1:7" x14ac:dyDescent="0.35">
      <c r="A439" s="93" t="str">
        <f>IFERROR(VLOOKUP(B439,Pobočky!$A$1:$C$45,3,FALSE)," ")</f>
        <v xml:space="preserve"> </v>
      </c>
      <c r="B439" s="93"/>
      <c r="C439" s="93" t="str">
        <f>IFERROR(VLOOKUP(B439,Pobočky!$A$1:$C$45,2,FALSE)," ")</f>
        <v xml:space="preserve"> </v>
      </c>
      <c r="G43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40" spans="1:7" x14ac:dyDescent="0.35">
      <c r="A440" s="93" t="str">
        <f>IFERROR(VLOOKUP(B440,Pobočky!$A$1:$C$45,3,FALSE)," ")</f>
        <v xml:space="preserve"> </v>
      </c>
      <c r="B440" s="93"/>
      <c r="C440" s="93" t="str">
        <f>IFERROR(VLOOKUP(B440,Pobočky!$A$1:$C$45,2,FALSE)," ")</f>
        <v xml:space="preserve"> </v>
      </c>
      <c r="G44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41" spans="1:7" x14ac:dyDescent="0.35">
      <c r="A441" s="93" t="str">
        <f>IFERROR(VLOOKUP(B441,Pobočky!$A$1:$C$45,3,FALSE)," ")</f>
        <v xml:space="preserve"> </v>
      </c>
      <c r="B441" s="93"/>
      <c r="C441" s="93" t="str">
        <f>IFERROR(VLOOKUP(B441,Pobočky!$A$1:$C$45,2,FALSE)," ")</f>
        <v xml:space="preserve"> </v>
      </c>
      <c r="G441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42" spans="1:7" x14ac:dyDescent="0.35">
      <c r="A442" s="93" t="str">
        <f>IFERROR(VLOOKUP(B442,Pobočky!$A$1:$C$45,3,FALSE)," ")</f>
        <v xml:space="preserve"> </v>
      </c>
      <c r="B442" s="93"/>
      <c r="C442" s="93" t="str">
        <f>IFERROR(VLOOKUP(B442,Pobočky!$A$1:$C$45,2,FALSE)," ")</f>
        <v xml:space="preserve"> </v>
      </c>
      <c r="G442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43" spans="1:7" x14ac:dyDescent="0.35">
      <c r="A443" s="93" t="str">
        <f>IFERROR(VLOOKUP(B443,Pobočky!$A$1:$C$45,3,FALSE)," ")</f>
        <v xml:space="preserve"> </v>
      </c>
      <c r="B443" s="93"/>
      <c r="C443" s="93" t="str">
        <f>IFERROR(VLOOKUP(B443,Pobočky!$A$1:$C$45,2,FALSE)," ")</f>
        <v xml:space="preserve"> </v>
      </c>
      <c r="G443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44" spans="1:7" x14ac:dyDescent="0.35">
      <c r="A444" s="93" t="str">
        <f>IFERROR(VLOOKUP(B444,Pobočky!$A$1:$C$45,3,FALSE)," ")</f>
        <v xml:space="preserve"> </v>
      </c>
      <c r="B444" s="93"/>
      <c r="C444" s="93" t="str">
        <f>IFERROR(VLOOKUP(B444,Pobočky!$A$1:$C$45,2,FALSE)," ")</f>
        <v xml:space="preserve"> </v>
      </c>
      <c r="G444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45" spans="1:7" x14ac:dyDescent="0.35">
      <c r="A445" s="93" t="str">
        <f>IFERROR(VLOOKUP(B445,Pobočky!$A$1:$C$45,3,FALSE)," ")</f>
        <v xml:space="preserve"> </v>
      </c>
      <c r="B445" s="93"/>
      <c r="C445" s="93" t="str">
        <f>IFERROR(VLOOKUP(B445,Pobočky!$A$1:$C$45,2,FALSE)," ")</f>
        <v xml:space="preserve"> </v>
      </c>
      <c r="G445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46" spans="1:7" x14ac:dyDescent="0.35">
      <c r="A446" s="93" t="str">
        <f>IFERROR(VLOOKUP(B446,Pobočky!$A$1:$C$45,3,FALSE)," ")</f>
        <v xml:space="preserve"> </v>
      </c>
      <c r="B446" s="93"/>
      <c r="C446" s="93" t="str">
        <f>IFERROR(VLOOKUP(B446,Pobočky!$A$1:$C$45,2,FALSE)," ")</f>
        <v xml:space="preserve"> </v>
      </c>
      <c r="G446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47" spans="1:7" x14ac:dyDescent="0.35">
      <c r="A447" s="93" t="str">
        <f>IFERROR(VLOOKUP(B447,Pobočky!$A$1:$C$45,3,FALSE)," ")</f>
        <v xml:space="preserve"> </v>
      </c>
      <c r="B447" s="93"/>
      <c r="C447" s="93" t="str">
        <f>IFERROR(VLOOKUP(B447,Pobočky!$A$1:$C$45,2,FALSE)," ")</f>
        <v xml:space="preserve"> </v>
      </c>
      <c r="G447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48" spans="1:7" x14ac:dyDescent="0.35">
      <c r="A448" s="93" t="str">
        <f>IFERROR(VLOOKUP(B448,Pobočky!$A$1:$C$45,3,FALSE)," ")</f>
        <v xml:space="preserve"> </v>
      </c>
      <c r="B448" s="93"/>
      <c r="C448" s="93" t="str">
        <f>IFERROR(VLOOKUP(B448,Pobočky!$A$1:$C$45,2,FALSE)," ")</f>
        <v xml:space="preserve"> </v>
      </c>
      <c r="G448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49" spans="1:7" x14ac:dyDescent="0.35">
      <c r="A449" s="93" t="str">
        <f>IFERROR(VLOOKUP(B449,Pobočky!$A$1:$C$45,3,FALSE)," ")</f>
        <v xml:space="preserve"> </v>
      </c>
      <c r="B449" s="93"/>
      <c r="C449" s="93" t="str">
        <f>IFERROR(VLOOKUP(B449,Pobočky!$A$1:$C$45,2,FALSE)," ")</f>
        <v xml:space="preserve"> </v>
      </c>
      <c r="G449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  <row r="450" spans="1:7" x14ac:dyDescent="0.35">
      <c r="A450" s="105" t="str">
        <f>IFERROR(VLOOKUP(B450,Pobočky!$A$1:$C$45,3,FALSE)," ")</f>
        <v xml:space="preserve"> </v>
      </c>
      <c r="B450" s="105"/>
      <c r="C450" s="105" t="str">
        <f>IFERROR(VLOOKUP(B450,Pobočky!$A$1:$C$45,2,FALSE)," ")</f>
        <v xml:space="preserve"> </v>
      </c>
      <c r="G450">
        <f>ROUND(Tabulka578910111213141516171819[[#This Row],[Kapacita - počet polic]]*Tabulka578910111213141516171819[[#This Row],[Kapacita - rozměr polic]]*IFERROR(VLOOKUP(Tabulka578910111213141516171819[[#This Row],[Označení]],OCHy[#All],2,FALSE),0.6),0)</f>
        <v>0</v>
      </c>
    </row>
  </sheetData>
  <dataValidations count="2">
    <dataValidation type="list" allowBlank="1" showInputMessage="1" showErrorMessage="1" sqref="L2:L450">
      <formula1>"0 %,10 %,20 %,30 %,40 %,50 %,60 %,70 %,80 %,90 %,100 %"</formula1>
    </dataValidation>
    <dataValidation type="list" allowBlank="1" showInputMessage="1" showErrorMessage="1" sqref="E2:E450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B2:B450</xm:sqref>
        </x14:dataValidation>
        <x14:dataValidation type="list" allowBlank="1" showInputMessage="1" showErrorMessage="1">
          <x14:formula1>
            <xm:f>Označení!$F$2:$F$50</xm:f>
          </x14:formula1>
          <xm:sqref>F2:F450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97"/>
  <sheetViews>
    <sheetView topLeftCell="E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20.1796875" customWidth="1"/>
    <col min="6" max="6" width="63.1796875" customWidth="1"/>
    <col min="7" max="7" width="16.26953125" bestFit="1" customWidth="1"/>
    <col min="8" max="8" width="22.726562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v>66</v>
      </c>
      <c r="B2" s="93" t="s">
        <v>57</v>
      </c>
      <c r="C2" s="93" t="str">
        <f>IFERROR(VLOOKUP(B2,Pobočky!$A$1:$C$45,2,FALSE)," ")</f>
        <v>Středozápad</v>
      </c>
      <c r="D2" s="114" t="s">
        <v>1037</v>
      </c>
      <c r="E2" s="93" t="s">
        <v>20</v>
      </c>
      <c r="F2" t="s">
        <v>130</v>
      </c>
      <c r="G2" s="93">
        <f>ROUND(Tabulka5789101112131415161718[[#This Row],[Kapacita - počet polic]]*Tabulka5789101112131415161718[[#This Row],[Kapacita - rozměr polic]]*IFERROR(VLOOKUP(Tabulka5789101112131415161718[[#This Row],[Označení]],OCHy[#All],2,FALSE),0.6),0)</f>
        <v>7392</v>
      </c>
      <c r="H2" s="93">
        <v>176</v>
      </c>
      <c r="I2" s="93">
        <v>192</v>
      </c>
      <c r="J2" s="93">
        <v>75</v>
      </c>
      <c r="K2" s="93"/>
      <c r="L2" s="102">
        <v>0.7</v>
      </c>
    </row>
    <row r="3" spans="1:12" x14ac:dyDescent="0.35">
      <c r="A3" s="93">
        <v>66</v>
      </c>
      <c r="B3" s="93" t="s">
        <v>57</v>
      </c>
      <c r="C3" s="105" t="str">
        <f>IFERROR(VLOOKUP(B3,Pobočky!$A$1:$C$45,2,FALSE)," ")</f>
        <v>Středozápad</v>
      </c>
      <c r="D3" s="115" t="s">
        <v>1037</v>
      </c>
      <c r="E3" s="93" t="s">
        <v>20</v>
      </c>
      <c r="F3" s="106" t="s">
        <v>261</v>
      </c>
      <c r="G3" s="106">
        <f>ROUND(Tabulka5789101112131415161718[[#This Row],[Kapacita - počet polic]]*Tabulka5789101112131415161718[[#This Row],[Kapacita - rozměr polic]]*IFERROR(VLOOKUP(Tabulka5789101112131415161718[[#This Row],[Označení]],OCHy[#All],2,FALSE),0.6),0)</f>
        <v>47</v>
      </c>
      <c r="H3" s="106">
        <v>3</v>
      </c>
      <c r="I3" s="106">
        <v>3</v>
      </c>
      <c r="J3" s="106">
        <v>26</v>
      </c>
      <c r="K3" s="106" t="s">
        <v>266</v>
      </c>
      <c r="L3" s="102">
        <v>0.7</v>
      </c>
    </row>
    <row r="4" spans="1:12" x14ac:dyDescent="0.35">
      <c r="A4" s="93">
        <v>66</v>
      </c>
      <c r="B4" s="93" t="s">
        <v>57</v>
      </c>
      <c r="C4" s="93" t="str">
        <f>IFERROR(VLOOKUP(B4,Pobočky!$A$1:$C$45,2,FALSE)," ")</f>
        <v>Středozápad</v>
      </c>
      <c r="D4" s="115" t="s">
        <v>1037</v>
      </c>
      <c r="E4" s="93" t="s">
        <v>20</v>
      </c>
      <c r="F4" t="s">
        <v>261</v>
      </c>
      <c r="G4">
        <f>ROUND(Tabulka5789101112131415161718[[#This Row],[Kapacita - počet polic]]*Tabulka5789101112131415161718[[#This Row],[Kapacita - rozměr polic]]*IFERROR(VLOOKUP(Tabulka5789101112131415161718[[#This Row],[Označení]],OCHy[#All],2,FALSE),0.6),0)</f>
        <v>346</v>
      </c>
      <c r="H4">
        <v>6</v>
      </c>
      <c r="I4">
        <v>4</v>
      </c>
      <c r="J4">
        <v>96</v>
      </c>
      <c r="K4" t="s">
        <v>594</v>
      </c>
      <c r="L4" s="102">
        <v>0.7</v>
      </c>
    </row>
    <row r="5" spans="1:12" x14ac:dyDescent="0.35">
      <c r="A5" s="93">
        <v>66</v>
      </c>
      <c r="B5" s="93" t="s">
        <v>57</v>
      </c>
      <c r="C5" s="93" t="str">
        <f>IFERROR(VLOOKUP(B5,Pobočky!$A$1:$C$45,2,FALSE)," ")</f>
        <v>Středozápad</v>
      </c>
      <c r="D5" s="115" t="s">
        <v>1037</v>
      </c>
      <c r="E5" s="93" t="s">
        <v>20</v>
      </c>
      <c r="F5" t="s">
        <v>261</v>
      </c>
      <c r="G5">
        <f>ROUND(Tabulka5789101112131415161718[[#This Row],[Kapacita - počet polic]]*Tabulka5789101112131415161718[[#This Row],[Kapacita - rozměr polic]]*IFERROR(VLOOKUP(Tabulka5789101112131415161718[[#This Row],[Označení]],OCHy[#All],2,FALSE),0.6),0)</f>
        <v>53</v>
      </c>
      <c r="H5">
        <v>1</v>
      </c>
      <c r="I5">
        <v>1</v>
      </c>
      <c r="J5">
        <v>88</v>
      </c>
      <c r="K5" t="s">
        <v>594</v>
      </c>
      <c r="L5" s="102">
        <v>0.7</v>
      </c>
    </row>
    <row r="6" spans="1:12" x14ac:dyDescent="0.35">
      <c r="A6" s="93">
        <v>66</v>
      </c>
      <c r="B6" s="93" t="s">
        <v>57</v>
      </c>
      <c r="C6" s="93" t="str">
        <f>IFERROR(VLOOKUP(B6,Pobočky!$A$1:$C$45,2,FALSE)," ")</f>
        <v>Středozápad</v>
      </c>
      <c r="D6" s="115" t="s">
        <v>1037</v>
      </c>
      <c r="E6" s="93" t="s">
        <v>20</v>
      </c>
      <c r="F6" t="s">
        <v>97</v>
      </c>
      <c r="G6">
        <f>ROUND(Tabulka5789101112131415161718[[#This Row],[Kapacita - počet polic]]*Tabulka5789101112131415161718[[#This Row],[Kapacita - rozměr polic]]*IFERROR(VLOOKUP(Tabulka5789101112131415161718[[#This Row],[Označení]],OCHy[#All],2,FALSE),0.6),0)</f>
        <v>27</v>
      </c>
      <c r="H6">
        <v>1</v>
      </c>
      <c r="I6">
        <v>1</v>
      </c>
      <c r="J6">
        <v>75</v>
      </c>
      <c r="K6" t="s">
        <v>1038</v>
      </c>
      <c r="L6" s="102">
        <v>0.7</v>
      </c>
    </row>
    <row r="7" spans="1:12" x14ac:dyDescent="0.35">
      <c r="A7" s="93">
        <v>66</v>
      </c>
      <c r="B7" s="93" t="s">
        <v>57</v>
      </c>
      <c r="C7" s="93" t="str">
        <f>IFERROR(VLOOKUP(B7,Pobočky!$A$1:$C$45,2,FALSE)," ")</f>
        <v>Středozápad</v>
      </c>
      <c r="D7" s="115" t="s">
        <v>1037</v>
      </c>
      <c r="E7" s="93" t="s">
        <v>20</v>
      </c>
      <c r="F7" t="s">
        <v>97</v>
      </c>
      <c r="G7">
        <f>ROUND(Tabulka5789101112131415161718[[#This Row],[Kapacita - počet polic]]*Tabulka5789101112131415161718[[#This Row],[Kapacita - rozměr polic]]*IFERROR(VLOOKUP(Tabulka5789101112131415161718[[#This Row],[Označení]],OCHy[#All],2,FALSE),0.6),0)</f>
        <v>27</v>
      </c>
      <c r="H7">
        <v>1</v>
      </c>
      <c r="I7">
        <v>1</v>
      </c>
      <c r="J7">
        <v>75</v>
      </c>
      <c r="K7" t="s">
        <v>226</v>
      </c>
      <c r="L7" s="102">
        <v>0.7</v>
      </c>
    </row>
    <row r="8" spans="1:12" x14ac:dyDescent="0.35">
      <c r="A8" s="93">
        <v>66</v>
      </c>
      <c r="B8" s="93" t="s">
        <v>57</v>
      </c>
      <c r="C8" s="93" t="str">
        <f>IFERROR(VLOOKUP(B8,Pobočky!$A$1:$C$45,2,FALSE)," ")</f>
        <v>Středozápad</v>
      </c>
      <c r="D8" s="115" t="s">
        <v>1037</v>
      </c>
      <c r="E8" s="93" t="s">
        <v>20</v>
      </c>
      <c r="F8" t="s">
        <v>97</v>
      </c>
      <c r="G8">
        <f>ROUND(Tabulka5789101112131415161718[[#This Row],[Kapacita - počet polic]]*Tabulka5789101112131415161718[[#This Row],[Kapacita - rozměr polic]]*IFERROR(VLOOKUP(Tabulka5789101112131415161718[[#This Row],[Označení]],OCHy[#All],2,FALSE),0.6),0)</f>
        <v>122</v>
      </c>
      <c r="H8">
        <v>4.5</v>
      </c>
      <c r="I8">
        <v>4.5</v>
      </c>
      <c r="J8">
        <v>75</v>
      </c>
      <c r="K8" t="s">
        <v>227</v>
      </c>
      <c r="L8" s="102">
        <v>0.7</v>
      </c>
    </row>
    <row r="9" spans="1:12" x14ac:dyDescent="0.35">
      <c r="A9" s="93">
        <v>66</v>
      </c>
      <c r="B9" s="93" t="s">
        <v>57</v>
      </c>
      <c r="C9" s="93" t="str">
        <f>IFERROR(VLOOKUP(B9,Pobočky!$A$1:$C$45,2,FALSE)," ")</f>
        <v>Středozápad</v>
      </c>
      <c r="D9" s="115" t="s">
        <v>1037</v>
      </c>
      <c r="E9" s="93" t="s">
        <v>20</v>
      </c>
      <c r="F9" t="s">
        <v>97</v>
      </c>
      <c r="G9">
        <f>ROUND(Tabulka5789101112131415161718[[#This Row],[Kapacita - počet polic]]*Tabulka5789101112131415161718[[#This Row],[Kapacita - rozměr polic]]*IFERROR(VLOOKUP(Tabulka5789101112131415161718[[#This Row],[Označení]],OCHy[#All],2,FALSE),0.6),0)</f>
        <v>27</v>
      </c>
      <c r="H9">
        <v>1</v>
      </c>
      <c r="I9">
        <v>1</v>
      </c>
      <c r="J9">
        <v>75</v>
      </c>
      <c r="K9" t="s">
        <v>228</v>
      </c>
      <c r="L9" s="102">
        <v>0.7</v>
      </c>
    </row>
    <row r="10" spans="1:12" x14ac:dyDescent="0.35">
      <c r="A10" s="93">
        <v>66</v>
      </c>
      <c r="B10" s="93" t="s">
        <v>57</v>
      </c>
      <c r="C10" s="93" t="str">
        <f>IFERROR(VLOOKUP(B10,Pobočky!$A$1:$C$45,2,FALSE)," ")</f>
        <v>Středozápad</v>
      </c>
      <c r="D10" s="115" t="s">
        <v>1037</v>
      </c>
      <c r="E10" s="93" t="s">
        <v>20</v>
      </c>
      <c r="F10" t="s">
        <v>97</v>
      </c>
      <c r="G10">
        <f>ROUND(Tabulka5789101112131415161718[[#This Row],[Kapacita - počet polic]]*Tabulka5789101112131415161718[[#This Row],[Kapacita - rozměr polic]]*IFERROR(VLOOKUP(Tabulka5789101112131415161718[[#This Row],[Označení]],OCHy[#All],2,FALSE),0.6),0)</f>
        <v>14</v>
      </c>
      <c r="H10">
        <v>0.5</v>
      </c>
      <c r="I10">
        <v>0.5</v>
      </c>
      <c r="J10">
        <v>75</v>
      </c>
      <c r="K10" t="s">
        <v>265</v>
      </c>
      <c r="L10" s="102">
        <v>0.7</v>
      </c>
    </row>
    <row r="11" spans="1:12" x14ac:dyDescent="0.35">
      <c r="A11" s="93">
        <v>66</v>
      </c>
      <c r="B11" s="93" t="s">
        <v>57</v>
      </c>
      <c r="C11" s="93" t="str">
        <f>IFERROR(VLOOKUP(B11,Pobočky!$A$1:$C$45,2,FALSE)," ")</f>
        <v>Středozápad</v>
      </c>
      <c r="D11" s="115" t="s">
        <v>1039</v>
      </c>
      <c r="E11" t="s">
        <v>14</v>
      </c>
      <c r="F11" t="s">
        <v>130</v>
      </c>
      <c r="G1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  <c r="I11">
        <v>4</v>
      </c>
      <c r="J11">
        <v>26</v>
      </c>
      <c r="K11" t="s">
        <v>320</v>
      </c>
      <c r="L11" s="102">
        <v>0.5</v>
      </c>
    </row>
    <row r="12" spans="1:12" x14ac:dyDescent="0.35">
      <c r="A12" s="93">
        <v>67</v>
      </c>
      <c r="B12" s="93" t="s">
        <v>57</v>
      </c>
      <c r="C12" s="93" t="str">
        <f>IFERROR(VLOOKUP(B12,Pobočky!$A$1:$C$45,2,FALSE)," ")</f>
        <v>Středozápad</v>
      </c>
      <c r="D12" s="115" t="s">
        <v>1039</v>
      </c>
      <c r="E12" t="s">
        <v>14</v>
      </c>
      <c r="F12" t="s">
        <v>130</v>
      </c>
      <c r="G1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  <c r="I12">
        <v>4</v>
      </c>
      <c r="J12">
        <v>60</v>
      </c>
      <c r="K12" t="s">
        <v>320</v>
      </c>
      <c r="L12" s="102">
        <v>0.5</v>
      </c>
    </row>
    <row r="13" spans="1:12" x14ac:dyDescent="0.35">
      <c r="A13" s="93">
        <v>66</v>
      </c>
      <c r="B13" s="93" t="s">
        <v>57</v>
      </c>
      <c r="C13" s="93" t="str">
        <f>IFERROR(VLOOKUP(B13,Pobočky!$A$1:$C$45,2,FALSE)," ")</f>
        <v>Středozápad</v>
      </c>
      <c r="D13" s="115" t="s">
        <v>1040</v>
      </c>
      <c r="E13" t="s">
        <v>20</v>
      </c>
      <c r="F13" t="s">
        <v>130</v>
      </c>
      <c r="G13">
        <f>ROUND(Tabulka5789101112131415161718[[#This Row],[Kapacita - počet polic]]*Tabulka5789101112131415161718[[#This Row],[Kapacita - rozměr polic]]*IFERROR(VLOOKUP(Tabulka5789101112131415161718[[#This Row],[Označení]],OCHy[#All],2,FALSE),0.6),0)</f>
        <v>168</v>
      </c>
      <c r="H13">
        <v>4</v>
      </c>
      <c r="I13">
        <v>7</v>
      </c>
      <c r="J13">
        <v>75</v>
      </c>
      <c r="K13" t="s">
        <v>36</v>
      </c>
      <c r="L13" s="102">
        <v>0.5</v>
      </c>
    </row>
    <row r="14" spans="1:12" x14ac:dyDescent="0.35">
      <c r="A14" s="93">
        <v>66</v>
      </c>
      <c r="B14" s="93" t="s">
        <v>57</v>
      </c>
      <c r="C14" s="93" t="str">
        <f>IFERROR(VLOOKUP(B14,Pobočky!$A$1:$C$45,2,FALSE)," ")</f>
        <v>Středozápad</v>
      </c>
      <c r="D14" s="115" t="s">
        <v>1041</v>
      </c>
      <c r="E14" t="s">
        <v>14</v>
      </c>
      <c r="F14" t="s">
        <v>130</v>
      </c>
      <c r="G14">
        <f>ROUND(Tabulka5789101112131415161718[[#This Row],[Kapacita - počet polic]]*Tabulka5789101112131415161718[[#This Row],[Kapacita - rozměr polic]]*IFERROR(VLOOKUP(Tabulka5789101112131415161718[[#This Row],[Označení]],OCHy[#All],2,FALSE),0.6),0)</f>
        <v>129</v>
      </c>
      <c r="H14">
        <v>2</v>
      </c>
      <c r="I14">
        <v>2</v>
      </c>
      <c r="J14">
        <v>115</v>
      </c>
      <c r="K14" t="s">
        <v>21</v>
      </c>
      <c r="L14" s="102">
        <v>0.7</v>
      </c>
    </row>
    <row r="15" spans="1:12" x14ac:dyDescent="0.35">
      <c r="A15" s="93">
        <v>66</v>
      </c>
      <c r="B15" s="93" t="s">
        <v>57</v>
      </c>
      <c r="C15" s="93" t="str">
        <f>IFERROR(VLOOKUP(B15,Pobočky!$A$1:$C$45,2,FALSE)," ")</f>
        <v>Středozápad</v>
      </c>
      <c r="D15" s="115" t="s">
        <v>1041</v>
      </c>
      <c r="E15" t="s">
        <v>14</v>
      </c>
      <c r="F15" t="s">
        <v>130</v>
      </c>
      <c r="G15">
        <f>ROUND(Tabulka5789101112131415161718[[#This Row],[Kapacita - počet polic]]*Tabulka5789101112131415161718[[#This Row],[Kapacita - rozměr polic]]*IFERROR(VLOOKUP(Tabulka5789101112131415161718[[#This Row],[Označení]],OCHy[#All],2,FALSE),0.6),0)</f>
        <v>1030</v>
      </c>
      <c r="H15">
        <v>16</v>
      </c>
      <c r="I15">
        <v>16</v>
      </c>
      <c r="J15">
        <v>115</v>
      </c>
      <c r="K15" t="s">
        <v>34</v>
      </c>
      <c r="L15" s="102">
        <v>0.7</v>
      </c>
    </row>
    <row r="16" spans="1:12" x14ac:dyDescent="0.35">
      <c r="A16" s="93">
        <v>66</v>
      </c>
      <c r="B16" s="93" t="s">
        <v>57</v>
      </c>
      <c r="C16" s="93" t="str">
        <f>IFERROR(VLOOKUP(B16,Pobočky!$A$1:$C$45,2,FALSE)," ")</f>
        <v>Středozápad</v>
      </c>
      <c r="D16" s="116" t="s">
        <v>1041</v>
      </c>
      <c r="E16" t="s">
        <v>14</v>
      </c>
      <c r="F16" t="s">
        <v>130</v>
      </c>
      <c r="G16">
        <f>ROUND(Tabulka5789101112131415161718[[#This Row],[Kapacita - počet polic]]*Tabulka5789101112131415161718[[#This Row],[Kapacita - rozměr polic]]*IFERROR(VLOOKUP(Tabulka5789101112131415161718[[#This Row],[Označení]],OCHy[#All],2,FALSE),0.6),0)</f>
        <v>222</v>
      </c>
      <c r="H16">
        <v>9</v>
      </c>
      <c r="I16">
        <v>9</v>
      </c>
      <c r="J16">
        <v>44</v>
      </c>
      <c r="K16" t="s">
        <v>182</v>
      </c>
      <c r="L16" s="102">
        <v>0.7</v>
      </c>
    </row>
    <row r="17" spans="1:12" x14ac:dyDescent="0.35">
      <c r="A17" s="93">
        <v>66</v>
      </c>
      <c r="B17" s="93" t="s">
        <v>57</v>
      </c>
      <c r="C17" s="93" t="str">
        <f>IFERROR(VLOOKUP(B17,Pobočky!$A$1:$C$45,2,FALSE)," ")</f>
        <v>Středozápad</v>
      </c>
      <c r="D17" s="115" t="s">
        <v>1041</v>
      </c>
      <c r="E17" t="s">
        <v>14</v>
      </c>
      <c r="F17" t="s">
        <v>130</v>
      </c>
      <c r="G17">
        <f>ROUND(Tabulka5789101112131415161718[[#This Row],[Kapacita - počet polic]]*Tabulka5789101112131415161718[[#This Row],[Kapacita - rozměr polic]]*IFERROR(VLOOKUP(Tabulka5789101112131415161718[[#This Row],[Označení]],OCHy[#All],2,FALSE),0.6),0)</f>
        <v>674</v>
      </c>
      <c r="H17">
        <v>14</v>
      </c>
      <c r="I17">
        <v>16</v>
      </c>
      <c r="J17">
        <v>86</v>
      </c>
      <c r="K17" t="s">
        <v>184</v>
      </c>
      <c r="L17" s="102">
        <v>0.7</v>
      </c>
    </row>
    <row r="18" spans="1:12" x14ac:dyDescent="0.35">
      <c r="A18" s="93">
        <v>66</v>
      </c>
      <c r="B18" s="93" t="s">
        <v>57</v>
      </c>
      <c r="C18" s="93" t="str">
        <f>IFERROR(VLOOKUP(B18,Pobočky!$A$1:$C$45,2,FALSE)," ")</f>
        <v>Středozápad</v>
      </c>
      <c r="D18" s="115" t="s">
        <v>1041</v>
      </c>
      <c r="E18" t="s">
        <v>14</v>
      </c>
      <c r="F18" t="s">
        <v>130</v>
      </c>
      <c r="G18">
        <f>ROUND(Tabulka5789101112131415161718[[#This Row],[Kapacita - počet polic]]*Tabulka5789101112131415161718[[#This Row],[Kapacita - rozměr polic]]*IFERROR(VLOOKUP(Tabulka5789101112131415161718[[#This Row],[Označení]],OCHy[#All],2,FALSE),0.6),0)</f>
        <v>222</v>
      </c>
      <c r="H18">
        <v>9</v>
      </c>
      <c r="I18">
        <v>9</v>
      </c>
      <c r="J18">
        <v>44</v>
      </c>
      <c r="K18" t="s">
        <v>1042</v>
      </c>
      <c r="L18" s="102">
        <v>0.7</v>
      </c>
    </row>
    <row r="19" spans="1:12" x14ac:dyDescent="0.35">
      <c r="A19" s="93">
        <v>66</v>
      </c>
      <c r="B19" s="93" t="s">
        <v>57</v>
      </c>
      <c r="C19" s="93" t="str">
        <f>IFERROR(VLOOKUP(B19,Pobočky!$A$1:$C$45,2,FALSE)," ")</f>
        <v>Středozápad</v>
      </c>
      <c r="D19" s="115" t="s">
        <v>1041</v>
      </c>
      <c r="E19" t="s">
        <v>14</v>
      </c>
      <c r="F19" t="s">
        <v>130</v>
      </c>
      <c r="G19">
        <f>ROUND(Tabulka5789101112131415161718[[#This Row],[Kapacita - počet polic]]*Tabulka5789101112131415161718[[#This Row],[Kapacita - rozměr polic]]*IFERROR(VLOOKUP(Tabulka5789101112131415161718[[#This Row],[Označení]],OCHy[#All],2,FALSE),0.6),0)</f>
        <v>97</v>
      </c>
      <c r="H19">
        <v>1.5</v>
      </c>
      <c r="I19">
        <v>1.5</v>
      </c>
      <c r="J19">
        <v>115</v>
      </c>
      <c r="K19" t="s">
        <v>1043</v>
      </c>
      <c r="L19" s="102">
        <v>0.7</v>
      </c>
    </row>
    <row r="20" spans="1:12" x14ac:dyDescent="0.35">
      <c r="A20" s="93">
        <v>66</v>
      </c>
      <c r="B20" s="93" t="s">
        <v>57</v>
      </c>
      <c r="C20" s="93" t="str">
        <f>IFERROR(VLOOKUP(B20,Pobočky!$A$1:$C$45,2,FALSE)," ")</f>
        <v>Středozápad</v>
      </c>
      <c r="D20" s="115" t="s">
        <v>1041</v>
      </c>
      <c r="E20" t="s">
        <v>14</v>
      </c>
      <c r="F20" t="s">
        <v>130</v>
      </c>
      <c r="G2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  <c r="K20" t="s">
        <v>1044</v>
      </c>
      <c r="L20" s="102">
        <v>0.5</v>
      </c>
    </row>
    <row r="21" spans="1:12" x14ac:dyDescent="0.35">
      <c r="A21" s="93">
        <v>66</v>
      </c>
      <c r="B21" s="93" t="s">
        <v>57</v>
      </c>
      <c r="C21" s="93" t="str">
        <f>IFERROR(VLOOKUP(B21,Pobočky!$A$1:$C$45,2,FALSE)," ")</f>
        <v>Středozápad</v>
      </c>
      <c r="D21" s="115" t="s">
        <v>1041</v>
      </c>
      <c r="E21" t="s">
        <v>14</v>
      </c>
      <c r="F21" t="s">
        <v>130</v>
      </c>
      <c r="G21">
        <f>ROUND(Tabulka5789101112131415161718[[#This Row],[Kapacita - počet polic]]*Tabulka5789101112131415161718[[#This Row],[Kapacita - rozměr polic]]*IFERROR(VLOOKUP(Tabulka5789101112131415161718[[#This Row],[Označení]],OCHy[#All],2,FALSE),0.6),0)</f>
        <v>64</v>
      </c>
      <c r="H21">
        <v>1</v>
      </c>
      <c r="I21">
        <v>1</v>
      </c>
      <c r="J21">
        <v>115</v>
      </c>
      <c r="K21" t="s">
        <v>1045</v>
      </c>
      <c r="L21" s="102">
        <v>0.7</v>
      </c>
    </row>
    <row r="22" spans="1:12" x14ac:dyDescent="0.35">
      <c r="A22" s="93">
        <v>66</v>
      </c>
      <c r="B22" s="93" t="s">
        <v>57</v>
      </c>
      <c r="C22" s="93" t="str">
        <f>IFERROR(VLOOKUP(B22,Pobočky!$A$1:$C$45,2,FALSE)," ")</f>
        <v>Středozápad</v>
      </c>
      <c r="D22" s="115" t="s">
        <v>1041</v>
      </c>
      <c r="E22" t="s">
        <v>14</v>
      </c>
      <c r="F22" t="s">
        <v>130</v>
      </c>
      <c r="G22">
        <f>ROUND(Tabulka5789101112131415161718[[#This Row],[Kapacita - počet polic]]*Tabulka5789101112131415161718[[#This Row],[Kapacita - rozměr polic]]*IFERROR(VLOOKUP(Tabulka5789101112131415161718[[#This Row],[Označení]],OCHy[#All],2,FALSE),0.6),0)</f>
        <v>64</v>
      </c>
      <c r="H22">
        <v>1</v>
      </c>
      <c r="I22">
        <v>1</v>
      </c>
      <c r="J22">
        <v>115</v>
      </c>
      <c r="K22" t="s">
        <v>1046</v>
      </c>
      <c r="L22" s="102">
        <v>0.7</v>
      </c>
    </row>
    <row r="23" spans="1:12" x14ac:dyDescent="0.35">
      <c r="A23" s="93">
        <v>66</v>
      </c>
      <c r="B23" s="93" t="s">
        <v>57</v>
      </c>
      <c r="C23" s="105" t="str">
        <f>IFERROR(VLOOKUP(B23,Pobočky!$A$1:$C$45,2,FALSE)," ")</f>
        <v>Středozápad</v>
      </c>
      <c r="D23" s="115" t="s">
        <v>1041</v>
      </c>
      <c r="E23" t="s">
        <v>14</v>
      </c>
      <c r="F23" t="s">
        <v>261</v>
      </c>
      <c r="G23">
        <f>ROUND(Tabulka5789101112131415161718[[#This Row],[Kapacita - počet polic]]*Tabulka5789101112131415161718[[#This Row],[Kapacita - rozměr polic]]*IFERROR(VLOOKUP(Tabulka5789101112131415161718[[#This Row],[Označení]],OCHy[#All],2,FALSE),0.6),0)</f>
        <v>52</v>
      </c>
      <c r="H23">
        <v>1</v>
      </c>
      <c r="I23">
        <v>1</v>
      </c>
      <c r="J23">
        <v>86</v>
      </c>
      <c r="K23" t="s">
        <v>594</v>
      </c>
      <c r="L23" s="102">
        <v>0.7</v>
      </c>
    </row>
    <row r="24" spans="1:12" x14ac:dyDescent="0.35">
      <c r="A24" s="93">
        <v>66</v>
      </c>
      <c r="B24" s="93" t="s">
        <v>57</v>
      </c>
      <c r="C24" s="93" t="str">
        <f>IFERROR(VLOOKUP(B24,Pobočky!$A$1:$C$45,2,FALSE)," ")</f>
        <v>Středozápad</v>
      </c>
      <c r="D24" s="115" t="s">
        <v>1041</v>
      </c>
      <c r="E24" t="s">
        <v>14</v>
      </c>
      <c r="F24" t="s">
        <v>261</v>
      </c>
      <c r="G2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  <c r="H24">
        <v>0</v>
      </c>
      <c r="I24">
        <v>1</v>
      </c>
      <c r="J24">
        <v>96</v>
      </c>
      <c r="K24" t="s">
        <v>1047</v>
      </c>
      <c r="L24" s="102">
        <v>0.7</v>
      </c>
    </row>
    <row r="25" spans="1:12" x14ac:dyDescent="0.35">
      <c r="A25" s="93">
        <v>66</v>
      </c>
      <c r="B25" s="93" t="s">
        <v>57</v>
      </c>
      <c r="C25" s="93" t="str">
        <f>IFERROR(VLOOKUP(B25,Pobočky!$A$1:$C$45,2,FALSE)," ")</f>
        <v>Středozápad</v>
      </c>
      <c r="D25" s="115" t="s">
        <v>1041</v>
      </c>
      <c r="E25" t="s">
        <v>14</v>
      </c>
      <c r="F25" t="s">
        <v>97</v>
      </c>
      <c r="G25">
        <f>ROUND(Tabulka5789101112131415161718[[#This Row],[Kapacita - počet polic]]*Tabulka5789101112131415161718[[#This Row],[Kapacita - rozměr polic]]*IFERROR(VLOOKUP(Tabulka5789101112131415161718[[#This Row],[Označení]],OCHy[#All],2,FALSE),0.6),0)</f>
        <v>31</v>
      </c>
      <c r="H25">
        <v>1</v>
      </c>
      <c r="I25">
        <v>1</v>
      </c>
      <c r="J25">
        <v>86</v>
      </c>
      <c r="K25" t="s">
        <v>1048</v>
      </c>
      <c r="L25" s="102">
        <v>0.7</v>
      </c>
    </row>
    <row r="26" spans="1:12" x14ac:dyDescent="0.35">
      <c r="A26" s="93">
        <v>66</v>
      </c>
      <c r="B26" s="93" t="s">
        <v>57</v>
      </c>
      <c r="C26" s="93" t="str">
        <f>IFERROR(VLOOKUP(B26,Pobočky!$A$1:$C$45,2,FALSE)," ")</f>
        <v>Středozápad</v>
      </c>
      <c r="D26" s="115" t="s">
        <v>1041</v>
      </c>
      <c r="E26" t="s">
        <v>28</v>
      </c>
      <c r="F26" t="s">
        <v>140</v>
      </c>
      <c r="G26">
        <f>ROUND(Tabulka5789101112131415161718[[#This Row],[Kapacita - počet polic]]*Tabulka5789101112131415161718[[#This Row],[Kapacita - rozměr polic]]*IFERROR(VLOOKUP(Tabulka5789101112131415161718[[#This Row],[Označení]],OCHy[#All],2,FALSE),0.6),0)</f>
        <v>48</v>
      </c>
      <c r="H26">
        <v>1</v>
      </c>
      <c r="I26">
        <v>1</v>
      </c>
      <c r="J26">
        <v>78</v>
      </c>
      <c r="L26" s="112">
        <v>0.6</v>
      </c>
    </row>
    <row r="27" spans="1:12" x14ac:dyDescent="0.35">
      <c r="A27" s="93">
        <v>66</v>
      </c>
      <c r="B27" s="93" t="s">
        <v>57</v>
      </c>
      <c r="C27" s="93" t="str">
        <f>IFERROR(VLOOKUP(B27,Pobočky!$A$1:$C$45,2,FALSE)," ")</f>
        <v>Středozápad</v>
      </c>
      <c r="D27" s="115" t="s">
        <v>1041</v>
      </c>
      <c r="E27" t="s">
        <v>28</v>
      </c>
      <c r="F27" t="s">
        <v>143</v>
      </c>
      <c r="G27">
        <f>ROUND(Tabulka5789101112131415161718[[#This Row],[Kapacita - počet polic]]*Tabulka5789101112131415161718[[#This Row],[Kapacita - rozměr polic]]*IFERROR(VLOOKUP(Tabulka5789101112131415161718[[#This Row],[Označení]],OCHy[#All],2,FALSE),0.6),0)</f>
        <v>73</v>
      </c>
      <c r="H27">
        <v>2</v>
      </c>
      <c r="I27">
        <v>2</v>
      </c>
      <c r="J27">
        <v>96</v>
      </c>
      <c r="L27" s="112">
        <v>0.6</v>
      </c>
    </row>
    <row r="28" spans="1:12" x14ac:dyDescent="0.35">
      <c r="A28" s="93">
        <v>66</v>
      </c>
      <c r="B28" s="93" t="s">
        <v>57</v>
      </c>
      <c r="C28" s="93" t="str">
        <f>IFERROR(VLOOKUP(B28,Pobočky!$A$1:$C$45,2,FALSE)," ")</f>
        <v>Středozápad</v>
      </c>
      <c r="D28" s="115" t="s">
        <v>1041</v>
      </c>
      <c r="E28" t="s">
        <v>28</v>
      </c>
      <c r="F28" t="s">
        <v>146</v>
      </c>
      <c r="G28">
        <f>ROUND(Tabulka5789101112131415161718[[#This Row],[Kapacita - počet polic]]*Tabulka5789101112131415161718[[#This Row],[Kapacita - rozměr polic]]*IFERROR(VLOOKUP(Tabulka5789101112131415161718[[#This Row],[Označení]],OCHy[#All],2,FALSE),0.6),0)</f>
        <v>57</v>
      </c>
      <c r="H28">
        <v>4</v>
      </c>
      <c r="I28">
        <v>4</v>
      </c>
      <c r="J28">
        <v>26</v>
      </c>
      <c r="L28" s="112">
        <v>0.6</v>
      </c>
    </row>
    <row r="29" spans="1:12" x14ac:dyDescent="0.35">
      <c r="A29" s="93">
        <v>66</v>
      </c>
      <c r="B29" s="93" t="s">
        <v>57</v>
      </c>
      <c r="C29" s="93" t="str">
        <f>IFERROR(VLOOKUP(B29,Pobočky!$A$1:$C$45,2,FALSE)," ")</f>
        <v>Středozápad</v>
      </c>
      <c r="D29" s="115" t="s">
        <v>1041</v>
      </c>
      <c r="E29" t="s">
        <v>28</v>
      </c>
      <c r="F29" t="s">
        <v>149</v>
      </c>
      <c r="G29">
        <f>ROUND(Tabulka5789101112131415161718[[#This Row],[Kapacita - počet polic]]*Tabulka5789101112131415161718[[#This Row],[Kapacita - rozměr polic]]*IFERROR(VLOOKUP(Tabulka5789101112131415161718[[#This Row],[Označení]],OCHy[#All],2,FALSE),0.6),0)</f>
        <v>18</v>
      </c>
      <c r="H29">
        <v>0.5</v>
      </c>
      <c r="I29">
        <v>1</v>
      </c>
      <c r="J29">
        <v>86</v>
      </c>
      <c r="K29" t="s">
        <v>1049</v>
      </c>
      <c r="L29" s="112">
        <v>0.6</v>
      </c>
    </row>
    <row r="30" spans="1:12" x14ac:dyDescent="0.35">
      <c r="A30" s="93">
        <v>66</v>
      </c>
      <c r="B30" s="93" t="s">
        <v>57</v>
      </c>
      <c r="C30" s="93" t="str">
        <f>IFERROR(VLOOKUP(B30,Pobočky!$A$1:$C$45,2,FALSE)," ")</f>
        <v>Středozápad</v>
      </c>
      <c r="D30" s="115" t="s">
        <v>1041</v>
      </c>
      <c r="E30" t="s">
        <v>28</v>
      </c>
      <c r="F30" t="s">
        <v>155</v>
      </c>
      <c r="G30">
        <f>ROUND(Tabulka5789101112131415161718[[#This Row],[Kapacita - počet polic]]*Tabulka5789101112131415161718[[#This Row],[Kapacita - rozměr polic]]*IFERROR(VLOOKUP(Tabulka5789101112131415161718[[#This Row],[Označení]],OCHy[#All],2,FALSE),0.6),0)</f>
        <v>411</v>
      </c>
      <c r="H30">
        <v>7</v>
      </c>
      <c r="I30">
        <v>4</v>
      </c>
      <c r="J30">
        <v>115</v>
      </c>
      <c r="L30" s="112">
        <v>0.6</v>
      </c>
    </row>
    <row r="31" spans="1:12" x14ac:dyDescent="0.35">
      <c r="A31" s="93">
        <v>66</v>
      </c>
      <c r="B31" s="93" t="s">
        <v>57</v>
      </c>
      <c r="C31" s="93" t="str">
        <f>IFERROR(VLOOKUP(B31,Pobočky!$A$1:$C$45,2,FALSE)," ")</f>
        <v>Středozápad</v>
      </c>
      <c r="D31" s="115" t="s">
        <v>1041</v>
      </c>
      <c r="E31" t="s">
        <v>28</v>
      </c>
      <c r="F31" t="s">
        <v>158</v>
      </c>
      <c r="G31">
        <f>ROUND(Tabulka5789101112131415161718[[#This Row],[Kapacita - počet polic]]*Tabulka5789101112131415161718[[#This Row],[Kapacita - rozměr polic]]*IFERROR(VLOOKUP(Tabulka5789101112131415161718[[#This Row],[Označení]],OCHy[#All],2,FALSE),0.6),0)</f>
        <v>40</v>
      </c>
      <c r="H31">
        <v>1</v>
      </c>
      <c r="I31">
        <v>1</v>
      </c>
      <c r="J31">
        <v>86</v>
      </c>
      <c r="L31" s="112">
        <v>0.6</v>
      </c>
    </row>
    <row r="32" spans="1:12" x14ac:dyDescent="0.35">
      <c r="A32" s="93">
        <v>66</v>
      </c>
      <c r="B32" s="93" t="s">
        <v>57</v>
      </c>
      <c r="C32" s="93" t="str">
        <f>IFERROR(VLOOKUP(B32,Pobočky!$A$1:$C$45,2,FALSE)," ")</f>
        <v>Středozápad</v>
      </c>
      <c r="D32" s="115" t="s">
        <v>1041</v>
      </c>
      <c r="E32" t="s">
        <v>28</v>
      </c>
      <c r="F32" t="s">
        <v>160</v>
      </c>
      <c r="G32">
        <f>ROUND(Tabulka5789101112131415161718[[#This Row],[Kapacita - počet polic]]*Tabulka5789101112131415161718[[#This Row],[Kapacita - rozměr polic]]*IFERROR(VLOOKUP(Tabulka5789101112131415161718[[#This Row],[Označení]],OCHy[#All],2,FALSE),0.6),0)</f>
        <v>76</v>
      </c>
      <c r="H32">
        <v>1.5</v>
      </c>
      <c r="I32">
        <v>2</v>
      </c>
      <c r="J32">
        <v>86</v>
      </c>
      <c r="L32" s="112">
        <v>0.6</v>
      </c>
    </row>
    <row r="33" spans="1:12" x14ac:dyDescent="0.35">
      <c r="A33" s="93">
        <v>66</v>
      </c>
      <c r="B33" s="93" t="s">
        <v>57</v>
      </c>
      <c r="C33" s="93" t="str">
        <f>IFERROR(VLOOKUP(B33,Pobočky!$A$1:$C$45,2,FALSE)," ")</f>
        <v>Středozápad</v>
      </c>
      <c r="D33" s="115" t="s">
        <v>1041</v>
      </c>
      <c r="E33" t="s">
        <v>28</v>
      </c>
      <c r="F33" t="s">
        <v>166</v>
      </c>
      <c r="G33">
        <f>ROUND(Tabulka5789101112131415161718[[#This Row],[Kapacita - počet polic]]*Tabulka5789101112131415161718[[#This Row],[Kapacita - rozměr polic]]*IFERROR(VLOOKUP(Tabulka5789101112131415161718[[#This Row],[Označení]],OCHy[#All],2,FALSE),0.6),0)</f>
        <v>52</v>
      </c>
      <c r="H33">
        <v>2</v>
      </c>
      <c r="I33">
        <v>2</v>
      </c>
      <c r="J33">
        <v>47</v>
      </c>
      <c r="L33" s="112">
        <v>0.6</v>
      </c>
    </row>
    <row r="34" spans="1:12" x14ac:dyDescent="0.35">
      <c r="A34" s="93">
        <v>66</v>
      </c>
      <c r="B34" s="93" t="s">
        <v>57</v>
      </c>
      <c r="C34" s="93" t="str">
        <f>IFERROR(VLOOKUP(B34,Pobočky!$A$1:$C$45,2,FALSE)," ")</f>
        <v>Středozápad</v>
      </c>
      <c r="D34" s="115" t="s">
        <v>1041</v>
      </c>
      <c r="E34" t="s">
        <v>28</v>
      </c>
      <c r="F34" t="s">
        <v>167</v>
      </c>
      <c r="G34">
        <f>ROUND(Tabulka5789101112131415161718[[#This Row],[Kapacita - počet polic]]*Tabulka5789101112131415161718[[#This Row],[Kapacita - rozměr polic]]*IFERROR(VLOOKUP(Tabulka5789101112131415161718[[#This Row],[Označení]],OCHy[#All],2,FALSE),0.6),0)</f>
        <v>43</v>
      </c>
      <c r="H34">
        <v>1</v>
      </c>
      <c r="I34">
        <v>1</v>
      </c>
      <c r="J34">
        <v>86</v>
      </c>
      <c r="K34" t="s">
        <v>1050</v>
      </c>
      <c r="L34" s="112">
        <v>0.6</v>
      </c>
    </row>
    <row r="35" spans="1:12" x14ac:dyDescent="0.35">
      <c r="A35" s="93">
        <v>66</v>
      </c>
      <c r="B35" s="93" t="s">
        <v>57</v>
      </c>
      <c r="C35" s="93" t="str">
        <f>IFERROR(VLOOKUP(B35,Pobočky!$A$1:$C$45,2,FALSE)," ")</f>
        <v>Středozápad</v>
      </c>
      <c r="D35" s="115" t="s">
        <v>1041</v>
      </c>
      <c r="E35" t="s">
        <v>28</v>
      </c>
      <c r="F35" t="s">
        <v>169</v>
      </c>
      <c r="G35">
        <f>ROUND(Tabulka5789101112131415161718[[#This Row],[Kapacita - počet polic]]*Tabulka5789101112131415161718[[#This Row],[Kapacita - rozměr polic]]*IFERROR(VLOOKUP(Tabulka5789101112131415161718[[#This Row],[Označení]],OCHy[#All],2,FALSE),0.6),0)</f>
        <v>40</v>
      </c>
      <c r="H35">
        <v>1</v>
      </c>
      <c r="I35">
        <v>1</v>
      </c>
      <c r="J35">
        <v>86</v>
      </c>
      <c r="L35" s="112">
        <v>0.6</v>
      </c>
    </row>
    <row r="36" spans="1:12" x14ac:dyDescent="0.35">
      <c r="A36" s="93">
        <v>66</v>
      </c>
      <c r="B36" s="93" t="s">
        <v>57</v>
      </c>
      <c r="C36" s="93" t="str">
        <f>IFERROR(VLOOKUP(B36,Pobočky!$A$1:$C$45,2,FALSE)," ")</f>
        <v>Středozápad</v>
      </c>
      <c r="D36" s="115" t="s">
        <v>1041</v>
      </c>
      <c r="E36" t="s">
        <v>28</v>
      </c>
      <c r="F36" t="s">
        <v>170</v>
      </c>
      <c r="G36">
        <f>ROUND(Tabulka5789101112131415161718[[#This Row],[Kapacita - počet polic]]*Tabulka5789101112131415161718[[#This Row],[Kapacita - rozměr polic]]*IFERROR(VLOOKUP(Tabulka5789101112131415161718[[#This Row],[Označení]],OCHy[#All],2,FALSE),0.6),0)</f>
        <v>46</v>
      </c>
      <c r="H36">
        <v>1</v>
      </c>
      <c r="I36">
        <v>1</v>
      </c>
      <c r="J36">
        <v>78</v>
      </c>
      <c r="L36" s="112">
        <v>0.6</v>
      </c>
    </row>
    <row r="37" spans="1:12" x14ac:dyDescent="0.35">
      <c r="A37" s="93">
        <v>66</v>
      </c>
      <c r="B37" s="93" t="s">
        <v>57</v>
      </c>
      <c r="C37" s="93" t="str">
        <f>IFERROR(VLOOKUP(B37,Pobočky!$A$1:$C$45,2,FALSE)," ")</f>
        <v>Středozápad</v>
      </c>
      <c r="D37" s="115" t="s">
        <v>1041</v>
      </c>
      <c r="E37" t="s">
        <v>28</v>
      </c>
      <c r="F37" t="s">
        <v>171</v>
      </c>
      <c r="G37">
        <f>ROUND(Tabulka5789101112131415161718[[#This Row],[Kapacita - počet polic]]*Tabulka5789101112131415161718[[#This Row],[Kapacita - rozměr polic]]*IFERROR(VLOOKUP(Tabulka5789101112131415161718[[#This Row],[Označení]],OCHy[#All],2,FALSE),0.6),0)</f>
        <v>16</v>
      </c>
      <c r="H37">
        <v>1</v>
      </c>
      <c r="I37">
        <v>0.5</v>
      </c>
      <c r="J37">
        <v>96</v>
      </c>
      <c r="L37" s="112">
        <v>0.6</v>
      </c>
    </row>
    <row r="38" spans="1:12" x14ac:dyDescent="0.35">
      <c r="A38" s="93">
        <v>66</v>
      </c>
      <c r="B38" s="93" t="s">
        <v>57</v>
      </c>
      <c r="C38" s="93" t="str">
        <f>IFERROR(VLOOKUP(B38,Pobočky!$A$1:$C$45,2,FALSE)," ")</f>
        <v>Středozápad</v>
      </c>
      <c r="D38" s="115" t="s">
        <v>1041</v>
      </c>
      <c r="E38" t="s">
        <v>28</v>
      </c>
      <c r="F38" t="s">
        <v>172</v>
      </c>
      <c r="G38">
        <f>ROUND(Tabulka5789101112131415161718[[#This Row],[Kapacita - počet polic]]*Tabulka5789101112131415161718[[#This Row],[Kapacita - rozměr polic]]*IFERROR(VLOOKUP(Tabulka5789101112131415161718[[#This Row],[Označení]],OCHy[#All],2,FALSE),0.6),0)</f>
        <v>22</v>
      </c>
      <c r="H38">
        <v>0.5</v>
      </c>
      <c r="I38">
        <v>1</v>
      </c>
      <c r="J38">
        <v>96</v>
      </c>
      <c r="L38" s="112">
        <v>0.6</v>
      </c>
    </row>
    <row r="39" spans="1:12" x14ac:dyDescent="0.35">
      <c r="A39" s="93">
        <v>66</v>
      </c>
      <c r="B39" s="93" t="s">
        <v>57</v>
      </c>
      <c r="C39" s="93" t="str">
        <f>IFERROR(VLOOKUP(B39,Pobočky!$A$1:$C$45,2,FALSE)," ")</f>
        <v>Středozápad</v>
      </c>
      <c r="D39" s="115" t="s">
        <v>1041</v>
      </c>
      <c r="E39" t="s">
        <v>28</v>
      </c>
      <c r="F39" t="s">
        <v>175</v>
      </c>
      <c r="G39">
        <f>ROUND(Tabulka5789101112131415161718[[#This Row],[Kapacita - počet polic]]*Tabulka5789101112131415161718[[#This Row],[Kapacita - rozměr polic]]*IFERROR(VLOOKUP(Tabulka5789101112131415161718[[#This Row],[Označení]],OCHy[#All],2,FALSE),0.6),0)</f>
        <v>87</v>
      </c>
      <c r="H39">
        <v>2</v>
      </c>
      <c r="I39">
        <v>2</v>
      </c>
      <c r="J39">
        <v>78</v>
      </c>
      <c r="L39" s="112">
        <v>0.6</v>
      </c>
    </row>
    <row r="40" spans="1:12" x14ac:dyDescent="0.35">
      <c r="A40" s="93">
        <v>66</v>
      </c>
      <c r="B40" s="93" t="s">
        <v>57</v>
      </c>
      <c r="C40" s="93" t="str">
        <f>IFERROR(VLOOKUP(B40,Pobočky!$A$1:$C$45,2,FALSE)," ")</f>
        <v>Středozápad</v>
      </c>
      <c r="D40" s="115" t="s">
        <v>1041</v>
      </c>
      <c r="E40" t="s">
        <v>28</v>
      </c>
      <c r="F40" t="s">
        <v>176</v>
      </c>
      <c r="G40">
        <f>ROUND(Tabulka5789101112131415161718[[#This Row],[Kapacita - počet polic]]*Tabulka5789101112131415161718[[#This Row],[Kapacita - rozměr polic]]*IFERROR(VLOOKUP(Tabulka5789101112131415161718[[#This Row],[Označení]],OCHy[#All],2,FALSE),0.6),0)</f>
        <v>77</v>
      </c>
      <c r="H40">
        <v>1</v>
      </c>
      <c r="I40">
        <v>1</v>
      </c>
      <c r="J40">
        <v>115</v>
      </c>
      <c r="L40" s="112">
        <v>0.6</v>
      </c>
    </row>
    <row r="41" spans="1:12" x14ac:dyDescent="0.35">
      <c r="A41" s="93">
        <f>IFERROR(VLOOKUP(B41,Pobočky!$A$1:$C$45,3,FALSE)," ")</f>
        <v>66</v>
      </c>
      <c r="B41" s="93" t="s">
        <v>57</v>
      </c>
      <c r="C41" s="93" t="str">
        <f>IFERROR(VLOOKUP(B41,Pobočky!$A$1:$C$45,2,FALSE)," ")</f>
        <v>Středozápad</v>
      </c>
      <c r="D41" s="115" t="s">
        <v>1051</v>
      </c>
      <c r="E41" t="s">
        <v>22</v>
      </c>
      <c r="F41" t="s">
        <v>140</v>
      </c>
      <c r="G41">
        <f>ROUND(Tabulka5789101112131415161718[[#This Row],[Kapacita - počet polic]]*Tabulka5789101112131415161718[[#This Row],[Kapacita - rozměr polic]]*IFERROR(VLOOKUP(Tabulka5789101112131415161718[[#This Row],[Označení]],OCHy[#All],2,FALSE),0.6),0)</f>
        <v>208</v>
      </c>
      <c r="H41">
        <v>4</v>
      </c>
      <c r="I41">
        <v>4</v>
      </c>
      <c r="J41">
        <v>84</v>
      </c>
      <c r="L41" s="112">
        <v>0.7</v>
      </c>
    </row>
    <row r="42" spans="1:12" x14ac:dyDescent="0.35">
      <c r="A42" s="93">
        <f>IFERROR(VLOOKUP(B42,Pobočky!$A$1:$C$45,3,FALSE)," ")</f>
        <v>66</v>
      </c>
      <c r="B42" s="93" t="s">
        <v>57</v>
      </c>
      <c r="C42" s="93" t="str">
        <f>IFERROR(VLOOKUP(B42,Pobočky!$A$1:$C$45,2,FALSE)," ")</f>
        <v>Středozápad</v>
      </c>
      <c r="D42" s="115" t="s">
        <v>1051</v>
      </c>
      <c r="E42" t="s">
        <v>22</v>
      </c>
      <c r="F42" t="s">
        <v>140</v>
      </c>
      <c r="G42">
        <f>ROUND(Tabulka5789101112131415161718[[#This Row],[Kapacita - počet polic]]*Tabulka5789101112131415161718[[#This Row],[Kapacita - rozměr polic]]*IFERROR(VLOOKUP(Tabulka5789101112131415161718[[#This Row],[Označení]],OCHy[#All],2,FALSE),0.6),0)</f>
        <v>285</v>
      </c>
      <c r="H42">
        <v>4</v>
      </c>
      <c r="I42">
        <v>4</v>
      </c>
      <c r="J42">
        <v>115</v>
      </c>
      <c r="L42" s="112">
        <v>0.7</v>
      </c>
    </row>
    <row r="43" spans="1:12" x14ac:dyDescent="0.35">
      <c r="A43" s="93">
        <f>IFERROR(VLOOKUP(B43,Pobočky!$A$1:$C$45,3,FALSE)," ")</f>
        <v>66</v>
      </c>
      <c r="B43" s="93" t="s">
        <v>57</v>
      </c>
      <c r="C43" s="93" t="str">
        <f>IFERROR(VLOOKUP(B43,Pobočky!$A$1:$C$45,2,FALSE)," ")</f>
        <v>Středozápad</v>
      </c>
      <c r="D43" s="115" t="s">
        <v>1051</v>
      </c>
      <c r="E43" t="s">
        <v>22</v>
      </c>
      <c r="F43" t="s">
        <v>143</v>
      </c>
      <c r="G43">
        <f>ROUND(Tabulka5789101112131415161718[[#This Row],[Kapacita - počet polic]]*Tabulka5789101112131415161718[[#This Row],[Kapacita - rozměr polic]]*IFERROR(VLOOKUP(Tabulka5789101112131415161718[[#This Row],[Označení]],OCHy[#All],2,FALSE),0.6),0)</f>
        <v>722</v>
      </c>
      <c r="H43">
        <v>20</v>
      </c>
      <c r="I43">
        <v>20</v>
      </c>
      <c r="J43">
        <v>95</v>
      </c>
      <c r="L43" s="112">
        <v>0.7</v>
      </c>
    </row>
    <row r="44" spans="1:12" x14ac:dyDescent="0.35">
      <c r="A44" s="93">
        <f>IFERROR(VLOOKUP(B44,Pobočky!$A$1:$C$45,3,FALSE)," ")</f>
        <v>66</v>
      </c>
      <c r="B44" s="93" t="s">
        <v>57</v>
      </c>
      <c r="C44" s="93" t="str">
        <f>IFERROR(VLOOKUP(B44,Pobočky!$A$1:$C$45,2,FALSE)," ")</f>
        <v>Středozápad</v>
      </c>
      <c r="D44" s="115" t="s">
        <v>1051</v>
      </c>
      <c r="E44" t="s">
        <v>22</v>
      </c>
      <c r="F44" t="s">
        <v>143</v>
      </c>
      <c r="G44">
        <f>ROUND(Tabulka5789101112131415161718[[#This Row],[Kapacita - počet polic]]*Tabulka5789101112131415161718[[#This Row],[Kapacita - rozměr polic]]*IFERROR(VLOOKUP(Tabulka5789101112131415161718[[#This Row],[Označení]],OCHy[#All],2,FALSE),0.6),0)</f>
        <v>169</v>
      </c>
      <c r="H44">
        <v>5</v>
      </c>
      <c r="I44">
        <v>5</v>
      </c>
      <c r="J44">
        <v>89</v>
      </c>
      <c r="L44" s="112">
        <v>0.7</v>
      </c>
    </row>
    <row r="45" spans="1:12" x14ac:dyDescent="0.35">
      <c r="A45" s="93">
        <f>IFERROR(VLOOKUP(B45,Pobočky!$A$1:$C$45,3,FALSE)," ")</f>
        <v>66</v>
      </c>
      <c r="B45" s="93" t="s">
        <v>57</v>
      </c>
      <c r="C45" s="93" t="str">
        <f>IFERROR(VLOOKUP(B45,Pobočky!$A$1:$C$45,2,FALSE)," ")</f>
        <v>Středozápad</v>
      </c>
      <c r="D45" s="115" t="s">
        <v>1051</v>
      </c>
      <c r="E45" t="s">
        <v>22</v>
      </c>
      <c r="F45" t="s">
        <v>143</v>
      </c>
      <c r="G45">
        <f>ROUND(Tabulka5789101112131415161718[[#This Row],[Kapacita - počet polic]]*Tabulka5789101112131415161718[[#This Row],[Kapacita - rozměr polic]]*IFERROR(VLOOKUP(Tabulka5789101112131415161718[[#This Row],[Označení]],OCHy[#All],2,FALSE),0.6),0)</f>
        <v>197</v>
      </c>
      <c r="H45">
        <v>4.5</v>
      </c>
      <c r="I45">
        <v>4.5</v>
      </c>
      <c r="J45">
        <v>115</v>
      </c>
      <c r="L45" s="112">
        <v>0.7</v>
      </c>
    </row>
    <row r="46" spans="1:12" x14ac:dyDescent="0.35">
      <c r="A46" s="93">
        <f>IFERROR(VLOOKUP(B46,Pobočky!$A$1:$C$45,3,FALSE)," ")</f>
        <v>66</v>
      </c>
      <c r="B46" s="93" t="s">
        <v>57</v>
      </c>
      <c r="C46" s="93" t="str">
        <f>IFERROR(VLOOKUP(B46,Pobočky!$A$1:$C$45,2,FALSE)," ")</f>
        <v>Středozápad</v>
      </c>
      <c r="D46" s="115" t="s">
        <v>1051</v>
      </c>
      <c r="E46" t="s">
        <v>22</v>
      </c>
      <c r="F46" t="s">
        <v>143</v>
      </c>
      <c r="G46">
        <f>ROUND(Tabulka5789101112131415161718[[#This Row],[Kapacita - počet polic]]*Tabulka5789101112131415161718[[#This Row],[Kapacita - rozměr polic]]*IFERROR(VLOOKUP(Tabulka5789101112131415161718[[#This Row],[Označení]],OCHy[#All],2,FALSE),0.6),0)</f>
        <v>21</v>
      </c>
      <c r="H46">
        <v>2</v>
      </c>
      <c r="I46">
        <v>2</v>
      </c>
      <c r="J46">
        <v>27</v>
      </c>
      <c r="L46" s="112">
        <v>0.7</v>
      </c>
    </row>
    <row r="47" spans="1:12" x14ac:dyDescent="0.35">
      <c r="A47" s="93">
        <f>IFERROR(VLOOKUP(B47,Pobočky!$A$1:$C$45,3,FALSE)," ")</f>
        <v>66</v>
      </c>
      <c r="B47" s="93" t="s">
        <v>57</v>
      </c>
      <c r="C47" s="93" t="str">
        <f>IFERROR(VLOOKUP(B47,Pobočky!$A$1:$C$45,2,FALSE)," ")</f>
        <v>Středozápad</v>
      </c>
      <c r="D47" s="115" t="s">
        <v>1051</v>
      </c>
      <c r="E47" t="s">
        <v>22</v>
      </c>
      <c r="F47" t="s">
        <v>146</v>
      </c>
      <c r="G47">
        <f>ROUND(Tabulka5789101112131415161718[[#This Row],[Kapacita - počet polic]]*Tabulka5789101112131415161718[[#This Row],[Kapacita - rozměr polic]]*IFERROR(VLOOKUP(Tabulka5789101112131415161718[[#This Row],[Označení]],OCHy[#All],2,FALSE),0.6),0)</f>
        <v>348</v>
      </c>
      <c r="H47">
        <v>5.5</v>
      </c>
      <c r="I47">
        <v>5.5</v>
      </c>
      <c r="J47">
        <v>115</v>
      </c>
      <c r="L47" s="112">
        <v>0.7</v>
      </c>
    </row>
    <row r="48" spans="1:12" x14ac:dyDescent="0.35">
      <c r="A48" s="93">
        <f>IFERROR(VLOOKUP(B48,Pobočky!$A$1:$C$45,3,FALSE)," ")</f>
        <v>66</v>
      </c>
      <c r="B48" s="93" t="s">
        <v>57</v>
      </c>
      <c r="C48" s="93" t="str">
        <f>IFERROR(VLOOKUP(B48,Pobočky!$A$1:$C$45,2,FALSE)," ")</f>
        <v>Středozápad</v>
      </c>
      <c r="D48" s="115" t="s">
        <v>1051</v>
      </c>
      <c r="E48" t="s">
        <v>22</v>
      </c>
      <c r="F48" t="s">
        <v>146</v>
      </c>
      <c r="G48">
        <f>ROUND(Tabulka5789101112131415161718[[#This Row],[Kapacita - počet polic]]*Tabulka5789101112131415161718[[#This Row],[Kapacita - rozměr polic]]*IFERROR(VLOOKUP(Tabulka5789101112131415161718[[#This Row],[Označení]],OCHy[#All],2,FALSE),0.6),0)</f>
        <v>157</v>
      </c>
      <c r="H48">
        <v>5</v>
      </c>
      <c r="I48">
        <v>5</v>
      </c>
      <c r="J48">
        <v>57</v>
      </c>
      <c r="L48" s="112">
        <v>0.7</v>
      </c>
    </row>
    <row r="49" spans="1:12" x14ac:dyDescent="0.35">
      <c r="A49" s="93">
        <f>IFERROR(VLOOKUP(B49,Pobočky!$A$1:$C$45,3,FALSE)," ")</f>
        <v>66</v>
      </c>
      <c r="B49" s="93" t="s">
        <v>57</v>
      </c>
      <c r="C49" s="93" t="str">
        <f>IFERROR(VLOOKUP(B49,Pobočky!$A$1:$C$45,2,FALSE)," ")</f>
        <v>Středozápad</v>
      </c>
      <c r="D49" s="115" t="s">
        <v>1051</v>
      </c>
      <c r="E49" t="s">
        <v>22</v>
      </c>
      <c r="F49" t="s">
        <v>149</v>
      </c>
      <c r="G49">
        <f>ROUND(Tabulka5789101112131415161718[[#This Row],[Kapacita - počet polic]]*Tabulka5789101112131415161718[[#This Row],[Kapacita - rozměr polic]]*IFERROR(VLOOKUP(Tabulka5789101112131415161718[[#This Row],[Označení]],OCHy[#All],2,FALSE),0.6),0)</f>
        <v>139</v>
      </c>
      <c r="H49">
        <v>5</v>
      </c>
      <c r="I49">
        <v>5</v>
      </c>
      <c r="J49">
        <v>66</v>
      </c>
      <c r="L49" s="112">
        <v>0.7</v>
      </c>
    </row>
    <row r="50" spans="1:12" x14ac:dyDescent="0.35">
      <c r="A50" s="93">
        <f>IFERROR(VLOOKUP(B50,Pobočky!$A$1:$C$45,3,FALSE)," ")</f>
        <v>66</v>
      </c>
      <c r="B50" s="93" t="s">
        <v>57</v>
      </c>
      <c r="C50" s="93" t="str">
        <f>IFERROR(VLOOKUP(B50,Pobočky!$A$1:$C$45,2,FALSE)," ")</f>
        <v>Středozápad</v>
      </c>
      <c r="D50" s="115" t="s">
        <v>1051</v>
      </c>
      <c r="E50" t="s">
        <v>22</v>
      </c>
      <c r="F50" t="s">
        <v>149</v>
      </c>
      <c r="G50">
        <f>ROUND(Tabulka5789101112131415161718[[#This Row],[Kapacita - počet polic]]*Tabulka5789101112131415161718[[#This Row],[Kapacita - rozměr polic]]*IFERROR(VLOOKUP(Tabulka5789101112131415161718[[#This Row],[Označení]],OCHy[#All],2,FALSE),0.6),0)</f>
        <v>386</v>
      </c>
      <c r="H50">
        <v>8</v>
      </c>
      <c r="I50">
        <v>8</v>
      </c>
      <c r="J50">
        <v>115</v>
      </c>
      <c r="L50" s="112">
        <v>0.7</v>
      </c>
    </row>
    <row r="51" spans="1:12" x14ac:dyDescent="0.35">
      <c r="A51" s="93">
        <f>IFERROR(VLOOKUP(B51,Pobočky!$A$1:$C$45,3,FALSE)," ")</f>
        <v>66</v>
      </c>
      <c r="B51" s="93" t="s">
        <v>57</v>
      </c>
      <c r="C51" s="93" t="str">
        <f>IFERROR(VLOOKUP(B51,Pobočky!$A$1:$C$45,2,FALSE)," ")</f>
        <v>Středozápad</v>
      </c>
      <c r="D51" s="115" t="s">
        <v>1051</v>
      </c>
      <c r="E51" t="s">
        <v>22</v>
      </c>
      <c r="F51" t="s">
        <v>149</v>
      </c>
      <c r="G51">
        <f>ROUND(Tabulka5789101112131415161718[[#This Row],[Kapacita - počet polic]]*Tabulka5789101112131415161718[[#This Row],[Kapacita - rozměr polic]]*IFERROR(VLOOKUP(Tabulka5789101112131415161718[[#This Row],[Označení]],OCHy[#All],2,FALSE),0.6),0)</f>
        <v>44</v>
      </c>
      <c r="H51">
        <v>4</v>
      </c>
      <c r="I51">
        <v>4</v>
      </c>
      <c r="J51">
        <v>26</v>
      </c>
      <c r="L51" s="112">
        <v>0.7</v>
      </c>
    </row>
    <row r="52" spans="1:12" x14ac:dyDescent="0.35">
      <c r="A52" s="93">
        <f>IFERROR(VLOOKUP(B52,Pobočky!$A$1:$C$45,3,FALSE)," ")</f>
        <v>66</v>
      </c>
      <c r="B52" s="93" t="s">
        <v>57</v>
      </c>
      <c r="C52" s="93" t="str">
        <f>IFERROR(VLOOKUP(B52,Pobočky!$A$1:$C$45,2,FALSE)," ")</f>
        <v>Středozápad</v>
      </c>
      <c r="D52" s="115" t="s">
        <v>1051</v>
      </c>
      <c r="E52" t="s">
        <v>22</v>
      </c>
      <c r="F52" t="s">
        <v>149</v>
      </c>
      <c r="G52">
        <f>ROUND(Tabulka5789101112131415161718[[#This Row],[Kapacita - počet polic]]*Tabulka5789101112131415161718[[#This Row],[Kapacita - rozměr polic]]*IFERROR(VLOOKUP(Tabulka5789101112131415161718[[#This Row],[Označení]],OCHy[#All],2,FALSE),0.6),0)</f>
        <v>160</v>
      </c>
      <c r="H52">
        <v>5</v>
      </c>
      <c r="I52">
        <v>5</v>
      </c>
      <c r="J52">
        <v>76</v>
      </c>
      <c r="L52" s="112">
        <v>0.7</v>
      </c>
    </row>
    <row r="53" spans="1:12" x14ac:dyDescent="0.35">
      <c r="A53" s="93">
        <f>IFERROR(VLOOKUP(B53,Pobočky!$A$1:$C$45,3,FALSE)," ")</f>
        <v>66</v>
      </c>
      <c r="B53" s="93" t="s">
        <v>57</v>
      </c>
      <c r="C53" s="93" t="str">
        <f>IFERROR(VLOOKUP(B53,Pobočky!$A$1:$C$45,2,FALSE)," ")</f>
        <v>Středozápad</v>
      </c>
      <c r="D53" s="115" t="s">
        <v>1051</v>
      </c>
      <c r="E53" t="s">
        <v>22</v>
      </c>
      <c r="F53" t="s">
        <v>155</v>
      </c>
      <c r="G53">
        <f>ROUND(Tabulka5789101112131415161718[[#This Row],[Kapacita - počet polic]]*Tabulka5789101112131415161718[[#This Row],[Kapacita - rozměr polic]]*IFERROR(VLOOKUP(Tabulka5789101112131415161718[[#This Row],[Označení]],OCHy[#All],2,FALSE),0.6),0)</f>
        <v>293</v>
      </c>
      <c r="H53">
        <v>5</v>
      </c>
      <c r="I53">
        <v>6</v>
      </c>
      <c r="J53">
        <v>115</v>
      </c>
      <c r="L53" s="112">
        <v>0.7</v>
      </c>
    </row>
    <row r="54" spans="1:12" x14ac:dyDescent="0.35">
      <c r="A54" s="93">
        <f>IFERROR(VLOOKUP(B54,Pobočky!$A$1:$C$45,3,FALSE)," ")</f>
        <v>66</v>
      </c>
      <c r="B54" s="93" t="s">
        <v>57</v>
      </c>
      <c r="C54" s="93" t="str">
        <f>IFERROR(VLOOKUP(B54,Pobočky!$A$1:$C$45,2,FALSE)," ")</f>
        <v>Středozápad</v>
      </c>
      <c r="D54" s="115" t="s">
        <v>1051</v>
      </c>
      <c r="E54" t="s">
        <v>22</v>
      </c>
      <c r="F54" t="s">
        <v>158</v>
      </c>
      <c r="G54">
        <f>ROUND(Tabulka5789101112131415161718[[#This Row],[Kapacita - počet polic]]*Tabulka5789101112131415161718[[#This Row],[Kapacita - rozměr polic]]*IFERROR(VLOOKUP(Tabulka5789101112131415161718[[#This Row],[Označení]],OCHy[#All],2,FALSE),0.6),0)</f>
        <v>703</v>
      </c>
      <c r="H54">
        <v>13</v>
      </c>
      <c r="I54">
        <v>13</v>
      </c>
      <c r="J54">
        <v>115</v>
      </c>
      <c r="L54" s="112">
        <v>0.7</v>
      </c>
    </row>
    <row r="55" spans="1:12" x14ac:dyDescent="0.35">
      <c r="A55" s="93">
        <f>IFERROR(VLOOKUP(B55,Pobočky!$A$1:$C$45,3,FALSE)," ")</f>
        <v>66</v>
      </c>
      <c r="B55" s="93" t="s">
        <v>57</v>
      </c>
      <c r="C55" s="93" t="str">
        <f>IFERROR(VLOOKUP(B55,Pobočky!$A$1:$C$45,2,FALSE)," ")</f>
        <v>Středozápad</v>
      </c>
      <c r="D55" s="115" t="s">
        <v>1051</v>
      </c>
      <c r="E55" t="s">
        <v>22</v>
      </c>
      <c r="F55" t="s">
        <v>160</v>
      </c>
      <c r="G55">
        <f>ROUND(Tabulka5789101112131415161718[[#This Row],[Kapacita - počet polic]]*Tabulka5789101112131415161718[[#This Row],[Kapacita - rozměr polic]]*IFERROR(VLOOKUP(Tabulka5789101112131415161718[[#This Row],[Označení]],OCHy[#All],2,FALSE),0.6),0)</f>
        <v>339</v>
      </c>
      <c r="H55">
        <v>5</v>
      </c>
      <c r="I55">
        <v>5</v>
      </c>
      <c r="J55">
        <v>115</v>
      </c>
      <c r="L55" s="112">
        <v>0.7</v>
      </c>
    </row>
    <row r="56" spans="1:12" x14ac:dyDescent="0.35">
      <c r="A56" s="93">
        <f>IFERROR(VLOOKUP(B56,Pobočky!$A$1:$C$45,3,FALSE)," ")</f>
        <v>66</v>
      </c>
      <c r="B56" s="93" t="s">
        <v>57</v>
      </c>
      <c r="C56" s="93" t="str">
        <f>IFERROR(VLOOKUP(B56,Pobočky!$A$1:$C$45,2,FALSE)," ")</f>
        <v>Středozápad</v>
      </c>
      <c r="D56" s="115" t="s">
        <v>1051</v>
      </c>
      <c r="E56" t="s">
        <v>22</v>
      </c>
      <c r="F56" t="s">
        <v>163</v>
      </c>
      <c r="G56">
        <f>ROUND(Tabulka5789101112131415161718[[#This Row],[Kapacita - počet polic]]*Tabulka5789101112131415161718[[#This Row],[Kapacita - rozměr polic]]*IFERROR(VLOOKUP(Tabulka5789101112131415161718[[#This Row],[Označení]],OCHy[#All],2,FALSE),0.6),0)</f>
        <v>122</v>
      </c>
      <c r="H56">
        <v>2</v>
      </c>
      <c r="I56">
        <v>2</v>
      </c>
      <c r="J56">
        <v>115</v>
      </c>
      <c r="L56" s="112">
        <v>0.7</v>
      </c>
    </row>
    <row r="57" spans="1:12" x14ac:dyDescent="0.35">
      <c r="A57" s="93">
        <f>IFERROR(VLOOKUP(B57,Pobočky!$A$1:$C$45,3,FALSE)," ")</f>
        <v>66</v>
      </c>
      <c r="B57" s="93" t="s">
        <v>57</v>
      </c>
      <c r="C57" s="93" t="str">
        <f>IFERROR(VLOOKUP(B57,Pobočky!$A$1:$C$45,2,FALSE)," ")</f>
        <v>Středozápad</v>
      </c>
      <c r="D57" s="115" t="s">
        <v>1051</v>
      </c>
      <c r="E57" t="s">
        <v>22</v>
      </c>
      <c r="F57" t="s">
        <v>166</v>
      </c>
      <c r="G57">
        <f>ROUND(Tabulka5789101112131415161718[[#This Row],[Kapacita - počet polic]]*Tabulka5789101112131415161718[[#This Row],[Kapacita - rozměr polic]]*IFERROR(VLOOKUP(Tabulka5789101112131415161718[[#This Row],[Označení]],OCHy[#All],2,FALSE),0.6),0)</f>
        <v>443</v>
      </c>
      <c r="H57">
        <v>7</v>
      </c>
      <c r="I57">
        <v>7</v>
      </c>
      <c r="J57">
        <v>115</v>
      </c>
      <c r="L57" s="112">
        <v>0.7</v>
      </c>
    </row>
    <row r="58" spans="1:12" x14ac:dyDescent="0.35">
      <c r="A58" s="93">
        <f>IFERROR(VLOOKUP(B58,Pobočky!$A$1:$C$45,3,FALSE)," ")</f>
        <v>66</v>
      </c>
      <c r="B58" s="93" t="s">
        <v>57</v>
      </c>
      <c r="C58" s="93" t="str">
        <f>IFERROR(VLOOKUP(B58,Pobočky!$A$1:$C$45,2,FALSE)," ")</f>
        <v>Středozápad</v>
      </c>
      <c r="D58" s="115" t="s">
        <v>1051</v>
      </c>
      <c r="E58" t="s">
        <v>22</v>
      </c>
      <c r="F58" t="s">
        <v>167</v>
      </c>
      <c r="G58">
        <f>ROUND(Tabulka5789101112131415161718[[#This Row],[Kapacita - počet polic]]*Tabulka5789101112131415161718[[#This Row],[Kapacita - rozměr polic]]*IFERROR(VLOOKUP(Tabulka5789101112131415161718[[#This Row],[Označení]],OCHy[#All],2,FALSE),0.6),0)</f>
        <v>86</v>
      </c>
      <c r="H58">
        <v>3</v>
      </c>
      <c r="I58">
        <v>3</v>
      </c>
      <c r="J58">
        <v>57</v>
      </c>
      <c r="L58" s="112">
        <v>0.7</v>
      </c>
    </row>
    <row r="59" spans="1:12" x14ac:dyDescent="0.35">
      <c r="A59" s="93">
        <f>IFERROR(VLOOKUP(B59,Pobočky!$A$1:$C$45,3,FALSE)," ")</f>
        <v>66</v>
      </c>
      <c r="B59" s="93" t="s">
        <v>57</v>
      </c>
      <c r="C59" s="93" t="str">
        <f>IFERROR(VLOOKUP(B59,Pobočky!$A$1:$C$45,2,FALSE)," ")</f>
        <v>Středozápad</v>
      </c>
      <c r="D59" s="115" t="s">
        <v>1051</v>
      </c>
      <c r="E59" t="s">
        <v>22</v>
      </c>
      <c r="F59" t="s">
        <v>167</v>
      </c>
      <c r="G59">
        <f>ROUND(Tabulka5789101112131415161718[[#This Row],[Kapacita - počet polic]]*Tabulka5789101112131415161718[[#This Row],[Kapacita - rozměr polic]]*IFERROR(VLOOKUP(Tabulka5789101112131415161718[[#This Row],[Označení]],OCHy[#All],2,FALSE),0.6),0)</f>
        <v>56</v>
      </c>
      <c r="H59">
        <v>2</v>
      </c>
      <c r="I59">
        <v>2</v>
      </c>
      <c r="J59">
        <v>56</v>
      </c>
      <c r="L59" s="112">
        <v>0.7</v>
      </c>
    </row>
    <row r="60" spans="1:12" x14ac:dyDescent="0.35">
      <c r="A60" s="93">
        <f>IFERROR(VLOOKUP(B60,Pobočky!$A$1:$C$45,3,FALSE)," ")</f>
        <v>66</v>
      </c>
      <c r="B60" s="93" t="s">
        <v>57</v>
      </c>
      <c r="C60" s="93" t="str">
        <f>IFERROR(VLOOKUP(B60,Pobočky!$A$1:$C$45,2,FALSE)," ")</f>
        <v>Středozápad</v>
      </c>
      <c r="D60" s="115" t="s">
        <v>1051</v>
      </c>
      <c r="E60" t="s">
        <v>22</v>
      </c>
      <c r="F60" t="s">
        <v>169</v>
      </c>
      <c r="G60">
        <f>ROUND(Tabulka5789101112131415161718[[#This Row],[Kapacita - počet polic]]*Tabulka5789101112131415161718[[#This Row],[Kapacita - rozměr polic]]*IFERROR(VLOOKUP(Tabulka5789101112131415161718[[#This Row],[Označení]],OCHy[#All],2,FALSE),0.6),0)</f>
        <v>529</v>
      </c>
      <c r="H60">
        <v>10</v>
      </c>
      <c r="I60">
        <v>10</v>
      </c>
      <c r="J60">
        <v>115</v>
      </c>
      <c r="L60" s="112">
        <v>0.7</v>
      </c>
    </row>
    <row r="61" spans="1:12" x14ac:dyDescent="0.35">
      <c r="A61" s="93">
        <f>IFERROR(VLOOKUP(B61,Pobočky!$A$1:$C$45,3,FALSE)," ")</f>
        <v>66</v>
      </c>
      <c r="B61" s="93" t="s">
        <v>57</v>
      </c>
      <c r="C61" s="93" t="str">
        <f>IFERROR(VLOOKUP(B61,Pobočky!$A$1:$C$45,2,FALSE)," ")</f>
        <v>Středozápad</v>
      </c>
      <c r="D61" s="115" t="s">
        <v>1051</v>
      </c>
      <c r="E61" t="s">
        <v>22</v>
      </c>
      <c r="F61" t="s">
        <v>170</v>
      </c>
      <c r="G61">
        <f>ROUND(Tabulka5789101112131415161718[[#This Row],[Kapacita - počet polic]]*Tabulka5789101112131415161718[[#This Row],[Kapacita - rozměr polic]]*IFERROR(VLOOKUP(Tabulka5789101112131415161718[[#This Row],[Označení]],OCHy[#All],2,FALSE),0.6),0)</f>
        <v>136</v>
      </c>
      <c r="H61">
        <v>2</v>
      </c>
      <c r="I61">
        <v>2</v>
      </c>
      <c r="J61">
        <v>115</v>
      </c>
      <c r="L61" s="112">
        <v>0.7</v>
      </c>
    </row>
    <row r="62" spans="1:12" x14ac:dyDescent="0.35">
      <c r="A62" s="93">
        <f>IFERROR(VLOOKUP(B62,Pobočky!$A$1:$C$45,3,FALSE)," ")</f>
        <v>66</v>
      </c>
      <c r="B62" s="93" t="s">
        <v>57</v>
      </c>
      <c r="C62" s="93" t="str">
        <f>IFERROR(VLOOKUP(B62,Pobočky!$A$1:$C$45,2,FALSE)," ")</f>
        <v>Středozápad</v>
      </c>
      <c r="D62" s="115" t="s">
        <v>1051</v>
      </c>
      <c r="E62" t="s">
        <v>22</v>
      </c>
      <c r="F62" t="s">
        <v>172</v>
      </c>
      <c r="G62">
        <f>ROUND(Tabulka5789101112131415161718[[#This Row],[Kapacita - počet polic]]*Tabulka5789101112131415161718[[#This Row],[Kapacita - rozměr polic]]*IFERROR(VLOOKUP(Tabulka5789101112131415161718[[#This Row],[Označení]],OCHy[#All],2,FALSE),0.6),0)</f>
        <v>106</v>
      </c>
      <c r="H62">
        <v>2</v>
      </c>
      <c r="I62">
        <v>2</v>
      </c>
      <c r="J62">
        <v>115</v>
      </c>
      <c r="L62" s="112">
        <v>0.7</v>
      </c>
    </row>
    <row r="63" spans="1:12" x14ac:dyDescent="0.35">
      <c r="A63" s="93">
        <f>IFERROR(VLOOKUP(B63,Pobočky!$A$1:$C$45,3,FALSE)," ")</f>
        <v>66</v>
      </c>
      <c r="B63" s="93" t="s">
        <v>57</v>
      </c>
      <c r="C63" s="93" t="str">
        <f>IFERROR(VLOOKUP(B63,Pobočky!$A$1:$C$45,2,FALSE)," ")</f>
        <v>Středozápad</v>
      </c>
      <c r="D63" s="115" t="s">
        <v>1051</v>
      </c>
      <c r="E63" t="s">
        <v>22</v>
      </c>
      <c r="F63" t="s">
        <v>173</v>
      </c>
      <c r="G63">
        <f>ROUND(Tabulka5789101112131415161718[[#This Row],[Kapacita - počet polic]]*Tabulka5789101112131415161718[[#This Row],[Kapacita - rozměr polic]]*IFERROR(VLOOKUP(Tabulka5789101112131415161718[[#This Row],[Označení]],OCHy[#All],2,FALSE),0.6),0)</f>
        <v>193</v>
      </c>
      <c r="H63">
        <v>4</v>
      </c>
      <c r="I63">
        <v>4</v>
      </c>
      <c r="J63">
        <v>115</v>
      </c>
      <c r="L63" s="112">
        <v>0.7</v>
      </c>
    </row>
    <row r="64" spans="1:12" x14ac:dyDescent="0.35">
      <c r="A64" s="93">
        <f>IFERROR(VLOOKUP(B64,Pobočky!$A$1:$C$45,3,FALSE)," ")</f>
        <v>66</v>
      </c>
      <c r="B64" s="93" t="s">
        <v>57</v>
      </c>
      <c r="C64" s="93" t="str">
        <f>IFERROR(VLOOKUP(B64,Pobočky!$A$1:$C$45,2,FALSE)," ")</f>
        <v>Středozápad</v>
      </c>
      <c r="D64" s="115" t="s">
        <v>1051</v>
      </c>
      <c r="E64" t="s">
        <v>22</v>
      </c>
      <c r="F64" t="s">
        <v>173</v>
      </c>
      <c r="G64">
        <f>ROUND(Tabulka5789101112131415161718[[#This Row],[Kapacita - počet polic]]*Tabulka5789101112131415161718[[#This Row],[Kapacita - rozměr polic]]*IFERROR(VLOOKUP(Tabulka5789101112131415161718[[#This Row],[Označení]],OCHy[#All],2,FALSE),0.6),0)</f>
        <v>23</v>
      </c>
      <c r="H64">
        <v>1</v>
      </c>
      <c r="I64">
        <v>1</v>
      </c>
      <c r="J64">
        <v>55</v>
      </c>
      <c r="L64" s="112">
        <v>0.7</v>
      </c>
    </row>
    <row r="65" spans="1:12" x14ac:dyDescent="0.35">
      <c r="A65" s="93">
        <f>IFERROR(VLOOKUP(B65,Pobočky!$A$1:$C$45,3,FALSE)," ")</f>
        <v>66</v>
      </c>
      <c r="B65" s="93" t="s">
        <v>57</v>
      </c>
      <c r="C65" s="93" t="str">
        <f>IFERROR(VLOOKUP(B65,Pobočky!$A$1:$C$45,2,FALSE)," ")</f>
        <v>Středozápad</v>
      </c>
      <c r="D65" s="115" t="s">
        <v>1051</v>
      </c>
      <c r="E65" t="s">
        <v>22</v>
      </c>
      <c r="F65" t="s">
        <v>174</v>
      </c>
      <c r="G65">
        <f>ROUND(Tabulka5789101112131415161718[[#This Row],[Kapacita - počet polic]]*Tabulka5789101112131415161718[[#This Row],[Kapacita - rozměr polic]]*IFERROR(VLOOKUP(Tabulka5789101112131415161718[[#This Row],[Označení]],OCHy[#All],2,FALSE),0.6),0)</f>
        <v>175</v>
      </c>
      <c r="H65">
        <v>8</v>
      </c>
      <c r="I65">
        <v>8</v>
      </c>
      <c r="J65">
        <v>56</v>
      </c>
      <c r="L65" s="112">
        <v>0.7</v>
      </c>
    </row>
    <row r="66" spans="1:12" x14ac:dyDescent="0.35">
      <c r="A66" s="93">
        <f>IFERROR(VLOOKUP(B66,Pobočky!$A$1:$C$45,3,FALSE)," ")</f>
        <v>66</v>
      </c>
      <c r="B66" s="93" t="s">
        <v>57</v>
      </c>
      <c r="C66" s="93" t="str">
        <f>IFERROR(VLOOKUP(B66,Pobočky!$A$1:$C$45,2,FALSE)," ")</f>
        <v>Středozápad</v>
      </c>
      <c r="D66" s="115" t="s">
        <v>1051</v>
      </c>
      <c r="E66" t="s">
        <v>22</v>
      </c>
      <c r="F66" t="s">
        <v>175</v>
      </c>
      <c r="G66">
        <f>ROUND(Tabulka5789101112131415161718[[#This Row],[Kapacita - počet polic]]*Tabulka5789101112131415161718[[#This Row],[Kapacita - rozměr polic]]*IFERROR(VLOOKUP(Tabulka5789101112131415161718[[#This Row],[Označení]],OCHy[#All],2,FALSE),0.6),0)</f>
        <v>193</v>
      </c>
      <c r="H66">
        <v>3</v>
      </c>
      <c r="I66">
        <v>3</v>
      </c>
      <c r="J66">
        <v>115</v>
      </c>
      <c r="L66" s="112">
        <v>0.7</v>
      </c>
    </row>
    <row r="67" spans="1:12" x14ac:dyDescent="0.35">
      <c r="A67" s="93">
        <f>IFERROR(VLOOKUP(B67,Pobočky!$A$1:$C$45,3,FALSE)," ")</f>
        <v>66</v>
      </c>
      <c r="B67" s="93" t="s">
        <v>57</v>
      </c>
      <c r="C67" s="93" t="str">
        <f>IFERROR(VLOOKUP(B67,Pobočky!$A$1:$C$45,2,FALSE)," ")</f>
        <v>Středozápad</v>
      </c>
      <c r="D67" s="121" t="s">
        <v>1051</v>
      </c>
      <c r="E67" t="s">
        <v>22</v>
      </c>
      <c r="F67" t="s">
        <v>176</v>
      </c>
      <c r="G67">
        <f>ROUND(Tabulka5789101112131415161718[[#This Row],[Kapacita - počet polic]]*Tabulka5789101112131415161718[[#This Row],[Kapacita - rozměr polic]]*IFERROR(VLOOKUP(Tabulka5789101112131415161718[[#This Row],[Označení]],OCHy[#All],2,FALSE),0.6),0)</f>
        <v>198</v>
      </c>
      <c r="H67">
        <v>5</v>
      </c>
      <c r="I67">
        <v>6</v>
      </c>
      <c r="J67">
        <v>59</v>
      </c>
      <c r="L67" s="112">
        <v>0.7</v>
      </c>
    </row>
    <row r="68" spans="1:12" x14ac:dyDescent="0.35">
      <c r="A68" s="93">
        <f>IFERROR(VLOOKUP(B68,Pobočky!$A$1:$C$45,3,FALSE)," ")</f>
        <v>66</v>
      </c>
      <c r="B68" s="93" t="s">
        <v>57</v>
      </c>
      <c r="C68" s="93" t="str">
        <f>IFERROR(VLOOKUP(B68,Pobočky!$A$1:$C$45,2,FALSE)," ")</f>
        <v>Středozápad</v>
      </c>
      <c r="D68" s="119" t="s">
        <v>1052</v>
      </c>
      <c r="G6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  <c r="I68">
        <v>1</v>
      </c>
      <c r="J68">
        <v>76</v>
      </c>
      <c r="K68" t="s">
        <v>1053</v>
      </c>
      <c r="L68" s="112">
        <v>0.6</v>
      </c>
    </row>
    <row r="69" spans="1:12" x14ac:dyDescent="0.35">
      <c r="A69" s="93">
        <f>IFERROR(VLOOKUP(B69,Pobočky!$A$1:$C$45,3,FALSE)," ")</f>
        <v>66</v>
      </c>
      <c r="B69" s="93" t="s">
        <v>57</v>
      </c>
      <c r="C69" s="93" t="str">
        <f>IFERROR(VLOOKUP(B69,Pobočky!$A$1:$C$45,2,FALSE)," ")</f>
        <v>Středozápad</v>
      </c>
      <c r="D69" s="119" t="s">
        <v>1054</v>
      </c>
      <c r="G6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  <c r="I69">
        <v>3</v>
      </c>
      <c r="J69">
        <v>76</v>
      </c>
      <c r="K69" t="s">
        <v>295</v>
      </c>
      <c r="L69" s="112">
        <v>0.7</v>
      </c>
    </row>
    <row r="70" spans="1:12" x14ac:dyDescent="0.35">
      <c r="A70" s="93">
        <f>IFERROR(VLOOKUP(B70,Pobočky!$A$1:$C$45,3,FALSE)," ")</f>
        <v>66</v>
      </c>
      <c r="B70" s="93" t="s">
        <v>57</v>
      </c>
      <c r="C70" s="93" t="str">
        <f>IFERROR(VLOOKUP(B70,Pobočky!$A$1:$C$45,2,FALSE)," ")</f>
        <v>Středozápad</v>
      </c>
      <c r="D70" s="119" t="s">
        <v>1054</v>
      </c>
      <c r="G7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  <c r="I70">
        <v>4</v>
      </c>
      <c r="J70">
        <v>76</v>
      </c>
      <c r="K70" t="s">
        <v>295</v>
      </c>
      <c r="L70" s="112">
        <v>0.7</v>
      </c>
    </row>
    <row r="71" spans="1:12" x14ac:dyDescent="0.35">
      <c r="A71" s="93">
        <f>IFERROR(VLOOKUP(B71,Pobočky!$A$1:$C$45,3,FALSE)," ")</f>
        <v>66</v>
      </c>
      <c r="B71" s="93" t="s">
        <v>57</v>
      </c>
      <c r="C71" s="93" t="str">
        <f>IFERROR(VLOOKUP(B71,Pobočky!$A$1:$C$45,2,FALSE)," ")</f>
        <v>Středozápad</v>
      </c>
      <c r="D71" s="120" t="s">
        <v>1054</v>
      </c>
      <c r="E71" t="s">
        <v>20</v>
      </c>
      <c r="F71" t="s">
        <v>130</v>
      </c>
      <c r="G7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  <c r="I71">
        <v>4</v>
      </c>
      <c r="J71">
        <v>76</v>
      </c>
      <c r="K71" t="s">
        <v>1055</v>
      </c>
      <c r="L71" s="112">
        <v>0.7</v>
      </c>
    </row>
    <row r="72" spans="1:12" x14ac:dyDescent="0.35">
      <c r="A72" s="93">
        <f>IFERROR(VLOOKUP(B72,Pobočky!$A$1:$C$45,3,FALSE)," ")</f>
        <v>66</v>
      </c>
      <c r="B72" s="93" t="s">
        <v>57</v>
      </c>
      <c r="C72" s="93" t="str">
        <f>IFERROR(VLOOKUP(B72,Pobočky!$A$1:$C$45,2,FALSE)," ")</f>
        <v>Středozápad</v>
      </c>
      <c r="D72" s="120" t="s">
        <v>1054</v>
      </c>
      <c r="E72" t="s">
        <v>20</v>
      </c>
      <c r="F72" t="s">
        <v>130</v>
      </c>
      <c r="G7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  <c r="I72">
        <v>4</v>
      </c>
      <c r="J72">
        <v>76</v>
      </c>
      <c r="K72" t="s">
        <v>1056</v>
      </c>
      <c r="L72" s="112">
        <v>0.7</v>
      </c>
    </row>
    <row r="73" spans="1:12" x14ac:dyDescent="0.35">
      <c r="A73" s="93">
        <f>IFERROR(VLOOKUP(B73,Pobočky!$A$1:$C$45,3,FALSE)," ")</f>
        <v>66</v>
      </c>
      <c r="B73" s="93" t="s">
        <v>57</v>
      </c>
      <c r="C73" s="93" t="str">
        <f>IFERROR(VLOOKUP(B73,Pobočky!$A$1:$C$45,2,FALSE)," ")</f>
        <v>Středozápad</v>
      </c>
      <c r="D73" s="119" t="s">
        <v>1057</v>
      </c>
      <c r="G7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  <c r="I73">
        <v>14</v>
      </c>
      <c r="J73">
        <v>116</v>
      </c>
      <c r="K73" t="s">
        <v>1058</v>
      </c>
      <c r="L73" s="112">
        <v>0.3</v>
      </c>
    </row>
    <row r="74" spans="1:12" x14ac:dyDescent="0.35">
      <c r="A74" s="93">
        <f>IFERROR(VLOOKUP(B74,Pobočky!$A$1:$C$45,3,FALSE)," ")</f>
        <v>66</v>
      </c>
      <c r="B74" s="93" t="s">
        <v>57</v>
      </c>
      <c r="C74" s="93" t="str">
        <f>IFERROR(VLOOKUP(B74,Pobočky!$A$1:$C$45,2,FALSE)," ")</f>
        <v>Středozápad</v>
      </c>
      <c r="D74" s="120" t="s">
        <v>1051</v>
      </c>
      <c r="E74" t="s">
        <v>1051</v>
      </c>
      <c r="G7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  <c r="I74">
        <v>1</v>
      </c>
      <c r="J74">
        <v>57</v>
      </c>
      <c r="K74" t="s">
        <v>487</v>
      </c>
      <c r="L74" s="112">
        <v>0.6</v>
      </c>
    </row>
    <row r="75" spans="1:12" x14ac:dyDescent="0.35">
      <c r="A75" s="93">
        <f>IFERROR(VLOOKUP(B75,Pobočky!$A$1:$C$45,3,FALSE)," ")</f>
        <v>66</v>
      </c>
      <c r="B75" s="93" t="s">
        <v>57</v>
      </c>
      <c r="C75" s="93" t="str">
        <f>IFERROR(VLOOKUP(B75,Pobočky!$A$1:$C$45,2,FALSE)," ")</f>
        <v>Středozápad</v>
      </c>
      <c r="D75" s="120" t="s">
        <v>1051</v>
      </c>
      <c r="E75" t="s">
        <v>1051</v>
      </c>
      <c r="F75" t="s">
        <v>149</v>
      </c>
      <c r="G7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  <c r="I75">
        <v>1</v>
      </c>
      <c r="J75">
        <v>47</v>
      </c>
      <c r="K75" t="s">
        <v>1059</v>
      </c>
      <c r="L75" s="112">
        <v>0.7</v>
      </c>
    </row>
    <row r="76" spans="1:12" x14ac:dyDescent="0.35">
      <c r="A76" s="93">
        <f>IFERROR(VLOOKUP(B76,Pobočky!$A$1:$C$45,3,FALSE)," ")</f>
        <v>66</v>
      </c>
      <c r="B76" s="93" t="s">
        <v>57</v>
      </c>
      <c r="C76" s="93" t="str">
        <f>IFERROR(VLOOKUP(B76,Pobočky!$A$1:$C$45,2,FALSE)," ")</f>
        <v>Středozápad</v>
      </c>
      <c r="D76" s="119" t="s">
        <v>1054</v>
      </c>
      <c r="G7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  <c r="I76">
        <v>16</v>
      </c>
      <c r="J76">
        <v>76</v>
      </c>
      <c r="K76" t="s">
        <v>1060</v>
      </c>
    </row>
    <row r="77" spans="1:12" x14ac:dyDescent="0.35">
      <c r="A77" s="93">
        <f>IFERROR(VLOOKUP(B77,Pobočky!$A$1:$C$45,3,FALSE)," ")</f>
        <v>66</v>
      </c>
      <c r="B77" s="93" t="s">
        <v>57</v>
      </c>
      <c r="C77" s="93" t="str">
        <f>IFERROR(VLOOKUP(B77,Pobočky!$A$1:$C$45,2,FALSE)," ")</f>
        <v>Středozápad</v>
      </c>
      <c r="D77" s="119" t="s">
        <v>1054</v>
      </c>
      <c r="G7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  <c r="I77">
        <v>4</v>
      </c>
      <c r="J77">
        <v>76</v>
      </c>
      <c r="K77" t="s">
        <v>1061</v>
      </c>
      <c r="L77" s="112">
        <v>0.3</v>
      </c>
    </row>
    <row r="78" spans="1:12" x14ac:dyDescent="0.35">
      <c r="A78" s="93">
        <f>IFERROR(VLOOKUP(B78,Pobočky!$A$1:$C$45,3,FALSE)," ")</f>
        <v>66</v>
      </c>
      <c r="B78" s="93" t="s">
        <v>57</v>
      </c>
      <c r="C78" s="93" t="str">
        <f>IFERROR(VLOOKUP(B78,Pobočky!$A$1:$C$45,2,FALSE)," ")</f>
        <v>Středozápad</v>
      </c>
      <c r="D78" s="120"/>
      <c r="G7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  <c r="I78">
        <v>4</v>
      </c>
      <c r="J78">
        <v>115</v>
      </c>
      <c r="K78" t="s">
        <v>280</v>
      </c>
    </row>
    <row r="79" spans="1:12" x14ac:dyDescent="0.35">
      <c r="A79" s="93">
        <f>IFERROR(VLOOKUP(B79,Pobočky!$A$1:$C$45,3,FALSE)," ")</f>
        <v>66</v>
      </c>
      <c r="B79" s="93" t="s">
        <v>57</v>
      </c>
      <c r="C79" s="93" t="str">
        <f>IFERROR(VLOOKUP(B79,Pobočky!$A$1:$C$45,2,FALSE)," ")</f>
        <v>Středozápad</v>
      </c>
      <c r="D79" s="120"/>
      <c r="G7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  <c r="I79">
        <v>4</v>
      </c>
      <c r="J79">
        <v>96</v>
      </c>
      <c r="K79" t="s">
        <v>280</v>
      </c>
    </row>
    <row r="80" spans="1:12" x14ac:dyDescent="0.35">
      <c r="A80" s="93">
        <f>IFERROR(VLOOKUP(B80,Pobočky!$A$1:$C$45,3,FALSE)," ")</f>
        <v>66</v>
      </c>
      <c r="B80" s="93" t="s">
        <v>57</v>
      </c>
      <c r="C80" s="93" t="str">
        <f>IFERROR(VLOOKUP(B80,Pobočky!$A$1:$C$45,2,FALSE)," ")</f>
        <v>Středozápad</v>
      </c>
      <c r="D80" s="120"/>
      <c r="G8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  <c r="I80">
        <v>4</v>
      </c>
      <c r="J80">
        <v>26</v>
      </c>
      <c r="K80" t="s">
        <v>280</v>
      </c>
    </row>
    <row r="81" spans="1:12" x14ac:dyDescent="0.35">
      <c r="A81" s="93">
        <f>IFERROR(VLOOKUP(B81,Pobočky!$A$1:$C$45,3,FALSE)," ")</f>
        <v>66</v>
      </c>
      <c r="B81" s="93" t="s">
        <v>57</v>
      </c>
      <c r="C81" s="93" t="str">
        <f>IFERROR(VLOOKUP(B81,Pobočky!$A$1:$C$45,2,FALSE)," ")</f>
        <v>Středozápad</v>
      </c>
      <c r="D81" s="120" t="s">
        <v>1041</v>
      </c>
      <c r="E81" t="s">
        <v>28</v>
      </c>
      <c r="G8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  <c r="I81">
        <v>3</v>
      </c>
      <c r="J81">
        <v>47</v>
      </c>
      <c r="K81" t="s">
        <v>1062</v>
      </c>
      <c r="L81" s="112">
        <v>0.7</v>
      </c>
    </row>
    <row r="82" spans="1:12" x14ac:dyDescent="0.35">
      <c r="A82" s="93">
        <f>IFERROR(VLOOKUP(B82,Pobočky!$A$1:$C$45,3,FALSE)," ")</f>
        <v>66</v>
      </c>
      <c r="B82" s="93" t="s">
        <v>57</v>
      </c>
      <c r="C82" s="93" t="str">
        <f>IFERROR(VLOOKUP(B82,Pobočky!$A$1:$C$45,2,FALSE)," ")</f>
        <v>Středozápad</v>
      </c>
      <c r="D82" s="120" t="s">
        <v>1041</v>
      </c>
      <c r="E82" t="s">
        <v>28</v>
      </c>
      <c r="G8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  <c r="I82">
        <v>1</v>
      </c>
      <c r="J82">
        <v>115</v>
      </c>
      <c r="K82" t="s">
        <v>1063</v>
      </c>
      <c r="L82" s="112">
        <v>0.7</v>
      </c>
    </row>
    <row r="83" spans="1:12" x14ac:dyDescent="0.35">
      <c r="A83" s="93">
        <f>IFERROR(VLOOKUP(B83,Pobočky!$A$1:$C$45,3,FALSE)," ")</f>
        <v>66</v>
      </c>
      <c r="B83" s="93" t="s">
        <v>57</v>
      </c>
      <c r="C83" s="93" t="str">
        <f>IFERROR(VLOOKUP(B83,Pobočky!$A$1:$C$45,2,FALSE)," ")</f>
        <v>Středozápad</v>
      </c>
      <c r="D83" s="120" t="s">
        <v>1041</v>
      </c>
      <c r="E83" t="s">
        <v>28</v>
      </c>
      <c r="G8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  <c r="I83">
        <v>1</v>
      </c>
      <c r="J83">
        <v>115</v>
      </c>
      <c r="K83" t="s">
        <v>1064</v>
      </c>
      <c r="L83" s="112">
        <v>0.5</v>
      </c>
    </row>
    <row r="84" spans="1:12" x14ac:dyDescent="0.35">
      <c r="A84" s="93">
        <f>IFERROR(VLOOKUP(B84,Pobočky!$A$1:$C$45,3,FALSE)," ")</f>
        <v>66</v>
      </c>
      <c r="B84" s="93" t="s">
        <v>57</v>
      </c>
      <c r="C84" s="93" t="str">
        <f>IFERROR(VLOOKUP(B84,Pobočky!$A$1:$C$45,2,FALSE)," ")</f>
        <v>Středozápad</v>
      </c>
      <c r="D84" s="119" t="s">
        <v>1054</v>
      </c>
      <c r="G8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  <c r="I84">
        <v>5</v>
      </c>
      <c r="J84">
        <v>115</v>
      </c>
      <c r="K84" t="s">
        <v>1065</v>
      </c>
      <c r="L84" s="112">
        <v>0.4</v>
      </c>
    </row>
    <row r="85" spans="1:12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86" spans="1:12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87" spans="1:12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88" spans="1:12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89" spans="1:12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90" spans="1:12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91" spans="1:12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92" spans="1:12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93" spans="1:12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94" spans="1:12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95" spans="1:12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96" spans="1:12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  <row r="397" spans="1:7" x14ac:dyDescent="0.35">
      <c r="A397" s="105" t="str">
        <f>IFERROR(VLOOKUP(B397,Pobočky!$A$1:$C$45,3,FALSE)," ")</f>
        <v xml:space="preserve"> </v>
      </c>
      <c r="B397" s="105"/>
      <c r="C397" s="105" t="str">
        <f>IFERROR(VLOOKUP(B397,Pobočky!$A$1:$C$45,2,FALSE)," ")</f>
        <v xml:space="preserve"> </v>
      </c>
      <c r="G397">
        <f>ROUND(Tabulka5789101112131415161718[[#This Row],[Kapacita - počet polic]]*Tabulka5789101112131415161718[[#This Row],[Kapacita - rozměr polic]]*IFERROR(VLOOKUP(Tabulka5789101112131415161718[[#This Row],[Označení]],OCHy[#All],2,FALSE),0.6),0)</f>
        <v>0</v>
      </c>
    </row>
  </sheetData>
  <dataValidations count="2">
    <dataValidation type="list" allowBlank="1" showInputMessage="1" showErrorMessage="1" sqref="L2:L397">
      <formula1>"0 %,10 %,20 %,30 %,40 %,50 %,60 %,70 %,80 %,90 %,100 %"</formula1>
    </dataValidation>
    <dataValidation type="list" allowBlank="1" showInputMessage="1" showErrorMessage="1" sqref="E2:E397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B2:B397</xm:sqref>
        </x14:dataValidation>
        <x14:dataValidation type="list" allowBlank="1" showInputMessage="1" showErrorMessage="1">
          <x14:formula1>
            <xm:f>Označení!$F$2:$F$50</xm:f>
          </x14:formula1>
          <xm:sqref>F2:F397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97"/>
  <sheetViews>
    <sheetView topLeftCell="E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20.54296875" customWidth="1"/>
    <col min="6" max="6" width="62.1796875" customWidth="1"/>
    <col min="7" max="7" width="16.26953125" bestFit="1" customWidth="1"/>
    <col min="8" max="8" width="22.726562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f>IFERROR(VLOOKUP(B2,Pobočky!$A$1:$C$45,3,FALSE)," ")</f>
        <v>65</v>
      </c>
      <c r="B2" s="93" t="s">
        <v>56</v>
      </c>
      <c r="C2" s="93" t="str">
        <f>IFERROR(VLOOKUP(B2,Pobočky!$A$1:$C$45,2,FALSE)," ")</f>
        <v>Středozápad</v>
      </c>
      <c r="D2" s="115" t="s">
        <v>1066</v>
      </c>
      <c r="E2" s="93" t="s">
        <v>20</v>
      </c>
      <c r="F2" t="s">
        <v>130</v>
      </c>
      <c r="G2" s="93">
        <f>ROUND(Tabulka57891011121314151617[[#This Row],[Kapacita - počet polic]]*Tabulka57891011121314151617[[#This Row],[Kapacita - rozměr polic]]*IFERROR(VLOOKUP(Tabulka57891011121314151617[[#This Row],[Označení]],OCHy[#All],2,FALSE),0.6),0)</f>
        <v>3130</v>
      </c>
      <c r="H2" s="93">
        <v>65</v>
      </c>
      <c r="I2" s="93">
        <v>65</v>
      </c>
      <c r="J2" s="93">
        <v>86</v>
      </c>
      <c r="K2" s="93"/>
      <c r="L2" s="102">
        <v>0.7</v>
      </c>
    </row>
    <row r="3" spans="1:12" x14ac:dyDescent="0.35">
      <c r="A3" s="105">
        <f>IFERROR(VLOOKUP(B3,Pobočky!$A$1:$C$45,3,FALSE)," ")</f>
        <v>65</v>
      </c>
      <c r="B3" s="93" t="s">
        <v>56</v>
      </c>
      <c r="C3" s="105" t="str">
        <f>IFERROR(VLOOKUP(B3,Pobočky!$A$1:$C$45,2,FALSE)," ")</f>
        <v>Středozápad</v>
      </c>
      <c r="D3" s="114" t="s">
        <v>1066</v>
      </c>
      <c r="E3" s="106" t="s">
        <v>20</v>
      </c>
      <c r="F3" s="106" t="s">
        <v>130</v>
      </c>
      <c r="G3" s="106">
        <f>ROUND(Tabulka57891011121314151617[[#This Row],[Kapacita - počet polic]]*Tabulka57891011121314151617[[#This Row],[Kapacita - rozměr polic]]*IFERROR(VLOOKUP(Tabulka57891011121314151617[[#This Row],[Označení]],OCHy[#All],2,FALSE),0.6),0)</f>
        <v>218</v>
      </c>
      <c r="H3" s="106">
        <v>15</v>
      </c>
      <c r="I3" s="106">
        <v>15</v>
      </c>
      <c r="J3" s="106">
        <v>26</v>
      </c>
      <c r="K3" s="106"/>
      <c r="L3" s="102">
        <v>0.7</v>
      </c>
    </row>
    <row r="4" spans="1:12" x14ac:dyDescent="0.35">
      <c r="A4" s="93">
        <f>IFERROR(VLOOKUP(B4,Pobočky!$A$1:$C$45,3,FALSE)," ")</f>
        <v>65</v>
      </c>
      <c r="B4" s="93" t="s">
        <v>56</v>
      </c>
      <c r="C4" s="93" t="str">
        <f>IFERROR(VLOOKUP(B4,Pobočky!$A$1:$C$45,2,FALSE)," ")</f>
        <v>Středozápad</v>
      </c>
      <c r="D4" s="115" t="s">
        <v>1066</v>
      </c>
      <c r="E4" t="s">
        <v>20</v>
      </c>
      <c r="F4" t="s">
        <v>130</v>
      </c>
      <c r="G4">
        <f>ROUND(Tabulka57891011121314151617[[#This Row],[Kapacita - počet polic]]*Tabulka57891011121314151617[[#This Row],[Kapacita - rozměr polic]]*IFERROR(VLOOKUP(Tabulka57891011121314151617[[#This Row],[Označení]],OCHy[#All],2,FALSE),0.6),0)</f>
        <v>141</v>
      </c>
      <c r="H4">
        <v>6</v>
      </c>
      <c r="I4">
        <v>6</v>
      </c>
      <c r="J4">
        <v>42</v>
      </c>
      <c r="L4" s="102">
        <v>0.7</v>
      </c>
    </row>
    <row r="5" spans="1:12" x14ac:dyDescent="0.35">
      <c r="A5" s="93">
        <f>IFERROR(VLOOKUP(B5,Pobočky!$A$1:$C$45,3,FALSE)," ")</f>
        <v>65</v>
      </c>
      <c r="B5" s="93" t="s">
        <v>56</v>
      </c>
      <c r="C5" s="93" t="str">
        <f>IFERROR(VLOOKUP(B5,Pobočky!$A$1:$C$45,2,FALSE)," ")</f>
        <v>Středozápad</v>
      </c>
      <c r="D5" s="115" t="s">
        <v>1066</v>
      </c>
      <c r="E5" t="s">
        <v>20</v>
      </c>
      <c r="F5" t="s">
        <v>130</v>
      </c>
      <c r="G5">
        <f>ROUND(Tabulka57891011121314151617[[#This Row],[Kapacita - počet polic]]*Tabulka57891011121314151617[[#This Row],[Kapacita - rozměr polic]]*IFERROR(VLOOKUP(Tabulka57891011121314151617[[#This Row],[Označení]],OCHy[#All],2,FALSE),0.6),0)</f>
        <v>409</v>
      </c>
      <c r="H5">
        <v>10</v>
      </c>
      <c r="I5">
        <v>10</v>
      </c>
      <c r="J5">
        <v>73</v>
      </c>
      <c r="L5" s="102">
        <v>0.7</v>
      </c>
    </row>
    <row r="6" spans="1:12" x14ac:dyDescent="0.35">
      <c r="A6" s="93">
        <f>IFERROR(VLOOKUP(B6,Pobočky!$A$1:$C$45,3,FALSE)," ")</f>
        <v>65</v>
      </c>
      <c r="B6" s="93" t="s">
        <v>56</v>
      </c>
      <c r="C6" s="93" t="str">
        <f>IFERROR(VLOOKUP(B6,Pobočky!$A$1:$C$45,2,FALSE)," ")</f>
        <v>Středozápad</v>
      </c>
      <c r="D6" s="115" t="s">
        <v>1066</v>
      </c>
      <c r="E6" t="s">
        <v>20</v>
      </c>
      <c r="F6" t="s">
        <v>130</v>
      </c>
      <c r="G6">
        <f>ROUND(Tabulka57891011121314151617[[#This Row],[Kapacita - počet polic]]*Tabulka57891011121314151617[[#This Row],[Kapacita - rozměr polic]]*IFERROR(VLOOKUP(Tabulka57891011121314151617[[#This Row],[Označení]],OCHy[#All],2,FALSE),0.6),0)</f>
        <v>204</v>
      </c>
      <c r="H6">
        <v>5</v>
      </c>
      <c r="I6">
        <v>6</v>
      </c>
      <c r="J6">
        <v>73</v>
      </c>
      <c r="K6" t="s">
        <v>1067</v>
      </c>
      <c r="L6" s="112">
        <v>0.6</v>
      </c>
    </row>
    <row r="7" spans="1:12" x14ac:dyDescent="0.35">
      <c r="A7" s="93">
        <f>IFERROR(VLOOKUP(B7,Pobočky!$A$1:$C$45,3,FALSE)," ")</f>
        <v>65</v>
      </c>
      <c r="B7" s="93" t="s">
        <v>56</v>
      </c>
      <c r="C7" s="93" t="str">
        <f>IFERROR(VLOOKUP(B7,Pobočky!$A$1:$C$45,2,FALSE)," ")</f>
        <v>Středozápad</v>
      </c>
      <c r="D7" s="116" t="s">
        <v>1068</v>
      </c>
      <c r="E7" t="s">
        <v>20</v>
      </c>
      <c r="F7" t="s">
        <v>130</v>
      </c>
      <c r="G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  <c r="I7">
        <v>6</v>
      </c>
      <c r="J7">
        <v>42</v>
      </c>
      <c r="K7" t="s">
        <v>1069</v>
      </c>
      <c r="L7" s="112">
        <v>0.6</v>
      </c>
    </row>
    <row r="8" spans="1:12" x14ac:dyDescent="0.35">
      <c r="A8" s="93">
        <f>IFERROR(VLOOKUP(B8,Pobočky!$A$1:$C$45,3,FALSE)," ")</f>
        <v>65</v>
      </c>
      <c r="B8" s="93" t="s">
        <v>56</v>
      </c>
      <c r="C8" s="93" t="str">
        <f>IFERROR(VLOOKUP(B8,Pobočky!$A$1:$C$45,2,FALSE)," ")</f>
        <v>Středozápad</v>
      </c>
      <c r="D8" s="116" t="s">
        <v>1068</v>
      </c>
      <c r="E8" t="s">
        <v>20</v>
      </c>
      <c r="F8" t="s">
        <v>130</v>
      </c>
      <c r="G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  <c r="I8">
        <v>1</v>
      </c>
      <c r="J8">
        <v>55</v>
      </c>
      <c r="K8" t="s">
        <v>1069</v>
      </c>
      <c r="L8" s="112">
        <v>0.6</v>
      </c>
    </row>
    <row r="9" spans="1:12" x14ac:dyDescent="0.35">
      <c r="A9" s="93">
        <f>IFERROR(VLOOKUP(B9,Pobočky!$A$1:$C$45,3,FALSE)," ")</f>
        <v>65</v>
      </c>
      <c r="B9" s="93" t="s">
        <v>56</v>
      </c>
      <c r="C9" s="93" t="str">
        <f>IFERROR(VLOOKUP(B9,Pobočky!$A$1:$C$45,2,FALSE)," ")</f>
        <v>Středozápad</v>
      </c>
      <c r="D9" s="116" t="s">
        <v>1070</v>
      </c>
      <c r="E9" t="s">
        <v>14</v>
      </c>
      <c r="F9" t="s">
        <v>130</v>
      </c>
      <c r="G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  <c r="I9">
        <v>4</v>
      </c>
      <c r="J9">
        <v>55</v>
      </c>
      <c r="K9" t="s">
        <v>133</v>
      </c>
      <c r="L9" s="112">
        <v>0.5</v>
      </c>
    </row>
    <row r="10" spans="1:12" x14ac:dyDescent="0.35">
      <c r="A10" s="93">
        <f>IFERROR(VLOOKUP(B10,Pobočky!$A$1:$C$45,3,FALSE)," ")</f>
        <v>65</v>
      </c>
      <c r="B10" s="93" t="s">
        <v>56</v>
      </c>
      <c r="C10" s="93" t="str">
        <f>IFERROR(VLOOKUP(B10,Pobočky!$A$1:$C$45,2,FALSE)," ")</f>
        <v>Středozápad</v>
      </c>
      <c r="D10" s="116" t="s">
        <v>1070</v>
      </c>
      <c r="E10" t="s">
        <v>28</v>
      </c>
      <c r="G1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  <c r="I10">
        <v>2</v>
      </c>
      <c r="J10">
        <v>73</v>
      </c>
      <c r="K10" t="s">
        <v>133</v>
      </c>
      <c r="L10" s="112">
        <v>0.5</v>
      </c>
    </row>
    <row r="11" spans="1:12" x14ac:dyDescent="0.35">
      <c r="A11" s="93">
        <f>IFERROR(VLOOKUP(B11,Pobočky!$A$1:$C$45,3,FALSE)," ")</f>
        <v>65</v>
      </c>
      <c r="B11" s="93" t="s">
        <v>56</v>
      </c>
      <c r="C11" s="93" t="str">
        <f>IFERROR(VLOOKUP(B11,Pobočky!$A$1:$C$45,2,FALSE)," ")</f>
        <v>Středozápad</v>
      </c>
      <c r="D11" s="115" t="s">
        <v>1071</v>
      </c>
      <c r="E11" t="s">
        <v>14</v>
      </c>
      <c r="F11" t="s">
        <v>130</v>
      </c>
      <c r="G1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  <c r="I11">
        <v>4</v>
      </c>
      <c r="J11">
        <v>73</v>
      </c>
      <c r="K11" t="s">
        <v>1072</v>
      </c>
      <c r="L11" s="112">
        <v>0.6</v>
      </c>
    </row>
    <row r="12" spans="1:12" x14ac:dyDescent="0.35">
      <c r="A12" s="93">
        <f>IFERROR(VLOOKUP(B12,Pobočky!$A$1:$C$45,3,FALSE)," ")</f>
        <v>65</v>
      </c>
      <c r="B12" s="93" t="s">
        <v>56</v>
      </c>
      <c r="C12" s="93" t="str">
        <f>IFERROR(VLOOKUP(B12,Pobočky!$A$1:$C$45,2,FALSE)," ")</f>
        <v>Středozápad</v>
      </c>
      <c r="D12" s="115" t="s">
        <v>1071</v>
      </c>
      <c r="E12" t="s">
        <v>14</v>
      </c>
      <c r="F12" t="s">
        <v>130</v>
      </c>
      <c r="G1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  <c r="I12">
        <v>11</v>
      </c>
      <c r="J12">
        <v>73</v>
      </c>
      <c r="K12" t="s">
        <v>34</v>
      </c>
      <c r="L12" s="112">
        <v>0.6</v>
      </c>
    </row>
    <row r="13" spans="1:12" x14ac:dyDescent="0.35">
      <c r="A13" s="93">
        <f>IFERROR(VLOOKUP(B13,Pobočky!$A$1:$C$45,3,FALSE)," ")</f>
        <v>65</v>
      </c>
      <c r="B13" s="93" t="s">
        <v>56</v>
      </c>
      <c r="C13" s="93" t="str">
        <f>IFERROR(VLOOKUP(B13,Pobočky!$A$1:$C$45,2,FALSE)," ")</f>
        <v>Středozápad</v>
      </c>
      <c r="D13" s="115" t="s">
        <v>1071</v>
      </c>
      <c r="E13" t="s">
        <v>14</v>
      </c>
      <c r="F13" t="s">
        <v>130</v>
      </c>
      <c r="G13">
        <f>ROUND(Tabulka57891011121314151617[[#This Row],[Kapacita - počet polic]]*Tabulka57891011121314151617[[#This Row],[Kapacita - rozměr polic]]*IFERROR(VLOOKUP(Tabulka57891011121314151617[[#This Row],[Označení]],OCHy[#All],2,FALSE),0.6),0)</f>
        <v>286</v>
      </c>
      <c r="H13">
        <v>7</v>
      </c>
      <c r="I13">
        <v>5</v>
      </c>
      <c r="J13">
        <v>73</v>
      </c>
      <c r="K13" t="s">
        <v>182</v>
      </c>
      <c r="L13" s="112">
        <v>0.6</v>
      </c>
    </row>
    <row r="14" spans="1:12" x14ac:dyDescent="0.35">
      <c r="A14" s="93">
        <f>IFERROR(VLOOKUP(B14,Pobočky!$A$1:$C$45,3,FALSE)," ")</f>
        <v>65</v>
      </c>
      <c r="B14" s="93" t="s">
        <v>56</v>
      </c>
      <c r="C14" s="93" t="str">
        <f>IFERROR(VLOOKUP(B14,Pobočky!$A$1:$C$45,2,FALSE)," ")</f>
        <v>Středozápad</v>
      </c>
      <c r="D14" s="115" t="s">
        <v>1071</v>
      </c>
      <c r="E14" t="s">
        <v>14</v>
      </c>
      <c r="F14" t="s">
        <v>130</v>
      </c>
      <c r="G14">
        <f>ROUND(Tabulka57891011121314151617[[#This Row],[Kapacita - počet polic]]*Tabulka57891011121314151617[[#This Row],[Kapacita - rozměr polic]]*IFERROR(VLOOKUP(Tabulka57891011121314151617[[#This Row],[Označení]],OCHy[#All],2,FALSE),0.6),0)</f>
        <v>654</v>
      </c>
      <c r="H14">
        <v>16</v>
      </c>
      <c r="I14">
        <v>16</v>
      </c>
      <c r="J14">
        <v>73</v>
      </c>
      <c r="K14" t="s">
        <v>184</v>
      </c>
      <c r="L14" s="112">
        <v>0.6</v>
      </c>
    </row>
    <row r="15" spans="1:12" x14ac:dyDescent="0.35">
      <c r="A15" s="93">
        <f>IFERROR(VLOOKUP(B15,Pobočky!$A$1:$C$45,3,FALSE)," ")</f>
        <v>65</v>
      </c>
      <c r="B15" s="93" t="s">
        <v>56</v>
      </c>
      <c r="C15" s="93" t="str">
        <f>IFERROR(VLOOKUP(B15,Pobočky!$A$1:$C$45,2,FALSE)," ")</f>
        <v>Středozápad</v>
      </c>
      <c r="D15" s="115" t="s">
        <v>1071</v>
      </c>
      <c r="E15" t="s">
        <v>14</v>
      </c>
      <c r="F15" t="s">
        <v>130</v>
      </c>
      <c r="G15">
        <f>ROUND(Tabulka57891011121314151617[[#This Row],[Kapacita - počet polic]]*Tabulka57891011121314151617[[#This Row],[Kapacita - rozměr polic]]*IFERROR(VLOOKUP(Tabulka57891011121314151617[[#This Row],[Označení]],OCHy[#All],2,FALSE),0.6),0)</f>
        <v>164</v>
      </c>
      <c r="H15">
        <v>4</v>
      </c>
      <c r="I15">
        <v>3</v>
      </c>
      <c r="J15">
        <v>73</v>
      </c>
      <c r="K15" t="s">
        <v>1042</v>
      </c>
      <c r="L15" s="112">
        <v>0.6</v>
      </c>
    </row>
    <row r="16" spans="1:12" x14ac:dyDescent="0.35">
      <c r="A16" s="93">
        <f>IFERROR(VLOOKUP(B16,Pobočky!$A$1:$C$45,3,FALSE)," ")</f>
        <v>65</v>
      </c>
      <c r="B16" s="93" t="s">
        <v>56</v>
      </c>
      <c r="C16" s="93" t="str">
        <f>IFERROR(VLOOKUP(B16,Pobočky!$A$1:$C$45,2,FALSE)," ")</f>
        <v>Středozápad</v>
      </c>
      <c r="D16" s="115" t="s">
        <v>1071</v>
      </c>
      <c r="E16" t="s">
        <v>14</v>
      </c>
      <c r="F16" t="s">
        <v>130</v>
      </c>
      <c r="G16">
        <f>ROUND(Tabulka57891011121314151617[[#This Row],[Kapacita - počet polic]]*Tabulka57891011121314151617[[#This Row],[Kapacita - rozměr polic]]*IFERROR(VLOOKUP(Tabulka57891011121314151617[[#This Row],[Označení]],OCHy[#All],2,FALSE),0.6),0)</f>
        <v>96</v>
      </c>
      <c r="H16">
        <v>2</v>
      </c>
      <c r="I16">
        <v>1.5</v>
      </c>
      <c r="J16">
        <v>86</v>
      </c>
      <c r="K16" t="s">
        <v>1043</v>
      </c>
      <c r="L16" s="112">
        <v>0.6</v>
      </c>
    </row>
    <row r="17" spans="1:12" x14ac:dyDescent="0.35">
      <c r="A17" s="93">
        <f>IFERROR(VLOOKUP(B17,Pobočky!$A$1:$C$45,3,FALSE)," ")</f>
        <v>65</v>
      </c>
      <c r="B17" s="93" t="s">
        <v>56</v>
      </c>
      <c r="C17" s="93" t="str">
        <f>IFERROR(VLOOKUP(B17,Pobočky!$A$1:$C$45,2,FALSE)," ")</f>
        <v>Středozápad</v>
      </c>
      <c r="D17" s="115" t="s">
        <v>1071</v>
      </c>
      <c r="E17" t="s">
        <v>14</v>
      </c>
      <c r="F17" t="s">
        <v>130</v>
      </c>
      <c r="G17">
        <f>ROUND(Tabulka57891011121314151617[[#This Row],[Kapacita - počet polic]]*Tabulka57891011121314151617[[#This Row],[Kapacita - rozměr polic]]*IFERROR(VLOOKUP(Tabulka57891011121314151617[[#This Row],[Označení]],OCHy[#All],2,FALSE),0.6),0)</f>
        <v>48</v>
      </c>
      <c r="H17">
        <v>1</v>
      </c>
      <c r="I17">
        <v>0.5</v>
      </c>
      <c r="J17">
        <v>86</v>
      </c>
      <c r="K17" t="s">
        <v>1073</v>
      </c>
      <c r="L17" s="112">
        <v>0.6</v>
      </c>
    </row>
    <row r="18" spans="1:12" x14ac:dyDescent="0.35">
      <c r="A18" s="93">
        <f>IFERROR(VLOOKUP(B18,Pobočky!$A$1:$C$45,3,FALSE)," ")</f>
        <v>65</v>
      </c>
      <c r="B18" s="93" t="s">
        <v>56</v>
      </c>
      <c r="C18" s="93" t="str">
        <f>IFERROR(VLOOKUP(B18,Pobočky!$A$1:$C$45,2,FALSE)," ")</f>
        <v>Středozápad</v>
      </c>
      <c r="D18" s="115" t="s">
        <v>1071</v>
      </c>
      <c r="E18" t="s">
        <v>14</v>
      </c>
      <c r="F18" t="s">
        <v>261</v>
      </c>
      <c r="G18">
        <f>ROUND(Tabulka57891011121314151617[[#This Row],[Kapacita - počet polic]]*Tabulka57891011121314151617[[#This Row],[Kapacita - rozměr polic]]*IFERROR(VLOOKUP(Tabulka57891011121314151617[[#This Row],[Označení]],OCHy[#All],2,FALSE),0.6),0)</f>
        <v>131</v>
      </c>
      <c r="H18">
        <v>3</v>
      </c>
      <c r="I18">
        <v>3</v>
      </c>
      <c r="J18">
        <v>73</v>
      </c>
      <c r="K18" t="s">
        <v>594</v>
      </c>
      <c r="L18" s="112">
        <v>0.6</v>
      </c>
    </row>
    <row r="19" spans="1:12" x14ac:dyDescent="0.35">
      <c r="A19" s="93">
        <f>IFERROR(VLOOKUP(B19,Pobočky!$A$1:$C$45,3,FALSE)," ")</f>
        <v>65</v>
      </c>
      <c r="B19" s="93" t="s">
        <v>56</v>
      </c>
      <c r="C19" s="93" t="str">
        <f>IFERROR(VLOOKUP(B19,Pobočky!$A$1:$C$45,2,FALSE)," ")</f>
        <v>Středozápad</v>
      </c>
      <c r="D19" s="115" t="s">
        <v>1071</v>
      </c>
      <c r="E19" t="s">
        <v>28</v>
      </c>
      <c r="F19" t="s">
        <v>140</v>
      </c>
      <c r="G19">
        <f>ROUND(Tabulka57891011121314151617[[#This Row],[Kapacita - počet polic]]*Tabulka57891011121314151617[[#This Row],[Kapacita - rozměr polic]]*IFERROR(VLOOKUP(Tabulka57891011121314151617[[#This Row],[Označení]],OCHy[#All],2,FALSE),0.6),0)</f>
        <v>107</v>
      </c>
      <c r="H19">
        <v>2</v>
      </c>
      <c r="I19">
        <v>3</v>
      </c>
      <c r="J19">
        <v>86</v>
      </c>
      <c r="L19" s="112">
        <v>0.6</v>
      </c>
    </row>
    <row r="20" spans="1:12" x14ac:dyDescent="0.35">
      <c r="A20" s="93">
        <f>IFERROR(VLOOKUP(B20,Pobočky!$A$1:$C$45,3,FALSE)," ")</f>
        <v>65</v>
      </c>
      <c r="B20" s="93" t="s">
        <v>56</v>
      </c>
      <c r="C20" s="93" t="str">
        <f>IFERROR(VLOOKUP(B20,Pobočky!$A$1:$C$45,2,FALSE)," ")</f>
        <v>Středozápad</v>
      </c>
      <c r="D20" s="115" t="s">
        <v>1071</v>
      </c>
      <c r="E20" t="s">
        <v>28</v>
      </c>
      <c r="F20" t="s">
        <v>143</v>
      </c>
      <c r="G20">
        <f>ROUND(Tabulka57891011121314151617[[#This Row],[Kapacita - počet polic]]*Tabulka57891011121314151617[[#This Row],[Kapacita - rozměr polic]]*IFERROR(VLOOKUP(Tabulka57891011121314151617[[#This Row],[Označení]],OCHy[#All],2,FALSE),0.6),0)</f>
        <v>125</v>
      </c>
      <c r="H20">
        <v>4.5</v>
      </c>
      <c r="I20">
        <v>4.5</v>
      </c>
      <c r="J20">
        <v>73</v>
      </c>
      <c r="L20" s="112">
        <v>0.6</v>
      </c>
    </row>
    <row r="21" spans="1:12" x14ac:dyDescent="0.35">
      <c r="A21" s="93">
        <f>IFERROR(VLOOKUP(B21,Pobočky!$A$1:$C$45,3,FALSE)," ")</f>
        <v>65</v>
      </c>
      <c r="B21" s="93" t="s">
        <v>56</v>
      </c>
      <c r="C21" s="93" t="str">
        <f>IFERROR(VLOOKUP(B21,Pobočky!$A$1:$C$45,2,FALSE)," ")</f>
        <v>Středozápad</v>
      </c>
      <c r="D21" s="115" t="s">
        <v>1071</v>
      </c>
      <c r="E21" t="s">
        <v>28</v>
      </c>
      <c r="F21" t="s">
        <v>146</v>
      </c>
      <c r="G21">
        <f>ROUND(Tabulka57891011121314151617[[#This Row],[Kapacita - počet polic]]*Tabulka57891011121314151617[[#This Row],[Kapacita - rozměr polic]]*IFERROR(VLOOKUP(Tabulka57891011121314151617[[#This Row],[Označení]],OCHy[#All],2,FALSE),0.6),0)</f>
        <v>40</v>
      </c>
      <c r="H21">
        <v>1</v>
      </c>
      <c r="I21">
        <v>1</v>
      </c>
      <c r="J21">
        <v>73</v>
      </c>
      <c r="L21" s="112">
        <v>0.6</v>
      </c>
    </row>
    <row r="22" spans="1:12" x14ac:dyDescent="0.35">
      <c r="A22" s="93">
        <f>IFERROR(VLOOKUP(B22,Pobočky!$A$1:$C$45,3,FALSE)," ")</f>
        <v>65</v>
      </c>
      <c r="B22" s="93" t="s">
        <v>56</v>
      </c>
      <c r="C22" s="93" t="str">
        <f>IFERROR(VLOOKUP(B22,Pobočky!$A$1:$C$45,2,FALSE)," ")</f>
        <v>Středozápad</v>
      </c>
      <c r="D22" s="115" t="s">
        <v>1071</v>
      </c>
      <c r="E22" t="s">
        <v>28</v>
      </c>
      <c r="F22" t="s">
        <v>149</v>
      </c>
      <c r="G2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  <c r="I22">
        <v>0.5</v>
      </c>
      <c r="J22">
        <v>73</v>
      </c>
      <c r="K22" t="s">
        <v>234</v>
      </c>
      <c r="L22" s="112">
        <v>0.6</v>
      </c>
    </row>
    <row r="23" spans="1:12" x14ac:dyDescent="0.35">
      <c r="A23" s="93">
        <f>IFERROR(VLOOKUP(B23,Pobočky!$A$1:$C$45,3,FALSE)," ")</f>
        <v>65</v>
      </c>
      <c r="B23" s="93" t="s">
        <v>56</v>
      </c>
      <c r="C23" s="93" t="str">
        <f>IFERROR(VLOOKUP(B23,Pobočky!$A$1:$C$45,2,FALSE)," ")</f>
        <v>Středozápad</v>
      </c>
      <c r="D23" s="115" t="s">
        <v>1071</v>
      </c>
      <c r="E23" t="s">
        <v>28</v>
      </c>
      <c r="F23" t="s">
        <v>155</v>
      </c>
      <c r="G23">
        <f>ROUND(Tabulka57891011121314151617[[#This Row],[Kapacita - počet polic]]*Tabulka57891011121314151617[[#This Row],[Kapacita - rozměr polic]]*IFERROR(VLOOKUP(Tabulka57891011121314151617[[#This Row],[Označení]],OCHy[#All],2,FALSE),0.6),0)</f>
        <v>298</v>
      </c>
      <c r="H23">
        <v>8</v>
      </c>
      <c r="I23">
        <v>8</v>
      </c>
      <c r="J23">
        <v>73</v>
      </c>
      <c r="L23" s="112">
        <v>0.6</v>
      </c>
    </row>
    <row r="24" spans="1:12" x14ac:dyDescent="0.35">
      <c r="A24" s="93">
        <f>IFERROR(VLOOKUP(B24,Pobočky!$A$1:$C$45,3,FALSE)," ")</f>
        <v>65</v>
      </c>
      <c r="B24" s="93" t="s">
        <v>56</v>
      </c>
      <c r="C24" s="93" t="str">
        <f>IFERROR(VLOOKUP(B24,Pobočky!$A$1:$C$45,2,FALSE)," ")</f>
        <v>Středozápad</v>
      </c>
      <c r="D24" s="115" t="s">
        <v>1071</v>
      </c>
      <c r="E24" t="s">
        <v>28</v>
      </c>
      <c r="F24" t="s">
        <v>158</v>
      </c>
      <c r="G24">
        <f>ROUND(Tabulka57891011121314151617[[#This Row],[Kapacita - počet polic]]*Tabulka57891011121314151617[[#This Row],[Kapacita - rozměr polic]]*IFERROR(VLOOKUP(Tabulka57891011121314151617[[#This Row],[Označení]],OCHy[#All],2,FALSE),0.6),0)</f>
        <v>69</v>
      </c>
      <c r="H24">
        <v>2</v>
      </c>
      <c r="I24">
        <v>1.5</v>
      </c>
      <c r="J24">
        <v>73</v>
      </c>
      <c r="L24" s="112">
        <v>0.6</v>
      </c>
    </row>
    <row r="25" spans="1:12" x14ac:dyDescent="0.35">
      <c r="A25" s="105">
        <f>IFERROR(VLOOKUP(B25,Pobočky!$A$1:$C$45,3,FALSE)," ")</f>
        <v>65</v>
      </c>
      <c r="B25" s="93" t="s">
        <v>56</v>
      </c>
      <c r="C25" s="105" t="str">
        <f>IFERROR(VLOOKUP(B25,Pobočky!$A$1:$C$45,2,FALSE)," ")</f>
        <v>Středozápad</v>
      </c>
      <c r="D25" s="115" t="s">
        <v>1071</v>
      </c>
      <c r="E25" t="s">
        <v>28</v>
      </c>
      <c r="F25" t="s">
        <v>160</v>
      </c>
      <c r="G25">
        <f>ROUND(Tabulka57891011121314151617[[#This Row],[Kapacita - počet polic]]*Tabulka57891011121314151617[[#This Row],[Kapacita - rozměr polic]]*IFERROR(VLOOKUP(Tabulka57891011121314151617[[#This Row],[Označení]],OCHy[#All],2,FALSE),0.6),0)</f>
        <v>43</v>
      </c>
      <c r="H25">
        <v>1</v>
      </c>
      <c r="I25">
        <v>1</v>
      </c>
      <c r="J25">
        <v>73</v>
      </c>
      <c r="L25" s="112">
        <v>0.6</v>
      </c>
    </row>
    <row r="26" spans="1:12" x14ac:dyDescent="0.35">
      <c r="A26" s="93">
        <f>IFERROR(VLOOKUP(B26,Pobočky!$A$1:$C$45,3,FALSE)," ")</f>
        <v>65</v>
      </c>
      <c r="B26" s="93" t="s">
        <v>56</v>
      </c>
      <c r="C26" s="93" t="str">
        <f>IFERROR(VLOOKUP(B26,Pobočky!$A$1:$C$45,2,FALSE)," ")</f>
        <v>Středozápad</v>
      </c>
      <c r="D26" s="115" t="s">
        <v>1071</v>
      </c>
      <c r="E26" t="s">
        <v>28</v>
      </c>
      <c r="F26" t="s">
        <v>166</v>
      </c>
      <c r="G26">
        <f>ROUND(Tabulka57891011121314151617[[#This Row],[Kapacita - počet polic]]*Tabulka57891011121314151617[[#This Row],[Kapacita - rozměr polic]]*IFERROR(VLOOKUP(Tabulka57891011121314151617[[#This Row],[Označení]],OCHy[#All],2,FALSE),0.6),0)</f>
        <v>20</v>
      </c>
      <c r="H26">
        <v>0.5</v>
      </c>
      <c r="I26">
        <v>1</v>
      </c>
      <c r="J26">
        <v>73</v>
      </c>
      <c r="L26" s="112">
        <v>0.6</v>
      </c>
    </row>
    <row r="27" spans="1:12" x14ac:dyDescent="0.35">
      <c r="A27" s="93">
        <f>IFERROR(VLOOKUP(B27,Pobočky!$A$1:$C$45,3,FALSE)," ")</f>
        <v>65</v>
      </c>
      <c r="B27" s="93" t="s">
        <v>56</v>
      </c>
      <c r="C27" s="93" t="str">
        <f>IFERROR(VLOOKUP(B27,Pobočky!$A$1:$C$45,2,FALSE)," ")</f>
        <v>Středozápad</v>
      </c>
      <c r="D27" s="115" t="s">
        <v>1071</v>
      </c>
      <c r="E27" t="s">
        <v>28</v>
      </c>
      <c r="F27" t="s">
        <v>167</v>
      </c>
      <c r="G27">
        <f>ROUND(Tabulka57891011121314151617[[#This Row],[Kapacita - počet polic]]*Tabulka57891011121314151617[[#This Row],[Kapacita - rozměr polic]]*IFERROR(VLOOKUP(Tabulka57891011121314151617[[#This Row],[Označení]],OCHy[#All],2,FALSE),0.6),0)</f>
        <v>37</v>
      </c>
      <c r="H27">
        <v>1</v>
      </c>
      <c r="I27">
        <v>1</v>
      </c>
      <c r="J27">
        <v>73</v>
      </c>
      <c r="L27" s="112">
        <v>0.6</v>
      </c>
    </row>
    <row r="28" spans="1:12" x14ac:dyDescent="0.35">
      <c r="A28" s="93">
        <f>IFERROR(VLOOKUP(B28,Pobočky!$A$1:$C$45,3,FALSE)," ")</f>
        <v>65</v>
      </c>
      <c r="B28" s="93" t="s">
        <v>56</v>
      </c>
      <c r="C28" s="93" t="str">
        <f>IFERROR(VLOOKUP(B28,Pobočky!$A$1:$C$45,2,FALSE)," ")</f>
        <v>Středozápad</v>
      </c>
      <c r="D28" s="115" t="s">
        <v>1071</v>
      </c>
      <c r="E28" t="s">
        <v>28</v>
      </c>
      <c r="F28" t="s">
        <v>169</v>
      </c>
      <c r="G28">
        <f>ROUND(Tabulka57891011121314151617[[#This Row],[Kapacita - počet polic]]*Tabulka57891011121314151617[[#This Row],[Kapacita - rozměr polic]]*IFERROR(VLOOKUP(Tabulka57891011121314151617[[#This Row],[Označení]],OCHy[#All],2,FALSE),0.6),0)</f>
        <v>37</v>
      </c>
      <c r="H28">
        <v>1.1000000000000001</v>
      </c>
      <c r="I28">
        <v>1.5</v>
      </c>
      <c r="J28">
        <v>73</v>
      </c>
      <c r="L28" s="112">
        <v>0.6</v>
      </c>
    </row>
    <row r="29" spans="1:12" x14ac:dyDescent="0.35">
      <c r="A29" s="93">
        <f>IFERROR(VLOOKUP(B29,Pobočky!$A$1:$C$45,3,FALSE)," ")</f>
        <v>65</v>
      </c>
      <c r="B29" s="93" t="s">
        <v>56</v>
      </c>
      <c r="C29" s="93" t="str">
        <f>IFERROR(VLOOKUP(B29,Pobočky!$A$1:$C$45,2,FALSE)," ")</f>
        <v>Středozápad</v>
      </c>
      <c r="D29" s="115" t="s">
        <v>1071</v>
      </c>
      <c r="E29" t="s">
        <v>28</v>
      </c>
      <c r="F29" t="s">
        <v>170</v>
      </c>
      <c r="G29">
        <f>ROUND(Tabulka57891011121314151617[[#This Row],[Kapacita - počet polic]]*Tabulka57891011121314151617[[#This Row],[Kapacita - rozměr polic]]*IFERROR(VLOOKUP(Tabulka57891011121314151617[[#This Row],[Označení]],OCHy[#All],2,FALSE),0.6),0)</f>
        <v>43</v>
      </c>
      <c r="H29">
        <v>1</v>
      </c>
      <c r="I29">
        <v>1</v>
      </c>
      <c r="J29">
        <v>73</v>
      </c>
      <c r="L29" s="112">
        <v>0.6</v>
      </c>
    </row>
    <row r="30" spans="1:12" x14ac:dyDescent="0.35">
      <c r="A30" s="93">
        <f>IFERROR(VLOOKUP(B30,Pobočky!$A$1:$C$45,3,FALSE)," ")</f>
        <v>65</v>
      </c>
      <c r="B30" s="93" t="s">
        <v>56</v>
      </c>
      <c r="C30" s="93" t="str">
        <f>IFERROR(VLOOKUP(B30,Pobočky!$A$1:$C$45,2,FALSE)," ")</f>
        <v>Středozápad</v>
      </c>
      <c r="D30" s="115" t="s">
        <v>1071</v>
      </c>
      <c r="E30" t="s">
        <v>28</v>
      </c>
      <c r="F30" t="s">
        <v>171</v>
      </c>
      <c r="G30">
        <f>ROUND(Tabulka57891011121314151617[[#This Row],[Kapacita - počet polic]]*Tabulka57891011121314151617[[#This Row],[Kapacita - rozměr polic]]*IFERROR(VLOOKUP(Tabulka57891011121314151617[[#This Row],[Označení]],OCHy[#All],2,FALSE),0.6),0)</f>
        <v>12</v>
      </c>
      <c r="H30">
        <v>1</v>
      </c>
      <c r="I30">
        <v>1</v>
      </c>
      <c r="J30">
        <v>73</v>
      </c>
      <c r="L30" s="112">
        <v>0.6</v>
      </c>
    </row>
    <row r="31" spans="1:12" x14ac:dyDescent="0.35">
      <c r="A31" s="93">
        <f>IFERROR(VLOOKUP(B31,Pobočky!$A$1:$C$45,3,FALSE)," ")</f>
        <v>65</v>
      </c>
      <c r="B31" s="93" t="s">
        <v>56</v>
      </c>
      <c r="C31" s="93" t="str">
        <f>IFERROR(VLOOKUP(B31,Pobočky!$A$1:$C$45,2,FALSE)," ")</f>
        <v>Středozápad</v>
      </c>
      <c r="D31" s="115" t="s">
        <v>1071</v>
      </c>
      <c r="E31" t="s">
        <v>28</v>
      </c>
      <c r="F31" t="s">
        <v>172</v>
      </c>
      <c r="G31">
        <f>ROUND(Tabulka57891011121314151617[[#This Row],[Kapacita - počet polic]]*Tabulka57891011121314151617[[#This Row],[Kapacita - rozměr polic]]*IFERROR(VLOOKUP(Tabulka57891011121314151617[[#This Row],[Označení]],OCHy[#All],2,FALSE),0.6),0)</f>
        <v>50</v>
      </c>
      <c r="H31">
        <v>1.5</v>
      </c>
      <c r="I31">
        <v>1.5</v>
      </c>
      <c r="J31">
        <v>73</v>
      </c>
      <c r="L31" s="112">
        <v>0.6</v>
      </c>
    </row>
    <row r="32" spans="1:12" x14ac:dyDescent="0.35">
      <c r="A32" s="93">
        <f>IFERROR(VLOOKUP(B32,Pobočky!$A$1:$C$45,3,FALSE)," ")</f>
        <v>65</v>
      </c>
      <c r="B32" s="93" t="s">
        <v>56</v>
      </c>
      <c r="C32" s="93" t="str">
        <f>IFERROR(VLOOKUP(B32,Pobočky!$A$1:$C$45,2,FALSE)," ")</f>
        <v>Středozápad</v>
      </c>
      <c r="D32" s="115" t="s">
        <v>1071</v>
      </c>
      <c r="E32" t="s">
        <v>28</v>
      </c>
      <c r="F32" t="s">
        <v>174</v>
      </c>
      <c r="G32">
        <f>ROUND(Tabulka57891011121314151617[[#This Row],[Kapacita - počet polic]]*Tabulka57891011121314151617[[#This Row],[Kapacita - rozměr polic]]*IFERROR(VLOOKUP(Tabulka57891011121314151617[[#This Row],[Označení]],OCHy[#All],2,FALSE),0.6),0)</f>
        <v>14</v>
      </c>
      <c r="H32">
        <v>0.5</v>
      </c>
      <c r="I32">
        <v>0.5</v>
      </c>
      <c r="J32">
        <v>73</v>
      </c>
      <c r="L32" s="112">
        <v>0.6</v>
      </c>
    </row>
    <row r="33" spans="1:12" x14ac:dyDescent="0.35">
      <c r="A33" s="93">
        <f>IFERROR(VLOOKUP(B33,Pobočky!$A$1:$C$45,3,FALSE)," ")</f>
        <v>65</v>
      </c>
      <c r="B33" s="93" t="s">
        <v>56</v>
      </c>
      <c r="C33" s="93" t="str">
        <f>IFERROR(VLOOKUP(B33,Pobočky!$A$1:$C$45,2,FALSE)," ")</f>
        <v>Středozápad</v>
      </c>
      <c r="D33" s="115" t="s">
        <v>1071</v>
      </c>
      <c r="E33" t="s">
        <v>28</v>
      </c>
      <c r="F33" t="s">
        <v>175</v>
      </c>
      <c r="G33">
        <f>ROUND(Tabulka57891011121314151617[[#This Row],[Kapacita - počet polic]]*Tabulka57891011121314151617[[#This Row],[Kapacita - rozměr polic]]*IFERROR(VLOOKUP(Tabulka57891011121314151617[[#This Row],[Označení]],OCHy[#All],2,FALSE),0.6),0)</f>
        <v>41</v>
      </c>
      <c r="H33">
        <v>1</v>
      </c>
      <c r="I33">
        <v>1</v>
      </c>
      <c r="J33">
        <v>73</v>
      </c>
      <c r="L33" s="112">
        <v>0.6</v>
      </c>
    </row>
    <row r="34" spans="1:12" x14ac:dyDescent="0.35">
      <c r="A34" s="93">
        <f>IFERROR(VLOOKUP(B34,Pobočky!$A$1:$C$45,3,FALSE)," ")</f>
        <v>65</v>
      </c>
      <c r="B34" s="93" t="s">
        <v>56</v>
      </c>
      <c r="C34" s="93" t="str">
        <f>IFERROR(VLOOKUP(B34,Pobočky!$A$1:$C$45,2,FALSE)," ")</f>
        <v>Středozápad</v>
      </c>
      <c r="D34" s="115" t="s">
        <v>1071</v>
      </c>
      <c r="E34" t="s">
        <v>28</v>
      </c>
      <c r="F34" t="s">
        <v>176</v>
      </c>
      <c r="G34">
        <f>ROUND(Tabulka57891011121314151617[[#This Row],[Kapacita - počet polic]]*Tabulka57891011121314151617[[#This Row],[Kapacita - rozměr polic]]*IFERROR(VLOOKUP(Tabulka57891011121314151617[[#This Row],[Označení]],OCHy[#All],2,FALSE),0.6),0)</f>
        <v>49</v>
      </c>
      <c r="H34">
        <v>1</v>
      </c>
      <c r="I34">
        <v>1</v>
      </c>
      <c r="J34">
        <v>73</v>
      </c>
      <c r="L34" s="112">
        <v>0.6</v>
      </c>
    </row>
    <row r="35" spans="1:12" x14ac:dyDescent="0.35">
      <c r="A35" s="93">
        <f>IFERROR(VLOOKUP(B35,Pobočky!$A$1:$C$45,3,FALSE)," ")</f>
        <v>65</v>
      </c>
      <c r="B35" s="93" t="s">
        <v>56</v>
      </c>
      <c r="C35" s="93" t="str">
        <f>IFERROR(VLOOKUP(B35,Pobočky!$A$1:$C$45,2,FALSE)," ")</f>
        <v>Středozápad</v>
      </c>
      <c r="D35" s="115" t="s">
        <v>1074</v>
      </c>
      <c r="G3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  <c r="I35">
        <v>3</v>
      </c>
      <c r="J35">
        <v>73</v>
      </c>
      <c r="K35" t="s">
        <v>1069</v>
      </c>
      <c r="L35" s="112">
        <v>0.7</v>
      </c>
    </row>
    <row r="36" spans="1:12" x14ac:dyDescent="0.35">
      <c r="A36" s="93">
        <f>IFERROR(VLOOKUP(B36,Pobočky!$A$1:$C$45,3,FALSE)," ")</f>
        <v>65</v>
      </c>
      <c r="B36" s="93" t="s">
        <v>56</v>
      </c>
      <c r="C36" s="93" t="str">
        <f>IFERROR(VLOOKUP(B36,Pobočky!$A$1:$C$45,2,FALSE)," ")</f>
        <v>Středozápad</v>
      </c>
      <c r="D36" s="115" t="s">
        <v>1075</v>
      </c>
      <c r="E36" t="s">
        <v>22</v>
      </c>
      <c r="F36" t="s">
        <v>155</v>
      </c>
      <c r="G36">
        <f>ROUND(Tabulka57891011121314151617[[#This Row],[Kapacita - počet polic]]*Tabulka57891011121314151617[[#This Row],[Kapacita - rozměr polic]]*IFERROR(VLOOKUP(Tabulka57891011121314151617[[#This Row],[Označení]],OCHy[#All],2,FALSE),0.6),0)</f>
        <v>223</v>
      </c>
      <c r="H36">
        <v>6</v>
      </c>
      <c r="I36">
        <v>6</v>
      </c>
      <c r="J36">
        <v>73</v>
      </c>
      <c r="L36" s="112">
        <v>0.7</v>
      </c>
    </row>
    <row r="37" spans="1:12" x14ac:dyDescent="0.35">
      <c r="A37" s="93">
        <f>IFERROR(VLOOKUP(B37,Pobočky!$A$1:$C$45,3,FALSE)," ")</f>
        <v>65</v>
      </c>
      <c r="B37" s="93" t="s">
        <v>56</v>
      </c>
      <c r="C37" s="93" t="str">
        <f>IFERROR(VLOOKUP(B37,Pobočky!$A$1:$C$45,2,FALSE)," ")</f>
        <v>Středozápad</v>
      </c>
      <c r="D37" s="115" t="s">
        <v>1075</v>
      </c>
      <c r="E37" t="s">
        <v>22</v>
      </c>
      <c r="F37" t="s">
        <v>155</v>
      </c>
      <c r="G37">
        <f>ROUND(Tabulka57891011121314151617[[#This Row],[Kapacita - počet polic]]*Tabulka57891011121314151617[[#This Row],[Kapacita - rozměr polic]]*IFERROR(VLOOKUP(Tabulka57891011121314151617[[#This Row],[Označení]],OCHy[#All],2,FALSE),0.6),0)</f>
        <v>171</v>
      </c>
      <c r="H37">
        <v>5</v>
      </c>
      <c r="I37">
        <v>4</v>
      </c>
      <c r="J37">
        <v>67</v>
      </c>
      <c r="L37" s="112">
        <v>0.7</v>
      </c>
    </row>
    <row r="38" spans="1:12" x14ac:dyDescent="0.35">
      <c r="A38" s="93">
        <f>IFERROR(VLOOKUP(B38,Pobočky!$A$1:$C$45,3,FALSE)," ")</f>
        <v>65</v>
      </c>
      <c r="B38" s="93" t="s">
        <v>56</v>
      </c>
      <c r="C38" s="93" t="str">
        <f>IFERROR(VLOOKUP(B38,Pobočky!$A$1:$C$45,2,FALSE)," ")</f>
        <v>Středozápad</v>
      </c>
      <c r="D38" s="115" t="s">
        <v>1075</v>
      </c>
      <c r="E38" t="s">
        <v>22</v>
      </c>
      <c r="F38" t="s">
        <v>175</v>
      </c>
      <c r="G38">
        <f>ROUND(Tabulka57891011121314151617[[#This Row],[Kapacita - počet polic]]*Tabulka57891011121314151617[[#This Row],[Kapacita - rozměr polic]]*IFERROR(VLOOKUP(Tabulka57891011121314151617[[#This Row],[Označení]],OCHy[#All],2,FALSE),0.6),0)</f>
        <v>123</v>
      </c>
      <c r="H38">
        <v>3</v>
      </c>
      <c r="I38">
        <v>2</v>
      </c>
      <c r="J38">
        <v>73</v>
      </c>
      <c r="L38" s="112">
        <v>0.7</v>
      </c>
    </row>
    <row r="39" spans="1:12" x14ac:dyDescent="0.35">
      <c r="A39" s="93">
        <f>IFERROR(VLOOKUP(B39,Pobočky!$A$1:$C$45,3,FALSE)," ")</f>
        <v>65</v>
      </c>
      <c r="B39" s="93" t="s">
        <v>56</v>
      </c>
      <c r="C39" s="93" t="str">
        <f>IFERROR(VLOOKUP(B39,Pobočky!$A$1:$C$45,2,FALSE)," ")</f>
        <v>Středozápad</v>
      </c>
      <c r="D39" s="115" t="s">
        <v>1075</v>
      </c>
      <c r="E39" t="s">
        <v>22</v>
      </c>
      <c r="F39" t="s">
        <v>175</v>
      </c>
      <c r="G39">
        <f>ROUND(Tabulka57891011121314151617[[#This Row],[Kapacita - počet polic]]*Tabulka57891011121314151617[[#This Row],[Kapacita - rozměr polic]]*IFERROR(VLOOKUP(Tabulka57891011121314151617[[#This Row],[Označení]],OCHy[#All],2,FALSE),0.6),0)</f>
        <v>38</v>
      </c>
      <c r="H39">
        <v>1</v>
      </c>
      <c r="I39">
        <v>2</v>
      </c>
      <c r="J39">
        <v>67</v>
      </c>
      <c r="L39" s="112">
        <v>0.7</v>
      </c>
    </row>
    <row r="40" spans="1:12" x14ac:dyDescent="0.35">
      <c r="A40" s="93">
        <f>IFERROR(VLOOKUP(B40,Pobočky!$A$1:$C$45,3,FALSE)," ")</f>
        <v>65</v>
      </c>
      <c r="B40" s="93" t="s">
        <v>56</v>
      </c>
      <c r="C40" s="93" t="str">
        <f>IFERROR(VLOOKUP(B40,Pobočky!$A$1:$C$45,2,FALSE)," ")</f>
        <v>Středozápad</v>
      </c>
      <c r="D40" s="115" t="s">
        <v>1075</v>
      </c>
      <c r="E40" t="s">
        <v>22</v>
      </c>
      <c r="F40" t="s">
        <v>176</v>
      </c>
      <c r="G40">
        <f>ROUND(Tabulka57891011121314151617[[#This Row],[Kapacita - počet polic]]*Tabulka57891011121314151617[[#This Row],[Kapacita - rozměr polic]]*IFERROR(VLOOKUP(Tabulka57891011121314151617[[#This Row],[Označení]],OCHy[#All],2,FALSE),0.6),0)</f>
        <v>196</v>
      </c>
      <c r="H40">
        <v>4</v>
      </c>
      <c r="I40">
        <v>4</v>
      </c>
      <c r="J40">
        <v>73</v>
      </c>
      <c r="L40" s="112">
        <v>0.7</v>
      </c>
    </row>
    <row r="41" spans="1:12" x14ac:dyDescent="0.35">
      <c r="A41" s="93">
        <f>IFERROR(VLOOKUP(B41,Pobočky!$A$1:$C$45,3,FALSE)," ")</f>
        <v>65</v>
      </c>
      <c r="B41" s="93" t="s">
        <v>56</v>
      </c>
      <c r="C41" s="93" t="str">
        <f>IFERROR(VLOOKUP(B41,Pobočky!$A$1:$C$45,2,FALSE)," ")</f>
        <v>Středozápad</v>
      </c>
      <c r="D41" s="115" t="s">
        <v>1075</v>
      </c>
      <c r="E41" t="s">
        <v>20</v>
      </c>
      <c r="F41" t="s">
        <v>97</v>
      </c>
      <c r="G41">
        <f>ROUND(Tabulka57891011121314151617[[#This Row],[Kapacita - počet polic]]*Tabulka57891011121314151617[[#This Row],[Kapacita - rozměr polic]]*IFERROR(VLOOKUP(Tabulka57891011121314151617[[#This Row],[Označení]],OCHy[#All],2,FALSE),0.6),0)</f>
        <v>13</v>
      </c>
      <c r="H41">
        <v>0.5</v>
      </c>
      <c r="I41">
        <v>0.5</v>
      </c>
      <c r="J41">
        <v>73</v>
      </c>
      <c r="K41" t="s">
        <v>224</v>
      </c>
      <c r="L41" s="112">
        <v>0.7</v>
      </c>
    </row>
    <row r="42" spans="1:12" x14ac:dyDescent="0.35">
      <c r="A42" s="93">
        <f>IFERROR(VLOOKUP(B42,Pobočky!$A$1:$C$45,3,FALSE)," ")</f>
        <v>65</v>
      </c>
      <c r="B42" s="93" t="s">
        <v>56</v>
      </c>
      <c r="C42" s="93" t="str">
        <f>IFERROR(VLOOKUP(B42,Pobočky!$A$1:$C$45,2,FALSE)," ")</f>
        <v>Středozápad</v>
      </c>
      <c r="D42" s="115" t="s">
        <v>1075</v>
      </c>
      <c r="E42" t="s">
        <v>20</v>
      </c>
      <c r="F42" t="s">
        <v>97</v>
      </c>
      <c r="G42">
        <f>ROUND(Tabulka57891011121314151617[[#This Row],[Kapacita - počet polic]]*Tabulka57891011121314151617[[#This Row],[Kapacita - rozměr polic]]*IFERROR(VLOOKUP(Tabulka57891011121314151617[[#This Row],[Označení]],OCHy[#All],2,FALSE),0.6),0)</f>
        <v>13</v>
      </c>
      <c r="H42">
        <v>0.5</v>
      </c>
      <c r="I42">
        <v>0.5</v>
      </c>
      <c r="J42">
        <v>73</v>
      </c>
      <c r="K42" t="s">
        <v>225</v>
      </c>
      <c r="L42" s="112">
        <v>0.7</v>
      </c>
    </row>
    <row r="43" spans="1:12" x14ac:dyDescent="0.35">
      <c r="A43" s="93">
        <f>IFERROR(VLOOKUP(B43,Pobočky!$A$1:$C$45,3,FALSE)," ")</f>
        <v>65</v>
      </c>
      <c r="B43" s="93" t="s">
        <v>56</v>
      </c>
      <c r="C43" s="93" t="str">
        <f>IFERROR(VLOOKUP(B43,Pobočky!$A$1:$C$45,2,FALSE)," ")</f>
        <v>Středozápad</v>
      </c>
      <c r="D43" s="115" t="s">
        <v>1075</v>
      </c>
      <c r="E43" t="s">
        <v>20</v>
      </c>
      <c r="F43" t="s">
        <v>97</v>
      </c>
      <c r="G43">
        <f>ROUND(Tabulka57891011121314151617[[#This Row],[Kapacita - počet polic]]*Tabulka57891011121314151617[[#This Row],[Kapacita - rozměr polic]]*IFERROR(VLOOKUP(Tabulka57891011121314151617[[#This Row],[Označení]],OCHy[#All],2,FALSE),0.6),0)</f>
        <v>26</v>
      </c>
      <c r="H43">
        <v>1</v>
      </c>
      <c r="I43">
        <v>1</v>
      </c>
      <c r="J43">
        <v>73</v>
      </c>
      <c r="K43" t="s">
        <v>226</v>
      </c>
      <c r="L43" s="112">
        <v>0.7</v>
      </c>
    </row>
    <row r="44" spans="1:12" x14ac:dyDescent="0.35">
      <c r="A44" s="93">
        <f>IFERROR(VLOOKUP(B44,Pobočky!$A$1:$C$45,3,FALSE)," ")</f>
        <v>65</v>
      </c>
      <c r="B44" s="93" t="s">
        <v>56</v>
      </c>
      <c r="C44" s="93" t="str">
        <f>IFERROR(VLOOKUP(B44,Pobočky!$A$1:$C$45,2,FALSE)," ")</f>
        <v>Středozápad</v>
      </c>
      <c r="D44" s="115" t="s">
        <v>1075</v>
      </c>
      <c r="E44" t="s">
        <v>20</v>
      </c>
      <c r="F44" t="s">
        <v>97</v>
      </c>
      <c r="G44">
        <f>ROUND(Tabulka57891011121314151617[[#This Row],[Kapacita - počet polic]]*Tabulka57891011121314151617[[#This Row],[Kapacita - rozměr polic]]*IFERROR(VLOOKUP(Tabulka57891011121314151617[[#This Row],[Označení]],OCHy[#All],2,FALSE),0.6),0)</f>
        <v>158</v>
      </c>
      <c r="H44">
        <v>6</v>
      </c>
      <c r="I44">
        <v>7</v>
      </c>
      <c r="J44">
        <v>73</v>
      </c>
      <c r="K44" t="s">
        <v>227</v>
      </c>
      <c r="L44" s="112">
        <v>0.7</v>
      </c>
    </row>
    <row r="45" spans="1:12" x14ac:dyDescent="0.35">
      <c r="A45" s="93">
        <f>IFERROR(VLOOKUP(B45,Pobočky!$A$1:$C$45,3,FALSE)," ")</f>
        <v>65</v>
      </c>
      <c r="B45" s="93" t="s">
        <v>56</v>
      </c>
      <c r="C45" s="93" t="str">
        <f>IFERROR(VLOOKUP(B45,Pobočky!$A$1:$C$45,2,FALSE)," ")</f>
        <v>Středozápad</v>
      </c>
      <c r="D45" s="115" t="s">
        <v>1075</v>
      </c>
      <c r="E45" t="s">
        <v>20</v>
      </c>
      <c r="F45" t="s">
        <v>97</v>
      </c>
      <c r="G45">
        <f>ROUND(Tabulka57891011121314151617[[#This Row],[Kapacita - počet polic]]*Tabulka57891011121314151617[[#This Row],[Kapacita - rozměr polic]]*IFERROR(VLOOKUP(Tabulka57891011121314151617[[#This Row],[Označení]],OCHy[#All],2,FALSE),0.6),0)</f>
        <v>26</v>
      </c>
      <c r="H45">
        <v>1</v>
      </c>
      <c r="I45">
        <v>1.5</v>
      </c>
      <c r="J45">
        <v>73</v>
      </c>
      <c r="K45" t="s">
        <v>227</v>
      </c>
      <c r="L45" s="112">
        <v>0.7</v>
      </c>
    </row>
    <row r="46" spans="1:12" x14ac:dyDescent="0.35">
      <c r="A46" s="93">
        <f>IFERROR(VLOOKUP(B46,Pobočky!$A$1:$C$45,3,FALSE)," ")</f>
        <v>65</v>
      </c>
      <c r="B46" s="93" t="s">
        <v>56</v>
      </c>
      <c r="C46" s="93" t="str">
        <f>IFERROR(VLOOKUP(B46,Pobočky!$A$1:$C$45,2,FALSE)," ")</f>
        <v>Středozápad</v>
      </c>
      <c r="D46" s="115" t="s">
        <v>1075</v>
      </c>
      <c r="E46" t="s">
        <v>20</v>
      </c>
      <c r="F46" t="s">
        <v>97</v>
      </c>
      <c r="G46">
        <f>ROUND(Tabulka57891011121314151617[[#This Row],[Kapacita - počet polic]]*Tabulka57891011121314151617[[#This Row],[Kapacita - rozměr polic]]*IFERROR(VLOOKUP(Tabulka57891011121314151617[[#This Row],[Označení]],OCHy[#All],2,FALSE),0.6),0)</f>
        <v>26</v>
      </c>
      <c r="H46">
        <v>1</v>
      </c>
      <c r="I46">
        <v>1.5</v>
      </c>
      <c r="J46">
        <v>73</v>
      </c>
      <c r="K46" t="s">
        <v>265</v>
      </c>
      <c r="L46" s="112">
        <v>0.7</v>
      </c>
    </row>
    <row r="47" spans="1:12" x14ac:dyDescent="0.35">
      <c r="A47" s="93">
        <f>IFERROR(VLOOKUP(B47,Pobočky!$A$1:$C$45,3,FALSE)," ")</f>
        <v>65</v>
      </c>
      <c r="B47" s="93" t="s">
        <v>56</v>
      </c>
      <c r="C47" s="93" t="str">
        <f>IFERROR(VLOOKUP(B47,Pobočky!$A$1:$C$45,2,FALSE)," ")</f>
        <v>Středozápad</v>
      </c>
      <c r="D47" s="115" t="s">
        <v>1076</v>
      </c>
      <c r="E47" t="s">
        <v>22</v>
      </c>
      <c r="F47" t="s">
        <v>140</v>
      </c>
      <c r="G47">
        <f>ROUND(Tabulka57891011121314151617[[#This Row],[Kapacita - počet polic]]*Tabulka57891011121314151617[[#This Row],[Kapacita - rozměr polic]]*IFERROR(VLOOKUP(Tabulka57891011121314151617[[#This Row],[Označení]],OCHy[#All],2,FALSE),0.6),0)</f>
        <v>226</v>
      </c>
      <c r="H47">
        <v>5</v>
      </c>
      <c r="I47">
        <v>5.5</v>
      </c>
      <c r="J47">
        <v>73</v>
      </c>
      <c r="L47" s="112">
        <v>0.7</v>
      </c>
    </row>
    <row r="48" spans="1:12" x14ac:dyDescent="0.35">
      <c r="A48" s="93">
        <f>IFERROR(VLOOKUP(B48,Pobočky!$A$1:$C$45,3,FALSE)," ")</f>
        <v>65</v>
      </c>
      <c r="B48" s="93" t="s">
        <v>56</v>
      </c>
      <c r="C48" s="93" t="str">
        <f>IFERROR(VLOOKUP(B48,Pobočky!$A$1:$C$45,2,FALSE)," ")</f>
        <v>Středozápad</v>
      </c>
      <c r="D48" s="115" t="s">
        <v>1076</v>
      </c>
      <c r="E48" t="s">
        <v>22</v>
      </c>
      <c r="F48" t="s">
        <v>143</v>
      </c>
      <c r="G48">
        <f>ROUND(Tabulka57891011121314151617[[#This Row],[Kapacita - počet polic]]*Tabulka57891011121314151617[[#This Row],[Kapacita - rozměr polic]]*IFERROR(VLOOKUP(Tabulka57891011121314151617[[#This Row],[Označení]],OCHy[#All],2,FALSE),0.6),0)</f>
        <v>749</v>
      </c>
      <c r="H48">
        <v>27</v>
      </c>
      <c r="I48">
        <v>27</v>
      </c>
      <c r="J48">
        <v>73</v>
      </c>
      <c r="L48" s="112">
        <v>0.7</v>
      </c>
    </row>
    <row r="49" spans="1:12" x14ac:dyDescent="0.35">
      <c r="A49" s="93">
        <f>IFERROR(VLOOKUP(B49,Pobočky!$A$1:$C$45,3,FALSE)," ")</f>
        <v>65</v>
      </c>
      <c r="B49" s="93" t="s">
        <v>56</v>
      </c>
      <c r="C49" s="93" t="str">
        <f>IFERROR(VLOOKUP(B49,Pobočky!$A$1:$C$45,2,FALSE)," ")</f>
        <v>Středozápad</v>
      </c>
      <c r="D49" s="115" t="s">
        <v>1076</v>
      </c>
      <c r="E49" t="s">
        <v>22</v>
      </c>
      <c r="F49" t="s">
        <v>146</v>
      </c>
      <c r="G49">
        <f>ROUND(Tabulka57891011121314151617[[#This Row],[Kapacita - počet polic]]*Tabulka57891011121314151617[[#This Row],[Kapacita - rozměr polic]]*IFERROR(VLOOKUP(Tabulka57891011121314151617[[#This Row],[Označení]],OCHy[#All],2,FALSE),0.6),0)</f>
        <v>321</v>
      </c>
      <c r="H49">
        <v>8</v>
      </c>
      <c r="I49">
        <v>10</v>
      </c>
      <c r="J49">
        <v>73</v>
      </c>
      <c r="L49" s="112">
        <v>0.7</v>
      </c>
    </row>
    <row r="50" spans="1:12" x14ac:dyDescent="0.35">
      <c r="A50" s="93">
        <f>IFERROR(VLOOKUP(B50,Pobočky!$A$1:$C$45,3,FALSE)," ")</f>
        <v>65</v>
      </c>
      <c r="B50" s="93" t="s">
        <v>56</v>
      </c>
      <c r="C50" s="93" t="str">
        <f>IFERROR(VLOOKUP(B50,Pobočky!$A$1:$C$45,2,FALSE)," ")</f>
        <v>Středozápad</v>
      </c>
      <c r="D50" s="115" t="s">
        <v>1076</v>
      </c>
      <c r="E50" t="s">
        <v>22</v>
      </c>
      <c r="F50" t="s">
        <v>149</v>
      </c>
      <c r="G50">
        <f>ROUND(Tabulka57891011121314151617[[#This Row],[Kapacita - počet polic]]*Tabulka57891011121314151617[[#This Row],[Kapacita - rozměr polic]]*IFERROR(VLOOKUP(Tabulka57891011121314151617[[#This Row],[Označení]],OCHy[#All],2,FALSE),0.6),0)</f>
        <v>445</v>
      </c>
      <c r="H50">
        <v>14.5</v>
      </c>
      <c r="I50">
        <v>14</v>
      </c>
      <c r="J50">
        <v>73</v>
      </c>
      <c r="L50" s="112">
        <v>0.7</v>
      </c>
    </row>
    <row r="51" spans="1:12" x14ac:dyDescent="0.35">
      <c r="A51" s="93">
        <f>IFERROR(VLOOKUP(B51,Pobočky!$A$1:$C$45,3,FALSE)," ")</f>
        <v>65</v>
      </c>
      <c r="B51" s="93" t="s">
        <v>56</v>
      </c>
      <c r="C51" s="93" t="str">
        <f>IFERROR(VLOOKUP(B51,Pobočky!$A$1:$C$45,2,FALSE)," ")</f>
        <v>Středozápad</v>
      </c>
      <c r="D51" s="115" t="s">
        <v>1076</v>
      </c>
      <c r="E51" t="s">
        <v>22</v>
      </c>
      <c r="F51" t="s">
        <v>158</v>
      </c>
      <c r="G51">
        <f>ROUND(Tabulka57891011121314151617[[#This Row],[Kapacita - počet polic]]*Tabulka57891011121314151617[[#This Row],[Kapacita - rozměr polic]]*IFERROR(VLOOKUP(Tabulka57891011121314151617[[#This Row],[Označení]],OCHy[#All],2,FALSE),0.6),0)</f>
        <v>412</v>
      </c>
      <c r="H51">
        <v>12</v>
      </c>
      <c r="I51">
        <v>12</v>
      </c>
      <c r="J51">
        <v>73</v>
      </c>
      <c r="L51" s="112">
        <v>0.7</v>
      </c>
    </row>
    <row r="52" spans="1:12" x14ac:dyDescent="0.35">
      <c r="A52" s="93">
        <f>IFERROR(VLOOKUP(B52,Pobočky!$A$1:$C$45,3,FALSE)," ")</f>
        <v>65</v>
      </c>
      <c r="B52" s="93" t="s">
        <v>56</v>
      </c>
      <c r="C52" s="93" t="str">
        <f>IFERROR(VLOOKUP(B52,Pobočky!$A$1:$C$45,2,FALSE)," ")</f>
        <v>Středozápad</v>
      </c>
      <c r="D52" s="115" t="s">
        <v>1076</v>
      </c>
      <c r="E52" t="s">
        <v>22</v>
      </c>
      <c r="F52" t="s">
        <v>160</v>
      </c>
      <c r="G52">
        <f>ROUND(Tabulka57891011121314151617[[#This Row],[Kapacita - počet polic]]*Tabulka57891011121314151617[[#This Row],[Kapacita - rozměr polic]]*IFERROR(VLOOKUP(Tabulka57891011121314151617[[#This Row],[Označení]],OCHy[#All],2,FALSE),0.6),0)</f>
        <v>129</v>
      </c>
      <c r="H52">
        <v>3</v>
      </c>
      <c r="I52">
        <v>3</v>
      </c>
      <c r="J52">
        <v>73</v>
      </c>
      <c r="L52" s="112">
        <v>0.7</v>
      </c>
    </row>
    <row r="53" spans="1:12" x14ac:dyDescent="0.35">
      <c r="A53" s="93">
        <f>IFERROR(VLOOKUP(B53,Pobočky!$A$1:$C$45,3,FALSE)," ")</f>
        <v>65</v>
      </c>
      <c r="B53" s="93" t="s">
        <v>56</v>
      </c>
      <c r="C53" s="93" t="str">
        <f>IFERROR(VLOOKUP(B53,Pobočky!$A$1:$C$45,2,FALSE)," ")</f>
        <v>Středozápad</v>
      </c>
      <c r="D53" s="115" t="s">
        <v>1076</v>
      </c>
      <c r="E53" t="s">
        <v>22</v>
      </c>
      <c r="F53" t="s">
        <v>163</v>
      </c>
      <c r="G53">
        <f>ROUND(Tabulka57891011121314151617[[#This Row],[Kapacita - počet polic]]*Tabulka57891011121314151617[[#This Row],[Kapacita - rozměr polic]]*IFERROR(VLOOKUP(Tabulka57891011121314151617[[#This Row],[Označení]],OCHy[#All],2,FALSE),0.6),0)</f>
        <v>77</v>
      </c>
      <c r="H53">
        <v>2</v>
      </c>
      <c r="I53">
        <v>2</v>
      </c>
      <c r="J53">
        <v>73</v>
      </c>
      <c r="L53" s="112">
        <v>0.7</v>
      </c>
    </row>
    <row r="54" spans="1:12" x14ac:dyDescent="0.35">
      <c r="A54" s="93">
        <f>IFERROR(VLOOKUP(B54,Pobočky!$A$1:$C$45,3,FALSE)," ")</f>
        <v>65</v>
      </c>
      <c r="B54" s="93" t="s">
        <v>56</v>
      </c>
      <c r="C54" s="93" t="str">
        <f>IFERROR(VLOOKUP(B54,Pobočky!$A$1:$C$45,2,FALSE)," ")</f>
        <v>Středozápad</v>
      </c>
      <c r="D54" s="115" t="s">
        <v>1076</v>
      </c>
      <c r="E54" t="s">
        <v>22</v>
      </c>
      <c r="F54" t="s">
        <v>166</v>
      </c>
      <c r="G54">
        <f>ROUND(Tabulka57891011121314151617[[#This Row],[Kapacita - počet polic]]*Tabulka57891011121314151617[[#This Row],[Kapacita - rozměr polic]]*IFERROR(VLOOKUP(Tabulka57891011121314151617[[#This Row],[Označení]],OCHy[#All],2,FALSE),0.6),0)</f>
        <v>281</v>
      </c>
      <c r="H54">
        <v>7</v>
      </c>
      <c r="I54">
        <v>7</v>
      </c>
      <c r="J54">
        <v>73</v>
      </c>
      <c r="L54" s="112">
        <v>0.7</v>
      </c>
    </row>
    <row r="55" spans="1:12" x14ac:dyDescent="0.35">
      <c r="A55" s="93">
        <f>IFERROR(VLOOKUP(B55,Pobočky!$A$1:$C$45,3,FALSE)," ")</f>
        <v>65</v>
      </c>
      <c r="B55" s="93" t="s">
        <v>56</v>
      </c>
      <c r="C55" s="93" t="str">
        <f>IFERROR(VLOOKUP(B55,Pobočky!$A$1:$C$45,2,FALSE)," ")</f>
        <v>Středozápad</v>
      </c>
      <c r="D55" s="115" t="s">
        <v>1076</v>
      </c>
      <c r="E55" t="s">
        <v>22</v>
      </c>
      <c r="F55" t="s">
        <v>167</v>
      </c>
      <c r="G55">
        <f>ROUND(Tabulka57891011121314151617[[#This Row],[Kapacita - počet polic]]*Tabulka57891011121314151617[[#This Row],[Kapacita - rozměr polic]]*IFERROR(VLOOKUP(Tabulka57891011121314151617[[#This Row],[Označení]],OCHy[#All],2,FALSE),0.6),0)</f>
        <v>110</v>
      </c>
      <c r="H55">
        <v>3</v>
      </c>
      <c r="I55">
        <v>2.5</v>
      </c>
      <c r="J55">
        <v>73</v>
      </c>
      <c r="L55" s="112">
        <v>0.7</v>
      </c>
    </row>
    <row r="56" spans="1:12" x14ac:dyDescent="0.35">
      <c r="A56" s="93">
        <f>IFERROR(VLOOKUP(B56,Pobočky!$A$1:$C$45,3,FALSE)," ")</f>
        <v>65</v>
      </c>
      <c r="B56" s="93" t="s">
        <v>56</v>
      </c>
      <c r="C56" s="93" t="str">
        <f>IFERROR(VLOOKUP(B56,Pobočky!$A$1:$C$45,2,FALSE)," ")</f>
        <v>Středozápad</v>
      </c>
      <c r="D56" s="115" t="s">
        <v>1076</v>
      </c>
      <c r="E56" t="s">
        <v>22</v>
      </c>
      <c r="F56" t="s">
        <v>169</v>
      </c>
      <c r="G56">
        <f>ROUND(Tabulka57891011121314151617[[#This Row],[Kapacita - počet polic]]*Tabulka57891011121314151617[[#This Row],[Kapacita - rozměr polic]]*IFERROR(VLOOKUP(Tabulka57891011121314151617[[#This Row],[Označení]],OCHy[#All],2,FALSE),0.6),0)</f>
        <v>470</v>
      </c>
      <c r="H56">
        <v>14</v>
      </c>
      <c r="I56">
        <v>14</v>
      </c>
      <c r="J56">
        <v>73</v>
      </c>
      <c r="L56" s="112">
        <v>0.7</v>
      </c>
    </row>
    <row r="57" spans="1:12" x14ac:dyDescent="0.35">
      <c r="A57" s="93">
        <f>IFERROR(VLOOKUP(B57,Pobočky!$A$1:$C$45,3,FALSE)," ")</f>
        <v>65</v>
      </c>
      <c r="B57" s="93" t="s">
        <v>56</v>
      </c>
      <c r="C57" s="93" t="str">
        <f>IFERROR(VLOOKUP(B57,Pobočky!$A$1:$C$45,2,FALSE)," ")</f>
        <v>Středozápad</v>
      </c>
      <c r="D57" s="115" t="s">
        <v>1076</v>
      </c>
      <c r="E57" t="s">
        <v>22</v>
      </c>
      <c r="F57" t="s">
        <v>170</v>
      </c>
      <c r="G57">
        <f>ROUND(Tabulka57891011121314151617[[#This Row],[Kapacita - počet polic]]*Tabulka57891011121314151617[[#This Row],[Kapacita - rozměr polic]]*IFERROR(VLOOKUP(Tabulka57891011121314151617[[#This Row],[Označení]],OCHy[#All],2,FALSE),0.6),0)</f>
        <v>43</v>
      </c>
      <c r="H57">
        <v>1</v>
      </c>
      <c r="I57">
        <v>1</v>
      </c>
      <c r="J57">
        <v>73</v>
      </c>
      <c r="L57" s="112">
        <v>0.7</v>
      </c>
    </row>
    <row r="58" spans="1:12" x14ac:dyDescent="0.35">
      <c r="A58" s="93">
        <f>IFERROR(VLOOKUP(B58,Pobočky!$A$1:$C$45,3,FALSE)," ")</f>
        <v>65</v>
      </c>
      <c r="B58" s="93" t="s">
        <v>56</v>
      </c>
      <c r="C58" s="93" t="str">
        <f>IFERROR(VLOOKUP(B58,Pobočky!$A$1:$C$45,2,FALSE)," ")</f>
        <v>Středozápad</v>
      </c>
      <c r="D58" s="115" t="s">
        <v>1076</v>
      </c>
      <c r="E58" t="s">
        <v>22</v>
      </c>
      <c r="F58" t="s">
        <v>172</v>
      </c>
      <c r="G58">
        <f>ROUND(Tabulka57891011121314151617[[#This Row],[Kapacita - počet polic]]*Tabulka57891011121314151617[[#This Row],[Kapacita - rozměr polic]]*IFERROR(VLOOKUP(Tabulka57891011121314151617[[#This Row],[Označení]],OCHy[#All],2,FALSE),0.6),0)</f>
        <v>101</v>
      </c>
      <c r="H58">
        <v>3</v>
      </c>
      <c r="I58">
        <v>3</v>
      </c>
      <c r="J58">
        <v>73</v>
      </c>
      <c r="L58" s="112">
        <v>0.7</v>
      </c>
    </row>
    <row r="59" spans="1:12" x14ac:dyDescent="0.35">
      <c r="A59" s="93">
        <f>IFERROR(VLOOKUP(B59,Pobočky!$A$1:$C$45,3,FALSE)," ")</f>
        <v>65</v>
      </c>
      <c r="B59" s="93" t="s">
        <v>56</v>
      </c>
      <c r="C59" s="93" t="str">
        <f>IFERROR(VLOOKUP(B59,Pobočky!$A$1:$C$45,2,FALSE)," ")</f>
        <v>Středozápad</v>
      </c>
      <c r="D59" s="115" t="s">
        <v>1076</v>
      </c>
      <c r="E59" t="s">
        <v>22</v>
      </c>
      <c r="F59" t="s">
        <v>173</v>
      </c>
      <c r="G59">
        <f>ROUND(Tabulka57891011121314151617[[#This Row],[Kapacita - počet polic]]*Tabulka57891011121314151617[[#This Row],[Kapacita - rozměr polic]]*IFERROR(VLOOKUP(Tabulka57891011121314151617[[#This Row],[Označení]],OCHy[#All],2,FALSE),0.6),0)</f>
        <v>77</v>
      </c>
      <c r="H59">
        <v>2.5</v>
      </c>
      <c r="I59">
        <v>2.75</v>
      </c>
      <c r="J59">
        <v>73</v>
      </c>
      <c r="L59" s="112">
        <v>0.7</v>
      </c>
    </row>
    <row r="60" spans="1:12" x14ac:dyDescent="0.35">
      <c r="A60" s="93">
        <f>IFERROR(VLOOKUP(B60,Pobočky!$A$1:$C$45,3,FALSE)," ")</f>
        <v>65</v>
      </c>
      <c r="B60" s="93" t="s">
        <v>56</v>
      </c>
      <c r="C60" s="93" t="str">
        <f>IFERROR(VLOOKUP(B60,Pobočky!$A$1:$C$45,2,FALSE)," ")</f>
        <v>Středozápad</v>
      </c>
      <c r="D60" s="115" t="s">
        <v>1076</v>
      </c>
      <c r="E60" t="s">
        <v>22</v>
      </c>
      <c r="F60" t="s">
        <v>174</v>
      </c>
      <c r="G60">
        <f>ROUND(Tabulka57891011121314151617[[#This Row],[Kapacita - počet polic]]*Tabulka57891011121314151617[[#This Row],[Kapacita - rozměr polic]]*IFERROR(VLOOKUP(Tabulka57891011121314151617[[#This Row],[Označení]],OCHy[#All],2,FALSE),0.6),0)</f>
        <v>199</v>
      </c>
      <c r="H60">
        <v>7</v>
      </c>
      <c r="I60">
        <v>7</v>
      </c>
      <c r="J60">
        <v>73</v>
      </c>
      <c r="L60" s="112">
        <v>0.7</v>
      </c>
    </row>
    <row r="61" spans="1:12" x14ac:dyDescent="0.35">
      <c r="A61" s="93">
        <f>IFERROR(VLOOKUP(B61,Pobočky!$A$1:$C$45,3,FALSE)," ")</f>
        <v>65</v>
      </c>
      <c r="B61" s="93" t="s">
        <v>56</v>
      </c>
      <c r="C61" s="93" t="str">
        <f>IFERROR(VLOOKUP(B61,Pobočky!$A$1:$C$45,2,FALSE)," ")</f>
        <v>Středozápad</v>
      </c>
      <c r="D61" s="115" t="s">
        <v>1077</v>
      </c>
      <c r="E61" t="s">
        <v>20</v>
      </c>
      <c r="F61" t="s">
        <v>261</v>
      </c>
      <c r="G61">
        <f>ROUND(Tabulka57891011121314151617[[#This Row],[Kapacita - počet polic]]*Tabulka57891011121314151617[[#This Row],[Kapacita - rozměr polic]]*IFERROR(VLOOKUP(Tabulka57891011121314151617[[#This Row],[Označení]],OCHy[#All],2,FALSE),0.6),0)</f>
        <v>44</v>
      </c>
      <c r="H61">
        <v>1</v>
      </c>
      <c r="I61">
        <v>1</v>
      </c>
      <c r="J61">
        <v>73</v>
      </c>
      <c r="K61" t="s">
        <v>266</v>
      </c>
      <c r="L61" s="112">
        <v>0.6</v>
      </c>
    </row>
    <row r="62" spans="1:12" x14ac:dyDescent="0.35">
      <c r="A62" s="93">
        <f>IFERROR(VLOOKUP(B62,Pobočky!$A$1:$C$45,3,FALSE)," ")</f>
        <v>65</v>
      </c>
      <c r="B62" s="93" t="s">
        <v>56</v>
      </c>
      <c r="C62" s="93" t="str">
        <f>IFERROR(VLOOKUP(B62,Pobočky!$A$1:$C$45,2,FALSE)," ")</f>
        <v>Středozápad</v>
      </c>
      <c r="D62" s="115" t="s">
        <v>1077</v>
      </c>
      <c r="E62" t="s">
        <v>20</v>
      </c>
      <c r="F62" t="s">
        <v>261</v>
      </c>
      <c r="G62">
        <f>ROUND(Tabulka57891011121314151617[[#This Row],[Kapacita - počet polic]]*Tabulka57891011121314151617[[#This Row],[Kapacita - rozměr polic]]*IFERROR(VLOOKUP(Tabulka57891011121314151617[[#This Row],[Označení]],OCHy[#All],2,FALSE),0.6),0)</f>
        <v>263</v>
      </c>
      <c r="H62">
        <v>6</v>
      </c>
      <c r="I62">
        <v>6.5</v>
      </c>
      <c r="J62">
        <v>73</v>
      </c>
      <c r="K62" t="s">
        <v>594</v>
      </c>
      <c r="L62" s="112">
        <v>0.6</v>
      </c>
    </row>
    <row r="63" spans="1:12" x14ac:dyDescent="0.35">
      <c r="A63" s="93">
        <f>IFERROR(VLOOKUP(B63,Pobočky!$A$1:$C$45,3,FALSE)," ")</f>
        <v>65</v>
      </c>
      <c r="B63" s="93" t="s">
        <v>56</v>
      </c>
      <c r="C63" s="93" t="str">
        <f>IFERROR(VLOOKUP(B63,Pobočky!$A$1:$C$45,2,FALSE)," ")</f>
        <v>Středozápad</v>
      </c>
      <c r="D63" s="115" t="s">
        <v>1078</v>
      </c>
      <c r="E63" t="s">
        <v>20</v>
      </c>
      <c r="F63" t="s">
        <v>130</v>
      </c>
      <c r="G63">
        <f>ROUND(Tabulka57891011121314151617[[#This Row],[Kapacita - počet polic]]*Tabulka57891011121314151617[[#This Row],[Kapacita - rozměr polic]]*IFERROR(VLOOKUP(Tabulka57891011121314151617[[#This Row],[Označení]],OCHy[#All],2,FALSE),0.6),0)</f>
        <v>286</v>
      </c>
      <c r="H63">
        <v>7</v>
      </c>
      <c r="I63">
        <v>7</v>
      </c>
      <c r="J63">
        <v>73</v>
      </c>
      <c r="K63" t="s">
        <v>1046</v>
      </c>
      <c r="L63" s="112">
        <v>0.6</v>
      </c>
    </row>
    <row r="64" spans="1:12" x14ac:dyDescent="0.35">
      <c r="A64" s="93">
        <f>IFERROR(VLOOKUP(B64,Pobočky!$A$1:$C$45,3,FALSE)," ")</f>
        <v>65</v>
      </c>
      <c r="B64" s="93" t="s">
        <v>56</v>
      </c>
      <c r="C64" s="93" t="str">
        <f>IFERROR(VLOOKUP(B64,Pobočky!$A$1:$C$45,2,FALSE)," ")</f>
        <v>Středozápad</v>
      </c>
      <c r="D64" s="115" t="s">
        <v>1078</v>
      </c>
      <c r="E64" t="s">
        <v>14</v>
      </c>
      <c r="F64" t="s">
        <v>130</v>
      </c>
      <c r="G64">
        <f>ROUND(Tabulka57891011121314151617[[#This Row],[Kapacita - počet polic]]*Tabulka57891011121314151617[[#This Row],[Kapacita - rozměr polic]]*IFERROR(VLOOKUP(Tabulka57891011121314151617[[#This Row],[Označení]],OCHy[#All],2,FALSE),0.6),0)</f>
        <v>193</v>
      </c>
      <c r="H64">
        <v>4</v>
      </c>
      <c r="I64">
        <v>5</v>
      </c>
      <c r="J64">
        <v>86</v>
      </c>
      <c r="K64" t="s">
        <v>1079</v>
      </c>
      <c r="L64" s="112">
        <v>0.6</v>
      </c>
    </row>
    <row r="65" spans="1:12" x14ac:dyDescent="0.35">
      <c r="A65" s="93">
        <f>IFERROR(VLOOKUP(B65,Pobočky!$A$1:$C$45,3,FALSE)," ")</f>
        <v>65</v>
      </c>
      <c r="B65" s="93" t="s">
        <v>56</v>
      </c>
      <c r="C65" s="93" t="str">
        <f>IFERROR(VLOOKUP(B65,Pobočky!$A$1:$C$45,2,FALSE)," ")</f>
        <v>Středozápad</v>
      </c>
      <c r="D65" s="115" t="s">
        <v>1078</v>
      </c>
      <c r="E65" t="s">
        <v>20</v>
      </c>
      <c r="F65" t="s">
        <v>130</v>
      </c>
      <c r="G65">
        <f>ROUND(Tabulka57891011121314151617[[#This Row],[Kapacita - počet polic]]*Tabulka57891011121314151617[[#This Row],[Kapacita - rozměr polic]]*IFERROR(VLOOKUP(Tabulka57891011121314151617[[#This Row],[Označení]],OCHy[#All],2,FALSE),0.6),0)</f>
        <v>564</v>
      </c>
      <c r="H65">
        <v>12</v>
      </c>
      <c r="I65">
        <v>13</v>
      </c>
      <c r="J65">
        <v>84</v>
      </c>
      <c r="K65" t="s">
        <v>1045</v>
      </c>
      <c r="L65" s="112">
        <v>0.6</v>
      </c>
    </row>
    <row r="66" spans="1:12" x14ac:dyDescent="0.35">
      <c r="A66" s="93">
        <f>IFERROR(VLOOKUP(B66,Pobočky!$A$1:$C$45,3,FALSE)," ")</f>
        <v>65</v>
      </c>
      <c r="B66" s="93" t="s">
        <v>56</v>
      </c>
      <c r="C66" s="93" t="str">
        <f>IFERROR(VLOOKUP(B66,Pobočky!$A$1:$C$45,2,FALSE)," ")</f>
        <v>Středozápad</v>
      </c>
      <c r="G6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  <c r="I66">
        <v>6</v>
      </c>
      <c r="J66">
        <v>73</v>
      </c>
      <c r="K66" t="s">
        <v>280</v>
      </c>
    </row>
    <row r="67" spans="1:12" x14ac:dyDescent="0.35">
      <c r="A67" s="93">
        <f>IFERROR(VLOOKUP(B67,Pobočky!$A$1:$C$45,3,FALSE)," ")</f>
        <v>65</v>
      </c>
      <c r="B67" s="93" t="s">
        <v>56</v>
      </c>
      <c r="C67" s="93" t="str">
        <f>IFERROR(VLOOKUP(B67,Pobočky!$A$1:$C$45,2,FALSE)," ")</f>
        <v>Středozápad</v>
      </c>
      <c r="G6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  <c r="I67">
        <v>6</v>
      </c>
      <c r="J67">
        <v>73</v>
      </c>
      <c r="K67" t="s">
        <v>569</v>
      </c>
    </row>
    <row r="68" spans="1:12" x14ac:dyDescent="0.35">
      <c r="A68" s="93">
        <f>IFERROR(VLOOKUP(B68,Pobočky!$A$1:$C$45,3,FALSE)," ")</f>
        <v>65</v>
      </c>
      <c r="B68" s="93" t="s">
        <v>56</v>
      </c>
      <c r="C68" s="93" t="str">
        <f>IFERROR(VLOOKUP(B68,Pobočky!$A$1:$C$45,2,FALSE)," ")</f>
        <v>Středozápad</v>
      </c>
      <c r="D68" t="s">
        <v>1080</v>
      </c>
      <c r="G6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  <c r="I68">
        <v>12</v>
      </c>
      <c r="J68">
        <v>60</v>
      </c>
      <c r="K68" t="s">
        <v>1081</v>
      </c>
      <c r="L68" s="112">
        <v>0.8</v>
      </c>
    </row>
    <row r="69" spans="1:12" x14ac:dyDescent="0.35">
      <c r="A69" s="93">
        <f>IFERROR(VLOOKUP(B69,Pobočky!$A$1:$C$45,3,FALSE)," ")</f>
        <v>65</v>
      </c>
      <c r="B69" s="93" t="s">
        <v>56</v>
      </c>
      <c r="C69" s="93" t="str">
        <f>IFERROR(VLOOKUP(B69,Pobočky!$A$1:$C$45,2,FALSE)," ")</f>
        <v>Středozápad</v>
      </c>
      <c r="D69" t="s">
        <v>1080</v>
      </c>
      <c r="G6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  <c r="I69">
        <v>2</v>
      </c>
      <c r="J69">
        <v>50</v>
      </c>
      <c r="K69" t="s">
        <v>1081</v>
      </c>
      <c r="L69" s="112">
        <v>0.8</v>
      </c>
    </row>
    <row r="70" spans="1:12" x14ac:dyDescent="0.35">
      <c r="A70" s="93">
        <f>IFERROR(VLOOKUP(B70,Pobočky!$A$1:$C$45,3,FALSE)," ")</f>
        <v>65</v>
      </c>
      <c r="B70" s="93" t="s">
        <v>56</v>
      </c>
      <c r="C70" s="93" t="str">
        <f>IFERROR(VLOOKUP(B70,Pobočky!$A$1:$C$45,2,FALSE)," ")</f>
        <v>Středozápad</v>
      </c>
      <c r="D70" t="s">
        <v>1080</v>
      </c>
      <c r="G7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  <c r="I70">
        <v>6</v>
      </c>
      <c r="J70">
        <v>55</v>
      </c>
      <c r="K70" t="s">
        <v>1082</v>
      </c>
      <c r="L70" s="112">
        <v>0.6</v>
      </c>
    </row>
    <row r="71" spans="1:12" x14ac:dyDescent="0.35">
      <c r="A71" s="93">
        <f>IFERROR(VLOOKUP(B71,Pobočky!$A$1:$C$45,3,FALSE)," ")</f>
        <v>65</v>
      </c>
      <c r="B71" s="93" t="s">
        <v>56</v>
      </c>
      <c r="C71" s="93" t="str">
        <f>IFERROR(VLOOKUP(B71,Pobočky!$A$1:$C$45,2,FALSE)," ")</f>
        <v>Středozápad</v>
      </c>
      <c r="D71" t="s">
        <v>1083</v>
      </c>
      <c r="G7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  <c r="I71">
        <v>6</v>
      </c>
      <c r="J71">
        <v>45</v>
      </c>
      <c r="K71" t="s">
        <v>1084</v>
      </c>
      <c r="L71" s="112">
        <v>0.9</v>
      </c>
    </row>
    <row r="72" spans="1:12" x14ac:dyDescent="0.35">
      <c r="A72" s="93">
        <f>IFERROR(VLOOKUP(B72,Pobočky!$A$1:$C$45,3,FALSE)," ")</f>
        <v>65</v>
      </c>
      <c r="B72" s="93" t="s">
        <v>56</v>
      </c>
      <c r="C72" s="93" t="str">
        <f>IFERROR(VLOOKUP(B72,Pobočky!$A$1:$C$45,2,FALSE)," ")</f>
        <v>Středozápad</v>
      </c>
      <c r="D72" t="s">
        <v>1085</v>
      </c>
      <c r="G7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  <c r="I72">
        <v>1</v>
      </c>
      <c r="J72">
        <v>73</v>
      </c>
      <c r="K72" t="s">
        <v>969</v>
      </c>
      <c r="L72" s="112">
        <v>0.7</v>
      </c>
    </row>
    <row r="73" spans="1:12" x14ac:dyDescent="0.35">
      <c r="A73" s="93">
        <f>IFERROR(VLOOKUP(B73,Pobočky!$A$1:$C$45,3,FALSE)," ")</f>
        <v>65</v>
      </c>
      <c r="B73" s="93" t="s">
        <v>56</v>
      </c>
      <c r="C73" s="93" t="str">
        <f>IFERROR(VLOOKUP(B73,Pobočky!$A$1:$C$45,2,FALSE)," ")</f>
        <v>Středozápad</v>
      </c>
      <c r="G7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  <c r="I73">
        <v>6</v>
      </c>
      <c r="J73">
        <v>73</v>
      </c>
      <c r="K73" t="s">
        <v>569</v>
      </c>
    </row>
    <row r="74" spans="1:12" x14ac:dyDescent="0.35">
      <c r="A74" s="93">
        <f>IFERROR(VLOOKUP(B74,Pobočky!$A$1:$C$45,3,FALSE)," ")</f>
        <v>65</v>
      </c>
      <c r="B74" s="93" t="s">
        <v>56</v>
      </c>
      <c r="C74" s="93" t="str">
        <f>IFERROR(VLOOKUP(B74,Pobočky!$A$1:$C$45,2,FALSE)," ")</f>
        <v>Středozápad</v>
      </c>
      <c r="D74" t="s">
        <v>1086</v>
      </c>
      <c r="G7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  <c r="I74">
        <v>3</v>
      </c>
      <c r="J74">
        <v>65</v>
      </c>
      <c r="K74" t="s">
        <v>295</v>
      </c>
      <c r="L74" s="112">
        <v>0.5</v>
      </c>
    </row>
    <row r="75" spans="1:12" x14ac:dyDescent="0.35">
      <c r="A75" s="93">
        <f>IFERROR(VLOOKUP(B75,Pobočky!$A$1:$C$45,3,FALSE)," ")</f>
        <v>65</v>
      </c>
      <c r="B75" s="93" t="s">
        <v>56</v>
      </c>
      <c r="C75" s="93" t="str">
        <f>IFERROR(VLOOKUP(B75,Pobočky!$A$1:$C$45,2,FALSE)," ")</f>
        <v>Středozápad</v>
      </c>
      <c r="D75" t="s">
        <v>1086</v>
      </c>
      <c r="G7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  <c r="I75">
        <v>1</v>
      </c>
      <c r="J75">
        <v>65</v>
      </c>
      <c r="K75" t="s">
        <v>1087</v>
      </c>
      <c r="L75" s="112">
        <v>0.6</v>
      </c>
    </row>
    <row r="76" spans="1:12" x14ac:dyDescent="0.35">
      <c r="A76" s="93" t="str">
        <f>IFERROR(VLOOKUP(B76,Pobočky!$A$1:$C$45,3,FALSE)," ")</f>
        <v xml:space="preserve"> </v>
      </c>
      <c r="B76" s="93"/>
      <c r="C76" s="93" t="str">
        <f>IFERROR(VLOOKUP(B76,Pobočky!$A$1:$C$45,2,FALSE)," ")</f>
        <v xml:space="preserve"> </v>
      </c>
      <c r="G7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77" spans="1:12" x14ac:dyDescent="0.35">
      <c r="A77" s="93" t="str">
        <f>IFERROR(VLOOKUP(B77,Pobočky!$A$1:$C$45,3,FALSE)," ")</f>
        <v xml:space="preserve"> </v>
      </c>
      <c r="B77" s="93"/>
      <c r="C77" s="93" t="str">
        <f>IFERROR(VLOOKUP(B77,Pobočky!$A$1:$C$45,2,FALSE)," ")</f>
        <v xml:space="preserve"> </v>
      </c>
      <c r="G7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78" spans="1:12" x14ac:dyDescent="0.35">
      <c r="A78" s="93" t="str">
        <f>IFERROR(VLOOKUP(B78,Pobočky!$A$1:$C$45,3,FALSE)," ")</f>
        <v xml:space="preserve"> </v>
      </c>
      <c r="B78" s="93"/>
      <c r="C78" s="93" t="str">
        <f>IFERROR(VLOOKUP(B78,Pobočky!$A$1:$C$45,2,FALSE)," ")</f>
        <v xml:space="preserve"> </v>
      </c>
      <c r="G7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79" spans="1:12" x14ac:dyDescent="0.35">
      <c r="A79" s="93" t="str">
        <f>IFERROR(VLOOKUP(B79,Pobočky!$A$1:$C$45,3,FALSE)," ")</f>
        <v xml:space="preserve"> </v>
      </c>
      <c r="B79" s="93"/>
      <c r="C79" s="93" t="str">
        <f>IFERROR(VLOOKUP(B79,Pobočky!$A$1:$C$45,2,FALSE)," ")</f>
        <v xml:space="preserve"> </v>
      </c>
      <c r="G7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80" spans="1:12" x14ac:dyDescent="0.35">
      <c r="A80" s="93" t="str">
        <f>IFERROR(VLOOKUP(B80,Pobočky!$A$1:$C$45,3,FALSE)," ")</f>
        <v xml:space="preserve"> </v>
      </c>
      <c r="B80" s="93"/>
      <c r="C80" s="93" t="str">
        <f>IFERROR(VLOOKUP(B80,Pobočky!$A$1:$C$45,2,FALSE)," ")</f>
        <v xml:space="preserve"> </v>
      </c>
      <c r="G8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81" spans="1:7" x14ac:dyDescent="0.35">
      <c r="A81" s="93" t="str">
        <f>IFERROR(VLOOKUP(B81,Pobočky!$A$1:$C$45,3,FALSE)," ")</f>
        <v xml:space="preserve"> </v>
      </c>
      <c r="B81" s="93"/>
      <c r="C81" s="93" t="str">
        <f>IFERROR(VLOOKUP(B81,Pobočky!$A$1:$C$45,2,FALSE)," ")</f>
        <v xml:space="preserve"> </v>
      </c>
      <c r="G8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82" spans="1:7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  <c r="G8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83" spans="1:7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  <c r="G8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84" spans="1:7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G8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85" spans="1:7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86" spans="1:7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87" spans="1:7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88" spans="1:7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89" spans="1:7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90" spans="1:7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91" spans="1:7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92" spans="1:7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93" spans="1:7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94" spans="1:7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95" spans="1:7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96" spans="1:7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  <row r="397" spans="1:7" x14ac:dyDescent="0.35">
      <c r="A397" s="105" t="str">
        <f>IFERROR(VLOOKUP(B397,Pobočky!$A$1:$C$45,3,FALSE)," ")</f>
        <v xml:space="preserve"> </v>
      </c>
      <c r="B397" s="105"/>
      <c r="C397" s="105" t="str">
        <f>IFERROR(VLOOKUP(B397,Pobočky!$A$1:$C$45,2,FALSE)," ")</f>
        <v xml:space="preserve"> </v>
      </c>
      <c r="G397">
        <f>ROUND(Tabulka57891011121314151617[[#This Row],[Kapacita - počet polic]]*Tabulka57891011121314151617[[#This Row],[Kapacita - rozměr polic]]*IFERROR(VLOOKUP(Tabulka57891011121314151617[[#This Row],[Označení]],OCHy[#All],2,FALSE),0.6),0)</f>
        <v>0</v>
      </c>
    </row>
  </sheetData>
  <dataValidations count="2">
    <dataValidation type="list" allowBlank="1" showInputMessage="1" showErrorMessage="1" sqref="L2:L397">
      <formula1>"0 %,10 %,20 %,30 %,40 %,50 %,60 %,70 %,80 %,90 %,100 %"</formula1>
    </dataValidation>
    <dataValidation type="list" allowBlank="1" showInputMessage="1" showErrorMessage="1" sqref="E2:E397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B2:B397</xm:sqref>
        </x14:dataValidation>
        <x14:dataValidation type="list" allowBlank="1" showInputMessage="1" showErrorMessage="1">
          <x14:formula1>
            <xm:f>Označení!$F$2:$F$50</xm:f>
          </x14:formula1>
          <xm:sqref>F2:F397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418"/>
  <sheetViews>
    <sheetView topLeftCell="E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20.7265625" customWidth="1"/>
    <col min="6" max="6" width="60" bestFit="1" customWidth="1"/>
    <col min="7" max="7" width="16.26953125" bestFit="1" customWidth="1"/>
    <col min="8" max="8" width="21.0898437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3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  <c r="M1" s="103" t="s">
        <v>1088</v>
      </c>
    </row>
    <row r="2" spans="1:13" x14ac:dyDescent="0.35">
      <c r="A2" s="93">
        <v>51</v>
      </c>
      <c r="B2" s="93" t="s">
        <v>55</v>
      </c>
      <c r="C2" s="93" t="str">
        <f>IFERROR(VLOOKUP(B2,Pobočky!$A$1:$C$45,2,FALSE)," ")</f>
        <v>Středozápad</v>
      </c>
      <c r="D2" s="93" t="s">
        <v>1089</v>
      </c>
      <c r="E2" s="93" t="s">
        <v>20</v>
      </c>
      <c r="F2" t="s">
        <v>130</v>
      </c>
      <c r="G2" s="93">
        <f>ROUND(Tabulka578910111213141516[[#This Row],[Kapacita - počet polic]]*Tabulka578910111213141516[[#This Row],[Kapacita - rozměr polic]]*IFERROR(VLOOKUP(Tabulka578910111213141516[[#This Row],[Označení]],OCHy[#All],2,FALSE),0.6),0)</f>
        <v>1348</v>
      </c>
      <c r="H2" s="93">
        <v>28</v>
      </c>
      <c r="I2" s="93">
        <v>28</v>
      </c>
      <c r="J2" s="93">
        <v>86</v>
      </c>
      <c r="K2" s="93" t="s">
        <v>1090</v>
      </c>
      <c r="L2" s="102">
        <v>0.7</v>
      </c>
    </row>
    <row r="3" spans="1:13" x14ac:dyDescent="0.35">
      <c r="A3" s="93">
        <v>51</v>
      </c>
      <c r="B3" s="93" t="s">
        <v>55</v>
      </c>
      <c r="C3" s="93" t="str">
        <f>IFERROR(VLOOKUP(B3,Pobočky!$A$1:$C$45,2,FALSE)," ")</f>
        <v>Středozápad</v>
      </c>
      <c r="D3" s="93" t="s">
        <v>1089</v>
      </c>
      <c r="E3" s="93" t="s">
        <v>20</v>
      </c>
      <c r="F3" s="106" t="s">
        <v>130</v>
      </c>
      <c r="G3" s="106">
        <f>ROUND(Tabulka578910111213141516[[#This Row],[Kapacita - počet polic]]*Tabulka578910111213141516[[#This Row],[Kapacita - rozměr polic]]*IFERROR(VLOOKUP(Tabulka578910111213141516[[#This Row],[Označení]],OCHy[#All],2,FALSE),0.6),0)</f>
        <v>796</v>
      </c>
      <c r="H3" s="106">
        <v>18</v>
      </c>
      <c r="I3" s="106">
        <v>18</v>
      </c>
      <c r="J3" s="106">
        <v>79</v>
      </c>
      <c r="K3" s="106" t="s">
        <v>1090</v>
      </c>
      <c r="L3" s="102">
        <v>0.7</v>
      </c>
    </row>
    <row r="4" spans="1:13" x14ac:dyDescent="0.35">
      <c r="A4" s="93">
        <v>51</v>
      </c>
      <c r="B4" s="93" t="s">
        <v>55</v>
      </c>
      <c r="C4" s="93" t="str">
        <f>IFERROR(VLOOKUP(B4,Pobočky!$A$1:$C$45,2,FALSE)," ")</f>
        <v>Středozápad</v>
      </c>
      <c r="D4" s="93" t="s">
        <v>1089</v>
      </c>
      <c r="E4" s="93" t="s">
        <v>20</v>
      </c>
      <c r="F4" t="s">
        <v>130</v>
      </c>
      <c r="G4">
        <f>ROUND(Tabulka578910111213141516[[#This Row],[Kapacita - počet polic]]*Tabulka578910111213141516[[#This Row],[Kapacita - rozměr polic]]*IFERROR(VLOOKUP(Tabulka578910111213141516[[#This Row],[Označení]],OCHy[#All],2,FALSE),0.6),0)</f>
        <v>517</v>
      </c>
      <c r="H4">
        <v>14</v>
      </c>
      <c r="I4">
        <v>14</v>
      </c>
      <c r="J4">
        <v>66</v>
      </c>
      <c r="K4" t="s">
        <v>1090</v>
      </c>
      <c r="L4" s="102">
        <v>0.7</v>
      </c>
    </row>
    <row r="5" spans="1:13" x14ac:dyDescent="0.35">
      <c r="A5" s="93">
        <v>51</v>
      </c>
      <c r="B5" s="93" t="s">
        <v>55</v>
      </c>
      <c r="C5" s="93" t="str">
        <f>IFERROR(VLOOKUP(B5,Pobočky!$A$1:$C$45,2,FALSE)," ")</f>
        <v>Středozápad</v>
      </c>
      <c r="D5" s="93" t="s">
        <v>1089</v>
      </c>
      <c r="E5" s="93" t="s">
        <v>20</v>
      </c>
      <c r="F5" t="s">
        <v>130</v>
      </c>
      <c r="G5">
        <f>ROUND(Tabulka578910111213141516[[#This Row],[Kapacita - počet polic]]*Tabulka578910111213141516[[#This Row],[Kapacita - rozměr polic]]*IFERROR(VLOOKUP(Tabulka578910111213141516[[#This Row],[Označení]],OCHy[#All],2,FALSE),0.6),0)</f>
        <v>1537</v>
      </c>
      <c r="H5">
        <v>49</v>
      </c>
      <c r="I5">
        <v>49</v>
      </c>
      <c r="J5">
        <v>56</v>
      </c>
      <c r="K5" t="s">
        <v>1090</v>
      </c>
      <c r="L5" s="102">
        <v>0.7</v>
      </c>
    </row>
    <row r="6" spans="1:13" x14ac:dyDescent="0.35">
      <c r="A6" s="93">
        <v>51</v>
      </c>
      <c r="B6" s="93" t="s">
        <v>55</v>
      </c>
      <c r="C6" s="93" t="str">
        <f>IFERROR(VLOOKUP(B6,Pobočky!$A$1:$C$45,2,FALSE)," ")</f>
        <v>Středozápad</v>
      </c>
      <c r="D6" s="93" t="s">
        <v>1089</v>
      </c>
      <c r="E6" s="93" t="s">
        <v>20</v>
      </c>
      <c r="F6" t="s">
        <v>130</v>
      </c>
      <c r="G6">
        <f>ROUND(Tabulka578910111213141516[[#This Row],[Kapacita - počet polic]]*Tabulka578910111213141516[[#This Row],[Kapacita - rozměr polic]]*IFERROR(VLOOKUP(Tabulka578910111213141516[[#This Row],[Označení]],OCHy[#All],2,FALSE),0.6),0)</f>
        <v>439</v>
      </c>
      <c r="H6">
        <v>14</v>
      </c>
      <c r="I6">
        <v>14</v>
      </c>
      <c r="J6">
        <v>56</v>
      </c>
      <c r="K6" s="127" t="s">
        <v>1067</v>
      </c>
      <c r="L6" s="112">
        <v>0.6</v>
      </c>
      <c r="M6" s="112"/>
    </row>
    <row r="7" spans="1:13" x14ac:dyDescent="0.35">
      <c r="A7" s="93">
        <v>51</v>
      </c>
      <c r="B7" s="93" t="s">
        <v>55</v>
      </c>
      <c r="C7" s="93" t="str">
        <f>IFERROR(VLOOKUP(B7,Pobočky!$A$1:$C$45,2,FALSE)," ")</f>
        <v>Středozápad</v>
      </c>
      <c r="D7" s="93" t="s">
        <v>1089</v>
      </c>
      <c r="E7" t="s">
        <v>20</v>
      </c>
      <c r="F7" t="s">
        <v>261</v>
      </c>
      <c r="G7">
        <f>ROUND(Tabulka578910111213141516[[#This Row],[Kapacita - počet polic]]*Tabulka578910111213141516[[#This Row],[Kapacita - rozměr polic]]*IFERROR(VLOOKUP(Tabulka578910111213141516[[#This Row],[Označení]],OCHy[#All],2,FALSE),0.6),0)</f>
        <v>43</v>
      </c>
      <c r="H7">
        <v>1</v>
      </c>
      <c r="I7">
        <v>1</v>
      </c>
      <c r="J7">
        <v>71</v>
      </c>
      <c r="K7" t="s">
        <v>266</v>
      </c>
      <c r="L7" s="112">
        <v>0.6</v>
      </c>
      <c r="M7" s="112"/>
    </row>
    <row r="8" spans="1:13" x14ac:dyDescent="0.35">
      <c r="A8" s="93">
        <v>51</v>
      </c>
      <c r="B8" s="93" t="s">
        <v>55</v>
      </c>
      <c r="C8" s="93" t="str">
        <f>IFERROR(VLOOKUP(B8,Pobočky!$A$1:$C$45,2,FALSE)," ")</f>
        <v>Středozápad</v>
      </c>
      <c r="D8" s="93" t="s">
        <v>1089</v>
      </c>
      <c r="E8" t="s">
        <v>20</v>
      </c>
      <c r="F8" t="s">
        <v>261</v>
      </c>
      <c r="G8">
        <f>ROUND(Tabulka578910111213141516[[#This Row],[Kapacita - počet polic]]*Tabulka578910111213141516[[#This Row],[Kapacita - rozměr polic]]*IFERROR(VLOOKUP(Tabulka578910111213141516[[#This Row],[Označení]],OCHy[#All],2,FALSE),0.6),0)</f>
        <v>383</v>
      </c>
      <c r="H8">
        <v>9</v>
      </c>
      <c r="I8">
        <v>9</v>
      </c>
      <c r="J8">
        <v>71</v>
      </c>
      <c r="K8" t="s">
        <v>594</v>
      </c>
      <c r="L8" s="112">
        <v>0.7</v>
      </c>
    </row>
    <row r="9" spans="1:13" x14ac:dyDescent="0.35">
      <c r="A9" s="93">
        <v>51</v>
      </c>
      <c r="B9" s="93" t="s">
        <v>55</v>
      </c>
      <c r="C9" s="93" t="str">
        <f>IFERROR(VLOOKUP(B9,Pobočky!$A$1:$C$45,2,FALSE)," ")</f>
        <v>Středozápad</v>
      </c>
      <c r="D9" s="93" t="s">
        <v>1089</v>
      </c>
      <c r="E9" t="s">
        <v>20</v>
      </c>
      <c r="F9" t="s">
        <v>97</v>
      </c>
      <c r="G9">
        <f>ROUND(Tabulka578910111213141516[[#This Row],[Kapacita - počet polic]]*Tabulka578910111213141516[[#This Row],[Kapacita - rozměr polic]]*IFERROR(VLOOKUP(Tabulka578910111213141516[[#This Row],[Označení]],OCHy[#All],2,FALSE),0.6),0)</f>
        <v>101</v>
      </c>
      <c r="H9">
        <v>5</v>
      </c>
      <c r="I9">
        <v>6</v>
      </c>
      <c r="J9">
        <v>56</v>
      </c>
      <c r="K9" t="s">
        <v>227</v>
      </c>
      <c r="L9" s="112">
        <v>0.7</v>
      </c>
    </row>
    <row r="10" spans="1:13" x14ac:dyDescent="0.35">
      <c r="A10" s="93">
        <v>51</v>
      </c>
      <c r="B10" s="93" t="s">
        <v>55</v>
      </c>
      <c r="C10" s="93" t="str">
        <f>IFERROR(VLOOKUP(B10,Pobočky!$A$1:$C$45,2,FALSE)," ")</f>
        <v>Středozápad</v>
      </c>
      <c r="D10" s="93" t="s">
        <v>1089</v>
      </c>
      <c r="E10" t="s">
        <v>20</v>
      </c>
      <c r="F10" t="s">
        <v>97</v>
      </c>
      <c r="G10">
        <f>ROUND(Tabulka578910111213141516[[#This Row],[Kapacita - počet polic]]*Tabulka578910111213141516[[#This Row],[Kapacita - rozměr polic]]*IFERROR(VLOOKUP(Tabulka578910111213141516[[#This Row],[Označení]],OCHy[#All],2,FALSE),0.6),0)</f>
        <v>40</v>
      </c>
      <c r="H10">
        <v>2</v>
      </c>
      <c r="I10">
        <v>3</v>
      </c>
      <c r="J10">
        <v>56</v>
      </c>
      <c r="K10" t="s">
        <v>265</v>
      </c>
      <c r="L10" s="112">
        <v>0.7</v>
      </c>
    </row>
    <row r="11" spans="1:13" x14ac:dyDescent="0.35">
      <c r="A11" s="93">
        <v>51</v>
      </c>
      <c r="B11" s="93" t="s">
        <v>55</v>
      </c>
      <c r="C11" s="93" t="str">
        <f>IFERROR(VLOOKUP(B11,Pobočky!$A$1:$C$45,2,FALSE)," ")</f>
        <v>Středozápad</v>
      </c>
      <c r="D11" s="93" t="s">
        <v>1089</v>
      </c>
      <c r="E11" t="s">
        <v>20</v>
      </c>
      <c r="F11" t="s">
        <v>130</v>
      </c>
      <c r="G11">
        <f>ROUND(Tabulka578910111213141516[[#This Row],[Kapacita - počet polic]]*Tabulka578910111213141516[[#This Row],[Kapacita - rozměr polic]]*IFERROR(VLOOKUP(Tabulka578910111213141516[[#This Row],[Označení]],OCHy[#All],2,FALSE),0.6),0)</f>
        <v>255</v>
      </c>
      <c r="H11">
        <v>7</v>
      </c>
      <c r="I11">
        <v>7</v>
      </c>
      <c r="J11">
        <v>65</v>
      </c>
      <c r="K11" t="s">
        <v>1046</v>
      </c>
      <c r="L11" s="112">
        <v>0.7</v>
      </c>
    </row>
    <row r="12" spans="1:13" x14ac:dyDescent="0.35">
      <c r="A12" s="93">
        <v>51</v>
      </c>
      <c r="B12" s="93" t="s">
        <v>55</v>
      </c>
      <c r="C12" s="93" t="str">
        <f>IFERROR(VLOOKUP(B12,Pobočky!$A$1:$C$45,2,FALSE)," ")</f>
        <v>Středozápad</v>
      </c>
      <c r="D12" s="93" t="s">
        <v>1089</v>
      </c>
      <c r="E12" t="s">
        <v>20</v>
      </c>
      <c r="F12" t="s">
        <v>130</v>
      </c>
      <c r="G12">
        <f>ROUND(Tabulka578910111213141516[[#This Row],[Kapacita - počet polic]]*Tabulka578910111213141516[[#This Row],[Kapacita - rozměr polic]]*IFERROR(VLOOKUP(Tabulka578910111213141516[[#This Row],[Označení]],OCHy[#All],2,FALSE),0.6),0)</f>
        <v>220</v>
      </c>
      <c r="H12">
        <v>7</v>
      </c>
      <c r="I12">
        <v>7</v>
      </c>
      <c r="J12">
        <v>56</v>
      </c>
      <c r="K12" t="s">
        <v>1045</v>
      </c>
      <c r="L12" s="112">
        <v>0.7</v>
      </c>
    </row>
    <row r="13" spans="1:13" x14ac:dyDescent="0.35">
      <c r="A13" s="93">
        <v>51</v>
      </c>
      <c r="B13" s="93" t="s">
        <v>55</v>
      </c>
      <c r="C13" s="93" t="str">
        <f>IFERROR(VLOOKUP(B13,Pobočky!$A$1:$C$45,2,FALSE)," ")</f>
        <v>Středozápad</v>
      </c>
      <c r="D13" s="93" t="s">
        <v>1091</v>
      </c>
      <c r="E13" t="s">
        <v>20</v>
      </c>
      <c r="G1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  <c r="I13">
        <v>4.5</v>
      </c>
      <c r="J13">
        <v>86</v>
      </c>
      <c r="K13" t="s">
        <v>1069</v>
      </c>
      <c r="L13" s="112">
        <v>0.7</v>
      </c>
    </row>
    <row r="14" spans="1:13" x14ac:dyDescent="0.35">
      <c r="A14" s="93">
        <v>51</v>
      </c>
      <c r="B14" s="93" t="s">
        <v>55</v>
      </c>
      <c r="C14" s="93" t="str">
        <f>IFERROR(VLOOKUP(B14,Pobočky!$A$1:$C$45,2,FALSE)," ")</f>
        <v>Středozápad</v>
      </c>
      <c r="D14" t="s">
        <v>1092</v>
      </c>
      <c r="E14" t="s">
        <v>14</v>
      </c>
      <c r="F14" t="s">
        <v>130</v>
      </c>
      <c r="G14">
        <f>ROUND(Tabulka578910111213141516[[#This Row],[Kapacita - počet polic]]*Tabulka578910111213141516[[#This Row],[Kapacita - rozměr polic]]*IFERROR(VLOOKUP(Tabulka578910111213141516[[#This Row],[Označení]],OCHy[#All],2,FALSE),0.6),0)</f>
        <v>571</v>
      </c>
      <c r="H14">
        <v>17</v>
      </c>
      <c r="I14">
        <v>21</v>
      </c>
      <c r="J14">
        <v>60</v>
      </c>
      <c r="K14" t="s">
        <v>1093</v>
      </c>
      <c r="L14" s="112">
        <v>0.6</v>
      </c>
    </row>
    <row r="15" spans="1:13" x14ac:dyDescent="0.35">
      <c r="A15" s="93">
        <v>51</v>
      </c>
      <c r="B15" s="93" t="s">
        <v>55</v>
      </c>
      <c r="C15" s="93" t="str">
        <f>IFERROR(VLOOKUP(B15,Pobočky!$A$1:$C$45,2,FALSE)," ")</f>
        <v>Středozápad</v>
      </c>
      <c r="D15" t="s">
        <v>1092</v>
      </c>
      <c r="E15" t="s">
        <v>14</v>
      </c>
      <c r="F15" t="s">
        <v>130</v>
      </c>
      <c r="G15">
        <f>ROUND(Tabulka578910111213141516[[#This Row],[Kapacita - počet polic]]*Tabulka578910111213141516[[#This Row],[Kapacita - rozměr polic]]*IFERROR(VLOOKUP(Tabulka578910111213141516[[#This Row],[Označení]],OCHy[#All],2,FALSE),0.6),0)</f>
        <v>193</v>
      </c>
      <c r="H15">
        <v>4</v>
      </c>
      <c r="I15">
        <v>5</v>
      </c>
      <c r="J15">
        <v>86</v>
      </c>
      <c r="K15" t="s">
        <v>182</v>
      </c>
      <c r="L15" s="112">
        <v>0.6</v>
      </c>
    </row>
    <row r="16" spans="1:13" x14ac:dyDescent="0.35">
      <c r="A16" s="93">
        <v>51</v>
      </c>
      <c r="B16" s="93" t="s">
        <v>55</v>
      </c>
      <c r="C16" s="93" t="str">
        <f>IFERROR(VLOOKUP(B16,Pobočky!$A$1:$C$45,2,FALSE)," ")</f>
        <v>Středozápad</v>
      </c>
      <c r="D16" t="s">
        <v>1092</v>
      </c>
      <c r="E16" t="s">
        <v>14</v>
      </c>
      <c r="F16" t="s">
        <v>130</v>
      </c>
      <c r="G16">
        <f>ROUND(Tabulka578910111213141516[[#This Row],[Kapacita - počet polic]]*Tabulka578910111213141516[[#This Row],[Kapacita - rozměr polic]]*IFERROR(VLOOKUP(Tabulka578910111213141516[[#This Row],[Označení]],OCHy[#All],2,FALSE),0.6),0)</f>
        <v>626</v>
      </c>
      <c r="H16">
        <v>13</v>
      </c>
      <c r="I16">
        <v>13</v>
      </c>
      <c r="J16">
        <v>86</v>
      </c>
      <c r="K16" t="s">
        <v>184</v>
      </c>
      <c r="L16" s="112">
        <v>0.6</v>
      </c>
    </row>
    <row r="17" spans="1:12" x14ac:dyDescent="0.35">
      <c r="A17" s="93">
        <v>51</v>
      </c>
      <c r="B17" s="93" t="s">
        <v>55</v>
      </c>
      <c r="C17" s="93" t="str">
        <f>IFERROR(VLOOKUP(B17,Pobočky!$A$1:$C$45,2,FALSE)," ")</f>
        <v>Středozápad</v>
      </c>
      <c r="D17" t="s">
        <v>1092</v>
      </c>
      <c r="E17" t="s">
        <v>14</v>
      </c>
      <c r="F17" t="s">
        <v>261</v>
      </c>
      <c r="G17">
        <f>ROUND(Tabulka578910111213141516[[#This Row],[Kapacita - počet polic]]*Tabulka578910111213141516[[#This Row],[Kapacita - rozměr polic]]*IFERROR(VLOOKUP(Tabulka578910111213141516[[#This Row],[Označení]],OCHy[#All],2,FALSE),0.6),0)</f>
        <v>26</v>
      </c>
      <c r="H17">
        <v>0.5</v>
      </c>
      <c r="I17">
        <v>0.5</v>
      </c>
      <c r="J17">
        <v>86</v>
      </c>
      <c r="K17" t="s">
        <v>594</v>
      </c>
      <c r="L17" s="112">
        <v>0.7</v>
      </c>
    </row>
    <row r="18" spans="1:12" x14ac:dyDescent="0.35">
      <c r="A18" s="93">
        <v>51</v>
      </c>
      <c r="B18" s="93" t="s">
        <v>55</v>
      </c>
      <c r="C18" s="93" t="str">
        <f>IFERROR(VLOOKUP(B18,Pobočky!$A$1:$C$45,2,FALSE)," ")</f>
        <v>Středozápad</v>
      </c>
      <c r="D18" t="s">
        <v>1092</v>
      </c>
      <c r="E18" t="s">
        <v>14</v>
      </c>
      <c r="F18" t="s">
        <v>97</v>
      </c>
      <c r="G18">
        <f>ROUND(Tabulka578910111213141516[[#This Row],[Kapacita - počet polic]]*Tabulka578910111213141516[[#This Row],[Kapacita - rozměr polic]]*IFERROR(VLOOKUP(Tabulka578910111213141516[[#This Row],[Označení]],OCHy[#All],2,FALSE),0.6),0)</f>
        <v>43</v>
      </c>
      <c r="H18">
        <v>2</v>
      </c>
      <c r="I18">
        <v>2</v>
      </c>
      <c r="J18">
        <v>60</v>
      </c>
      <c r="K18" t="s">
        <v>1094</v>
      </c>
      <c r="L18" s="112">
        <v>0.7</v>
      </c>
    </row>
    <row r="19" spans="1:12" x14ac:dyDescent="0.35">
      <c r="A19" s="93">
        <v>51</v>
      </c>
      <c r="B19" s="93" t="s">
        <v>55</v>
      </c>
      <c r="C19" s="93" t="str">
        <f>IFERROR(VLOOKUP(B19,Pobočky!$A$1:$C$45,2,FALSE)," ")</f>
        <v>Středozápad</v>
      </c>
      <c r="D19" t="s">
        <v>1092</v>
      </c>
      <c r="E19" t="s">
        <v>28</v>
      </c>
      <c r="F19" t="s">
        <v>140</v>
      </c>
      <c r="G19">
        <f>ROUND(Tabulka578910111213141516[[#This Row],[Kapacita - počet polic]]*Tabulka578910111213141516[[#This Row],[Kapacita - rozměr polic]]*IFERROR(VLOOKUP(Tabulka578910111213141516[[#This Row],[Označení]],OCHy[#All],2,FALSE),0.6),0)</f>
        <v>112</v>
      </c>
      <c r="H19">
        <v>3</v>
      </c>
      <c r="I19">
        <v>3</v>
      </c>
      <c r="J19">
        <v>60</v>
      </c>
      <c r="L19" s="112">
        <v>0.6</v>
      </c>
    </row>
    <row r="20" spans="1:12" x14ac:dyDescent="0.35">
      <c r="A20" s="93">
        <v>51</v>
      </c>
      <c r="B20" s="93" t="s">
        <v>55</v>
      </c>
      <c r="C20" s="93" t="str">
        <f>IFERROR(VLOOKUP(B20,Pobočky!$A$1:$C$45,2,FALSE)," ")</f>
        <v>Středozápad</v>
      </c>
      <c r="D20" t="s">
        <v>1092</v>
      </c>
      <c r="E20" t="s">
        <v>28</v>
      </c>
      <c r="F20" t="s">
        <v>143</v>
      </c>
      <c r="G20">
        <f>ROUND(Tabulka578910111213141516[[#This Row],[Kapacita - počet polic]]*Tabulka578910111213141516[[#This Row],[Kapacita - rozměr polic]]*IFERROR(VLOOKUP(Tabulka578910111213141516[[#This Row],[Označení]],OCHy[#All],2,FALSE),0.6),0)</f>
        <v>65</v>
      </c>
      <c r="H20">
        <v>2</v>
      </c>
      <c r="I20">
        <v>2.5</v>
      </c>
      <c r="J20">
        <v>86</v>
      </c>
      <c r="L20" s="112">
        <v>0.6</v>
      </c>
    </row>
    <row r="21" spans="1:12" x14ac:dyDescent="0.35">
      <c r="A21" s="93">
        <v>51</v>
      </c>
      <c r="B21" s="93" t="s">
        <v>55</v>
      </c>
      <c r="C21" s="93" t="str">
        <f>IFERROR(VLOOKUP(B21,Pobočky!$A$1:$C$45,2,FALSE)," ")</f>
        <v>Středozápad</v>
      </c>
      <c r="D21" t="s">
        <v>1092</v>
      </c>
      <c r="E21" t="s">
        <v>28</v>
      </c>
      <c r="F21" t="s">
        <v>146</v>
      </c>
      <c r="G21">
        <f>ROUND(Tabulka578910111213141516[[#This Row],[Kapacita - počet polic]]*Tabulka578910111213141516[[#This Row],[Kapacita - rozměr polic]]*IFERROR(VLOOKUP(Tabulka578910111213141516[[#This Row],[Označení]],OCHy[#All],2,FALSE),0.6),0)</f>
        <v>47</v>
      </c>
      <c r="H21">
        <v>1</v>
      </c>
      <c r="I21">
        <v>1</v>
      </c>
      <c r="J21">
        <v>86</v>
      </c>
      <c r="L21" s="112">
        <v>0.6</v>
      </c>
    </row>
    <row r="22" spans="1:12" x14ac:dyDescent="0.35">
      <c r="A22" s="93">
        <v>51</v>
      </c>
      <c r="B22" s="93" t="s">
        <v>55</v>
      </c>
      <c r="C22" s="93" t="str">
        <f>IFERROR(VLOOKUP(B22,Pobočky!$A$1:$C$45,2,FALSE)," ")</f>
        <v>Středozápad</v>
      </c>
      <c r="D22" t="s">
        <v>1092</v>
      </c>
      <c r="E22" t="s">
        <v>28</v>
      </c>
      <c r="F22" t="s">
        <v>149</v>
      </c>
      <c r="G22">
        <f>ROUND(Tabulka578910111213141516[[#This Row],[Kapacita - počet polic]]*Tabulka578910111213141516[[#This Row],[Kapacita - rozměr polic]]*IFERROR(VLOOKUP(Tabulka578910111213141516[[#This Row],[Označení]],OCHy[#All],2,FALSE),0.6),0)</f>
        <v>9</v>
      </c>
      <c r="H22">
        <v>0.25</v>
      </c>
      <c r="I22">
        <v>0.25</v>
      </c>
      <c r="J22">
        <v>86</v>
      </c>
      <c r="K22" t="s">
        <v>234</v>
      </c>
      <c r="L22" s="112">
        <v>0.6</v>
      </c>
    </row>
    <row r="23" spans="1:12" x14ac:dyDescent="0.35">
      <c r="A23" s="93">
        <v>51</v>
      </c>
      <c r="B23" s="93" t="s">
        <v>55</v>
      </c>
      <c r="C23" s="93" t="str">
        <f>IFERROR(VLOOKUP(B23,Pobočky!$A$1:$C$45,2,FALSE)," ")</f>
        <v>Středozápad</v>
      </c>
      <c r="D23" t="s">
        <v>1092</v>
      </c>
      <c r="E23" t="s">
        <v>28</v>
      </c>
      <c r="F23" t="s">
        <v>155</v>
      </c>
      <c r="G23">
        <f>ROUND(Tabulka578910111213141516[[#This Row],[Kapacita - počet polic]]*Tabulka578910111213141516[[#This Row],[Kapacita - rozměr polic]]*IFERROR(VLOOKUP(Tabulka578910111213141516[[#This Row],[Označení]],OCHy[#All],2,FALSE),0.6),0)</f>
        <v>263</v>
      </c>
      <c r="H23">
        <v>6</v>
      </c>
      <c r="I23">
        <v>6</v>
      </c>
      <c r="J23">
        <v>86</v>
      </c>
      <c r="L23" s="112">
        <v>0.6</v>
      </c>
    </row>
    <row r="24" spans="1:12" x14ac:dyDescent="0.35">
      <c r="A24" s="93">
        <v>51</v>
      </c>
      <c r="B24" s="93" t="s">
        <v>55</v>
      </c>
      <c r="C24" s="93" t="str">
        <f>IFERROR(VLOOKUP(B24,Pobočky!$A$1:$C$45,2,FALSE)," ")</f>
        <v>Středozápad</v>
      </c>
      <c r="D24" t="s">
        <v>1092</v>
      </c>
      <c r="E24" t="s">
        <v>28</v>
      </c>
      <c r="F24" t="s">
        <v>158</v>
      </c>
      <c r="G24">
        <f>ROUND(Tabulka578910111213141516[[#This Row],[Kapacita - počet polic]]*Tabulka578910111213141516[[#This Row],[Kapacita - rozměr polic]]*IFERROR(VLOOKUP(Tabulka578910111213141516[[#This Row],[Označení]],OCHy[#All],2,FALSE),0.6),0)</f>
        <v>81</v>
      </c>
      <c r="H24">
        <v>2</v>
      </c>
      <c r="I24">
        <v>2</v>
      </c>
      <c r="J24">
        <v>86</v>
      </c>
      <c r="L24" s="112">
        <v>0.6</v>
      </c>
    </row>
    <row r="25" spans="1:12" x14ac:dyDescent="0.35">
      <c r="A25" s="93">
        <v>51</v>
      </c>
      <c r="B25" s="93" t="s">
        <v>55</v>
      </c>
      <c r="C25" s="93" t="str">
        <f>IFERROR(VLOOKUP(B25,Pobočky!$A$1:$C$45,2,FALSE)," ")</f>
        <v>Středozápad</v>
      </c>
      <c r="D25" t="s">
        <v>1092</v>
      </c>
      <c r="E25" t="s">
        <v>28</v>
      </c>
      <c r="F25" t="s">
        <v>160</v>
      </c>
      <c r="G25">
        <f>ROUND(Tabulka578910111213141516[[#This Row],[Kapacita - počet polic]]*Tabulka578910111213141516[[#This Row],[Kapacita - rozměr polic]]*IFERROR(VLOOKUP(Tabulka578910111213141516[[#This Row],[Označení]],OCHy[#All],2,FALSE),0.6),0)</f>
        <v>152</v>
      </c>
      <c r="H25">
        <v>3</v>
      </c>
      <c r="I25">
        <v>2</v>
      </c>
      <c r="J25">
        <v>86</v>
      </c>
      <c r="L25" s="112">
        <v>0.6</v>
      </c>
    </row>
    <row r="26" spans="1:12" x14ac:dyDescent="0.35">
      <c r="A26" s="93">
        <v>51</v>
      </c>
      <c r="B26" s="93" t="s">
        <v>55</v>
      </c>
      <c r="C26" s="93" t="str">
        <f>IFERROR(VLOOKUP(B26,Pobočky!$A$1:$C$45,2,FALSE)," ")</f>
        <v>Středozápad</v>
      </c>
      <c r="D26" t="s">
        <v>1092</v>
      </c>
      <c r="E26" t="s">
        <v>28</v>
      </c>
      <c r="F26" t="s">
        <v>166</v>
      </c>
      <c r="G26">
        <f>ROUND(Tabulka578910111213141516[[#This Row],[Kapacita - počet polic]]*Tabulka578910111213141516[[#This Row],[Kapacita - rozměr polic]]*IFERROR(VLOOKUP(Tabulka578910111213141516[[#This Row],[Označení]],OCHy[#All],2,FALSE),0.6),0)</f>
        <v>95</v>
      </c>
      <c r="H26">
        <v>2</v>
      </c>
      <c r="I26">
        <v>2</v>
      </c>
      <c r="J26">
        <v>86</v>
      </c>
      <c r="L26" s="112">
        <v>0.6</v>
      </c>
    </row>
    <row r="27" spans="1:12" x14ac:dyDescent="0.35">
      <c r="A27" s="93">
        <v>51</v>
      </c>
      <c r="B27" s="93" t="s">
        <v>55</v>
      </c>
      <c r="C27" s="93" t="str">
        <f>IFERROR(VLOOKUP(B27,Pobočky!$A$1:$C$45,2,FALSE)," ")</f>
        <v>Středozápad</v>
      </c>
      <c r="D27" t="s">
        <v>1092</v>
      </c>
      <c r="E27" t="s">
        <v>28</v>
      </c>
      <c r="F27" t="s">
        <v>167</v>
      </c>
      <c r="G27">
        <f>ROUND(Tabulka578910111213141516[[#This Row],[Kapacita - počet polic]]*Tabulka578910111213141516[[#This Row],[Kapacita - rozměr polic]]*IFERROR(VLOOKUP(Tabulka578910111213141516[[#This Row],[Označení]],OCHy[#All],2,FALSE),0.6),0)</f>
        <v>43</v>
      </c>
      <c r="H27">
        <v>1</v>
      </c>
      <c r="I27">
        <v>1</v>
      </c>
      <c r="J27">
        <v>86</v>
      </c>
      <c r="L27" s="112">
        <v>0.6</v>
      </c>
    </row>
    <row r="28" spans="1:12" x14ac:dyDescent="0.35">
      <c r="A28" s="93">
        <v>51</v>
      </c>
      <c r="B28" s="93" t="s">
        <v>55</v>
      </c>
      <c r="C28" s="93" t="str">
        <f>IFERROR(VLOOKUP(B28,Pobočky!$A$1:$C$45,2,FALSE)," ")</f>
        <v>Středozápad</v>
      </c>
      <c r="D28" t="s">
        <v>1092</v>
      </c>
      <c r="E28" t="s">
        <v>28</v>
      </c>
      <c r="F28" t="s">
        <v>169</v>
      </c>
      <c r="G28">
        <f>ROUND(Tabulka578910111213141516[[#This Row],[Kapacita - počet polic]]*Tabulka578910111213141516[[#This Row],[Kapacita - rozměr polic]]*IFERROR(VLOOKUP(Tabulka578910111213141516[[#This Row],[Označení]],OCHy[#All],2,FALSE),0.6),0)</f>
        <v>30</v>
      </c>
      <c r="H28">
        <v>0.75</v>
      </c>
      <c r="I28">
        <v>1</v>
      </c>
      <c r="J28">
        <v>86</v>
      </c>
      <c r="L28" s="112">
        <v>0.6</v>
      </c>
    </row>
    <row r="29" spans="1:12" x14ac:dyDescent="0.35">
      <c r="A29" s="93">
        <v>51</v>
      </c>
      <c r="B29" s="93" t="s">
        <v>55</v>
      </c>
      <c r="C29" s="93" t="str">
        <f>IFERROR(VLOOKUP(B29,Pobočky!$A$1:$C$45,2,FALSE)," ")</f>
        <v>Středozápad</v>
      </c>
      <c r="D29" t="s">
        <v>1092</v>
      </c>
      <c r="E29" t="s">
        <v>28</v>
      </c>
      <c r="F29" t="s">
        <v>170</v>
      </c>
      <c r="G29">
        <f>ROUND(Tabulka578910111213141516[[#This Row],[Kapacita - počet polic]]*Tabulka578910111213141516[[#This Row],[Kapacita - rozměr polic]]*IFERROR(VLOOKUP(Tabulka578910111213141516[[#This Row],[Označení]],OCHy[#All],2,FALSE),0.6),0)</f>
        <v>76</v>
      </c>
      <c r="H29">
        <v>1.5</v>
      </c>
      <c r="I29">
        <v>0.5</v>
      </c>
      <c r="J29">
        <v>86</v>
      </c>
      <c r="L29" s="112">
        <v>0.6</v>
      </c>
    </row>
    <row r="30" spans="1:12" x14ac:dyDescent="0.35">
      <c r="A30" s="93">
        <v>51</v>
      </c>
      <c r="B30" s="93" t="s">
        <v>55</v>
      </c>
      <c r="C30" s="93" t="str">
        <f>IFERROR(VLOOKUP(B30,Pobočky!$A$1:$C$45,2,FALSE)," ")</f>
        <v>Středozápad</v>
      </c>
      <c r="D30" t="s">
        <v>1092</v>
      </c>
      <c r="E30" t="s">
        <v>28</v>
      </c>
      <c r="F30" t="s">
        <v>171</v>
      </c>
      <c r="G30">
        <f>ROUND(Tabulka578910111213141516[[#This Row],[Kapacita - počet polic]]*Tabulka578910111213141516[[#This Row],[Kapacita - rozměr polic]]*IFERROR(VLOOKUP(Tabulka578910111213141516[[#This Row],[Označení]],OCHy[#All],2,FALSE),0.6),0)</f>
        <v>15</v>
      </c>
      <c r="H30">
        <v>1</v>
      </c>
      <c r="I30">
        <v>1</v>
      </c>
      <c r="J30">
        <v>86</v>
      </c>
      <c r="L30" s="112">
        <v>0.6</v>
      </c>
    </row>
    <row r="31" spans="1:12" x14ac:dyDescent="0.35">
      <c r="A31" s="93">
        <v>51</v>
      </c>
      <c r="B31" s="93" t="s">
        <v>55</v>
      </c>
      <c r="C31" s="93" t="str">
        <f>IFERROR(VLOOKUP(B31,Pobočky!$A$1:$C$45,2,FALSE)," ")</f>
        <v>Středozápad</v>
      </c>
      <c r="D31" t="s">
        <v>1092</v>
      </c>
      <c r="E31" t="s">
        <v>28</v>
      </c>
      <c r="F31" t="s">
        <v>172</v>
      </c>
      <c r="G31">
        <f>ROUND(Tabulka578910111213141516[[#This Row],[Kapacita - počet polic]]*Tabulka578910111213141516[[#This Row],[Kapacita - rozměr polic]]*IFERROR(VLOOKUP(Tabulka578910111213141516[[#This Row],[Označení]],OCHy[#All],2,FALSE),0.6),0)</f>
        <v>40</v>
      </c>
      <c r="H31">
        <v>1</v>
      </c>
      <c r="I31">
        <v>1</v>
      </c>
      <c r="J31">
        <v>86</v>
      </c>
      <c r="L31" s="112">
        <v>0.6</v>
      </c>
    </row>
    <row r="32" spans="1:12" x14ac:dyDescent="0.35">
      <c r="A32" s="93">
        <v>51</v>
      </c>
      <c r="B32" s="93" t="s">
        <v>55</v>
      </c>
      <c r="C32" s="93" t="str">
        <f>IFERROR(VLOOKUP(B32,Pobočky!$A$1:$C$45,2,FALSE)," ")</f>
        <v>Středozápad</v>
      </c>
      <c r="D32" t="s">
        <v>1092</v>
      </c>
      <c r="E32" t="s">
        <v>28</v>
      </c>
      <c r="F32" t="s">
        <v>174</v>
      </c>
      <c r="G32">
        <f>ROUND(Tabulka578910111213141516[[#This Row],[Kapacita - počet polic]]*Tabulka578910111213141516[[#This Row],[Kapacita - rozměr polic]]*IFERROR(VLOOKUP(Tabulka578910111213141516[[#This Row],[Označení]],OCHy[#All],2,FALSE),0.6),0)</f>
        <v>34</v>
      </c>
      <c r="H32">
        <v>1</v>
      </c>
      <c r="I32">
        <v>0.5</v>
      </c>
      <c r="J32">
        <v>86</v>
      </c>
      <c r="L32" s="112">
        <v>0.6</v>
      </c>
    </row>
    <row r="33" spans="1:12" x14ac:dyDescent="0.35">
      <c r="A33" s="93">
        <v>51</v>
      </c>
      <c r="B33" s="93" t="s">
        <v>55</v>
      </c>
      <c r="C33" s="93" t="str">
        <f>IFERROR(VLOOKUP(B33,Pobočky!$A$1:$C$45,2,FALSE)," ")</f>
        <v>Středozápad</v>
      </c>
      <c r="D33" t="s">
        <v>1092</v>
      </c>
      <c r="E33" t="s">
        <v>28</v>
      </c>
      <c r="F33" t="s">
        <v>175</v>
      </c>
      <c r="G33">
        <f>ROUND(Tabulka578910111213141516[[#This Row],[Kapacita - počet polic]]*Tabulka578910111213141516[[#This Row],[Kapacita - rozměr polic]]*IFERROR(VLOOKUP(Tabulka578910111213141516[[#This Row],[Označení]],OCHy[#All],2,FALSE),0.6),0)</f>
        <v>24</v>
      </c>
      <c r="H33">
        <v>0.5</v>
      </c>
      <c r="I33">
        <v>2</v>
      </c>
      <c r="J33">
        <v>86</v>
      </c>
      <c r="L33" s="112">
        <v>0.6</v>
      </c>
    </row>
    <row r="34" spans="1:12" x14ac:dyDescent="0.35">
      <c r="A34" s="93">
        <v>51</v>
      </c>
      <c r="B34" s="93" t="s">
        <v>55</v>
      </c>
      <c r="C34" s="93" t="str">
        <f>IFERROR(VLOOKUP(B34,Pobočky!$A$1:$C$45,2,FALSE)," ")</f>
        <v>Středozápad</v>
      </c>
      <c r="D34" t="s">
        <v>1092</v>
      </c>
      <c r="E34" t="s">
        <v>28</v>
      </c>
      <c r="F34" t="s">
        <v>176</v>
      </c>
      <c r="G34">
        <f>ROUND(Tabulka578910111213141516[[#This Row],[Kapacita - počet polic]]*Tabulka578910111213141516[[#This Row],[Kapacita - rozměr polic]]*IFERROR(VLOOKUP(Tabulka578910111213141516[[#This Row],[Označení]],OCHy[#All],2,FALSE),0.6),0)</f>
        <v>58</v>
      </c>
      <c r="H34">
        <v>1</v>
      </c>
      <c r="I34">
        <v>1</v>
      </c>
      <c r="J34">
        <v>86</v>
      </c>
      <c r="L34" s="112">
        <v>0.6</v>
      </c>
    </row>
    <row r="35" spans="1:12" x14ac:dyDescent="0.35">
      <c r="A35" s="93">
        <v>51</v>
      </c>
      <c r="B35" s="93" t="s">
        <v>55</v>
      </c>
      <c r="C35" s="93" t="str">
        <f>IFERROR(VLOOKUP(B35,Pobočky!$A$1:$C$45,2,FALSE)," ")</f>
        <v>Středozápad</v>
      </c>
      <c r="D35" t="s">
        <v>1095</v>
      </c>
      <c r="G3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  <c r="I35">
        <v>8</v>
      </c>
      <c r="J35">
        <v>36</v>
      </c>
      <c r="K35" t="s">
        <v>1096</v>
      </c>
      <c r="L35" s="112">
        <v>0.6</v>
      </c>
    </row>
    <row r="36" spans="1:12" x14ac:dyDescent="0.35">
      <c r="A36" s="93">
        <v>51</v>
      </c>
      <c r="B36" s="93" t="s">
        <v>55</v>
      </c>
      <c r="C36" s="93" t="str">
        <f>IFERROR(VLOOKUP(B36,Pobočky!$A$1:$C$45,2,FALSE)," ")</f>
        <v>Středozápad</v>
      </c>
      <c r="D36" t="s">
        <v>1095</v>
      </c>
      <c r="G3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  <c r="I36">
        <v>2</v>
      </c>
      <c r="J36">
        <v>86</v>
      </c>
      <c r="K36" t="s">
        <v>1096</v>
      </c>
      <c r="L36" s="112">
        <v>0.6</v>
      </c>
    </row>
    <row r="37" spans="1:12" x14ac:dyDescent="0.35">
      <c r="A37" s="93">
        <v>51</v>
      </c>
      <c r="B37" s="93" t="s">
        <v>55</v>
      </c>
      <c r="C37" s="93" t="str">
        <f>IFERROR(VLOOKUP(B37,Pobočky!$A$1:$C$45,2,FALSE)," ")</f>
        <v>Středozápad</v>
      </c>
      <c r="D37" t="s">
        <v>1097</v>
      </c>
      <c r="G3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  <c r="I37">
        <v>0.5</v>
      </c>
      <c r="J37">
        <v>86</v>
      </c>
      <c r="K37" t="s">
        <v>1069</v>
      </c>
      <c r="L37" s="112">
        <v>0.7</v>
      </c>
    </row>
    <row r="38" spans="1:12" x14ac:dyDescent="0.35">
      <c r="A38" s="93">
        <v>51</v>
      </c>
      <c r="B38" s="93" t="s">
        <v>55</v>
      </c>
      <c r="C38" s="93" t="str">
        <f>IFERROR(VLOOKUP(B38,Pobočky!$A$1:$C$45,2,FALSE)," ")</f>
        <v>Středozápad</v>
      </c>
      <c r="D38" t="s">
        <v>1097</v>
      </c>
      <c r="G3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  <c r="I38">
        <v>5</v>
      </c>
      <c r="J38">
        <v>60</v>
      </c>
      <c r="K38" t="s">
        <v>1069</v>
      </c>
      <c r="L38" s="112">
        <v>0.7</v>
      </c>
    </row>
    <row r="39" spans="1:12" x14ac:dyDescent="0.35">
      <c r="A39" s="93">
        <v>51</v>
      </c>
      <c r="B39" s="93" t="s">
        <v>55</v>
      </c>
      <c r="C39" s="93" t="str">
        <f>IFERROR(VLOOKUP(B39,Pobočky!$A$1:$C$45,2,FALSE)," ")</f>
        <v>Středozápad</v>
      </c>
      <c r="D39" t="s">
        <v>1098</v>
      </c>
      <c r="E39" t="s">
        <v>22</v>
      </c>
      <c r="F39" t="s">
        <v>140</v>
      </c>
      <c r="G39">
        <f>ROUND(Tabulka578910111213141516[[#This Row],[Kapacita - počet polic]]*Tabulka578910111213141516[[#This Row],[Kapacita - rozměr polic]]*IFERROR(VLOOKUP(Tabulka578910111213141516[[#This Row],[Označení]],OCHy[#All],2,FALSE),0.6),0)</f>
        <v>196</v>
      </c>
      <c r="H39">
        <v>4</v>
      </c>
      <c r="I39">
        <v>2</v>
      </c>
      <c r="J39">
        <v>79</v>
      </c>
      <c r="L39" s="112">
        <v>0.7</v>
      </c>
    </row>
    <row r="40" spans="1:12" x14ac:dyDescent="0.35">
      <c r="A40" s="93">
        <v>51</v>
      </c>
      <c r="B40" s="93" t="s">
        <v>55</v>
      </c>
      <c r="C40" s="93" t="str">
        <f>IFERROR(VLOOKUP(B40,Pobočky!$A$1:$C$45,2,FALSE)," ")</f>
        <v>Středozápad</v>
      </c>
      <c r="D40" t="s">
        <v>1098</v>
      </c>
      <c r="E40" t="s">
        <v>22</v>
      </c>
      <c r="F40" t="s">
        <v>140</v>
      </c>
      <c r="G40">
        <f>ROUND(Tabulka578910111213141516[[#This Row],[Kapacita - počet polic]]*Tabulka578910111213141516[[#This Row],[Kapacita - rozměr polic]]*IFERROR(VLOOKUP(Tabulka578910111213141516[[#This Row],[Označení]],OCHy[#All],2,FALSE),0.6),0)</f>
        <v>243</v>
      </c>
      <c r="H40">
        <v>7</v>
      </c>
      <c r="I40">
        <v>9</v>
      </c>
      <c r="J40">
        <v>56</v>
      </c>
      <c r="L40" s="112">
        <v>0.7</v>
      </c>
    </row>
    <row r="41" spans="1:12" x14ac:dyDescent="0.35">
      <c r="A41" s="93">
        <v>51</v>
      </c>
      <c r="B41" s="93" t="s">
        <v>55</v>
      </c>
      <c r="C41" s="93" t="str">
        <f>IFERROR(VLOOKUP(B41,Pobočky!$A$1:$C$45,2,FALSE)," ")</f>
        <v>Středozápad</v>
      </c>
      <c r="D41" t="s">
        <v>1098</v>
      </c>
      <c r="E41" t="s">
        <v>22</v>
      </c>
      <c r="F41" t="s">
        <v>143</v>
      </c>
      <c r="G41">
        <f>ROUND(Tabulka578910111213141516[[#This Row],[Kapacita - počet polic]]*Tabulka578910111213141516[[#This Row],[Kapacita - rozměr polic]]*IFERROR(VLOOKUP(Tabulka578910111213141516[[#This Row],[Označení]],OCHy[#All],2,FALSE),0.6),0)</f>
        <v>719</v>
      </c>
      <c r="H41">
        <v>22</v>
      </c>
      <c r="I41">
        <v>18</v>
      </c>
      <c r="J41">
        <v>86</v>
      </c>
      <c r="L41" s="112">
        <v>0.7</v>
      </c>
    </row>
    <row r="42" spans="1:12" x14ac:dyDescent="0.35">
      <c r="A42" s="93">
        <v>51</v>
      </c>
      <c r="B42" s="93" t="s">
        <v>55</v>
      </c>
      <c r="C42" s="93" t="str">
        <f>IFERROR(VLOOKUP(B42,Pobočky!$A$1:$C$45,2,FALSE)," ")</f>
        <v>Středozápad</v>
      </c>
      <c r="D42" t="s">
        <v>1098</v>
      </c>
      <c r="E42" t="s">
        <v>22</v>
      </c>
      <c r="F42" t="s">
        <v>146</v>
      </c>
      <c r="G42">
        <f>ROUND(Tabulka578910111213141516[[#This Row],[Kapacita - počet polic]]*Tabulka578910111213141516[[#This Row],[Kapacita - rozměr polic]]*IFERROR(VLOOKUP(Tabulka578910111213141516[[#This Row],[Označení]],OCHy[#All],2,FALSE),0.6),0)</f>
        <v>216</v>
      </c>
      <c r="H42">
        <v>7</v>
      </c>
      <c r="I42">
        <v>5</v>
      </c>
      <c r="J42">
        <v>56</v>
      </c>
      <c r="L42" s="112">
        <v>0.7</v>
      </c>
    </row>
    <row r="43" spans="1:12" x14ac:dyDescent="0.35">
      <c r="A43" s="93">
        <v>51</v>
      </c>
      <c r="B43" s="93" t="s">
        <v>55</v>
      </c>
      <c r="C43" s="93" t="str">
        <f>IFERROR(VLOOKUP(B43,Pobočky!$A$1:$C$45,2,FALSE)," ")</f>
        <v>Středozápad</v>
      </c>
      <c r="D43" t="s">
        <v>1098</v>
      </c>
      <c r="E43" t="s">
        <v>22</v>
      </c>
      <c r="F43" t="s">
        <v>146</v>
      </c>
      <c r="G43">
        <f>ROUND(Tabulka578910111213141516[[#This Row],[Kapacita - počet polic]]*Tabulka578910111213141516[[#This Row],[Kapacita - rozměr polic]]*IFERROR(VLOOKUP(Tabulka578910111213141516[[#This Row],[Označení]],OCHy[#All],2,FALSE),0.6),0)</f>
        <v>142</v>
      </c>
      <c r="H43">
        <v>3</v>
      </c>
      <c r="I43">
        <v>3.5</v>
      </c>
      <c r="J43">
        <v>86</v>
      </c>
      <c r="L43" s="112">
        <v>0.7</v>
      </c>
    </row>
    <row r="44" spans="1:12" x14ac:dyDescent="0.35">
      <c r="A44" s="93">
        <v>51</v>
      </c>
      <c r="B44" s="93" t="s">
        <v>55</v>
      </c>
      <c r="C44" s="93" t="str">
        <f>IFERROR(VLOOKUP(B44,Pobočky!$A$1:$C$45,2,FALSE)," ")</f>
        <v>Středozápad</v>
      </c>
      <c r="D44" t="s">
        <v>1098</v>
      </c>
      <c r="E44" t="s">
        <v>22</v>
      </c>
      <c r="F44" t="s">
        <v>149</v>
      </c>
      <c r="G44">
        <f>ROUND(Tabulka578910111213141516[[#This Row],[Kapacita - počet polic]]*Tabulka578910111213141516[[#This Row],[Kapacita - rozměr polic]]*IFERROR(VLOOKUP(Tabulka578910111213141516[[#This Row],[Označení]],OCHy[#All],2,FALSE),0.6),0)</f>
        <v>452</v>
      </c>
      <c r="H44">
        <v>12.5</v>
      </c>
      <c r="I44">
        <v>13.5</v>
      </c>
      <c r="J44">
        <v>86</v>
      </c>
      <c r="L44" s="112">
        <v>0.7</v>
      </c>
    </row>
    <row r="45" spans="1:12" x14ac:dyDescent="0.35">
      <c r="A45" s="93">
        <v>51</v>
      </c>
      <c r="B45" s="93" t="s">
        <v>55</v>
      </c>
      <c r="C45" s="93" t="str">
        <f>IFERROR(VLOOKUP(B45,Pobočky!$A$1:$C$45,2,FALSE)," ")</f>
        <v>Středozápad</v>
      </c>
      <c r="D45" t="s">
        <v>1098</v>
      </c>
      <c r="E45" t="s">
        <v>22</v>
      </c>
      <c r="F45" t="s">
        <v>155</v>
      </c>
      <c r="G45">
        <f>ROUND(Tabulka578910111213141516[[#This Row],[Kapacita - počet polic]]*Tabulka578910111213141516[[#This Row],[Kapacita - rozměr polic]]*IFERROR(VLOOKUP(Tabulka578910111213141516[[#This Row],[Označení]],OCHy[#All],2,FALSE),0.6),0)</f>
        <v>242</v>
      </c>
      <c r="H45">
        <v>6</v>
      </c>
      <c r="I45">
        <v>5</v>
      </c>
      <c r="J45">
        <v>79</v>
      </c>
      <c r="L45" s="112">
        <v>0.7</v>
      </c>
    </row>
    <row r="46" spans="1:12" x14ac:dyDescent="0.35">
      <c r="A46" s="93">
        <v>51</v>
      </c>
      <c r="B46" s="93" t="s">
        <v>55</v>
      </c>
      <c r="C46" s="93" t="str">
        <f>IFERROR(VLOOKUP(B46,Pobočky!$A$1:$C$45,2,FALSE)," ")</f>
        <v>Středozápad</v>
      </c>
      <c r="D46" t="s">
        <v>1098</v>
      </c>
      <c r="E46" t="s">
        <v>22</v>
      </c>
      <c r="F46" t="s">
        <v>158</v>
      </c>
      <c r="G46">
        <f>ROUND(Tabulka578910111213141516[[#This Row],[Kapacita - počet polic]]*Tabulka578910111213141516[[#This Row],[Kapacita - rozměr polic]]*IFERROR(VLOOKUP(Tabulka578910111213141516[[#This Row],[Označení]],OCHy[#All],2,FALSE),0.6),0)</f>
        <v>283</v>
      </c>
      <c r="H46">
        <v>7</v>
      </c>
      <c r="I46">
        <v>7</v>
      </c>
      <c r="J46">
        <v>86</v>
      </c>
      <c r="L46" s="112">
        <v>0.7</v>
      </c>
    </row>
    <row r="47" spans="1:12" x14ac:dyDescent="0.35">
      <c r="A47" s="93">
        <v>51</v>
      </c>
      <c r="B47" s="93" t="s">
        <v>55</v>
      </c>
      <c r="C47" s="93" t="str">
        <f>IFERROR(VLOOKUP(B47,Pobočky!$A$1:$C$45,2,FALSE)," ")</f>
        <v>Středozápad</v>
      </c>
      <c r="D47" t="s">
        <v>1098</v>
      </c>
      <c r="E47" t="s">
        <v>22</v>
      </c>
      <c r="F47" t="s">
        <v>158</v>
      </c>
      <c r="G47">
        <f>ROUND(Tabulka578910111213141516[[#This Row],[Kapacita - počet polic]]*Tabulka578910111213141516[[#This Row],[Kapacita - rozměr polic]]*IFERROR(VLOOKUP(Tabulka578910111213141516[[#This Row],[Označení]],OCHy[#All],2,FALSE),0.6),0)</f>
        <v>130</v>
      </c>
      <c r="H47">
        <v>3.5</v>
      </c>
      <c r="I47">
        <v>3.5</v>
      </c>
      <c r="J47">
        <v>79</v>
      </c>
      <c r="L47" s="112">
        <v>0.7</v>
      </c>
    </row>
    <row r="48" spans="1:12" x14ac:dyDescent="0.35">
      <c r="A48" s="93">
        <v>51</v>
      </c>
      <c r="B48" s="93" t="s">
        <v>55</v>
      </c>
      <c r="C48" s="93" t="str">
        <f>IFERROR(VLOOKUP(B48,Pobočky!$A$1:$C$45,2,FALSE)," ")</f>
        <v>Středozápad</v>
      </c>
      <c r="D48" t="s">
        <v>1098</v>
      </c>
      <c r="E48" t="s">
        <v>22</v>
      </c>
      <c r="F48" t="s">
        <v>160</v>
      </c>
      <c r="G48">
        <f>ROUND(Tabulka578910111213141516[[#This Row],[Kapacita - počet polic]]*Tabulka578910111213141516[[#This Row],[Kapacita - rozměr polic]]*IFERROR(VLOOKUP(Tabulka578910111213141516[[#This Row],[Označení]],OCHy[#All],2,FALSE),0.6),0)</f>
        <v>140</v>
      </c>
      <c r="H48">
        <v>3</v>
      </c>
      <c r="I48">
        <v>3</v>
      </c>
      <c r="J48">
        <v>79</v>
      </c>
      <c r="L48" s="112">
        <v>0.7</v>
      </c>
    </row>
    <row r="49" spans="1:12" x14ac:dyDescent="0.35">
      <c r="A49" s="93">
        <v>51</v>
      </c>
      <c r="B49" s="93" t="s">
        <v>55</v>
      </c>
      <c r="C49" s="93" t="str">
        <f>IFERROR(VLOOKUP(B49,Pobočky!$A$1:$C$45,2,FALSE)," ")</f>
        <v>Středozápad</v>
      </c>
      <c r="D49" t="s">
        <v>1098</v>
      </c>
      <c r="E49" t="s">
        <v>22</v>
      </c>
      <c r="F49" t="s">
        <v>163</v>
      </c>
      <c r="G49">
        <f>ROUND(Tabulka578910111213141516[[#This Row],[Kapacita - počet polic]]*Tabulka578910111213141516[[#This Row],[Kapacita - rozměr polic]]*IFERROR(VLOOKUP(Tabulka578910111213141516[[#This Row],[Označení]],OCHy[#All],2,FALSE),0.6),0)</f>
        <v>114</v>
      </c>
      <c r="H49">
        <v>2.5</v>
      </c>
      <c r="I49">
        <v>2.5</v>
      </c>
      <c r="J49">
        <v>86</v>
      </c>
      <c r="L49" s="112">
        <v>0.7</v>
      </c>
    </row>
    <row r="50" spans="1:12" x14ac:dyDescent="0.35">
      <c r="A50" s="93">
        <v>51</v>
      </c>
      <c r="B50" s="93" t="s">
        <v>55</v>
      </c>
      <c r="C50" s="93" t="str">
        <f>IFERROR(VLOOKUP(B50,Pobočky!$A$1:$C$45,2,FALSE)," ")</f>
        <v>Středozápad</v>
      </c>
      <c r="D50" t="s">
        <v>1098</v>
      </c>
      <c r="E50" t="s">
        <v>22</v>
      </c>
      <c r="F50" t="s">
        <v>166</v>
      </c>
      <c r="G50">
        <f>ROUND(Tabulka578910111213141516[[#This Row],[Kapacita - počet polic]]*Tabulka578910111213141516[[#This Row],[Kapacita - rozměr polic]]*IFERROR(VLOOKUP(Tabulka578910111213141516[[#This Row],[Označení]],OCHy[#All],2,FALSE),0.6),0)</f>
        <v>307</v>
      </c>
      <c r="H50">
        <v>6.5</v>
      </c>
      <c r="I50">
        <v>6.5</v>
      </c>
      <c r="J50">
        <v>86</v>
      </c>
      <c r="L50" s="112">
        <v>0.7</v>
      </c>
    </row>
    <row r="51" spans="1:12" x14ac:dyDescent="0.35">
      <c r="A51" s="93">
        <v>51</v>
      </c>
      <c r="B51" s="93" t="s">
        <v>55</v>
      </c>
      <c r="C51" s="93" t="str">
        <f>IFERROR(VLOOKUP(B51,Pobočky!$A$1:$C$45,2,FALSE)," ")</f>
        <v>Středozápad</v>
      </c>
      <c r="D51" t="s">
        <v>1098</v>
      </c>
      <c r="E51" t="s">
        <v>22</v>
      </c>
      <c r="F51" t="s">
        <v>167</v>
      </c>
      <c r="G51">
        <f>ROUND(Tabulka578910111213141516[[#This Row],[Kapacita - počet polic]]*Tabulka578910111213141516[[#This Row],[Kapacita - rozměr polic]]*IFERROR(VLOOKUP(Tabulka578910111213141516[[#This Row],[Označení]],OCHy[#All],2,FALSE),0.6),0)</f>
        <v>126</v>
      </c>
      <c r="H51">
        <v>7</v>
      </c>
      <c r="I51">
        <v>7</v>
      </c>
      <c r="J51">
        <v>36</v>
      </c>
      <c r="L51" s="112">
        <v>0.7</v>
      </c>
    </row>
    <row r="52" spans="1:12" x14ac:dyDescent="0.35">
      <c r="A52" s="93">
        <v>51</v>
      </c>
      <c r="B52" s="93" t="s">
        <v>55</v>
      </c>
      <c r="C52" s="93" t="str">
        <f>IFERROR(VLOOKUP(B52,Pobočky!$A$1:$C$45,2,FALSE)," ")</f>
        <v>Středozápad</v>
      </c>
      <c r="D52" t="s">
        <v>1098</v>
      </c>
      <c r="E52" t="s">
        <v>22</v>
      </c>
      <c r="F52" t="s">
        <v>169</v>
      </c>
      <c r="G52">
        <f>ROUND(Tabulka578910111213141516[[#This Row],[Kapacita - počet polic]]*Tabulka578910111213141516[[#This Row],[Kapacita - rozměr polic]]*IFERROR(VLOOKUP(Tabulka578910111213141516[[#This Row],[Označení]],OCHy[#All],2,FALSE),0.6),0)</f>
        <v>212</v>
      </c>
      <c r="H52">
        <v>6.5</v>
      </c>
      <c r="I52">
        <v>7</v>
      </c>
      <c r="J52">
        <v>71</v>
      </c>
      <c r="L52" s="112">
        <v>0.7</v>
      </c>
    </row>
    <row r="53" spans="1:12" x14ac:dyDescent="0.35">
      <c r="A53" s="93">
        <v>51</v>
      </c>
      <c r="B53" s="93" t="s">
        <v>55</v>
      </c>
      <c r="C53" s="93" t="str">
        <f>IFERROR(VLOOKUP(B53,Pobočky!$A$1:$C$45,2,FALSE)," ")</f>
        <v>Středozápad</v>
      </c>
      <c r="D53" t="s">
        <v>1098</v>
      </c>
      <c r="E53" t="s">
        <v>22</v>
      </c>
      <c r="F53" t="s">
        <v>170</v>
      </c>
      <c r="G53">
        <f>ROUND(Tabulka578910111213141516[[#This Row],[Kapacita - počet polic]]*Tabulka578910111213141516[[#This Row],[Kapacita - rozměr polic]]*IFERROR(VLOOKUP(Tabulka578910111213141516[[#This Row],[Označení]],OCHy[#All],2,FALSE),0.6),0)</f>
        <v>101</v>
      </c>
      <c r="H53">
        <v>2</v>
      </c>
      <c r="I53">
        <v>3</v>
      </c>
      <c r="J53">
        <v>86</v>
      </c>
      <c r="L53" s="112">
        <v>0.7</v>
      </c>
    </row>
    <row r="54" spans="1:12" x14ac:dyDescent="0.35">
      <c r="A54" s="93">
        <v>51</v>
      </c>
      <c r="B54" s="93" t="s">
        <v>55</v>
      </c>
      <c r="C54" s="93" t="str">
        <f>IFERROR(VLOOKUP(B54,Pobočky!$A$1:$C$45,2,FALSE)," ")</f>
        <v>Středozápad</v>
      </c>
      <c r="D54" t="s">
        <v>1098</v>
      </c>
      <c r="E54" t="s">
        <v>22</v>
      </c>
      <c r="F54" t="s">
        <v>172</v>
      </c>
      <c r="G54">
        <f>ROUND(Tabulka578910111213141516[[#This Row],[Kapacita - počet polic]]*Tabulka578910111213141516[[#This Row],[Kapacita - rozměr polic]]*IFERROR(VLOOKUP(Tabulka578910111213141516[[#This Row],[Označení]],OCHy[#All],2,FALSE),0.6),0)</f>
        <v>49</v>
      </c>
      <c r="H54">
        <v>1.5</v>
      </c>
      <c r="I54">
        <v>1.25</v>
      </c>
      <c r="J54">
        <v>71</v>
      </c>
      <c r="L54" s="112">
        <v>0.7</v>
      </c>
    </row>
    <row r="55" spans="1:12" x14ac:dyDescent="0.35">
      <c r="A55" s="93">
        <v>51</v>
      </c>
      <c r="B55" s="93" t="s">
        <v>55</v>
      </c>
      <c r="C55" s="93" t="str">
        <f>IFERROR(VLOOKUP(B55,Pobočky!$A$1:$C$45,2,FALSE)," ")</f>
        <v>Středozápad</v>
      </c>
      <c r="D55" t="s">
        <v>1098</v>
      </c>
      <c r="E55" t="s">
        <v>22</v>
      </c>
      <c r="F55" t="s">
        <v>173</v>
      </c>
      <c r="G55">
        <f>ROUND(Tabulka578910111213141516[[#This Row],[Kapacita - počet polic]]*Tabulka578910111213141516[[#This Row],[Kapacita - rozměr polic]]*IFERROR(VLOOKUP(Tabulka578910111213141516[[#This Row],[Označení]],OCHy[#All],2,FALSE),0.6),0)</f>
        <v>126</v>
      </c>
      <c r="H55">
        <v>3.5</v>
      </c>
      <c r="I55">
        <v>3.5</v>
      </c>
      <c r="J55">
        <v>86</v>
      </c>
      <c r="L55" s="112">
        <v>0.7</v>
      </c>
    </row>
    <row r="56" spans="1:12" x14ac:dyDescent="0.35">
      <c r="A56" s="93">
        <v>51</v>
      </c>
      <c r="B56" s="93" t="s">
        <v>55</v>
      </c>
      <c r="C56" s="93" t="str">
        <f>IFERROR(VLOOKUP(B56,Pobočky!$A$1:$C$45,2,FALSE)," ")</f>
        <v>Středozápad</v>
      </c>
      <c r="D56" t="s">
        <v>1098</v>
      </c>
      <c r="E56" t="s">
        <v>22</v>
      </c>
      <c r="F56" t="s">
        <v>174</v>
      </c>
      <c r="G56">
        <f>ROUND(Tabulka578910111213141516[[#This Row],[Kapacita - počet polic]]*Tabulka578910111213141516[[#This Row],[Kapacita - rozměr polic]]*IFERROR(VLOOKUP(Tabulka578910111213141516[[#This Row],[Označení]],OCHy[#All],2,FALSE),0.6),0)</f>
        <v>166</v>
      </c>
      <c r="H56">
        <v>6</v>
      </c>
      <c r="I56">
        <v>6</v>
      </c>
      <c r="J56">
        <v>71</v>
      </c>
      <c r="L56" s="112">
        <v>0.7</v>
      </c>
    </row>
    <row r="57" spans="1:12" x14ac:dyDescent="0.35">
      <c r="A57" s="93">
        <v>51</v>
      </c>
      <c r="B57" s="93" t="s">
        <v>55</v>
      </c>
      <c r="C57" s="93" t="str">
        <f>IFERROR(VLOOKUP(B57,Pobočky!$A$1:$C$45,2,FALSE)," ")</f>
        <v>Středozápad</v>
      </c>
      <c r="D57" t="s">
        <v>1098</v>
      </c>
      <c r="E57" t="s">
        <v>22</v>
      </c>
      <c r="F57" t="s">
        <v>175</v>
      </c>
      <c r="G57">
        <f>ROUND(Tabulka578910111213141516[[#This Row],[Kapacita - počet polic]]*Tabulka578910111213141516[[#This Row],[Kapacita - rozměr polic]]*IFERROR(VLOOKUP(Tabulka578910111213141516[[#This Row],[Označení]],OCHy[#All],2,FALSE),0.6),0)</f>
        <v>120</v>
      </c>
      <c r="H57">
        <v>2.5</v>
      </c>
      <c r="I57">
        <v>2.5</v>
      </c>
      <c r="J57">
        <v>86</v>
      </c>
      <c r="L57" s="112">
        <v>0.7</v>
      </c>
    </row>
    <row r="58" spans="1:12" x14ac:dyDescent="0.35">
      <c r="A58" s="93">
        <v>51</v>
      </c>
      <c r="B58" s="93" t="s">
        <v>55</v>
      </c>
      <c r="C58" s="93" t="str">
        <f>IFERROR(VLOOKUP(B58,Pobočky!$A$1:$C$45,2,FALSE)," ")</f>
        <v>Středozápad</v>
      </c>
      <c r="D58" t="s">
        <v>1098</v>
      </c>
      <c r="E58" t="s">
        <v>22</v>
      </c>
      <c r="F58" t="s">
        <v>176</v>
      </c>
      <c r="G58">
        <f>ROUND(Tabulka578910111213141516[[#This Row],[Kapacita - počet polic]]*Tabulka578910111213141516[[#This Row],[Kapacita - rozměr polic]]*IFERROR(VLOOKUP(Tabulka578910111213141516[[#This Row],[Označení]],OCHy[#All],2,FALSE),0.6),0)</f>
        <v>263</v>
      </c>
      <c r="H58">
        <v>7</v>
      </c>
      <c r="I58">
        <v>5</v>
      </c>
      <c r="J58">
        <v>56</v>
      </c>
      <c r="L58" s="112">
        <v>0.7</v>
      </c>
    </row>
    <row r="59" spans="1:12" x14ac:dyDescent="0.35">
      <c r="A59" s="93">
        <v>51</v>
      </c>
      <c r="B59" s="93" t="s">
        <v>55</v>
      </c>
      <c r="C59" s="93" t="str">
        <f>IFERROR(VLOOKUP(B59,Pobočky!$A$1:$C$45,2,FALSE)," ")</f>
        <v>Středozápad</v>
      </c>
      <c r="D59" t="s">
        <v>1098</v>
      </c>
      <c r="G5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  <c r="I59">
        <v>0.5</v>
      </c>
      <c r="J59">
        <v>86</v>
      </c>
      <c r="K59" t="s">
        <v>1099</v>
      </c>
      <c r="L59" s="112">
        <v>0.6</v>
      </c>
    </row>
    <row r="60" spans="1:12" x14ac:dyDescent="0.35">
      <c r="A60" s="93">
        <f>IFERROR(VLOOKUP(B60,Pobočky!$A$1:$C$45,3,FALSE)," ")</f>
        <v>51</v>
      </c>
      <c r="B60" s="93" t="s">
        <v>55</v>
      </c>
      <c r="C60" s="93" t="str">
        <f>IFERROR(VLOOKUP(B60,Pobočky!$A$1:$C$45,2,FALSE)," ")</f>
        <v>Středozápad</v>
      </c>
      <c r="G6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  <c r="I60">
        <v>2</v>
      </c>
      <c r="J60">
        <v>86</v>
      </c>
      <c r="K60" t="s">
        <v>1100</v>
      </c>
    </row>
    <row r="61" spans="1:12" x14ac:dyDescent="0.35">
      <c r="A61" s="93">
        <f>IFERROR(VLOOKUP(B61,Pobočky!$A$1:$C$45,3,FALSE)," ")</f>
        <v>51</v>
      </c>
      <c r="B61" s="93" t="s">
        <v>55</v>
      </c>
      <c r="C61" s="93" t="str">
        <f>IFERROR(VLOOKUP(B61,Pobočky!$A$1:$C$45,2,FALSE)," ")</f>
        <v>Středozápad</v>
      </c>
      <c r="G6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  <c r="I61">
        <v>11</v>
      </c>
      <c r="J61">
        <v>86</v>
      </c>
      <c r="K61" t="s">
        <v>280</v>
      </c>
    </row>
    <row r="62" spans="1:12" x14ac:dyDescent="0.35">
      <c r="A62" s="93">
        <f>IFERROR(VLOOKUP(B62,Pobočky!$A$1:$C$45,3,FALSE)," ")</f>
        <v>51</v>
      </c>
      <c r="B62" s="93" t="s">
        <v>55</v>
      </c>
      <c r="C62" s="93" t="str">
        <f>IFERROR(VLOOKUP(B62,Pobočky!$A$1:$C$45,2,FALSE)," ")</f>
        <v>Středozápad</v>
      </c>
      <c r="D62" t="s">
        <v>1101</v>
      </c>
      <c r="G6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  <c r="I62">
        <v>3</v>
      </c>
      <c r="J62">
        <v>17</v>
      </c>
      <c r="K62" t="s">
        <v>1102</v>
      </c>
      <c r="L62" s="112">
        <v>0.8</v>
      </c>
    </row>
    <row r="63" spans="1:12" x14ac:dyDescent="0.35">
      <c r="A63" s="93">
        <f>IFERROR(VLOOKUP(B63,Pobočky!$A$1:$C$45,3,FALSE)," ")</f>
        <v>51</v>
      </c>
      <c r="B63" s="93" t="s">
        <v>55</v>
      </c>
      <c r="C63" s="93" t="str">
        <f>IFERROR(VLOOKUP(B63,Pobočky!$A$1:$C$45,2,FALSE)," ")</f>
        <v>Středozápad</v>
      </c>
      <c r="D63" t="s">
        <v>1091</v>
      </c>
      <c r="G6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  <c r="I63">
        <v>0.5</v>
      </c>
      <c r="J63">
        <v>86</v>
      </c>
      <c r="K63" t="s">
        <v>295</v>
      </c>
      <c r="L63" s="112">
        <v>0.7</v>
      </c>
    </row>
    <row r="64" spans="1:12" x14ac:dyDescent="0.35">
      <c r="A64" s="93">
        <f>IFERROR(VLOOKUP(B64,Pobočky!$A$1:$C$45,3,FALSE)," ")</f>
        <v>51</v>
      </c>
      <c r="B64" s="93" t="s">
        <v>55</v>
      </c>
      <c r="C64" s="93" t="str">
        <f>IFERROR(VLOOKUP(B64,Pobočky!$A$1:$C$45,2,FALSE)," ")</f>
        <v>Středozápad</v>
      </c>
      <c r="D64" t="s">
        <v>1103</v>
      </c>
      <c r="G6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  <c r="I64">
        <v>3</v>
      </c>
      <c r="J64">
        <v>95</v>
      </c>
      <c r="K64" t="s">
        <v>1104</v>
      </c>
      <c r="L64" s="112">
        <v>0.4</v>
      </c>
    </row>
    <row r="65" spans="1:12" x14ac:dyDescent="0.35">
      <c r="A65" s="93">
        <f>IFERROR(VLOOKUP(B65,Pobočky!$A$1:$C$45,3,FALSE)," ")</f>
        <v>51</v>
      </c>
      <c r="B65" s="93" t="s">
        <v>55</v>
      </c>
      <c r="C65" s="93" t="str">
        <f>IFERROR(VLOOKUP(B65,Pobočky!$A$1:$C$45,2,FALSE)," ")</f>
        <v>Středozápad</v>
      </c>
      <c r="D65" t="s">
        <v>1098</v>
      </c>
      <c r="G6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  <c r="I65">
        <v>2</v>
      </c>
      <c r="J65">
        <v>55</v>
      </c>
      <c r="K65" t="s">
        <v>1105</v>
      </c>
      <c r="L65" s="112">
        <v>0.4</v>
      </c>
    </row>
    <row r="66" spans="1:12" x14ac:dyDescent="0.35">
      <c r="A66" s="93">
        <f>IFERROR(VLOOKUP(B66,Pobočky!$A$1:$C$45,3,FALSE)," ")</f>
        <v>51</v>
      </c>
      <c r="B66" s="93" t="s">
        <v>55</v>
      </c>
      <c r="C66" s="93" t="str">
        <f>IFERROR(VLOOKUP(B66,Pobočky!$A$1:$C$45,2,FALSE)," ")</f>
        <v>Středozápad</v>
      </c>
      <c r="D66" t="s">
        <v>1106</v>
      </c>
      <c r="G6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  <c r="I66">
        <v>3</v>
      </c>
      <c r="J66">
        <v>64</v>
      </c>
      <c r="K66" t="s">
        <v>1107</v>
      </c>
      <c r="L66" s="112">
        <v>0.6</v>
      </c>
    </row>
    <row r="67" spans="1:12" x14ac:dyDescent="0.35">
      <c r="A67" s="93">
        <f>IFERROR(VLOOKUP(B67,Pobočky!$A$1:$C$45,3,FALSE)," ")</f>
        <v>51</v>
      </c>
      <c r="B67" s="93" t="s">
        <v>55</v>
      </c>
      <c r="C67" s="93" t="str">
        <f>IFERROR(VLOOKUP(B67,Pobočky!$A$1:$C$45,2,FALSE)," ")</f>
        <v>Středozápad</v>
      </c>
      <c r="G6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  <c r="I67">
        <v>14</v>
      </c>
      <c r="J67">
        <v>66</v>
      </c>
      <c r="K67" t="s">
        <v>569</v>
      </c>
    </row>
    <row r="68" spans="1:12" x14ac:dyDescent="0.35">
      <c r="A68" s="93">
        <f>IFERROR(VLOOKUP(B68,Pobočky!$A$1:$C$45,3,FALSE)," ")</f>
        <v>51</v>
      </c>
      <c r="B68" s="93" t="s">
        <v>55</v>
      </c>
      <c r="C68" s="93" t="str">
        <f>IFERROR(VLOOKUP(B68,Pobočky!$A$1:$C$45,2,FALSE)," ")</f>
        <v>Středozápad</v>
      </c>
      <c r="D68" t="s">
        <v>1108</v>
      </c>
      <c r="G6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  <c r="I68">
        <v>2</v>
      </c>
      <c r="J68">
        <v>60</v>
      </c>
      <c r="K68" t="s">
        <v>1109</v>
      </c>
      <c r="L68" s="112">
        <v>0.6</v>
      </c>
    </row>
    <row r="69" spans="1:12" x14ac:dyDescent="0.35">
      <c r="A69" s="93">
        <f>IFERROR(VLOOKUP(B69,Pobočky!$A$1:$C$45,3,FALSE)," ")</f>
        <v>51</v>
      </c>
      <c r="B69" s="93" t="s">
        <v>55</v>
      </c>
      <c r="C69" s="93" t="str">
        <f>IFERROR(VLOOKUP(B69,Pobočky!$A$1:$C$45,2,FALSE)," ")</f>
        <v>Středozápad</v>
      </c>
      <c r="D69" t="s">
        <v>1108</v>
      </c>
      <c r="G6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  <c r="I69">
        <v>8</v>
      </c>
      <c r="J69">
        <v>50</v>
      </c>
      <c r="K69" t="s">
        <v>1110</v>
      </c>
      <c r="L69" s="112">
        <v>0.7</v>
      </c>
    </row>
    <row r="70" spans="1:12" x14ac:dyDescent="0.35">
      <c r="A70" s="93">
        <f>IFERROR(VLOOKUP(B70,Pobočky!$A$1:$C$45,3,FALSE)," ")</f>
        <v>51</v>
      </c>
      <c r="B70" s="93" t="s">
        <v>55</v>
      </c>
      <c r="C70" s="93" t="str">
        <f>IFERROR(VLOOKUP(B70,Pobočky!$A$1:$C$45,2,FALSE)," ")</f>
        <v>Středozápad</v>
      </c>
      <c r="D70" t="s">
        <v>1103</v>
      </c>
      <c r="G7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  <c r="I70">
        <v>3</v>
      </c>
      <c r="J70">
        <v>98</v>
      </c>
      <c r="K70" t="s">
        <v>1111</v>
      </c>
      <c r="L70" s="112">
        <v>0.8</v>
      </c>
    </row>
    <row r="71" spans="1:12" x14ac:dyDescent="0.35">
      <c r="A71" s="93">
        <f>IFERROR(VLOOKUP(B71,Pobočky!$A$1:$C$45,3,FALSE)," ")</f>
        <v>51</v>
      </c>
      <c r="B71" s="93" t="s">
        <v>55</v>
      </c>
      <c r="C71" s="93" t="str">
        <f>IFERROR(VLOOKUP(B71,Pobočky!$A$1:$C$45,2,FALSE)," ")</f>
        <v>Středozápad</v>
      </c>
      <c r="D71" t="s">
        <v>1092</v>
      </c>
      <c r="E71" t="s">
        <v>14</v>
      </c>
      <c r="F71" t="s">
        <v>130</v>
      </c>
      <c r="G7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  <c r="I71">
        <v>1</v>
      </c>
      <c r="J71">
        <v>76</v>
      </c>
      <c r="K71" t="s">
        <v>1112</v>
      </c>
      <c r="L71" s="112">
        <v>0.6</v>
      </c>
    </row>
    <row r="72" spans="1:12" x14ac:dyDescent="0.35">
      <c r="A72" s="93">
        <f>IFERROR(VLOOKUP(B72,Pobočky!$A$1:$C$45,3,FALSE)," ")</f>
        <v>51</v>
      </c>
      <c r="B72" s="93" t="s">
        <v>55</v>
      </c>
      <c r="C72" s="93" t="str">
        <f>IFERROR(VLOOKUP(B72,Pobočky!$A$1:$C$45,2,FALSE)," ")</f>
        <v>Středozápad</v>
      </c>
      <c r="D72" t="s">
        <v>1092</v>
      </c>
      <c r="E72" t="s">
        <v>14</v>
      </c>
      <c r="F72" t="s">
        <v>261</v>
      </c>
      <c r="G7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  <c r="I72">
        <v>2</v>
      </c>
      <c r="J72">
        <v>76</v>
      </c>
      <c r="K72" t="s">
        <v>594</v>
      </c>
      <c r="L72" s="112">
        <v>0.6</v>
      </c>
    </row>
    <row r="73" spans="1:12" x14ac:dyDescent="0.35">
      <c r="A73" s="93">
        <f>IFERROR(VLOOKUP(B73,Pobočky!$A$1:$C$45,3,FALSE)," ")</f>
        <v>51</v>
      </c>
      <c r="B73" s="93" t="s">
        <v>55</v>
      </c>
      <c r="C73" s="93" t="str">
        <f>IFERROR(VLOOKUP(B73,Pobočky!$A$1:$C$45,2,FALSE)," ")</f>
        <v>Středozápad</v>
      </c>
      <c r="D73" t="s">
        <v>1092</v>
      </c>
      <c r="E73" t="s">
        <v>14</v>
      </c>
      <c r="F73" t="s">
        <v>130</v>
      </c>
      <c r="G7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  <c r="I73">
        <v>1</v>
      </c>
      <c r="J73">
        <v>76</v>
      </c>
      <c r="K73" t="s">
        <v>1113</v>
      </c>
      <c r="L73" s="112">
        <v>0.6</v>
      </c>
    </row>
    <row r="74" spans="1:12" x14ac:dyDescent="0.35">
      <c r="A74" s="93">
        <f>IFERROR(VLOOKUP(B74,Pobočky!$A$1:$C$45,3,FALSE)," ")</f>
        <v>51</v>
      </c>
      <c r="B74" s="93" t="s">
        <v>55</v>
      </c>
      <c r="C74" s="93" t="str">
        <f>IFERROR(VLOOKUP(B74,Pobočky!$A$1:$C$45,2,FALSE)," ")</f>
        <v>Středozápad</v>
      </c>
      <c r="D74" t="s">
        <v>1092</v>
      </c>
      <c r="E74" t="s">
        <v>14</v>
      </c>
      <c r="F74" t="s">
        <v>130</v>
      </c>
      <c r="G7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  <c r="I74">
        <v>1</v>
      </c>
      <c r="J74">
        <v>76</v>
      </c>
      <c r="K74" t="s">
        <v>1114</v>
      </c>
      <c r="L74" s="112">
        <v>0.6</v>
      </c>
    </row>
    <row r="75" spans="1:12" x14ac:dyDescent="0.35">
      <c r="A75" s="93" t="str">
        <f>IFERROR(VLOOKUP(B75,Pobočky!$A$1:$C$45,3,FALSE)," ")</f>
        <v xml:space="preserve"> </v>
      </c>
      <c r="B75" s="93"/>
      <c r="C75" s="93" t="str">
        <f>IFERROR(VLOOKUP(B75,Pobočky!$A$1:$C$45,2,FALSE)," ")</f>
        <v xml:space="preserve"> </v>
      </c>
      <c r="G7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76" spans="1:12" x14ac:dyDescent="0.35">
      <c r="A76" s="93" t="str">
        <f>IFERROR(VLOOKUP(B76,Pobočky!$A$1:$C$45,3,FALSE)," ")</f>
        <v xml:space="preserve"> </v>
      </c>
      <c r="B76" s="93"/>
      <c r="C76" s="93" t="str">
        <f>IFERROR(VLOOKUP(B76,Pobočky!$A$1:$C$45,2,FALSE)," ")</f>
        <v xml:space="preserve"> </v>
      </c>
      <c r="G7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77" spans="1:12" x14ac:dyDescent="0.35">
      <c r="A77" s="93" t="str">
        <f>IFERROR(VLOOKUP(B77,Pobočky!$A$1:$C$45,3,FALSE)," ")</f>
        <v xml:space="preserve"> </v>
      </c>
      <c r="B77" s="93"/>
      <c r="C77" s="93" t="str">
        <f>IFERROR(VLOOKUP(B77,Pobočky!$A$1:$C$45,2,FALSE)," ")</f>
        <v xml:space="preserve"> </v>
      </c>
      <c r="G7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78" spans="1:12" x14ac:dyDescent="0.35">
      <c r="A78" s="93" t="str">
        <f>IFERROR(VLOOKUP(B78,Pobočky!$A$1:$C$45,3,FALSE)," ")</f>
        <v xml:space="preserve"> </v>
      </c>
      <c r="B78" s="93"/>
      <c r="C78" s="93" t="str">
        <f>IFERROR(VLOOKUP(B78,Pobočky!$A$1:$C$45,2,FALSE)," ")</f>
        <v xml:space="preserve"> </v>
      </c>
      <c r="G7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79" spans="1:12" x14ac:dyDescent="0.35">
      <c r="A79" s="93" t="str">
        <f>IFERROR(VLOOKUP(B79,Pobočky!$A$1:$C$45,3,FALSE)," ")</f>
        <v xml:space="preserve"> </v>
      </c>
      <c r="B79" s="93"/>
      <c r="C79" s="93" t="str">
        <f>IFERROR(VLOOKUP(B79,Pobočky!$A$1:$C$45,2,FALSE)," ")</f>
        <v xml:space="preserve"> </v>
      </c>
      <c r="G7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80" spans="1:12" x14ac:dyDescent="0.35">
      <c r="A80" s="93" t="str">
        <f>IFERROR(VLOOKUP(B80,Pobočky!$A$1:$C$45,3,FALSE)," ")</f>
        <v xml:space="preserve"> </v>
      </c>
      <c r="B80" s="93"/>
      <c r="C80" s="93" t="str">
        <f>IFERROR(VLOOKUP(B80,Pobočky!$A$1:$C$45,2,FALSE)," ")</f>
        <v xml:space="preserve"> </v>
      </c>
      <c r="G8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81" spans="1:7" x14ac:dyDescent="0.35">
      <c r="A81" s="93" t="str">
        <f>IFERROR(VLOOKUP(B81,Pobočky!$A$1:$C$45,3,FALSE)," ")</f>
        <v xml:space="preserve"> </v>
      </c>
      <c r="B81" s="93"/>
      <c r="C81" s="93" t="str">
        <f>IFERROR(VLOOKUP(B81,Pobočky!$A$1:$C$45,2,FALSE)," ")</f>
        <v xml:space="preserve"> </v>
      </c>
      <c r="G8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82" spans="1:7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  <c r="G8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83" spans="1:7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  <c r="G8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84" spans="1:7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G8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85" spans="1:7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86" spans="1:7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87" spans="1:7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88" spans="1:7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89" spans="1:7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90" spans="1:7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91" spans="1:7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92" spans="1:7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93" spans="1:7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94" spans="1:7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95" spans="1:7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96" spans="1:7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411" spans="1:7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  <c r="G411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412" spans="1:7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  <c r="G412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413" spans="1:7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  <c r="G413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414" spans="1:7" x14ac:dyDescent="0.35">
      <c r="A414" s="93" t="str">
        <f>IFERROR(VLOOKUP(B414,Pobočky!$A$1:$C$45,3,FALSE)," ")</f>
        <v xml:space="preserve"> </v>
      </c>
      <c r="B414" s="93"/>
      <c r="C414" s="93" t="str">
        <f>IFERROR(VLOOKUP(B414,Pobočky!$A$1:$C$45,2,FALSE)," ")</f>
        <v xml:space="preserve"> </v>
      </c>
      <c r="G414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415" spans="1:7" x14ac:dyDescent="0.35">
      <c r="A415" s="93" t="str">
        <f>IFERROR(VLOOKUP(B415,Pobočky!$A$1:$C$45,3,FALSE)," ")</f>
        <v xml:space="preserve"> </v>
      </c>
      <c r="B415" s="93"/>
      <c r="C415" s="93" t="str">
        <f>IFERROR(VLOOKUP(B415,Pobočky!$A$1:$C$45,2,FALSE)," ")</f>
        <v xml:space="preserve"> </v>
      </c>
      <c r="G415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416" spans="1:7" x14ac:dyDescent="0.35">
      <c r="A416" s="93" t="str">
        <f>IFERROR(VLOOKUP(B416,Pobočky!$A$1:$C$45,3,FALSE)," ")</f>
        <v xml:space="preserve"> </v>
      </c>
      <c r="B416" s="93"/>
      <c r="C416" s="93" t="str">
        <f>IFERROR(VLOOKUP(B416,Pobočky!$A$1:$C$45,2,FALSE)," ")</f>
        <v xml:space="preserve"> </v>
      </c>
      <c r="G416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417" spans="1:7" x14ac:dyDescent="0.35">
      <c r="A417" s="93" t="str">
        <f>IFERROR(VLOOKUP(B417,Pobočky!$A$1:$C$45,3,FALSE)," ")</f>
        <v xml:space="preserve"> </v>
      </c>
      <c r="B417" s="93"/>
      <c r="C417" s="93" t="str">
        <f>IFERROR(VLOOKUP(B417,Pobočky!$A$1:$C$45,2,FALSE)," ")</f>
        <v xml:space="preserve"> </v>
      </c>
      <c r="G417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  <row r="418" spans="1:7" x14ac:dyDescent="0.35">
      <c r="A418" s="105" t="str">
        <f>IFERROR(VLOOKUP(B418,Pobočky!$A$1:$C$45,3,FALSE)," ")</f>
        <v xml:space="preserve"> </v>
      </c>
      <c r="B418" s="105"/>
      <c r="C418" s="105" t="str">
        <f>IFERROR(VLOOKUP(B418,Pobočky!$A$1:$C$45,2,FALSE)," ")</f>
        <v xml:space="preserve"> </v>
      </c>
      <c r="G418">
        <f>ROUND(Tabulka578910111213141516[[#This Row],[Kapacita - počet polic]]*Tabulka578910111213141516[[#This Row],[Kapacita - rozměr polic]]*IFERROR(VLOOKUP(Tabulka578910111213141516[[#This Row],[Označení]],OCHy[#All],2,FALSE),0.6),0)</f>
        <v>0</v>
      </c>
    </row>
  </sheetData>
  <dataValidations count="2">
    <dataValidation type="list" allowBlank="1" showInputMessage="1" showErrorMessage="1" sqref="E2:E418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  <dataValidation type="list" allowBlank="1" showInputMessage="1" showErrorMessage="1" sqref="M6:M7 L2:L418">
      <formula1>"0 %,10 %,20 %,30 %,40 %,50 %,60 %,70 %,80 %,90 %,100 %"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B2:B418</xm:sqref>
        </x14:dataValidation>
        <x14:dataValidation type="list" allowBlank="1" showInputMessage="1" showErrorMessage="1">
          <x14:formula1>
            <xm:f>Označení!$F$2:$F$50</xm:f>
          </x14:formula1>
          <xm:sqref>F2:F418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04"/>
  <sheetViews>
    <sheetView topLeftCell="E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17.26953125" customWidth="1"/>
    <col min="6" max="6" width="61.26953125" customWidth="1"/>
    <col min="7" max="7" width="17.1796875" bestFit="1" customWidth="1"/>
    <col min="8" max="8" width="22.726562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v>42</v>
      </c>
      <c r="B2" s="93" t="s">
        <v>54</v>
      </c>
      <c r="C2" s="93" t="str">
        <f>IFERROR(VLOOKUP(B2,Pobočky!$A$1:$C$45,2,FALSE)," ")</f>
        <v>Středozápad</v>
      </c>
      <c r="D2" s="114" t="s">
        <v>1115</v>
      </c>
      <c r="E2" s="93" t="s">
        <v>20</v>
      </c>
      <c r="F2" t="s">
        <v>130</v>
      </c>
      <c r="G2" s="93">
        <f>ROUND(Tabulka5789101112131415[[#This Row],[Kapacita - počet polic]]*Tabulka5789101112131415[[#This Row],[Kapacita - rozměr polic]]*IFERROR(VLOOKUP(Tabulka5789101112131415[[#This Row],[Označení]],OCHy[#All],2,FALSE),0.6),0)</f>
        <v>6001</v>
      </c>
      <c r="H2" s="93">
        <v>141</v>
      </c>
      <c r="I2" s="93">
        <v>144</v>
      </c>
      <c r="J2" s="93">
        <v>76</v>
      </c>
      <c r="K2" s="93"/>
      <c r="L2" s="102">
        <v>0.7</v>
      </c>
    </row>
    <row r="3" spans="1:12" x14ac:dyDescent="0.35">
      <c r="A3" s="93">
        <v>42</v>
      </c>
      <c r="B3" s="93" t="s">
        <v>54</v>
      </c>
      <c r="C3" s="93" t="str">
        <f>IFERROR(VLOOKUP(B3,Pobočky!$A$1:$C$45,2,FALSE)," ")</f>
        <v>Středozápad</v>
      </c>
      <c r="D3" s="115" t="s">
        <v>1115</v>
      </c>
      <c r="E3" s="93" t="s">
        <v>20</v>
      </c>
      <c r="F3" s="106" t="s">
        <v>261</v>
      </c>
      <c r="G3" s="106">
        <f>ROUND(Tabulka5789101112131415[[#This Row],[Kapacita - počet polic]]*Tabulka5789101112131415[[#This Row],[Kapacita - rozměr polic]]*IFERROR(VLOOKUP(Tabulka5789101112131415[[#This Row],[Označení]],OCHy[#All],2,FALSE),0.6),0)</f>
        <v>91</v>
      </c>
      <c r="H3" s="106">
        <v>2</v>
      </c>
      <c r="I3" s="106">
        <v>0.25</v>
      </c>
      <c r="J3" s="106">
        <v>76</v>
      </c>
      <c r="K3" s="106" t="s">
        <v>266</v>
      </c>
      <c r="L3" s="107">
        <v>0.6</v>
      </c>
    </row>
    <row r="4" spans="1:12" x14ac:dyDescent="0.35">
      <c r="A4" s="93">
        <v>42</v>
      </c>
      <c r="B4" s="93" t="s">
        <v>54</v>
      </c>
      <c r="C4" s="93" t="str">
        <f>IFERROR(VLOOKUP(B4,Pobočky!$A$1:$C$45,2,FALSE)," ")</f>
        <v>Středozápad</v>
      </c>
      <c r="D4" s="115" t="s">
        <v>1115</v>
      </c>
      <c r="E4" s="93" t="s">
        <v>20</v>
      </c>
      <c r="F4" t="s">
        <v>261</v>
      </c>
      <c r="G4">
        <f>ROUND(Tabulka5789101112131415[[#This Row],[Kapacita - počet polic]]*Tabulka5789101112131415[[#This Row],[Kapacita - rozměr polic]]*IFERROR(VLOOKUP(Tabulka5789101112131415[[#This Row],[Označení]],OCHy[#All],2,FALSE),0.6),0)</f>
        <v>46</v>
      </c>
      <c r="H4">
        <v>1</v>
      </c>
      <c r="I4">
        <v>5</v>
      </c>
      <c r="J4">
        <v>76</v>
      </c>
      <c r="K4" t="s">
        <v>594</v>
      </c>
      <c r="L4" s="112">
        <v>0.7</v>
      </c>
    </row>
    <row r="5" spans="1:12" x14ac:dyDescent="0.35">
      <c r="A5" s="93">
        <v>42</v>
      </c>
      <c r="B5" s="93" t="s">
        <v>54</v>
      </c>
      <c r="C5" s="93" t="str">
        <f>IFERROR(VLOOKUP(B5,Pobočky!$A$1:$C$45,2,FALSE)," ")</f>
        <v>Středozápad</v>
      </c>
      <c r="D5" s="115" t="s">
        <v>1115</v>
      </c>
      <c r="E5" s="93" t="s">
        <v>20</v>
      </c>
      <c r="F5" t="s">
        <v>97</v>
      </c>
      <c r="G5">
        <f>ROUND(Tabulka5789101112131415[[#This Row],[Kapacita - počet polic]]*Tabulka5789101112131415[[#This Row],[Kapacita - rozměr polic]]*IFERROR(VLOOKUP(Tabulka5789101112131415[[#This Row],[Označení]],OCHy[#All],2,FALSE),0.6),0)</f>
        <v>27</v>
      </c>
      <c r="H5">
        <v>1</v>
      </c>
      <c r="I5">
        <v>1</v>
      </c>
      <c r="J5">
        <v>76</v>
      </c>
      <c r="K5" t="s">
        <v>412</v>
      </c>
      <c r="L5" s="112">
        <v>0.7</v>
      </c>
    </row>
    <row r="6" spans="1:12" x14ac:dyDescent="0.35">
      <c r="A6" s="93">
        <v>42</v>
      </c>
      <c r="B6" s="93" t="s">
        <v>54</v>
      </c>
      <c r="C6" s="93" t="str">
        <f>IFERROR(VLOOKUP(B6,Pobočky!$A$1:$C$45,2,FALSE)," ")</f>
        <v>Středozápad</v>
      </c>
      <c r="D6" s="115" t="s">
        <v>1115</v>
      </c>
      <c r="E6" s="93" t="s">
        <v>20</v>
      </c>
      <c r="F6" t="s">
        <v>97</v>
      </c>
      <c r="G6">
        <f>ROUND(Tabulka5789101112131415[[#This Row],[Kapacita - počet polic]]*Tabulka5789101112131415[[#This Row],[Kapacita - rozměr polic]]*IFERROR(VLOOKUP(Tabulka5789101112131415[[#This Row],[Označení]],OCHy[#All],2,FALSE),0.6),0)</f>
        <v>82</v>
      </c>
      <c r="H6">
        <v>3</v>
      </c>
      <c r="I6">
        <v>4</v>
      </c>
      <c r="J6">
        <v>76</v>
      </c>
      <c r="K6" t="s">
        <v>227</v>
      </c>
      <c r="L6" s="112">
        <v>0.7</v>
      </c>
    </row>
    <row r="7" spans="1:12" x14ac:dyDescent="0.35">
      <c r="A7" s="93">
        <v>42</v>
      </c>
      <c r="B7" s="93" t="s">
        <v>54</v>
      </c>
      <c r="C7" s="93" t="str">
        <f>IFERROR(VLOOKUP(B7,Pobočky!$A$1:$C$45,2,FALSE)," ")</f>
        <v>Středozápad</v>
      </c>
      <c r="D7" s="115" t="s">
        <v>1115</v>
      </c>
      <c r="E7" s="93" t="s">
        <v>20</v>
      </c>
      <c r="F7" t="s">
        <v>97</v>
      </c>
      <c r="G7">
        <f>ROUND(Tabulka5789101112131415[[#This Row],[Kapacita - počet polic]]*Tabulka5789101112131415[[#This Row],[Kapacita - rozměr polic]]*IFERROR(VLOOKUP(Tabulka5789101112131415[[#This Row],[Označení]],OCHy[#All],2,FALSE),0.6),0)</f>
        <v>14</v>
      </c>
      <c r="H7">
        <v>0.5</v>
      </c>
      <c r="I7">
        <v>0.5</v>
      </c>
      <c r="J7">
        <v>76</v>
      </c>
      <c r="K7" t="s">
        <v>228</v>
      </c>
      <c r="L7" s="112">
        <v>0.7</v>
      </c>
    </row>
    <row r="8" spans="1:12" x14ac:dyDescent="0.35">
      <c r="A8" s="93">
        <v>42</v>
      </c>
      <c r="B8" s="93" t="s">
        <v>54</v>
      </c>
      <c r="C8" s="93" t="str">
        <f>IFERROR(VLOOKUP(B8,Pobočky!$A$1:$C$45,2,FALSE)," ")</f>
        <v>Středozápad</v>
      </c>
      <c r="D8" s="115" t="s">
        <v>1115</v>
      </c>
      <c r="E8" s="93" t="s">
        <v>20</v>
      </c>
      <c r="F8" t="s">
        <v>97</v>
      </c>
      <c r="G8">
        <f>ROUND(Tabulka5789101112131415[[#This Row],[Kapacita - počet polic]]*Tabulka5789101112131415[[#This Row],[Kapacita - rozměr polic]]*IFERROR(VLOOKUP(Tabulka5789101112131415[[#This Row],[Označení]],OCHy[#All],2,FALSE),0.6),0)</f>
        <v>27</v>
      </c>
      <c r="H8">
        <v>1</v>
      </c>
      <c r="I8">
        <v>0.5</v>
      </c>
      <c r="J8">
        <v>76</v>
      </c>
      <c r="K8" t="s">
        <v>265</v>
      </c>
      <c r="L8" s="112">
        <v>0.7</v>
      </c>
    </row>
    <row r="9" spans="1:12" x14ac:dyDescent="0.35">
      <c r="A9" s="93">
        <v>42</v>
      </c>
      <c r="B9" s="93" t="s">
        <v>54</v>
      </c>
      <c r="C9" s="93" t="str">
        <f>IFERROR(VLOOKUP(B9,Pobočky!$A$1:$C$45,2,FALSE)," ")</f>
        <v>Středozápad</v>
      </c>
      <c r="D9" s="115" t="s">
        <v>1116</v>
      </c>
      <c r="E9" t="s">
        <v>20</v>
      </c>
      <c r="F9" t="s">
        <v>130</v>
      </c>
      <c r="G9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9">
        <v>7</v>
      </c>
      <c r="J9">
        <v>76</v>
      </c>
      <c r="K9" t="s">
        <v>1069</v>
      </c>
      <c r="L9" s="112">
        <v>0.6</v>
      </c>
    </row>
    <row r="10" spans="1:12" x14ac:dyDescent="0.35">
      <c r="A10" s="93">
        <v>42</v>
      </c>
      <c r="B10" s="93" t="s">
        <v>54</v>
      </c>
      <c r="C10" s="93" t="str">
        <f>IFERROR(VLOOKUP(B10,Pobočky!$A$1:$C$45,2,FALSE)," ")</f>
        <v>Středozápad</v>
      </c>
      <c r="D10" s="115" t="s">
        <v>1117</v>
      </c>
      <c r="E10" t="s">
        <v>14</v>
      </c>
      <c r="F10" t="s">
        <v>130</v>
      </c>
      <c r="G10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10">
        <v>1</v>
      </c>
      <c r="J10">
        <v>76</v>
      </c>
      <c r="K10" t="s">
        <v>1072</v>
      </c>
      <c r="L10" s="112">
        <v>0.6</v>
      </c>
    </row>
    <row r="11" spans="1:12" x14ac:dyDescent="0.35">
      <c r="A11" s="93">
        <v>42</v>
      </c>
      <c r="B11" s="93" t="s">
        <v>54</v>
      </c>
      <c r="C11" s="93" t="str">
        <f>IFERROR(VLOOKUP(B11,Pobočky!$A$1:$C$45,2,FALSE)," ")</f>
        <v>Středozápad</v>
      </c>
      <c r="D11" s="115" t="s">
        <v>1117</v>
      </c>
      <c r="E11" t="s">
        <v>14</v>
      </c>
      <c r="F11" t="s">
        <v>130</v>
      </c>
      <c r="G11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11">
        <v>4</v>
      </c>
      <c r="J11">
        <v>76</v>
      </c>
      <c r="K11" t="s">
        <v>1043</v>
      </c>
      <c r="L11" s="112">
        <v>0.6</v>
      </c>
    </row>
    <row r="12" spans="1:12" x14ac:dyDescent="0.35">
      <c r="A12" s="93">
        <v>42</v>
      </c>
      <c r="B12" s="93" t="s">
        <v>54</v>
      </c>
      <c r="C12" s="93" t="str">
        <f>IFERROR(VLOOKUP(B12,Pobočky!$A$1:$C$45,2,FALSE)," ")</f>
        <v>Středozápad</v>
      </c>
      <c r="D12" s="115" t="s">
        <v>1117</v>
      </c>
      <c r="E12" t="s">
        <v>14</v>
      </c>
      <c r="F12" t="s">
        <v>130</v>
      </c>
      <c r="G12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12">
        <v>4</v>
      </c>
      <c r="J12">
        <v>76</v>
      </c>
      <c r="K12" t="s">
        <v>1046</v>
      </c>
      <c r="L12" s="112">
        <v>0.6</v>
      </c>
    </row>
    <row r="13" spans="1:12" x14ac:dyDescent="0.35">
      <c r="A13" s="93">
        <v>42</v>
      </c>
      <c r="B13" s="93" t="s">
        <v>54</v>
      </c>
      <c r="C13" s="93" t="str">
        <f>IFERROR(VLOOKUP(B13,Pobočky!$A$1:$C$45,2,FALSE)," ")</f>
        <v>Středozápad</v>
      </c>
      <c r="D13" s="115" t="s">
        <v>1117</v>
      </c>
      <c r="E13" t="s">
        <v>14</v>
      </c>
      <c r="F13" t="s">
        <v>130</v>
      </c>
      <c r="G13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13">
        <v>3.5</v>
      </c>
      <c r="J13">
        <v>76</v>
      </c>
      <c r="K13" t="s">
        <v>1045</v>
      </c>
      <c r="L13" s="112">
        <v>0.6</v>
      </c>
    </row>
    <row r="14" spans="1:12" x14ac:dyDescent="0.35">
      <c r="A14" s="93">
        <v>42</v>
      </c>
      <c r="B14" s="93" t="s">
        <v>54</v>
      </c>
      <c r="C14" s="93" t="str">
        <f>IFERROR(VLOOKUP(B14,Pobočky!$A$1:$C$45,2,FALSE)," ")</f>
        <v>Středozápad</v>
      </c>
      <c r="D14" s="115" t="s">
        <v>1117</v>
      </c>
      <c r="E14" t="s">
        <v>14</v>
      </c>
      <c r="F14" t="s">
        <v>130</v>
      </c>
      <c r="G14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14">
        <v>0.5</v>
      </c>
      <c r="J14">
        <v>76</v>
      </c>
      <c r="K14" t="s">
        <v>1118</v>
      </c>
      <c r="L14" s="112">
        <v>0.6</v>
      </c>
    </row>
    <row r="15" spans="1:12" x14ac:dyDescent="0.35">
      <c r="A15" s="93">
        <v>42</v>
      </c>
      <c r="B15" s="93" t="s">
        <v>54</v>
      </c>
      <c r="C15" s="93" t="str">
        <f>IFERROR(VLOOKUP(B15,Pobočky!$A$1:$C$45,2,FALSE)," ")</f>
        <v>Středozápad</v>
      </c>
      <c r="D15" s="115" t="s">
        <v>1117</v>
      </c>
      <c r="E15" t="s">
        <v>14</v>
      </c>
      <c r="F15" t="s">
        <v>130</v>
      </c>
      <c r="G15">
        <f>ROUND(Tabulka5789101112131415[[#This Row],[Kapacita - počet polic]]*Tabulka5789101112131415[[#This Row],[Kapacita - rozměr polic]]*IFERROR(VLOOKUP(Tabulka5789101112131415[[#This Row],[Označení]],OCHy[#All],2,FALSE),0.6),0)</f>
        <v>468</v>
      </c>
      <c r="H15">
        <v>11</v>
      </c>
      <c r="I15">
        <v>11</v>
      </c>
      <c r="J15">
        <v>76</v>
      </c>
      <c r="K15" t="s">
        <v>34</v>
      </c>
      <c r="L15" s="112">
        <v>0.6</v>
      </c>
    </row>
    <row r="16" spans="1:12" x14ac:dyDescent="0.35">
      <c r="A16" s="93">
        <v>42</v>
      </c>
      <c r="B16" s="93" t="s">
        <v>54</v>
      </c>
      <c r="C16" s="93" t="str">
        <f>IFERROR(VLOOKUP(B16,Pobočky!$A$1:$C$45,2,FALSE)," ")</f>
        <v>Středozápad</v>
      </c>
      <c r="D16" s="115" t="s">
        <v>1117</v>
      </c>
      <c r="E16" t="s">
        <v>14</v>
      </c>
      <c r="F16" t="s">
        <v>130</v>
      </c>
      <c r="G16">
        <f>ROUND(Tabulka5789101112131415[[#This Row],[Kapacita - počet polic]]*Tabulka5789101112131415[[#This Row],[Kapacita - rozměr polic]]*IFERROR(VLOOKUP(Tabulka5789101112131415[[#This Row],[Označení]],OCHy[#All],2,FALSE),0.6),0)</f>
        <v>43</v>
      </c>
      <c r="H16">
        <v>1</v>
      </c>
      <c r="I16">
        <v>1</v>
      </c>
      <c r="J16">
        <v>76</v>
      </c>
      <c r="K16" t="s">
        <v>1043</v>
      </c>
      <c r="L16" s="112">
        <v>0.6</v>
      </c>
    </row>
    <row r="17" spans="1:12" x14ac:dyDescent="0.35">
      <c r="A17" s="93">
        <v>42</v>
      </c>
      <c r="B17" s="93" t="s">
        <v>54</v>
      </c>
      <c r="C17" s="93" t="str">
        <f>IFERROR(VLOOKUP(B17,Pobočky!$A$1:$C$45,2,FALSE)," ")</f>
        <v>Středozápad</v>
      </c>
      <c r="D17" s="115" t="s">
        <v>1117</v>
      </c>
      <c r="E17" t="s">
        <v>14</v>
      </c>
      <c r="F17" t="s">
        <v>130</v>
      </c>
      <c r="G17">
        <f>ROUND(Tabulka5789101112131415[[#This Row],[Kapacita - počet polic]]*Tabulka5789101112131415[[#This Row],[Kapacita - rozměr polic]]*IFERROR(VLOOKUP(Tabulka5789101112131415[[#This Row],[Označení]],OCHy[#All],2,FALSE),0.6),0)</f>
        <v>64</v>
      </c>
      <c r="H17">
        <v>1.5</v>
      </c>
      <c r="I17">
        <v>1.5</v>
      </c>
      <c r="J17">
        <v>76</v>
      </c>
      <c r="K17" t="s">
        <v>1045</v>
      </c>
      <c r="L17" s="112">
        <v>0.6</v>
      </c>
    </row>
    <row r="18" spans="1:12" x14ac:dyDescent="0.35">
      <c r="A18" s="93">
        <v>42</v>
      </c>
      <c r="B18" s="93" t="s">
        <v>54</v>
      </c>
      <c r="C18" s="93" t="str">
        <f>IFERROR(VLOOKUP(B18,Pobočky!$A$1:$C$45,2,FALSE)," ")</f>
        <v>Středozápad</v>
      </c>
      <c r="D18" s="115" t="s">
        <v>1117</v>
      </c>
      <c r="E18" t="s">
        <v>14</v>
      </c>
      <c r="F18" t="s">
        <v>130</v>
      </c>
      <c r="G18">
        <f>ROUND(Tabulka5789101112131415[[#This Row],[Kapacita - počet polic]]*Tabulka5789101112131415[[#This Row],[Kapacita - rozměr polic]]*IFERROR(VLOOKUP(Tabulka5789101112131415[[#This Row],[Označení]],OCHy[#All],2,FALSE),0.6),0)</f>
        <v>21</v>
      </c>
      <c r="H18">
        <v>0.5</v>
      </c>
      <c r="I18">
        <v>0.5</v>
      </c>
      <c r="J18">
        <v>76</v>
      </c>
      <c r="K18" t="s">
        <v>1046</v>
      </c>
      <c r="L18" s="112">
        <v>0.6</v>
      </c>
    </row>
    <row r="19" spans="1:12" x14ac:dyDescent="0.35">
      <c r="A19" s="93">
        <v>42</v>
      </c>
      <c r="B19" s="93" t="s">
        <v>54</v>
      </c>
      <c r="C19" s="93" t="str">
        <f>IFERROR(VLOOKUP(B19,Pobočky!$A$1:$C$45,2,FALSE)," ")</f>
        <v>Středozápad</v>
      </c>
      <c r="D19" s="115" t="s">
        <v>1117</v>
      </c>
      <c r="E19" t="s">
        <v>14</v>
      </c>
      <c r="F19" t="s">
        <v>130</v>
      </c>
      <c r="G19">
        <f>ROUND(Tabulka5789101112131415[[#This Row],[Kapacita - počet polic]]*Tabulka5789101112131415[[#This Row],[Kapacita - rozměr polic]]*IFERROR(VLOOKUP(Tabulka5789101112131415[[#This Row],[Označení]],OCHy[#All],2,FALSE),0.6),0)</f>
        <v>21</v>
      </c>
      <c r="H19">
        <v>0.5</v>
      </c>
      <c r="I19">
        <v>0.5</v>
      </c>
      <c r="J19">
        <v>76</v>
      </c>
      <c r="K19" t="s">
        <v>1067</v>
      </c>
      <c r="L19" s="112">
        <v>0.6</v>
      </c>
    </row>
    <row r="20" spans="1:12" x14ac:dyDescent="0.35">
      <c r="A20" s="93">
        <v>42</v>
      </c>
      <c r="B20" s="93" t="s">
        <v>54</v>
      </c>
      <c r="C20" s="93" t="str">
        <f>IFERROR(VLOOKUP(B20,Pobočky!$A$1:$C$45,2,FALSE)," ")</f>
        <v>Středozápad</v>
      </c>
      <c r="D20" s="115" t="s">
        <v>1117</v>
      </c>
      <c r="E20" t="s">
        <v>14</v>
      </c>
      <c r="F20" t="s">
        <v>130</v>
      </c>
      <c r="G20">
        <f>ROUND(Tabulka5789101112131415[[#This Row],[Kapacita - počet polic]]*Tabulka5789101112131415[[#This Row],[Kapacita - rozměr polic]]*IFERROR(VLOOKUP(Tabulka5789101112131415[[#This Row],[Označení]],OCHy[#All],2,FALSE),0.6),0)</f>
        <v>21</v>
      </c>
      <c r="H20">
        <v>0.5</v>
      </c>
      <c r="I20">
        <v>0.5</v>
      </c>
      <c r="J20">
        <v>76</v>
      </c>
      <c r="K20" t="s">
        <v>1118</v>
      </c>
      <c r="L20" s="112">
        <v>0.6</v>
      </c>
    </row>
    <row r="21" spans="1:12" x14ac:dyDescent="0.35">
      <c r="A21" s="93">
        <v>42</v>
      </c>
      <c r="B21" s="93" t="s">
        <v>54</v>
      </c>
      <c r="C21" s="93" t="str">
        <f>IFERROR(VLOOKUP(B21,Pobočky!$A$1:$C$45,2,FALSE)," ")</f>
        <v>Středozápad</v>
      </c>
      <c r="D21" s="115" t="s">
        <v>1117</v>
      </c>
      <c r="E21" t="s">
        <v>14</v>
      </c>
      <c r="F21" t="s">
        <v>97</v>
      </c>
      <c r="G21">
        <f>ROUND(Tabulka5789101112131415[[#This Row],[Kapacita - počet polic]]*Tabulka5789101112131415[[#This Row],[Kapacita - rozměr polic]]*IFERROR(VLOOKUP(Tabulka5789101112131415[[#This Row],[Označení]],OCHy[#All],2,FALSE),0.6),0)</f>
        <v>27</v>
      </c>
      <c r="H21">
        <v>1</v>
      </c>
      <c r="I21">
        <v>1</v>
      </c>
      <c r="J21">
        <v>76</v>
      </c>
      <c r="K21" t="s">
        <v>1119</v>
      </c>
      <c r="L21" s="112">
        <v>0.7</v>
      </c>
    </row>
    <row r="22" spans="1:12" x14ac:dyDescent="0.35">
      <c r="A22" s="93">
        <v>42</v>
      </c>
      <c r="B22" s="93" t="s">
        <v>54</v>
      </c>
      <c r="C22" s="93" t="str">
        <f>IFERROR(VLOOKUP(B22,Pobočky!$A$1:$C$45,2,FALSE)," ")</f>
        <v>Středozápad</v>
      </c>
      <c r="D22" s="115" t="s">
        <v>1120</v>
      </c>
      <c r="E22" t="s">
        <v>14</v>
      </c>
      <c r="F22" t="s">
        <v>130</v>
      </c>
      <c r="G22">
        <f>ROUND(Tabulka5789101112131415[[#This Row],[Kapacita - počet polic]]*Tabulka5789101112131415[[#This Row],[Kapacita - rozměr polic]]*IFERROR(VLOOKUP(Tabulka5789101112131415[[#This Row],[Označení]],OCHy[#All],2,FALSE),0.6),0)</f>
        <v>437</v>
      </c>
      <c r="H22">
        <v>15</v>
      </c>
      <c r="I22">
        <v>15</v>
      </c>
      <c r="J22">
        <v>52</v>
      </c>
      <c r="K22" t="s">
        <v>182</v>
      </c>
      <c r="L22" s="112">
        <v>0.6</v>
      </c>
    </row>
    <row r="23" spans="1:12" x14ac:dyDescent="0.35">
      <c r="A23" s="93">
        <v>42</v>
      </c>
      <c r="B23" s="93" t="s">
        <v>54</v>
      </c>
      <c r="C23" s="93" t="str">
        <f>IFERROR(VLOOKUP(B23,Pobočky!$A$1:$C$45,2,FALSE)," ")</f>
        <v>Středozápad</v>
      </c>
      <c r="D23" s="115" t="s">
        <v>1120</v>
      </c>
      <c r="E23" t="s">
        <v>14</v>
      </c>
      <c r="F23" t="s">
        <v>130</v>
      </c>
      <c r="G23">
        <f>ROUND(Tabulka5789101112131415[[#This Row],[Kapacita - počet polic]]*Tabulka5789101112131415[[#This Row],[Kapacita - rozměr polic]]*IFERROR(VLOOKUP(Tabulka5789101112131415[[#This Row],[Označení]],OCHy[#All],2,FALSE),0.6),0)</f>
        <v>340</v>
      </c>
      <c r="H23">
        <v>8</v>
      </c>
      <c r="I23">
        <v>8</v>
      </c>
      <c r="J23">
        <v>76</v>
      </c>
      <c r="K23" t="s">
        <v>184</v>
      </c>
      <c r="L23" s="112">
        <v>0.6</v>
      </c>
    </row>
    <row r="24" spans="1:12" x14ac:dyDescent="0.35">
      <c r="A24" s="93">
        <v>42</v>
      </c>
      <c r="B24" s="93" t="s">
        <v>54</v>
      </c>
      <c r="C24" s="93" t="str">
        <f>IFERROR(VLOOKUP(B24,Pobočky!$A$1:$C$45,2,FALSE)," ")</f>
        <v>Středozápad</v>
      </c>
      <c r="D24" s="115" t="s">
        <v>1120</v>
      </c>
      <c r="E24" t="s">
        <v>14</v>
      </c>
      <c r="F24" t="s">
        <v>130</v>
      </c>
      <c r="G24">
        <f>ROUND(Tabulka5789101112131415[[#This Row],[Kapacita - počet polic]]*Tabulka5789101112131415[[#This Row],[Kapacita - rozměr polic]]*IFERROR(VLOOKUP(Tabulka5789101112131415[[#This Row],[Označení]],OCHy[#All],2,FALSE),0.6),0)</f>
        <v>762</v>
      </c>
      <c r="H24">
        <v>17</v>
      </c>
      <c r="I24">
        <v>21</v>
      </c>
      <c r="J24">
        <v>80</v>
      </c>
      <c r="K24" t="s">
        <v>184</v>
      </c>
      <c r="L24" s="112">
        <v>0.6</v>
      </c>
    </row>
    <row r="25" spans="1:12" x14ac:dyDescent="0.35">
      <c r="A25" s="93">
        <v>42</v>
      </c>
      <c r="B25" s="93" t="s">
        <v>54</v>
      </c>
      <c r="C25" s="93" t="str">
        <f>IFERROR(VLOOKUP(B25,Pobočky!$A$1:$C$45,2,FALSE)," ")</f>
        <v>Středozápad</v>
      </c>
      <c r="D25" s="115" t="s">
        <v>1121</v>
      </c>
      <c r="E25" t="s">
        <v>14</v>
      </c>
      <c r="F25" t="s">
        <v>130</v>
      </c>
      <c r="G25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25">
        <v>6</v>
      </c>
      <c r="J25">
        <v>76</v>
      </c>
      <c r="K25" t="s">
        <v>133</v>
      </c>
      <c r="L25" s="112">
        <v>0.7</v>
      </c>
    </row>
    <row r="26" spans="1:12" x14ac:dyDescent="0.35">
      <c r="A26" s="93">
        <v>42</v>
      </c>
      <c r="B26" s="93" t="s">
        <v>54</v>
      </c>
      <c r="C26" s="93" t="str">
        <f>IFERROR(VLOOKUP(B26,Pobočky!$A$1:$C$45,2,FALSE)," ")</f>
        <v>Středozápad</v>
      </c>
      <c r="D26" s="115" t="s">
        <v>1121</v>
      </c>
      <c r="E26" t="s">
        <v>14</v>
      </c>
      <c r="F26" t="s">
        <v>130</v>
      </c>
      <c r="G26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26">
        <v>9</v>
      </c>
      <c r="J26">
        <v>52</v>
      </c>
      <c r="K26" t="s">
        <v>133</v>
      </c>
      <c r="L26" s="112">
        <v>0.7</v>
      </c>
    </row>
    <row r="27" spans="1:12" x14ac:dyDescent="0.35">
      <c r="A27" s="93">
        <v>42</v>
      </c>
      <c r="B27" s="93" t="s">
        <v>54</v>
      </c>
      <c r="C27" s="93" t="str">
        <f>IFERROR(VLOOKUP(B27,Pobočky!$A$1:$C$45,2,FALSE)," ")</f>
        <v>Středozápad</v>
      </c>
      <c r="D27" s="115" t="s">
        <v>1122</v>
      </c>
      <c r="E27" t="s">
        <v>14</v>
      </c>
      <c r="F27" t="s">
        <v>130</v>
      </c>
      <c r="G27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27">
        <v>2</v>
      </c>
      <c r="J27">
        <v>76</v>
      </c>
      <c r="K27" t="s">
        <v>1069</v>
      </c>
      <c r="L27" s="112">
        <v>0.7</v>
      </c>
    </row>
    <row r="28" spans="1:12" x14ac:dyDescent="0.35">
      <c r="A28" s="93">
        <v>42</v>
      </c>
      <c r="B28" s="93" t="s">
        <v>54</v>
      </c>
      <c r="C28" s="93" t="str">
        <f>IFERROR(VLOOKUP(B28,Pobočky!$A$1:$C$45,2,FALSE)," ")</f>
        <v>Středozápad</v>
      </c>
      <c r="D28" s="115" t="s">
        <v>1120</v>
      </c>
      <c r="E28" t="s">
        <v>14</v>
      </c>
      <c r="F28" t="s">
        <v>261</v>
      </c>
      <c r="G28">
        <f>ROUND(Tabulka5789101112131415[[#This Row],[Kapacita - počet polic]]*Tabulka5789101112131415[[#This Row],[Kapacita - rozměr polic]]*IFERROR(VLOOKUP(Tabulka5789101112131415[[#This Row],[Označení]],OCHy[#All],2,FALSE),0.6),0)</f>
        <v>91</v>
      </c>
      <c r="H28">
        <v>2</v>
      </c>
      <c r="I28">
        <v>3</v>
      </c>
      <c r="J28">
        <v>76</v>
      </c>
      <c r="K28" t="s">
        <v>1123</v>
      </c>
      <c r="L28" s="112">
        <v>0.7</v>
      </c>
    </row>
    <row r="29" spans="1:12" x14ac:dyDescent="0.35">
      <c r="A29" s="93">
        <v>42</v>
      </c>
      <c r="B29" s="93" t="s">
        <v>54</v>
      </c>
      <c r="C29" s="93" t="str">
        <f>IFERROR(VLOOKUP(B29,Pobočky!$A$1:$C$45,2,FALSE)," ")</f>
        <v>Středozápad</v>
      </c>
      <c r="D29" s="115" t="s">
        <v>1120</v>
      </c>
      <c r="E29" t="s">
        <v>14</v>
      </c>
      <c r="F29" t="s">
        <v>97</v>
      </c>
      <c r="G29">
        <f>ROUND(Tabulka5789101112131415[[#This Row],[Kapacita - počet polic]]*Tabulka5789101112131415[[#This Row],[Kapacita - rozměr polic]]*IFERROR(VLOOKUP(Tabulka5789101112131415[[#This Row],[Označení]],OCHy[#All],2,FALSE),0.6),0)</f>
        <v>14</v>
      </c>
      <c r="H29">
        <v>0.5</v>
      </c>
      <c r="I29">
        <v>0.5</v>
      </c>
      <c r="J29">
        <v>80</v>
      </c>
      <c r="K29" t="s">
        <v>1119</v>
      </c>
      <c r="L29" s="112">
        <v>0.7</v>
      </c>
    </row>
    <row r="30" spans="1:12" x14ac:dyDescent="0.35">
      <c r="A30" s="93">
        <v>42</v>
      </c>
      <c r="B30" s="93" t="s">
        <v>54</v>
      </c>
      <c r="C30" s="93" t="str">
        <f>IFERROR(VLOOKUP(B30,Pobočky!$A$1:$C$45,2,FALSE)," ")</f>
        <v>Středozápad</v>
      </c>
      <c r="D30" s="115" t="s">
        <v>1120</v>
      </c>
      <c r="E30" t="s">
        <v>28</v>
      </c>
      <c r="F30" t="s">
        <v>140</v>
      </c>
      <c r="G30">
        <f>ROUND(Tabulka5789101112131415[[#This Row],[Kapacita - počet polic]]*Tabulka5789101112131415[[#This Row],[Kapacita - rozměr polic]]*IFERROR(VLOOKUP(Tabulka5789101112131415[[#This Row],[Označení]],OCHy[#All],2,FALSE),0.6),0)</f>
        <v>22</v>
      </c>
      <c r="H30">
        <v>1</v>
      </c>
      <c r="I30">
        <v>0.5</v>
      </c>
      <c r="J30">
        <v>35</v>
      </c>
      <c r="K30" t="s">
        <v>1124</v>
      </c>
      <c r="L30" s="112">
        <v>0.6</v>
      </c>
    </row>
    <row r="31" spans="1:12" x14ac:dyDescent="0.35">
      <c r="A31" s="93">
        <v>42</v>
      </c>
      <c r="B31" s="93" t="s">
        <v>54</v>
      </c>
      <c r="C31" s="93" t="str">
        <f>IFERROR(VLOOKUP(B31,Pobočky!$A$1:$C$45,2,FALSE)," ")</f>
        <v>Středozápad</v>
      </c>
      <c r="D31" s="115" t="s">
        <v>1120</v>
      </c>
      <c r="E31" t="s">
        <v>28</v>
      </c>
      <c r="F31" t="s">
        <v>143</v>
      </c>
      <c r="G31">
        <f>ROUND(Tabulka5789101112131415[[#This Row],[Kapacita - počet polic]]*Tabulka5789101112131415[[#This Row],[Kapacita - rozměr polic]]*IFERROR(VLOOKUP(Tabulka5789101112131415[[#This Row],[Označení]],OCHy[#All],2,FALSE),0.6),0)</f>
        <v>20</v>
      </c>
      <c r="H31">
        <v>1</v>
      </c>
      <c r="I31">
        <v>0.5</v>
      </c>
      <c r="J31">
        <v>52</v>
      </c>
      <c r="K31" t="s">
        <v>1124</v>
      </c>
      <c r="L31" s="112">
        <v>0.6</v>
      </c>
    </row>
    <row r="32" spans="1:12" x14ac:dyDescent="0.35">
      <c r="A32" s="93">
        <v>42</v>
      </c>
      <c r="B32" s="93" t="s">
        <v>54</v>
      </c>
      <c r="C32" s="93" t="str">
        <f>IFERROR(VLOOKUP(B32,Pobočky!$A$1:$C$45,2,FALSE)," ")</f>
        <v>Středozápad</v>
      </c>
      <c r="D32" s="115" t="s">
        <v>1120</v>
      </c>
      <c r="E32" t="s">
        <v>28</v>
      </c>
      <c r="F32" t="s">
        <v>146</v>
      </c>
      <c r="G32">
        <f>ROUND(Tabulka5789101112131415[[#This Row],[Kapacita - počet polic]]*Tabulka5789101112131415[[#This Row],[Kapacita - rozměr polic]]*IFERROR(VLOOKUP(Tabulka5789101112131415[[#This Row],[Označení]],OCHy[#All],2,FALSE),0.6),0)</f>
        <v>42</v>
      </c>
      <c r="H32">
        <v>1</v>
      </c>
      <c r="I32">
        <v>0.5</v>
      </c>
      <c r="J32">
        <v>76</v>
      </c>
      <c r="K32" t="s">
        <v>1124</v>
      </c>
      <c r="L32" s="112">
        <v>0.6</v>
      </c>
    </row>
    <row r="33" spans="1:12" x14ac:dyDescent="0.35">
      <c r="A33" s="93">
        <v>42</v>
      </c>
      <c r="B33" s="93" t="s">
        <v>54</v>
      </c>
      <c r="C33" s="93" t="str">
        <f>IFERROR(VLOOKUP(B33,Pobočky!$A$1:$C$45,2,FALSE)," ")</f>
        <v>Středozápad</v>
      </c>
      <c r="D33" s="115" t="s">
        <v>1120</v>
      </c>
      <c r="E33" t="s">
        <v>28</v>
      </c>
      <c r="F33" t="s">
        <v>155</v>
      </c>
      <c r="G33">
        <f>ROUND(Tabulka5789101112131415[[#This Row],[Kapacita - počet polic]]*Tabulka5789101112131415[[#This Row],[Kapacita - rozměr polic]]*IFERROR(VLOOKUP(Tabulka5789101112131415[[#This Row],[Označení]],OCHy[#All],2,FALSE),0.6),0)</f>
        <v>133</v>
      </c>
      <c r="H33">
        <v>5</v>
      </c>
      <c r="I33">
        <v>5</v>
      </c>
      <c r="J33">
        <v>52</v>
      </c>
      <c r="K33" t="s">
        <v>1124</v>
      </c>
      <c r="L33" s="112">
        <v>0.6</v>
      </c>
    </row>
    <row r="34" spans="1:12" x14ac:dyDescent="0.35">
      <c r="A34" s="93">
        <v>42</v>
      </c>
      <c r="B34" s="93" t="s">
        <v>54</v>
      </c>
      <c r="C34" s="93" t="str">
        <f>IFERROR(VLOOKUP(B34,Pobočky!$A$1:$C$45,2,FALSE)," ")</f>
        <v>Středozápad</v>
      </c>
      <c r="D34" s="115" t="s">
        <v>1120</v>
      </c>
      <c r="E34" t="s">
        <v>28</v>
      </c>
      <c r="F34" t="s">
        <v>158</v>
      </c>
      <c r="G34">
        <f>ROUND(Tabulka5789101112131415[[#This Row],[Kapacita - počet polic]]*Tabulka5789101112131415[[#This Row],[Kapacita - rozměr polic]]*IFERROR(VLOOKUP(Tabulka5789101112131415[[#This Row],[Označení]],OCHy[#All],2,FALSE),0.6),0)</f>
        <v>24</v>
      </c>
      <c r="H34">
        <v>1</v>
      </c>
      <c r="I34">
        <v>1</v>
      </c>
      <c r="J34">
        <v>52</v>
      </c>
      <c r="K34" t="s">
        <v>1124</v>
      </c>
      <c r="L34" s="112">
        <v>0.6</v>
      </c>
    </row>
    <row r="35" spans="1:12" x14ac:dyDescent="0.35">
      <c r="A35" s="93">
        <v>42</v>
      </c>
      <c r="B35" s="93" t="s">
        <v>54</v>
      </c>
      <c r="C35" s="93" t="str">
        <f>IFERROR(VLOOKUP(B35,Pobočky!$A$1:$C$45,2,FALSE)," ")</f>
        <v>Středozápad</v>
      </c>
      <c r="D35" s="115" t="s">
        <v>1120</v>
      </c>
      <c r="E35" t="s">
        <v>28</v>
      </c>
      <c r="F35" t="s">
        <v>160</v>
      </c>
      <c r="G35">
        <f>ROUND(Tabulka5789101112131415[[#This Row],[Kapacita - počet polic]]*Tabulka5789101112131415[[#This Row],[Kapacita - rozměr polic]]*IFERROR(VLOOKUP(Tabulka5789101112131415[[#This Row],[Označení]],OCHy[#All],2,FALSE),0.6),0)</f>
        <v>31</v>
      </c>
      <c r="H35">
        <v>1</v>
      </c>
      <c r="I35">
        <v>1</v>
      </c>
      <c r="J35">
        <v>52</v>
      </c>
      <c r="K35" t="s">
        <v>1124</v>
      </c>
      <c r="L35" s="112">
        <v>0.6</v>
      </c>
    </row>
    <row r="36" spans="1:12" x14ac:dyDescent="0.35">
      <c r="A36" s="93">
        <v>42</v>
      </c>
      <c r="B36" s="93" t="s">
        <v>54</v>
      </c>
      <c r="C36" s="93" t="str">
        <f>IFERROR(VLOOKUP(B36,Pobočky!$A$1:$C$45,2,FALSE)," ")</f>
        <v>Středozápad</v>
      </c>
      <c r="D36" s="115" t="s">
        <v>1120</v>
      </c>
      <c r="E36" t="s">
        <v>28</v>
      </c>
      <c r="F36" t="s">
        <v>166</v>
      </c>
      <c r="G36">
        <f>ROUND(Tabulka5789101112131415[[#This Row],[Kapacita - počet polic]]*Tabulka5789101112131415[[#This Row],[Kapacita - rozměr polic]]*IFERROR(VLOOKUP(Tabulka5789101112131415[[#This Row],[Označení]],OCHy[#All],2,FALSE),0.6),0)</f>
        <v>14</v>
      </c>
      <c r="H36">
        <v>0.5</v>
      </c>
      <c r="I36">
        <v>0.5</v>
      </c>
      <c r="J36">
        <v>52</v>
      </c>
      <c r="K36" t="s">
        <v>1124</v>
      </c>
      <c r="L36" s="112">
        <v>0.6</v>
      </c>
    </row>
    <row r="37" spans="1:12" x14ac:dyDescent="0.35">
      <c r="A37" s="93">
        <v>42</v>
      </c>
      <c r="B37" s="93" t="s">
        <v>54</v>
      </c>
      <c r="C37" s="93" t="str">
        <f>IFERROR(VLOOKUP(B37,Pobočky!$A$1:$C$45,2,FALSE)," ")</f>
        <v>Středozápad</v>
      </c>
      <c r="D37" s="115" t="s">
        <v>1120</v>
      </c>
      <c r="E37" t="s">
        <v>28</v>
      </c>
      <c r="F37" t="s">
        <v>167</v>
      </c>
      <c r="G37">
        <f>ROUND(Tabulka5789101112131415[[#This Row],[Kapacita - počet polic]]*Tabulka5789101112131415[[#This Row],[Kapacita - rozměr polic]]*IFERROR(VLOOKUP(Tabulka5789101112131415[[#This Row],[Označení]],OCHy[#All],2,FALSE),0.6),0)</f>
        <v>19</v>
      </c>
      <c r="H37">
        <v>0.5</v>
      </c>
      <c r="I37">
        <v>0.5</v>
      </c>
      <c r="J37">
        <v>76</v>
      </c>
      <c r="K37" t="s">
        <v>1124</v>
      </c>
      <c r="L37" s="112">
        <v>0.6</v>
      </c>
    </row>
    <row r="38" spans="1:12" x14ac:dyDescent="0.35">
      <c r="A38" s="93">
        <v>42</v>
      </c>
      <c r="B38" s="93" t="s">
        <v>54</v>
      </c>
      <c r="C38" s="93" t="str">
        <f>IFERROR(VLOOKUP(B38,Pobočky!$A$1:$C$45,2,FALSE)," ")</f>
        <v>Středozápad</v>
      </c>
      <c r="D38" s="115" t="s">
        <v>1120</v>
      </c>
      <c r="E38" t="s">
        <v>28</v>
      </c>
      <c r="F38" t="s">
        <v>174</v>
      </c>
      <c r="G38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38">
        <v>0.25</v>
      </c>
      <c r="J38">
        <v>35</v>
      </c>
      <c r="L38" s="112">
        <v>0.6</v>
      </c>
    </row>
    <row r="39" spans="1:12" x14ac:dyDescent="0.35">
      <c r="A39" s="93">
        <v>42</v>
      </c>
      <c r="B39" s="93" t="s">
        <v>54</v>
      </c>
      <c r="C39" s="93" t="str">
        <f>IFERROR(VLOOKUP(B39,Pobočky!$A$1:$C$45,2,FALSE)," ")</f>
        <v>Středozápad</v>
      </c>
      <c r="D39" s="115" t="s">
        <v>1120</v>
      </c>
      <c r="E39" t="s">
        <v>28</v>
      </c>
      <c r="F39" t="s">
        <v>169</v>
      </c>
      <c r="G39">
        <f>ROUND(Tabulka5789101112131415[[#This Row],[Kapacita - počet polic]]*Tabulka5789101112131415[[#This Row],[Kapacita - rozměr polic]]*IFERROR(VLOOKUP(Tabulka5789101112131415[[#This Row],[Označení]],OCHy[#All],2,FALSE),0.6),0)</f>
        <v>24</v>
      </c>
      <c r="H39">
        <v>1</v>
      </c>
      <c r="I39">
        <v>0.5</v>
      </c>
      <c r="J39">
        <v>52</v>
      </c>
      <c r="K39" t="s">
        <v>1124</v>
      </c>
      <c r="L39" s="112">
        <v>0.6</v>
      </c>
    </row>
    <row r="40" spans="1:12" x14ac:dyDescent="0.35">
      <c r="A40" s="93">
        <v>42</v>
      </c>
      <c r="B40" s="93" t="s">
        <v>54</v>
      </c>
      <c r="C40" s="93" t="str">
        <f>IFERROR(VLOOKUP(B40,Pobočky!$A$1:$C$45,2,FALSE)," ")</f>
        <v>Středozápad</v>
      </c>
      <c r="D40" s="115" t="s">
        <v>1120</v>
      </c>
      <c r="E40" t="s">
        <v>28</v>
      </c>
      <c r="F40" t="s">
        <v>170</v>
      </c>
      <c r="G40">
        <f>ROUND(Tabulka5789101112131415[[#This Row],[Kapacita - počet polic]]*Tabulka5789101112131415[[#This Row],[Kapacita - rozměr polic]]*IFERROR(VLOOKUP(Tabulka5789101112131415[[#This Row],[Označení]],OCHy[#All],2,FALSE),0.6),0)</f>
        <v>22</v>
      </c>
      <c r="H40">
        <v>0.5</v>
      </c>
      <c r="I40">
        <v>1</v>
      </c>
      <c r="J40">
        <v>76</v>
      </c>
      <c r="K40" t="s">
        <v>1124</v>
      </c>
      <c r="L40" s="112">
        <v>0.6</v>
      </c>
    </row>
    <row r="41" spans="1:12" x14ac:dyDescent="0.35">
      <c r="A41" s="93">
        <v>42</v>
      </c>
      <c r="B41" s="93" t="s">
        <v>54</v>
      </c>
      <c r="C41" s="93" t="str">
        <f>IFERROR(VLOOKUP(B41,Pobočky!$A$1:$C$45,2,FALSE)," ")</f>
        <v>Středozápad</v>
      </c>
      <c r="D41" s="115" t="s">
        <v>1120</v>
      </c>
      <c r="E41" t="s">
        <v>28</v>
      </c>
      <c r="F41" t="s">
        <v>171</v>
      </c>
      <c r="G41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41">
        <v>1</v>
      </c>
      <c r="J41">
        <v>35</v>
      </c>
      <c r="L41" s="112">
        <v>0.6</v>
      </c>
    </row>
    <row r="42" spans="1:12" x14ac:dyDescent="0.35">
      <c r="A42" s="93">
        <v>42</v>
      </c>
      <c r="B42" s="93" t="s">
        <v>54</v>
      </c>
      <c r="C42" s="93" t="str">
        <f>IFERROR(VLOOKUP(B42,Pobočky!$A$1:$C$45,2,FALSE)," ")</f>
        <v>Středozápad</v>
      </c>
      <c r="D42" s="115" t="s">
        <v>1120</v>
      </c>
      <c r="E42" t="s">
        <v>28</v>
      </c>
      <c r="F42" t="s">
        <v>172</v>
      </c>
      <c r="G42">
        <f>ROUND(Tabulka5789101112131415[[#This Row],[Kapacita - počet polic]]*Tabulka5789101112131415[[#This Row],[Kapacita - rozměr polic]]*IFERROR(VLOOKUP(Tabulka5789101112131415[[#This Row],[Označení]],OCHy[#All],2,FALSE),0.6),0)</f>
        <v>24</v>
      </c>
      <c r="H42">
        <v>1</v>
      </c>
      <c r="I42">
        <v>0.5</v>
      </c>
      <c r="J42">
        <v>52</v>
      </c>
      <c r="K42" t="s">
        <v>1124</v>
      </c>
      <c r="L42" s="112">
        <v>0.6</v>
      </c>
    </row>
    <row r="43" spans="1:12" x14ac:dyDescent="0.35">
      <c r="A43" s="93">
        <v>42</v>
      </c>
      <c r="B43" s="93" t="s">
        <v>54</v>
      </c>
      <c r="C43" s="93" t="str">
        <f>IFERROR(VLOOKUP(B43,Pobočky!$A$1:$C$45,2,FALSE)," ")</f>
        <v>Středozápad</v>
      </c>
      <c r="D43" s="115" t="s">
        <v>1120</v>
      </c>
      <c r="E43" t="s">
        <v>28</v>
      </c>
      <c r="F43" t="s">
        <v>175</v>
      </c>
      <c r="G43">
        <f>ROUND(Tabulka5789101112131415[[#This Row],[Kapacita - počet polic]]*Tabulka5789101112131415[[#This Row],[Kapacita - rozměr polic]]*IFERROR(VLOOKUP(Tabulka5789101112131415[[#This Row],[Označení]],OCHy[#All],2,FALSE),0.6),0)</f>
        <v>29</v>
      </c>
      <c r="H43">
        <v>1</v>
      </c>
      <c r="I43">
        <v>1</v>
      </c>
      <c r="J43">
        <v>52</v>
      </c>
      <c r="K43" t="s">
        <v>1124</v>
      </c>
      <c r="L43" s="112">
        <v>0.6</v>
      </c>
    </row>
    <row r="44" spans="1:12" x14ac:dyDescent="0.35">
      <c r="A44" s="93">
        <v>42</v>
      </c>
      <c r="B44" s="93" t="s">
        <v>54</v>
      </c>
      <c r="C44" s="93" t="str">
        <f>IFERROR(VLOOKUP(B44,Pobočky!$A$1:$C$45,2,FALSE)," ")</f>
        <v>Středozápad</v>
      </c>
      <c r="D44" s="115" t="s">
        <v>1120</v>
      </c>
      <c r="E44" t="s">
        <v>28</v>
      </c>
      <c r="F44" t="s">
        <v>176</v>
      </c>
      <c r="G44">
        <f>ROUND(Tabulka5789101112131415[[#This Row],[Kapacita - počet polic]]*Tabulka5789101112131415[[#This Row],[Kapacita - rozměr polic]]*IFERROR(VLOOKUP(Tabulka5789101112131415[[#This Row],[Označení]],OCHy[#All],2,FALSE),0.6),0)</f>
        <v>17</v>
      </c>
      <c r="H44">
        <v>0.5</v>
      </c>
      <c r="I44">
        <v>0.5</v>
      </c>
      <c r="J44">
        <v>52</v>
      </c>
      <c r="K44" t="s">
        <v>1124</v>
      </c>
      <c r="L44" s="112">
        <v>0.6</v>
      </c>
    </row>
    <row r="45" spans="1:12" x14ac:dyDescent="0.35">
      <c r="A45" s="93">
        <v>42</v>
      </c>
      <c r="B45" s="93" t="s">
        <v>54</v>
      </c>
      <c r="C45" s="93" t="str">
        <f>IFERROR(VLOOKUP(B45,Pobočky!$A$1:$C$45,2,FALSE)," ")</f>
        <v>Středozápad</v>
      </c>
      <c r="D45" s="115" t="s">
        <v>1120</v>
      </c>
      <c r="E45" t="s">
        <v>28</v>
      </c>
      <c r="F45" t="s">
        <v>149</v>
      </c>
      <c r="G45">
        <f>ROUND(Tabulka5789101112131415[[#This Row],[Kapacita - počet polic]]*Tabulka5789101112131415[[#This Row],[Kapacita - rozměr polic]]*IFERROR(VLOOKUP(Tabulka5789101112131415[[#This Row],[Označení]],OCHy[#All],2,FALSE),0.6),0)</f>
        <v>22</v>
      </c>
      <c r="H45">
        <v>1</v>
      </c>
      <c r="I45">
        <v>0.25</v>
      </c>
      <c r="J45">
        <v>52</v>
      </c>
      <c r="K45" t="s">
        <v>1124</v>
      </c>
      <c r="L45" s="112">
        <v>0.6</v>
      </c>
    </row>
    <row r="46" spans="1:12" x14ac:dyDescent="0.35">
      <c r="A46" s="93">
        <v>42</v>
      </c>
      <c r="B46" s="93" t="s">
        <v>54</v>
      </c>
      <c r="C46" s="93" t="str">
        <f>IFERROR(VLOOKUP(B46,Pobočky!$A$1:$C$45,2,FALSE)," ")</f>
        <v>Středozápad</v>
      </c>
      <c r="D46" s="122" t="s">
        <v>1117</v>
      </c>
      <c r="E46" t="s">
        <v>28</v>
      </c>
      <c r="F46" t="s">
        <v>140</v>
      </c>
      <c r="G46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46">
        <v>0.25</v>
      </c>
      <c r="J46">
        <v>76</v>
      </c>
      <c r="K46" t="s">
        <v>1125</v>
      </c>
      <c r="L46" s="112">
        <v>0.7</v>
      </c>
    </row>
    <row r="47" spans="1:12" x14ac:dyDescent="0.35">
      <c r="A47" s="93">
        <v>42</v>
      </c>
      <c r="B47" s="93" t="s">
        <v>54</v>
      </c>
      <c r="C47" s="93" t="str">
        <f>IFERROR(VLOOKUP(B47,Pobočky!$A$1:$C$45,2,FALSE)," ")</f>
        <v>Středozápad</v>
      </c>
      <c r="D47" s="122" t="s">
        <v>1117</v>
      </c>
      <c r="E47" t="s">
        <v>28</v>
      </c>
      <c r="F47" t="s">
        <v>143</v>
      </c>
      <c r="G47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47">
        <v>1</v>
      </c>
      <c r="J47">
        <v>76</v>
      </c>
      <c r="K47" t="s">
        <v>1125</v>
      </c>
      <c r="L47" s="112">
        <v>0.7</v>
      </c>
    </row>
    <row r="48" spans="1:12" x14ac:dyDescent="0.35">
      <c r="A48" s="93">
        <v>42</v>
      </c>
      <c r="B48" s="93" t="s">
        <v>54</v>
      </c>
      <c r="C48" s="93" t="str">
        <f>IFERROR(VLOOKUP(B48,Pobočky!$A$1:$C$45,2,FALSE)," ")</f>
        <v>Středozápad</v>
      </c>
      <c r="D48" s="122" t="s">
        <v>1117</v>
      </c>
      <c r="E48" t="s">
        <v>28</v>
      </c>
      <c r="F48" t="s">
        <v>146</v>
      </c>
      <c r="G48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48">
        <v>0.5</v>
      </c>
      <c r="J48">
        <v>76</v>
      </c>
      <c r="K48" t="s">
        <v>1125</v>
      </c>
      <c r="L48" s="112">
        <v>0.7</v>
      </c>
    </row>
    <row r="49" spans="1:12" x14ac:dyDescent="0.35">
      <c r="A49" s="93">
        <v>42</v>
      </c>
      <c r="B49" s="93" t="s">
        <v>54</v>
      </c>
      <c r="C49" s="93" t="str">
        <f>IFERROR(VLOOKUP(B49,Pobočky!$A$1:$C$45,2,FALSE)," ")</f>
        <v>Středozápad</v>
      </c>
      <c r="D49" s="122" t="s">
        <v>1117</v>
      </c>
      <c r="E49" t="s">
        <v>28</v>
      </c>
      <c r="F49" t="s">
        <v>155</v>
      </c>
      <c r="G49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49">
        <v>1</v>
      </c>
      <c r="J49">
        <v>76</v>
      </c>
      <c r="K49" t="s">
        <v>1125</v>
      </c>
      <c r="L49" s="112">
        <v>0.7</v>
      </c>
    </row>
    <row r="50" spans="1:12" x14ac:dyDescent="0.35">
      <c r="A50" s="93">
        <v>42</v>
      </c>
      <c r="B50" s="93" t="s">
        <v>54</v>
      </c>
      <c r="C50" s="93" t="str">
        <f>IFERROR(VLOOKUP(B50,Pobočky!$A$1:$C$45,2,FALSE)," ")</f>
        <v>Středozápad</v>
      </c>
      <c r="D50" s="122" t="s">
        <v>1117</v>
      </c>
      <c r="E50" t="s">
        <v>28</v>
      </c>
      <c r="F50" t="s">
        <v>158</v>
      </c>
      <c r="G50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50">
        <v>0.5</v>
      </c>
      <c r="J50">
        <v>76</v>
      </c>
      <c r="K50" t="s">
        <v>1125</v>
      </c>
      <c r="L50" s="112">
        <v>0.7</v>
      </c>
    </row>
    <row r="51" spans="1:12" x14ac:dyDescent="0.35">
      <c r="A51" s="93">
        <v>42</v>
      </c>
      <c r="B51" s="93" t="s">
        <v>54</v>
      </c>
      <c r="C51" s="93" t="str">
        <f>IFERROR(VLOOKUP(B51,Pobočky!$A$1:$C$45,2,FALSE)," ")</f>
        <v>Středozápad</v>
      </c>
      <c r="D51" s="122" t="s">
        <v>1117</v>
      </c>
      <c r="E51" t="s">
        <v>28</v>
      </c>
      <c r="F51" t="s">
        <v>160</v>
      </c>
      <c r="G51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51">
        <v>0.25</v>
      </c>
      <c r="J51">
        <v>76</v>
      </c>
      <c r="K51" t="s">
        <v>1125</v>
      </c>
      <c r="L51" s="112">
        <v>0.7</v>
      </c>
    </row>
    <row r="52" spans="1:12" x14ac:dyDescent="0.35">
      <c r="A52" s="93">
        <v>42</v>
      </c>
      <c r="B52" s="93" t="s">
        <v>54</v>
      </c>
      <c r="C52" s="93" t="str">
        <f>IFERROR(VLOOKUP(B52,Pobočky!$A$1:$C$45,2,FALSE)," ")</f>
        <v>Středozápad</v>
      </c>
      <c r="D52" s="122" t="s">
        <v>1117</v>
      </c>
      <c r="E52" t="s">
        <v>28</v>
      </c>
      <c r="F52" t="s">
        <v>166</v>
      </c>
      <c r="G52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52">
        <v>0.25</v>
      </c>
      <c r="J52">
        <v>76</v>
      </c>
      <c r="K52" t="s">
        <v>1125</v>
      </c>
      <c r="L52" s="112">
        <v>0.7</v>
      </c>
    </row>
    <row r="53" spans="1:12" x14ac:dyDescent="0.35">
      <c r="A53" s="93">
        <v>42</v>
      </c>
      <c r="B53" s="93" t="s">
        <v>54</v>
      </c>
      <c r="C53" s="93" t="str">
        <f>IFERROR(VLOOKUP(B53,Pobočky!$A$1:$C$45,2,FALSE)," ")</f>
        <v>Středozápad</v>
      </c>
      <c r="D53" s="122" t="s">
        <v>1117</v>
      </c>
      <c r="E53" t="s">
        <v>28</v>
      </c>
      <c r="F53" t="s">
        <v>167</v>
      </c>
      <c r="G53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53">
        <v>0.25</v>
      </c>
      <c r="J53">
        <v>76</v>
      </c>
      <c r="K53" t="s">
        <v>1125</v>
      </c>
      <c r="L53" s="112">
        <v>0.7</v>
      </c>
    </row>
    <row r="54" spans="1:12" x14ac:dyDescent="0.35">
      <c r="A54" s="93">
        <v>42</v>
      </c>
      <c r="B54" s="93" t="s">
        <v>54</v>
      </c>
      <c r="C54" s="93" t="str">
        <f>IFERROR(VLOOKUP(B54,Pobočky!$A$1:$C$45,2,FALSE)," ")</f>
        <v>Středozápad</v>
      </c>
      <c r="D54" s="122" t="s">
        <v>1117</v>
      </c>
      <c r="E54" t="s">
        <v>28</v>
      </c>
      <c r="F54" t="s">
        <v>174</v>
      </c>
      <c r="G54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54">
        <v>0.25</v>
      </c>
      <c r="J54">
        <v>76</v>
      </c>
      <c r="K54" t="s">
        <v>1125</v>
      </c>
      <c r="L54" s="112">
        <v>0.7</v>
      </c>
    </row>
    <row r="55" spans="1:12" x14ac:dyDescent="0.35">
      <c r="A55" s="93">
        <v>42</v>
      </c>
      <c r="B55" s="93" t="s">
        <v>54</v>
      </c>
      <c r="C55" s="93" t="str">
        <f>IFERROR(VLOOKUP(B55,Pobočky!$A$1:$C$45,2,FALSE)," ")</f>
        <v>Středozápad</v>
      </c>
      <c r="D55" s="122" t="s">
        <v>1117</v>
      </c>
      <c r="E55" t="s">
        <v>28</v>
      </c>
      <c r="F55" t="s">
        <v>169</v>
      </c>
      <c r="G55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55">
        <v>0.25</v>
      </c>
      <c r="J55">
        <v>76</v>
      </c>
      <c r="K55" t="s">
        <v>1125</v>
      </c>
      <c r="L55" s="112">
        <v>0.7</v>
      </c>
    </row>
    <row r="56" spans="1:12" x14ac:dyDescent="0.35">
      <c r="A56" s="93">
        <v>42</v>
      </c>
      <c r="B56" s="93" t="s">
        <v>54</v>
      </c>
      <c r="C56" s="93" t="str">
        <f>IFERROR(VLOOKUP(B56,Pobočky!$A$1:$C$45,2,FALSE)," ")</f>
        <v>Středozápad</v>
      </c>
      <c r="D56" s="122" t="s">
        <v>1117</v>
      </c>
      <c r="E56" t="s">
        <v>28</v>
      </c>
      <c r="F56" t="s">
        <v>170</v>
      </c>
      <c r="G56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56">
        <v>0.5</v>
      </c>
      <c r="J56">
        <v>76</v>
      </c>
      <c r="K56" t="s">
        <v>1125</v>
      </c>
      <c r="L56" s="112">
        <v>0.7</v>
      </c>
    </row>
    <row r="57" spans="1:12" x14ac:dyDescent="0.35">
      <c r="A57" s="93">
        <v>42</v>
      </c>
      <c r="B57" s="93" t="s">
        <v>54</v>
      </c>
      <c r="C57" s="93" t="str">
        <f>IFERROR(VLOOKUP(B57,Pobočky!$A$1:$C$45,2,FALSE)," ")</f>
        <v>Středozápad</v>
      </c>
      <c r="D57" s="122" t="s">
        <v>1117</v>
      </c>
      <c r="E57" t="s">
        <v>28</v>
      </c>
      <c r="F57" t="s">
        <v>171</v>
      </c>
      <c r="G57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57">
        <v>0.25</v>
      </c>
      <c r="J57">
        <v>76</v>
      </c>
      <c r="K57" t="s">
        <v>1125</v>
      </c>
      <c r="L57" s="112">
        <v>0.7</v>
      </c>
    </row>
    <row r="58" spans="1:12" x14ac:dyDescent="0.35">
      <c r="A58" s="93">
        <v>42</v>
      </c>
      <c r="B58" s="93" t="s">
        <v>54</v>
      </c>
      <c r="C58" s="93" t="str">
        <f>IFERROR(VLOOKUP(B58,Pobočky!$A$1:$C$45,2,FALSE)," ")</f>
        <v>Středozápad</v>
      </c>
      <c r="D58" s="122" t="s">
        <v>1117</v>
      </c>
      <c r="E58" t="s">
        <v>28</v>
      </c>
      <c r="F58" t="s">
        <v>172</v>
      </c>
      <c r="G58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58">
        <v>0.25</v>
      </c>
      <c r="J58">
        <v>76</v>
      </c>
      <c r="K58" t="s">
        <v>1125</v>
      </c>
      <c r="L58" s="112">
        <v>0.7</v>
      </c>
    </row>
    <row r="59" spans="1:12" x14ac:dyDescent="0.35">
      <c r="A59" s="93">
        <v>42</v>
      </c>
      <c r="B59" s="93" t="s">
        <v>54</v>
      </c>
      <c r="C59" s="93" t="str">
        <f>IFERROR(VLOOKUP(B59,Pobočky!$A$1:$C$45,2,FALSE)," ")</f>
        <v>Středozápad</v>
      </c>
      <c r="D59" s="122" t="s">
        <v>1117</v>
      </c>
      <c r="E59" t="s">
        <v>28</v>
      </c>
      <c r="F59" t="s">
        <v>175</v>
      </c>
      <c r="G59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59">
        <v>0.25</v>
      </c>
      <c r="J59">
        <v>76</v>
      </c>
      <c r="K59" t="s">
        <v>1125</v>
      </c>
      <c r="L59" s="112">
        <v>0.7</v>
      </c>
    </row>
    <row r="60" spans="1:12" x14ac:dyDescent="0.35">
      <c r="A60" s="93">
        <v>42</v>
      </c>
      <c r="B60" s="93" t="s">
        <v>54</v>
      </c>
      <c r="C60" s="93" t="str">
        <f>IFERROR(VLOOKUP(B60,Pobočky!$A$1:$C$45,2,FALSE)," ")</f>
        <v>Středozápad</v>
      </c>
      <c r="D60" s="122" t="s">
        <v>1117</v>
      </c>
      <c r="E60" t="s">
        <v>28</v>
      </c>
      <c r="F60" t="s">
        <v>176</v>
      </c>
      <c r="G60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60">
        <v>0.25</v>
      </c>
      <c r="J60">
        <v>76</v>
      </c>
      <c r="K60" t="s">
        <v>1125</v>
      </c>
      <c r="L60" s="112">
        <v>0.7</v>
      </c>
    </row>
    <row r="61" spans="1:12" x14ac:dyDescent="0.35">
      <c r="A61" s="93">
        <v>42</v>
      </c>
      <c r="B61" s="93" t="s">
        <v>54</v>
      </c>
      <c r="C61" s="93" t="str">
        <f>IFERROR(VLOOKUP(B61,Pobočky!$A$1:$C$45,2,FALSE)," ")</f>
        <v>Středozápad</v>
      </c>
      <c r="D61" s="122" t="s">
        <v>1117</v>
      </c>
      <c r="E61" t="s">
        <v>28</v>
      </c>
      <c r="F61" t="s">
        <v>149</v>
      </c>
      <c r="G61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61">
        <v>0.25</v>
      </c>
      <c r="J61">
        <v>76</v>
      </c>
      <c r="K61" t="s">
        <v>1125</v>
      </c>
      <c r="L61" s="112">
        <v>0.7</v>
      </c>
    </row>
    <row r="62" spans="1:12" x14ac:dyDescent="0.35">
      <c r="A62" s="93">
        <v>42</v>
      </c>
      <c r="B62" s="93" t="s">
        <v>54</v>
      </c>
      <c r="C62" s="93" t="str">
        <f>IFERROR(VLOOKUP(B62,Pobočky!$A$1:$C$45,2,FALSE)," ")</f>
        <v>Středozápad</v>
      </c>
      <c r="D62" s="115" t="s">
        <v>1126</v>
      </c>
      <c r="E62" t="s">
        <v>22</v>
      </c>
      <c r="F62" t="s">
        <v>140</v>
      </c>
      <c r="G62">
        <f>ROUND(Tabulka5789101112131415[[#This Row],[Kapacita - počet polic]]*Tabulka5789101112131415[[#This Row],[Kapacita - rozměr polic]]*IFERROR(VLOOKUP(Tabulka5789101112131415[[#This Row],[Označení]],OCHy[#All],2,FALSE),0.6),0)</f>
        <v>424</v>
      </c>
      <c r="H62">
        <v>9</v>
      </c>
      <c r="I62">
        <v>5</v>
      </c>
      <c r="J62">
        <v>76</v>
      </c>
      <c r="L62" s="112">
        <v>0.7</v>
      </c>
    </row>
    <row r="63" spans="1:12" x14ac:dyDescent="0.35">
      <c r="A63" s="93">
        <v>42</v>
      </c>
      <c r="B63" s="93" t="s">
        <v>54</v>
      </c>
      <c r="C63" s="93" t="str">
        <f>IFERROR(VLOOKUP(B63,Pobočky!$A$1:$C$45,2,FALSE)," ")</f>
        <v>Středozápad</v>
      </c>
      <c r="D63" s="115" t="s">
        <v>1126</v>
      </c>
      <c r="E63" t="s">
        <v>22</v>
      </c>
      <c r="F63" t="s">
        <v>143</v>
      </c>
      <c r="G63">
        <f>ROUND(Tabulka5789101112131415[[#This Row],[Kapacita - počet polic]]*Tabulka5789101112131415[[#This Row],[Kapacita - rozměr polic]]*IFERROR(VLOOKUP(Tabulka5789101112131415[[#This Row],[Označení]],OCHy[#All],2,FALSE),0.6),0)</f>
        <v>433</v>
      </c>
      <c r="H63">
        <v>15</v>
      </c>
      <c r="I63">
        <v>18.5</v>
      </c>
      <c r="J63">
        <v>76</v>
      </c>
      <c r="L63" s="112">
        <v>0.7</v>
      </c>
    </row>
    <row r="64" spans="1:12" x14ac:dyDescent="0.35">
      <c r="A64" s="93">
        <v>42</v>
      </c>
      <c r="B64" s="93" t="s">
        <v>54</v>
      </c>
      <c r="C64" s="93" t="str">
        <f>IFERROR(VLOOKUP(B64,Pobočky!$A$1:$C$45,2,FALSE)," ")</f>
        <v>Středozápad</v>
      </c>
      <c r="D64" s="115" t="s">
        <v>1126</v>
      </c>
      <c r="E64" t="s">
        <v>22</v>
      </c>
      <c r="F64" t="s">
        <v>146</v>
      </c>
      <c r="G64">
        <f>ROUND(Tabulka5789101112131415[[#This Row],[Kapacita - počet polic]]*Tabulka5789101112131415[[#This Row],[Kapacita - rozměr polic]]*IFERROR(VLOOKUP(Tabulka5789101112131415[[#This Row],[Označení]],OCHy[#All],2,FALSE),0.6),0)</f>
        <v>251</v>
      </c>
      <c r="H64">
        <v>6</v>
      </c>
      <c r="I64">
        <v>6</v>
      </c>
      <c r="J64">
        <v>76</v>
      </c>
      <c r="L64" s="112">
        <v>0.7</v>
      </c>
    </row>
    <row r="65" spans="1:12" x14ac:dyDescent="0.35">
      <c r="A65" s="93">
        <v>42</v>
      </c>
      <c r="B65" s="93" t="s">
        <v>54</v>
      </c>
      <c r="C65" s="93" t="str">
        <f>IFERROR(VLOOKUP(B65,Pobočky!$A$1:$C$45,2,FALSE)," ")</f>
        <v>Středozápad</v>
      </c>
      <c r="D65" s="115" t="s">
        <v>1126</v>
      </c>
      <c r="E65" t="s">
        <v>22</v>
      </c>
      <c r="F65" t="s">
        <v>149</v>
      </c>
      <c r="G65">
        <f>ROUND(Tabulka5789101112131415[[#This Row],[Kapacita - počet polic]]*Tabulka5789101112131415[[#This Row],[Kapacita - rozměr polic]]*IFERROR(VLOOKUP(Tabulka5789101112131415[[#This Row],[Označení]],OCHy[#All],2,FALSE),0.6),0)</f>
        <v>383</v>
      </c>
      <c r="H65">
        <v>12</v>
      </c>
      <c r="I65">
        <v>17</v>
      </c>
      <c r="J65">
        <v>76</v>
      </c>
      <c r="L65" s="112">
        <v>0.7</v>
      </c>
    </row>
    <row r="66" spans="1:12" x14ac:dyDescent="0.35">
      <c r="A66" s="93">
        <v>42</v>
      </c>
      <c r="B66" s="93" t="s">
        <v>54</v>
      </c>
      <c r="C66" s="93" t="str">
        <f>IFERROR(VLOOKUP(B66,Pobočky!$A$1:$C$45,2,FALSE)," ")</f>
        <v>Středozápad</v>
      </c>
      <c r="D66" s="115" t="s">
        <v>1126</v>
      </c>
      <c r="E66" t="s">
        <v>22</v>
      </c>
      <c r="F66" t="s">
        <v>155</v>
      </c>
      <c r="G66">
        <f>ROUND(Tabulka5789101112131415[[#This Row],[Kapacita - počet polic]]*Tabulka5789101112131415[[#This Row],[Kapacita - rozměr polic]]*IFERROR(VLOOKUP(Tabulka5789101112131415[[#This Row],[Označení]],OCHy[#All],2,FALSE),0.6),0)</f>
        <v>349</v>
      </c>
      <c r="H66">
        <v>9</v>
      </c>
      <c r="I66">
        <v>6</v>
      </c>
      <c r="J66">
        <v>76</v>
      </c>
      <c r="L66" s="112">
        <v>0.7</v>
      </c>
    </row>
    <row r="67" spans="1:12" x14ac:dyDescent="0.35">
      <c r="A67" s="93">
        <v>42</v>
      </c>
      <c r="B67" s="93" t="s">
        <v>54</v>
      </c>
      <c r="C67" s="93" t="str">
        <f>IFERROR(VLOOKUP(B67,Pobočky!$A$1:$C$45,2,FALSE)," ")</f>
        <v>Středozápad</v>
      </c>
      <c r="D67" s="115" t="s">
        <v>1126</v>
      </c>
      <c r="E67" t="s">
        <v>22</v>
      </c>
      <c r="F67" t="s">
        <v>158</v>
      </c>
      <c r="G67">
        <f>ROUND(Tabulka5789101112131415[[#This Row],[Kapacita - počet polic]]*Tabulka5789101112131415[[#This Row],[Kapacita - rozměr polic]]*IFERROR(VLOOKUP(Tabulka5789101112131415[[#This Row],[Označení]],OCHy[#All],2,FALSE),0.6),0)</f>
        <v>429</v>
      </c>
      <c r="H67">
        <v>12</v>
      </c>
      <c r="I67">
        <v>15</v>
      </c>
      <c r="J67">
        <v>76</v>
      </c>
      <c r="L67" s="112">
        <v>0.7</v>
      </c>
    </row>
    <row r="68" spans="1:12" x14ac:dyDescent="0.35">
      <c r="A68" s="93">
        <v>42</v>
      </c>
      <c r="B68" s="93" t="s">
        <v>54</v>
      </c>
      <c r="C68" s="93" t="str">
        <f>IFERROR(VLOOKUP(B68,Pobočky!$A$1:$C$45,2,FALSE)," ")</f>
        <v>Středozápad</v>
      </c>
      <c r="D68" s="115" t="s">
        <v>1126</v>
      </c>
      <c r="E68" t="s">
        <v>22</v>
      </c>
      <c r="F68" t="s">
        <v>160</v>
      </c>
      <c r="G68">
        <f>ROUND(Tabulka5789101112131415[[#This Row],[Kapacita - počet polic]]*Tabulka5789101112131415[[#This Row],[Kapacita - rozměr polic]]*IFERROR(VLOOKUP(Tabulka5789101112131415[[#This Row],[Označení]],OCHy[#All],2,FALSE),0.6),0)</f>
        <v>269</v>
      </c>
      <c r="H68">
        <v>6</v>
      </c>
      <c r="I68">
        <v>4</v>
      </c>
      <c r="J68">
        <v>76</v>
      </c>
      <c r="L68" s="112">
        <v>0.7</v>
      </c>
    </row>
    <row r="69" spans="1:12" x14ac:dyDescent="0.35">
      <c r="A69" s="93">
        <v>42</v>
      </c>
      <c r="B69" s="93" t="s">
        <v>54</v>
      </c>
      <c r="C69" s="93" t="str">
        <f>IFERROR(VLOOKUP(B69,Pobočky!$A$1:$C$45,2,FALSE)," ")</f>
        <v>Středozápad</v>
      </c>
      <c r="D69" s="115" t="s">
        <v>1126</v>
      </c>
      <c r="E69" t="s">
        <v>22</v>
      </c>
      <c r="F69" t="s">
        <v>163</v>
      </c>
      <c r="G69">
        <f>ROUND(Tabulka5789101112131415[[#This Row],[Kapacita - počet polic]]*Tabulka5789101112131415[[#This Row],[Kapacita - rozměr polic]]*IFERROR(VLOOKUP(Tabulka5789101112131415[[#This Row],[Označení]],OCHy[#All],2,FALSE),0.6),0)</f>
        <v>121</v>
      </c>
      <c r="H69">
        <v>3</v>
      </c>
      <c r="I69">
        <v>2</v>
      </c>
      <c r="J69">
        <v>76</v>
      </c>
      <c r="L69" s="112">
        <v>0.7</v>
      </c>
    </row>
    <row r="70" spans="1:12" x14ac:dyDescent="0.35">
      <c r="A70" s="93">
        <v>42</v>
      </c>
      <c r="B70" s="93" t="s">
        <v>54</v>
      </c>
      <c r="C70" s="93" t="str">
        <f>IFERROR(VLOOKUP(B70,Pobočky!$A$1:$C$45,2,FALSE)," ")</f>
        <v>Středozápad</v>
      </c>
      <c r="D70" s="115" t="s">
        <v>1126</v>
      </c>
      <c r="E70" t="s">
        <v>22</v>
      </c>
      <c r="F70" t="s">
        <v>166</v>
      </c>
      <c r="G70">
        <f>ROUND(Tabulka5789101112131415[[#This Row],[Kapacita - počet polic]]*Tabulka5789101112131415[[#This Row],[Kapacita - rozměr polic]]*IFERROR(VLOOKUP(Tabulka5789101112131415[[#This Row],[Označení]],OCHy[#All],2,FALSE),0.6),0)</f>
        <v>502</v>
      </c>
      <c r="H70">
        <v>12</v>
      </c>
      <c r="I70">
        <v>6.5</v>
      </c>
      <c r="J70">
        <v>76</v>
      </c>
      <c r="L70" s="112">
        <v>0.7</v>
      </c>
    </row>
    <row r="71" spans="1:12" x14ac:dyDescent="0.35">
      <c r="A71" s="93">
        <v>42</v>
      </c>
      <c r="B71" s="93" t="s">
        <v>54</v>
      </c>
      <c r="C71" s="93" t="str">
        <f>IFERROR(VLOOKUP(B71,Pobočky!$A$1:$C$45,2,FALSE)," ")</f>
        <v>Středozápad</v>
      </c>
      <c r="D71" s="115" t="s">
        <v>1126</v>
      </c>
      <c r="E71" t="s">
        <v>22</v>
      </c>
      <c r="F71" t="s">
        <v>167</v>
      </c>
      <c r="G71">
        <f>ROUND(Tabulka5789101112131415[[#This Row],[Kapacita - počet polic]]*Tabulka5789101112131415[[#This Row],[Kapacita - rozměr polic]]*IFERROR(VLOOKUP(Tabulka5789101112131415[[#This Row],[Označení]],OCHy[#All],2,FALSE),0.6),0)</f>
        <v>76</v>
      </c>
      <c r="H71">
        <v>2</v>
      </c>
      <c r="I71">
        <v>2.75</v>
      </c>
      <c r="J71">
        <v>76</v>
      </c>
      <c r="L71" s="112">
        <v>0.7</v>
      </c>
    </row>
    <row r="72" spans="1:12" x14ac:dyDescent="0.35">
      <c r="A72" s="93">
        <v>42</v>
      </c>
      <c r="B72" s="93" t="s">
        <v>54</v>
      </c>
      <c r="C72" s="93" t="str">
        <f>IFERROR(VLOOKUP(B72,Pobočky!$A$1:$C$45,2,FALSE)," ")</f>
        <v>Středozápad</v>
      </c>
      <c r="D72" s="115" t="s">
        <v>1126</v>
      </c>
      <c r="E72" t="s">
        <v>22</v>
      </c>
      <c r="F72" t="s">
        <v>169</v>
      </c>
      <c r="G72">
        <f>ROUND(Tabulka5789101112131415[[#This Row],[Kapacita - počet polic]]*Tabulka5789101112131415[[#This Row],[Kapacita - rozměr polic]]*IFERROR(VLOOKUP(Tabulka5789101112131415[[#This Row],[Označení]],OCHy[#All],2,FALSE),0.6),0)</f>
        <v>210</v>
      </c>
      <c r="H72">
        <v>6</v>
      </c>
      <c r="I72">
        <v>6</v>
      </c>
      <c r="J72">
        <v>76</v>
      </c>
      <c r="L72" s="112">
        <v>0.7</v>
      </c>
    </row>
    <row r="73" spans="1:12" x14ac:dyDescent="0.35">
      <c r="A73" s="93">
        <v>42</v>
      </c>
      <c r="B73" s="93" t="s">
        <v>54</v>
      </c>
      <c r="C73" s="93" t="str">
        <f>IFERROR(VLOOKUP(B73,Pobočky!$A$1:$C$45,2,FALSE)," ")</f>
        <v>Středozápad</v>
      </c>
      <c r="D73" s="115" t="s">
        <v>1126</v>
      </c>
      <c r="E73" t="s">
        <v>22</v>
      </c>
      <c r="F73" t="s">
        <v>170</v>
      </c>
      <c r="G73">
        <f>ROUND(Tabulka5789101112131415[[#This Row],[Kapacita - počet polic]]*Tabulka5789101112131415[[#This Row],[Kapacita - rozměr polic]]*IFERROR(VLOOKUP(Tabulka5789101112131415[[#This Row],[Označení]],OCHy[#All],2,FALSE),0.6),0)</f>
        <v>112</v>
      </c>
      <c r="H73">
        <v>2.5</v>
      </c>
      <c r="I73">
        <v>2</v>
      </c>
      <c r="J73">
        <v>76</v>
      </c>
      <c r="L73" s="112">
        <v>0.7</v>
      </c>
    </row>
    <row r="74" spans="1:12" x14ac:dyDescent="0.35">
      <c r="A74" s="93">
        <v>42</v>
      </c>
      <c r="B74" s="93" t="s">
        <v>54</v>
      </c>
      <c r="C74" s="93" t="str">
        <f>IFERROR(VLOOKUP(B74,Pobočky!$A$1:$C$45,2,FALSE)," ")</f>
        <v>Středozápad</v>
      </c>
      <c r="D74" s="115" t="s">
        <v>1126</v>
      </c>
      <c r="E74" t="s">
        <v>22</v>
      </c>
      <c r="F74" t="s">
        <v>171</v>
      </c>
      <c r="G74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74">
        <v>0.15</v>
      </c>
      <c r="J74">
        <v>75</v>
      </c>
      <c r="L74" s="112">
        <v>0.7</v>
      </c>
    </row>
    <row r="75" spans="1:12" x14ac:dyDescent="0.35">
      <c r="A75" s="93">
        <v>42</v>
      </c>
      <c r="B75" s="93" t="s">
        <v>54</v>
      </c>
      <c r="C75" s="93" t="str">
        <f>IFERROR(VLOOKUP(B75,Pobočky!$A$1:$C$45,2,FALSE)," ")</f>
        <v>Středozápad</v>
      </c>
      <c r="D75" s="115" t="s">
        <v>1126</v>
      </c>
      <c r="E75" t="s">
        <v>22</v>
      </c>
      <c r="F75" t="s">
        <v>172</v>
      </c>
      <c r="G75">
        <f>ROUND(Tabulka5789101112131415[[#This Row],[Kapacita - počet polic]]*Tabulka5789101112131415[[#This Row],[Kapacita - rozměr polic]]*IFERROR(VLOOKUP(Tabulka5789101112131415[[#This Row],[Označení]],OCHy[#All],2,FALSE),0.6),0)</f>
        <v>35</v>
      </c>
      <c r="H75">
        <v>1</v>
      </c>
      <c r="I75">
        <v>1</v>
      </c>
      <c r="J75">
        <v>76</v>
      </c>
      <c r="L75" s="112">
        <v>0.7</v>
      </c>
    </row>
    <row r="76" spans="1:12" x14ac:dyDescent="0.35">
      <c r="A76" s="93">
        <v>42</v>
      </c>
      <c r="B76" s="93" t="s">
        <v>54</v>
      </c>
      <c r="C76" s="93" t="str">
        <f>IFERROR(VLOOKUP(B76,Pobočky!$A$1:$C$45,2,FALSE)," ")</f>
        <v>Středozápad</v>
      </c>
      <c r="D76" s="115" t="s">
        <v>1126</v>
      </c>
      <c r="E76" t="s">
        <v>22</v>
      </c>
      <c r="F76" t="s">
        <v>173</v>
      </c>
      <c r="G76">
        <f>ROUND(Tabulka5789101112131415[[#This Row],[Kapacita - počet polic]]*Tabulka5789101112131415[[#This Row],[Kapacita - rozměr polic]]*IFERROR(VLOOKUP(Tabulka5789101112131415[[#This Row],[Označení]],OCHy[#All],2,FALSE),0.6),0)</f>
        <v>160</v>
      </c>
      <c r="H76">
        <v>5</v>
      </c>
      <c r="I76">
        <v>4.5</v>
      </c>
      <c r="J76">
        <v>76</v>
      </c>
      <c r="L76" s="112">
        <v>0.7</v>
      </c>
    </row>
    <row r="77" spans="1:12" x14ac:dyDescent="0.35">
      <c r="A77" s="93">
        <v>42</v>
      </c>
      <c r="B77" s="93" t="s">
        <v>54</v>
      </c>
      <c r="C77" s="93" t="str">
        <f>IFERROR(VLOOKUP(B77,Pobočky!$A$1:$C$45,2,FALSE)," ")</f>
        <v>Středozápad</v>
      </c>
      <c r="D77" s="115" t="s">
        <v>1126</v>
      </c>
      <c r="E77" t="s">
        <v>22</v>
      </c>
      <c r="F77" t="s">
        <v>174</v>
      </c>
      <c r="G77">
        <f>ROUND(Tabulka5789101112131415[[#This Row],[Kapacita - počet polic]]*Tabulka5789101112131415[[#This Row],[Kapacita - rozměr polic]]*IFERROR(VLOOKUP(Tabulka5789101112131415[[#This Row],[Označení]],OCHy[#All],2,FALSE),0.6),0)</f>
        <v>178</v>
      </c>
      <c r="H77">
        <v>6</v>
      </c>
      <c r="I77">
        <v>4</v>
      </c>
      <c r="J77">
        <v>76</v>
      </c>
      <c r="L77" s="112">
        <v>0.7</v>
      </c>
    </row>
    <row r="78" spans="1:12" x14ac:dyDescent="0.35">
      <c r="A78" s="93">
        <v>42</v>
      </c>
      <c r="B78" s="93" t="s">
        <v>54</v>
      </c>
      <c r="C78" s="93" t="str">
        <f>IFERROR(VLOOKUP(B78,Pobočky!$A$1:$C$45,2,FALSE)," ")</f>
        <v>Středozápad</v>
      </c>
      <c r="D78" s="115" t="s">
        <v>1126</v>
      </c>
      <c r="E78" t="s">
        <v>22</v>
      </c>
      <c r="F78" t="s">
        <v>175</v>
      </c>
      <c r="G78">
        <f>ROUND(Tabulka5789101112131415[[#This Row],[Kapacita - počet polic]]*Tabulka5789101112131415[[#This Row],[Kapacita - rozměr polic]]*IFERROR(VLOOKUP(Tabulka5789101112131415[[#This Row],[Označení]],OCHy[#All],2,FALSE),0.6),0)</f>
        <v>128</v>
      </c>
      <c r="H78">
        <v>3</v>
      </c>
      <c r="I78">
        <v>4</v>
      </c>
      <c r="J78">
        <v>76</v>
      </c>
      <c r="L78" s="112">
        <v>0.7</v>
      </c>
    </row>
    <row r="79" spans="1:12" x14ac:dyDescent="0.35">
      <c r="A79" s="93">
        <v>42</v>
      </c>
      <c r="B79" s="93" t="s">
        <v>54</v>
      </c>
      <c r="C79" s="93" t="str">
        <f>IFERROR(VLOOKUP(B79,Pobočky!$A$1:$C$45,2,FALSE)," ")</f>
        <v>Středozápad</v>
      </c>
      <c r="D79" s="115" t="s">
        <v>1126</v>
      </c>
      <c r="E79" t="s">
        <v>22</v>
      </c>
      <c r="F79" t="s">
        <v>176</v>
      </c>
      <c r="G79">
        <f>ROUND(Tabulka5789101112131415[[#This Row],[Kapacita - počet polic]]*Tabulka5789101112131415[[#This Row],[Kapacita - rozměr polic]]*IFERROR(VLOOKUP(Tabulka5789101112131415[[#This Row],[Označení]],OCHy[#All],2,FALSE),0.6),0)</f>
        <v>153</v>
      </c>
      <c r="H79">
        <v>3</v>
      </c>
      <c r="I79">
        <v>2</v>
      </c>
      <c r="J79">
        <v>76</v>
      </c>
      <c r="L79" s="112">
        <v>0.7</v>
      </c>
    </row>
    <row r="80" spans="1:12" x14ac:dyDescent="0.35">
      <c r="A80" s="93">
        <v>42</v>
      </c>
      <c r="B80" s="93" t="s">
        <v>54</v>
      </c>
      <c r="C80" s="93" t="str">
        <f>IFERROR(VLOOKUP(B80,Pobočky!$A$1:$C$45,2,FALSE)," ")</f>
        <v>Středozápad</v>
      </c>
      <c r="D80" t="s">
        <v>1127</v>
      </c>
      <c r="G80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80">
        <v>3</v>
      </c>
      <c r="J80">
        <v>85</v>
      </c>
      <c r="K80" t="s">
        <v>1128</v>
      </c>
      <c r="L80" s="112">
        <v>0.3</v>
      </c>
    </row>
    <row r="81" spans="1:12" x14ac:dyDescent="0.35">
      <c r="A81" s="93">
        <v>42</v>
      </c>
      <c r="B81" s="93" t="s">
        <v>54</v>
      </c>
      <c r="C81" s="93" t="str">
        <f>IFERROR(VLOOKUP(B81,Pobočky!$A$1:$C$45,2,FALSE)," ")</f>
        <v>Středozápad</v>
      </c>
      <c r="D81" t="s">
        <v>1129</v>
      </c>
      <c r="G81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81">
        <v>6</v>
      </c>
      <c r="J81">
        <v>85</v>
      </c>
      <c r="K81" t="s">
        <v>1130</v>
      </c>
      <c r="L81" s="112">
        <v>0.3</v>
      </c>
    </row>
    <row r="82" spans="1:12" x14ac:dyDescent="0.35">
      <c r="A82" s="93">
        <v>42</v>
      </c>
      <c r="B82" s="93" t="s">
        <v>54</v>
      </c>
      <c r="C82" s="93" t="str">
        <f>IFERROR(VLOOKUP(B82,Pobočky!$A$1:$C$45,2,FALSE)," ")</f>
        <v>Středozápad</v>
      </c>
      <c r="G82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82">
        <v>18</v>
      </c>
      <c r="J82">
        <v>35</v>
      </c>
      <c r="K82" t="s">
        <v>280</v>
      </c>
    </row>
    <row r="83" spans="1:12" x14ac:dyDescent="0.35">
      <c r="A83" s="93">
        <v>42</v>
      </c>
      <c r="B83" s="93" t="s">
        <v>54</v>
      </c>
      <c r="C83" s="93" t="str">
        <f>IFERROR(VLOOKUP(B83,Pobočky!$A$1:$C$45,2,FALSE)," ")</f>
        <v>Středozápad</v>
      </c>
      <c r="D83" t="s">
        <v>1131</v>
      </c>
      <c r="G83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83">
        <v>1</v>
      </c>
      <c r="J83">
        <v>31</v>
      </c>
      <c r="K83" t="s">
        <v>1132</v>
      </c>
      <c r="L83" s="112">
        <v>1</v>
      </c>
    </row>
    <row r="84" spans="1:12" x14ac:dyDescent="0.35">
      <c r="A84" s="93">
        <v>42</v>
      </c>
      <c r="B84" s="93" t="s">
        <v>54</v>
      </c>
      <c r="C84" s="93" t="str">
        <f>IFERROR(VLOOKUP(B84,Pobočky!$A$1:$C$45,2,FALSE)," ")</f>
        <v>Středozápad</v>
      </c>
      <c r="D84" t="s">
        <v>1133</v>
      </c>
      <c r="G84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84">
        <v>3</v>
      </c>
      <c r="J84">
        <v>85</v>
      </c>
      <c r="K84" t="s">
        <v>1134</v>
      </c>
      <c r="L84" s="112">
        <v>0.3</v>
      </c>
    </row>
    <row r="85" spans="1:12" x14ac:dyDescent="0.35">
      <c r="A85" s="93">
        <v>42</v>
      </c>
      <c r="B85" s="93" t="s">
        <v>54</v>
      </c>
      <c r="C85" s="93" t="str">
        <f>IFERROR(VLOOKUP(B85,Pobočky!$A$1:$C$45,2,FALSE)," ")</f>
        <v>Středozápad</v>
      </c>
      <c r="D85" t="s">
        <v>1135</v>
      </c>
      <c r="G85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85">
        <v>16</v>
      </c>
      <c r="J85">
        <v>50</v>
      </c>
      <c r="K85" t="s">
        <v>801</v>
      </c>
    </row>
    <row r="86" spans="1:12" x14ac:dyDescent="0.35">
      <c r="A86" s="93">
        <v>42</v>
      </c>
      <c r="B86" s="93" t="s">
        <v>54</v>
      </c>
      <c r="C86" s="93" t="str">
        <f>IFERROR(VLOOKUP(B86,Pobočky!$A$1:$C$45,2,FALSE)," ")</f>
        <v>Středozápad</v>
      </c>
      <c r="D86" t="s">
        <v>1136</v>
      </c>
      <c r="G86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86">
        <v>16</v>
      </c>
      <c r="J86">
        <v>35</v>
      </c>
      <c r="K86" t="s">
        <v>1137</v>
      </c>
      <c r="L86" s="112">
        <v>0.6</v>
      </c>
    </row>
    <row r="87" spans="1:12" x14ac:dyDescent="0.35">
      <c r="A87" s="93">
        <v>42</v>
      </c>
      <c r="B87" s="93" t="s">
        <v>54</v>
      </c>
      <c r="C87" s="93" t="str">
        <f>IFERROR(VLOOKUP(B87,Pobočky!$A$1:$C$45,2,FALSE)," ")</f>
        <v>Středozápad</v>
      </c>
      <c r="D87" t="s">
        <v>1136</v>
      </c>
      <c r="G87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I87">
        <v>1.25</v>
      </c>
      <c r="J87">
        <v>76</v>
      </c>
      <c r="K87" t="s">
        <v>1138</v>
      </c>
    </row>
    <row r="88" spans="1:12" x14ac:dyDescent="0.35">
      <c r="A88" s="93"/>
      <c r="B88" s="93"/>
      <c r="C88" s="93"/>
      <c r="G88">
        <f>ROUND(Tabulka5789101112131415[[#This Row],[Kapacita - počet polic]]*Tabulka5789101112131415[[#This Row],[Kapacita - rozměr polic]]*IFERROR(VLOOKUP(Tabulka5789101112131415[[#This Row],[Označení]],OCHy[#All],2,FALSE),0.6),0)</f>
        <v>0</v>
      </c>
      <c r="K88" t="s">
        <v>1139</v>
      </c>
    </row>
    <row r="89" spans="1:12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90" spans="1:12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91" spans="1:12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92" spans="1:12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93" spans="1:12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94" spans="1:12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95" spans="1:12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96" spans="1:12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  <row r="404" spans="1:7" x14ac:dyDescent="0.35">
      <c r="A404" s="105" t="str">
        <f>IFERROR(VLOOKUP(B404,Pobočky!$A$1:$C$45,3,FALSE)," ")</f>
        <v xml:space="preserve"> </v>
      </c>
      <c r="B404" s="105"/>
      <c r="C404" s="105" t="str">
        <f>IFERROR(VLOOKUP(B404,Pobočky!$A$1:$C$45,2,FALSE)," ")</f>
        <v xml:space="preserve"> </v>
      </c>
      <c r="G404">
        <f>ROUND(Tabulka5789101112131415[[#This Row],[Kapacita - počet polic]]*Tabulka5789101112131415[[#This Row],[Kapacita - rozměr polic]]*IFERROR(VLOOKUP(Tabulka5789101112131415[[#This Row],[Označení]],OCHy[#All],2,FALSE),0.6),0)</f>
        <v>0</v>
      </c>
    </row>
  </sheetData>
  <dataValidations count="2">
    <dataValidation type="list" allowBlank="1" showInputMessage="1" showErrorMessage="1" sqref="L2:L404">
      <formula1>"0 %,10 %,20 %,30 %,40 %,50 %,60 %,70 %,80 %,90 %,100 %"</formula1>
    </dataValidation>
    <dataValidation type="list" allowBlank="1" showInputMessage="1" showErrorMessage="1" sqref="E2:E404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B2:B404</xm:sqref>
        </x14:dataValidation>
        <x14:dataValidation type="list" allowBlank="1" showInputMessage="1" showErrorMessage="1">
          <x14:formula1>
            <xm:f>Označení!$F$2:$F$50</xm:f>
          </x14:formula1>
          <xm:sqref>F2:F404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00"/>
  <sheetViews>
    <sheetView topLeftCell="E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19.1796875" customWidth="1"/>
    <col min="6" max="6" width="60" bestFit="1" customWidth="1"/>
    <col min="7" max="7" width="16.26953125" bestFit="1" customWidth="1"/>
    <col min="8" max="8" width="21.0898437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f>IFERROR(VLOOKUP(B2,Pobočky!$A$1:$C$45,3,FALSE)," ")</f>
        <v>38</v>
      </c>
      <c r="B2" s="93" t="s">
        <v>53</v>
      </c>
      <c r="C2" s="93" t="str">
        <f>IFERROR(VLOOKUP(B2,Pobočky!$A$1:$C$45,2,FALSE)," ")</f>
        <v>Středozápad</v>
      </c>
      <c r="D2" s="114" t="s">
        <v>1140</v>
      </c>
      <c r="E2" s="93" t="s">
        <v>20</v>
      </c>
      <c r="F2" t="s">
        <v>130</v>
      </c>
      <c r="G2" s="93">
        <f>ROUND(Tabulka57891011121314[[#This Row],[Kapacita - počet polic]]*Tabulka57891011121314[[#This Row],[Kapacita - rozměr polic]]*IFERROR(VLOOKUP(Tabulka57891011121314[[#This Row],[Označení]],OCHy[#All],2,FALSE),0.6),0)</f>
        <v>19505</v>
      </c>
      <c r="H2" s="93">
        <v>387</v>
      </c>
      <c r="I2" s="93">
        <v>387</v>
      </c>
      <c r="J2" s="93">
        <v>90</v>
      </c>
      <c r="K2" s="93"/>
      <c r="L2" s="102">
        <v>0.7</v>
      </c>
    </row>
    <row r="3" spans="1:12" x14ac:dyDescent="0.35">
      <c r="A3" s="93">
        <f>IFERROR(VLOOKUP(B3,Pobočky!$A$1:$C$45,3,FALSE)," ")</f>
        <v>38</v>
      </c>
      <c r="B3" s="93" t="s">
        <v>53</v>
      </c>
      <c r="C3" s="93" t="str">
        <f>IFERROR(VLOOKUP(B3,Pobočky!$A$1:$C$45,2,FALSE)," ")</f>
        <v>Středozápad</v>
      </c>
      <c r="D3" s="115" t="s">
        <v>1140</v>
      </c>
      <c r="E3" s="106" t="s">
        <v>20</v>
      </c>
      <c r="F3" s="106" t="s">
        <v>261</v>
      </c>
      <c r="G3" s="106">
        <f>ROUND(Tabulka57891011121314[[#This Row],[Kapacita - počet polic]]*Tabulka57891011121314[[#This Row],[Kapacita - rozměr polic]]*IFERROR(VLOOKUP(Tabulka57891011121314[[#This Row],[Označení]],OCHy[#All],2,FALSE),0.6),0)</f>
        <v>162</v>
      </c>
      <c r="H3" s="106">
        <v>3</v>
      </c>
      <c r="I3" s="106">
        <v>3</v>
      </c>
      <c r="J3" s="106">
        <v>90</v>
      </c>
      <c r="K3" s="106" t="s">
        <v>266</v>
      </c>
      <c r="L3" s="107">
        <v>0.6</v>
      </c>
    </row>
    <row r="4" spans="1:12" x14ac:dyDescent="0.35">
      <c r="A4" s="93">
        <f>IFERROR(VLOOKUP(B4,Pobočky!$A$1:$C$45,3,FALSE)," ")</f>
        <v>38</v>
      </c>
      <c r="B4" s="93" t="s">
        <v>53</v>
      </c>
      <c r="C4" s="93" t="str">
        <f>IFERROR(VLOOKUP(B4,Pobočky!$A$1:$C$45,2,FALSE)," ")</f>
        <v>Středozápad</v>
      </c>
      <c r="D4" s="115" t="s">
        <v>1140</v>
      </c>
      <c r="E4" t="s">
        <v>20</v>
      </c>
      <c r="F4" t="s">
        <v>261</v>
      </c>
      <c r="G4">
        <f>ROUND(Tabulka57891011121314[[#This Row],[Kapacita - počet polic]]*Tabulka57891011121314[[#This Row],[Kapacita - rozměr polic]]*IFERROR(VLOOKUP(Tabulka57891011121314[[#This Row],[Označení]],OCHy[#All],2,FALSE),0.6),0)</f>
        <v>648</v>
      </c>
      <c r="H4">
        <v>12</v>
      </c>
      <c r="I4">
        <v>12</v>
      </c>
      <c r="J4">
        <v>90</v>
      </c>
      <c r="K4" t="s">
        <v>594</v>
      </c>
      <c r="L4" s="112">
        <v>0.7</v>
      </c>
    </row>
    <row r="5" spans="1:12" x14ac:dyDescent="0.35">
      <c r="A5" s="93">
        <f>IFERROR(VLOOKUP(B5,Pobočky!$A$1:$C$45,3,FALSE)," ")</f>
        <v>38</v>
      </c>
      <c r="B5" s="93" t="s">
        <v>53</v>
      </c>
      <c r="C5" s="93" t="str">
        <f>IFERROR(VLOOKUP(B5,Pobočky!$A$1:$C$45,2,FALSE)," ")</f>
        <v>Středozápad</v>
      </c>
      <c r="D5" s="115" t="s">
        <v>1141</v>
      </c>
      <c r="G5">
        <f>ROUND(Tabulka57891011121314[[#This Row],[Kapacita - počet polic]]*Tabulka57891011121314[[#This Row],[Kapacita - rozměr polic]]*IFERROR(VLOOKUP(Tabulka57891011121314[[#This Row],[Označení]],OCHy[#All],2,FALSE),0.6),0)</f>
        <v>0</v>
      </c>
      <c r="I5">
        <v>10</v>
      </c>
      <c r="J5">
        <v>90</v>
      </c>
      <c r="K5" t="s">
        <v>1069</v>
      </c>
      <c r="L5" s="112">
        <v>0.6</v>
      </c>
    </row>
    <row r="6" spans="1:12" x14ac:dyDescent="0.35">
      <c r="A6" s="93">
        <f>IFERROR(VLOOKUP(B6,Pobočky!$A$1:$C$45,3,FALSE)," ")</f>
        <v>38</v>
      </c>
      <c r="B6" s="93" t="s">
        <v>53</v>
      </c>
      <c r="C6" s="93" t="str">
        <f>IFERROR(VLOOKUP(B6,Pobočky!$A$1:$C$45,2,FALSE)," ")</f>
        <v>Středozápad</v>
      </c>
      <c r="D6" s="115" t="s">
        <v>1142</v>
      </c>
      <c r="E6" t="s">
        <v>20</v>
      </c>
      <c r="F6" t="s">
        <v>97</v>
      </c>
      <c r="G6">
        <f>ROUND(Tabulka57891011121314[[#This Row],[Kapacita - počet polic]]*Tabulka57891011121314[[#This Row],[Kapacita - rozměr polic]]*IFERROR(VLOOKUP(Tabulka57891011121314[[#This Row],[Označení]],OCHy[#All],2,FALSE),0.6),0)</f>
        <v>32</v>
      </c>
      <c r="H6">
        <v>1</v>
      </c>
      <c r="I6">
        <v>1</v>
      </c>
      <c r="J6">
        <v>90</v>
      </c>
      <c r="K6" t="s">
        <v>224</v>
      </c>
      <c r="L6" s="112">
        <v>0.7</v>
      </c>
    </row>
    <row r="7" spans="1:12" x14ac:dyDescent="0.35">
      <c r="A7" s="93">
        <f>IFERROR(VLOOKUP(B7,Pobočky!$A$1:$C$45,3,FALSE)," ")</f>
        <v>38</v>
      </c>
      <c r="B7" s="93" t="s">
        <v>53</v>
      </c>
      <c r="C7" s="93" t="str">
        <f>IFERROR(VLOOKUP(B7,Pobočky!$A$1:$C$45,2,FALSE)," ")</f>
        <v>Středozápad</v>
      </c>
      <c r="D7" s="115" t="s">
        <v>1142</v>
      </c>
      <c r="E7" t="s">
        <v>20</v>
      </c>
      <c r="F7" t="s">
        <v>97</v>
      </c>
      <c r="G7">
        <f>ROUND(Tabulka57891011121314[[#This Row],[Kapacita - počet polic]]*Tabulka57891011121314[[#This Row],[Kapacita - rozměr polic]]*IFERROR(VLOOKUP(Tabulka57891011121314[[#This Row],[Označení]],OCHy[#All],2,FALSE),0.6),0)</f>
        <v>65</v>
      </c>
      <c r="H7">
        <v>2</v>
      </c>
      <c r="I7">
        <v>2</v>
      </c>
      <c r="J7">
        <v>90</v>
      </c>
      <c r="K7" t="s">
        <v>225</v>
      </c>
      <c r="L7" s="112">
        <v>0.7</v>
      </c>
    </row>
    <row r="8" spans="1:12" x14ac:dyDescent="0.35">
      <c r="A8" s="93">
        <f>IFERROR(VLOOKUP(B8,Pobočky!$A$1:$C$45,3,FALSE)," ")</f>
        <v>38</v>
      </c>
      <c r="B8" s="93" t="s">
        <v>53</v>
      </c>
      <c r="C8" s="93" t="str">
        <f>IFERROR(VLOOKUP(B8,Pobočky!$A$1:$C$45,2,FALSE)," ")</f>
        <v>Středozápad</v>
      </c>
      <c r="D8" s="115" t="s">
        <v>1142</v>
      </c>
      <c r="E8" t="s">
        <v>20</v>
      </c>
      <c r="F8" t="s">
        <v>97</v>
      </c>
      <c r="G8">
        <f>ROUND(Tabulka57891011121314[[#This Row],[Kapacita - počet polic]]*Tabulka57891011121314[[#This Row],[Kapacita - rozměr polic]]*IFERROR(VLOOKUP(Tabulka57891011121314[[#This Row],[Označení]],OCHy[#All],2,FALSE),0.6),0)</f>
        <v>243</v>
      </c>
      <c r="H8">
        <v>7.5</v>
      </c>
      <c r="I8">
        <v>8</v>
      </c>
      <c r="J8">
        <v>90</v>
      </c>
      <c r="K8" t="s">
        <v>226</v>
      </c>
      <c r="L8" s="112">
        <v>0.7</v>
      </c>
    </row>
    <row r="9" spans="1:12" x14ac:dyDescent="0.35">
      <c r="A9" s="93">
        <f>IFERROR(VLOOKUP(B9,Pobočky!$A$1:$C$45,3,FALSE)," ")</f>
        <v>38</v>
      </c>
      <c r="B9" s="93" t="s">
        <v>53</v>
      </c>
      <c r="C9" s="93" t="str">
        <f>IFERROR(VLOOKUP(B9,Pobočky!$A$1:$C$45,2,FALSE)," ")</f>
        <v>Středozápad</v>
      </c>
      <c r="D9" s="115" t="s">
        <v>1142</v>
      </c>
      <c r="E9" t="s">
        <v>20</v>
      </c>
      <c r="F9" t="s">
        <v>97</v>
      </c>
      <c r="G9">
        <f>ROUND(Tabulka57891011121314[[#This Row],[Kapacita - počet polic]]*Tabulka57891011121314[[#This Row],[Kapacita - rozměr polic]]*IFERROR(VLOOKUP(Tabulka57891011121314[[#This Row],[Označení]],OCHy[#All],2,FALSE),0.6),0)</f>
        <v>599</v>
      </c>
      <c r="H9">
        <v>18.5</v>
      </c>
      <c r="I9">
        <v>19</v>
      </c>
      <c r="J9">
        <v>90</v>
      </c>
      <c r="K9" t="s">
        <v>227</v>
      </c>
      <c r="L9" s="112">
        <v>0.7</v>
      </c>
    </row>
    <row r="10" spans="1:12" x14ac:dyDescent="0.35">
      <c r="A10" s="93">
        <f>IFERROR(VLOOKUP(B10,Pobočky!$A$1:$C$45,3,FALSE)," ")</f>
        <v>38</v>
      </c>
      <c r="B10" s="93" t="s">
        <v>53</v>
      </c>
      <c r="C10" s="93" t="str">
        <f>IFERROR(VLOOKUP(B10,Pobočky!$A$1:$C$45,2,FALSE)," ")</f>
        <v>Středozápad</v>
      </c>
      <c r="D10" s="115" t="s">
        <v>1142</v>
      </c>
      <c r="E10" t="s">
        <v>20</v>
      </c>
      <c r="F10" t="s">
        <v>97</v>
      </c>
      <c r="G10">
        <f>ROUND(Tabulka57891011121314[[#This Row],[Kapacita - počet polic]]*Tabulka57891011121314[[#This Row],[Kapacita - rozměr polic]]*IFERROR(VLOOKUP(Tabulka57891011121314[[#This Row],[Označení]],OCHy[#All],2,FALSE),0.6),0)</f>
        <v>113</v>
      </c>
      <c r="H10">
        <v>3.5</v>
      </c>
      <c r="I10">
        <v>3</v>
      </c>
      <c r="J10">
        <v>90</v>
      </c>
      <c r="K10" t="s">
        <v>228</v>
      </c>
      <c r="L10" s="112">
        <v>0.7</v>
      </c>
    </row>
    <row r="11" spans="1:12" x14ac:dyDescent="0.35">
      <c r="A11" s="93">
        <f>IFERROR(VLOOKUP(B11,Pobočky!$A$1:$C$45,3,FALSE)," ")</f>
        <v>38</v>
      </c>
      <c r="B11" s="93" t="s">
        <v>53</v>
      </c>
      <c r="C11" s="93" t="str">
        <f>IFERROR(VLOOKUP(B11,Pobočky!$A$1:$C$45,2,FALSE)," ")</f>
        <v>Středozápad</v>
      </c>
      <c r="D11" s="115" t="s">
        <v>1142</v>
      </c>
      <c r="E11" t="s">
        <v>20</v>
      </c>
      <c r="F11" t="s">
        <v>97</v>
      </c>
      <c r="G11">
        <f>ROUND(Tabulka57891011121314[[#This Row],[Kapacita - počet polic]]*Tabulka57891011121314[[#This Row],[Kapacita - rozměr polic]]*IFERROR(VLOOKUP(Tabulka57891011121314[[#This Row],[Označení]],OCHy[#All],2,FALSE),0.6),0)</f>
        <v>81</v>
      </c>
      <c r="H11">
        <v>2.5</v>
      </c>
      <c r="I11">
        <v>2</v>
      </c>
      <c r="J11">
        <v>90</v>
      </c>
      <c r="K11" t="s">
        <v>1143</v>
      </c>
      <c r="L11" s="112">
        <v>0.7</v>
      </c>
    </row>
    <row r="12" spans="1:12" x14ac:dyDescent="0.35">
      <c r="A12" s="93">
        <f>IFERROR(VLOOKUP(B12,Pobočky!$A$1:$C$45,3,FALSE)," ")</f>
        <v>38</v>
      </c>
      <c r="B12" s="93" t="s">
        <v>53</v>
      </c>
      <c r="C12" s="93" t="str">
        <f>IFERROR(VLOOKUP(B12,Pobočky!$A$1:$C$45,2,FALSE)," ")</f>
        <v>Středozápad</v>
      </c>
      <c r="D12" s="115" t="s">
        <v>1144</v>
      </c>
      <c r="E12" t="s">
        <v>14</v>
      </c>
      <c r="F12" t="s">
        <v>130</v>
      </c>
      <c r="G12">
        <f>ROUND(Tabulka57891011121314[[#This Row],[Kapacita - počet polic]]*Tabulka57891011121314[[#This Row],[Kapacita - rozměr polic]]*IFERROR(VLOOKUP(Tabulka57891011121314[[#This Row],[Označení]],OCHy[#All],2,FALSE),0.6),0)</f>
        <v>25</v>
      </c>
      <c r="H12">
        <v>0.5</v>
      </c>
      <c r="I12">
        <v>0.5</v>
      </c>
      <c r="J12">
        <v>90</v>
      </c>
      <c r="K12" t="s">
        <v>21</v>
      </c>
      <c r="L12" s="112">
        <v>0.6</v>
      </c>
    </row>
    <row r="13" spans="1:12" x14ac:dyDescent="0.35">
      <c r="A13" s="93">
        <f>IFERROR(VLOOKUP(B13,Pobočky!$A$1:$C$45,3,FALSE)," ")</f>
        <v>38</v>
      </c>
      <c r="B13" s="93" t="s">
        <v>53</v>
      </c>
      <c r="C13" s="93" t="str">
        <f>IFERROR(VLOOKUP(B13,Pobočky!$A$1:$C$45,2,FALSE)," ")</f>
        <v>Středozápad</v>
      </c>
      <c r="D13" s="115" t="s">
        <v>1144</v>
      </c>
      <c r="E13" t="s">
        <v>14</v>
      </c>
      <c r="F13" t="s">
        <v>130</v>
      </c>
      <c r="G13">
        <f>ROUND(Tabulka57891011121314[[#This Row],[Kapacita - počet polic]]*Tabulka57891011121314[[#This Row],[Kapacita - rozměr polic]]*IFERROR(VLOOKUP(Tabulka57891011121314[[#This Row],[Označení]],OCHy[#All],2,FALSE),0.6),0)</f>
        <v>1789</v>
      </c>
      <c r="H13">
        <v>35.5</v>
      </c>
      <c r="I13">
        <v>35.5</v>
      </c>
      <c r="J13">
        <v>90</v>
      </c>
      <c r="K13" t="s">
        <v>34</v>
      </c>
      <c r="L13" s="112">
        <v>0.6</v>
      </c>
    </row>
    <row r="14" spans="1:12" x14ac:dyDescent="0.35">
      <c r="A14" s="93">
        <f>IFERROR(VLOOKUP(B14,Pobočky!$A$1:$C$45,3,FALSE)," ")</f>
        <v>38</v>
      </c>
      <c r="B14" s="93" t="s">
        <v>53</v>
      </c>
      <c r="C14" s="93" t="str">
        <f>IFERROR(VLOOKUP(B14,Pobočky!$A$1:$C$45,2,FALSE)," ")</f>
        <v>Středozápad</v>
      </c>
      <c r="D14" s="115" t="s">
        <v>1144</v>
      </c>
      <c r="E14" t="s">
        <v>14</v>
      </c>
      <c r="F14" t="s">
        <v>130</v>
      </c>
      <c r="G14">
        <f>ROUND(Tabulka57891011121314[[#This Row],[Kapacita - počet polic]]*Tabulka57891011121314[[#This Row],[Kapacita - rozměr polic]]*IFERROR(VLOOKUP(Tabulka57891011121314[[#This Row],[Označení]],OCHy[#All],2,FALSE),0.6),0)</f>
        <v>454</v>
      </c>
      <c r="H14">
        <v>9</v>
      </c>
      <c r="I14">
        <v>9</v>
      </c>
      <c r="J14">
        <v>90</v>
      </c>
      <c r="K14" t="s">
        <v>182</v>
      </c>
      <c r="L14" s="112">
        <v>0.6</v>
      </c>
    </row>
    <row r="15" spans="1:12" x14ac:dyDescent="0.35">
      <c r="A15" s="93">
        <f>IFERROR(VLOOKUP(B15,Pobočky!$A$1:$C$45,3,FALSE)," ")</f>
        <v>38</v>
      </c>
      <c r="B15" s="93" t="s">
        <v>53</v>
      </c>
      <c r="C15" s="93" t="str">
        <f>IFERROR(VLOOKUP(B15,Pobočky!$A$1:$C$45,2,FALSE)," ")</f>
        <v>Středozápad</v>
      </c>
      <c r="D15" s="115" t="s">
        <v>1144</v>
      </c>
      <c r="E15" t="s">
        <v>14</v>
      </c>
      <c r="F15" t="s">
        <v>130</v>
      </c>
      <c r="G15">
        <f>ROUND(Tabulka57891011121314[[#This Row],[Kapacita - počet polic]]*Tabulka57891011121314[[#This Row],[Kapacita - rozměr polic]]*IFERROR(VLOOKUP(Tabulka57891011121314[[#This Row],[Označení]],OCHy[#All],2,FALSE),0.6),0)</f>
        <v>1159</v>
      </c>
      <c r="H15">
        <v>23</v>
      </c>
      <c r="I15">
        <v>23</v>
      </c>
      <c r="J15">
        <v>90</v>
      </c>
      <c r="K15" t="s">
        <v>184</v>
      </c>
      <c r="L15" s="112">
        <v>0.6</v>
      </c>
    </row>
    <row r="16" spans="1:12" x14ac:dyDescent="0.35">
      <c r="A16" s="93">
        <f>IFERROR(VLOOKUP(B16,Pobočky!$A$1:$C$45,3,FALSE)," ")</f>
        <v>38</v>
      </c>
      <c r="B16" s="93" t="s">
        <v>53</v>
      </c>
      <c r="C16" s="93" t="str">
        <f>IFERROR(VLOOKUP(B16,Pobočky!$A$1:$C$45,2,FALSE)," ")</f>
        <v>Středozápad</v>
      </c>
      <c r="D16" s="115" t="s">
        <v>1144</v>
      </c>
      <c r="E16" t="s">
        <v>14</v>
      </c>
      <c r="F16" t="s">
        <v>130</v>
      </c>
      <c r="G16">
        <f>ROUND(Tabulka57891011121314[[#This Row],[Kapacita - počet polic]]*Tabulka57891011121314[[#This Row],[Kapacita - rozměr polic]]*IFERROR(VLOOKUP(Tabulka57891011121314[[#This Row],[Označení]],OCHy[#All],2,FALSE),0.6),0)</f>
        <v>101</v>
      </c>
      <c r="H16">
        <v>2</v>
      </c>
      <c r="I16">
        <v>2</v>
      </c>
      <c r="J16">
        <v>90</v>
      </c>
      <c r="K16" t="s">
        <v>1145</v>
      </c>
      <c r="L16" s="112">
        <v>0.6</v>
      </c>
    </row>
    <row r="17" spans="1:12" x14ac:dyDescent="0.35">
      <c r="A17" s="93">
        <f>IFERROR(VLOOKUP(B17,Pobočky!$A$1:$C$45,3,FALSE)," ")</f>
        <v>38</v>
      </c>
      <c r="B17" s="93" t="s">
        <v>53</v>
      </c>
      <c r="C17" s="93" t="str">
        <f>IFERROR(VLOOKUP(B17,Pobočky!$A$1:$C$45,2,FALSE)," ")</f>
        <v>Středozápad</v>
      </c>
      <c r="D17" s="115" t="s">
        <v>1144</v>
      </c>
      <c r="E17" t="s">
        <v>14</v>
      </c>
      <c r="F17" t="s">
        <v>130</v>
      </c>
      <c r="G17">
        <f>ROUND(Tabulka57891011121314[[#This Row],[Kapacita - počet polic]]*Tabulka57891011121314[[#This Row],[Kapacita - rozměr polic]]*IFERROR(VLOOKUP(Tabulka57891011121314[[#This Row],[Označení]],OCHy[#All],2,FALSE),0.6),0)</f>
        <v>353</v>
      </c>
      <c r="H17">
        <v>7</v>
      </c>
      <c r="I17">
        <v>7</v>
      </c>
      <c r="J17">
        <v>90</v>
      </c>
      <c r="K17" t="s">
        <v>1146</v>
      </c>
      <c r="L17" s="112">
        <v>0.6</v>
      </c>
    </row>
    <row r="18" spans="1:12" x14ac:dyDescent="0.35">
      <c r="A18" s="93">
        <f>IFERROR(VLOOKUP(B18,Pobočky!$A$1:$C$45,3,FALSE)," ")</f>
        <v>38</v>
      </c>
      <c r="B18" s="93" t="s">
        <v>53</v>
      </c>
      <c r="C18" s="93" t="str">
        <f>IFERROR(VLOOKUP(B18,Pobočky!$A$1:$C$45,2,FALSE)," ")</f>
        <v>Středozápad</v>
      </c>
      <c r="D18" s="115" t="s">
        <v>1144</v>
      </c>
      <c r="G18">
        <f>ROUND(Tabulka57891011121314[[#This Row],[Kapacita - počet polic]]*Tabulka57891011121314[[#This Row],[Kapacita - rozměr polic]]*IFERROR(VLOOKUP(Tabulka57891011121314[[#This Row],[Označení]],OCHy[#All],2,FALSE),0.6),0)</f>
        <v>0</v>
      </c>
      <c r="I18">
        <v>4</v>
      </c>
      <c r="J18">
        <v>90</v>
      </c>
      <c r="K18" t="s">
        <v>1147</v>
      </c>
      <c r="L18" s="112">
        <v>0.5</v>
      </c>
    </row>
    <row r="19" spans="1:12" x14ac:dyDescent="0.35">
      <c r="A19" s="93">
        <f>IFERROR(VLOOKUP(B19,Pobočky!$A$1:$C$45,3,FALSE)," ")</f>
        <v>38</v>
      </c>
      <c r="B19" s="93" t="s">
        <v>53</v>
      </c>
      <c r="C19" s="93" t="str">
        <f>IFERROR(VLOOKUP(B19,Pobočky!$A$1:$C$45,2,FALSE)," ")</f>
        <v>Středozápad</v>
      </c>
      <c r="D19" s="115" t="s">
        <v>1144</v>
      </c>
      <c r="G19">
        <f>ROUND(Tabulka57891011121314[[#This Row],[Kapacita - počet polic]]*Tabulka57891011121314[[#This Row],[Kapacita - rozměr polic]]*IFERROR(VLOOKUP(Tabulka57891011121314[[#This Row],[Označení]],OCHy[#All],2,FALSE),0.6),0)</f>
        <v>0</v>
      </c>
      <c r="I19">
        <v>20</v>
      </c>
      <c r="J19">
        <v>17.5</v>
      </c>
      <c r="K19" t="s">
        <v>1148</v>
      </c>
      <c r="L19" s="112">
        <v>0.7</v>
      </c>
    </row>
    <row r="20" spans="1:12" x14ac:dyDescent="0.35">
      <c r="A20" s="93">
        <f>IFERROR(VLOOKUP(B20,Pobočky!$A$1:$C$45,3,FALSE)," ")</f>
        <v>38</v>
      </c>
      <c r="B20" s="93" t="s">
        <v>53</v>
      </c>
      <c r="C20" s="93" t="str">
        <f>IFERROR(VLOOKUP(B20,Pobočky!$A$1:$C$45,2,FALSE)," ")</f>
        <v>Středozápad</v>
      </c>
      <c r="D20" s="115" t="s">
        <v>1144</v>
      </c>
      <c r="E20" t="s">
        <v>14</v>
      </c>
      <c r="F20" t="s">
        <v>261</v>
      </c>
      <c r="G20">
        <f>ROUND(Tabulka57891011121314[[#This Row],[Kapacita - počet polic]]*Tabulka57891011121314[[#This Row],[Kapacita - rozměr polic]]*IFERROR(VLOOKUP(Tabulka57891011121314[[#This Row],[Označení]],OCHy[#All],2,FALSE),0.6),0)</f>
        <v>216</v>
      </c>
      <c r="H20">
        <v>4</v>
      </c>
      <c r="I20">
        <v>4</v>
      </c>
      <c r="J20">
        <v>90</v>
      </c>
      <c r="K20" t="s">
        <v>594</v>
      </c>
      <c r="L20" s="112">
        <v>0.7</v>
      </c>
    </row>
    <row r="21" spans="1:12" x14ac:dyDescent="0.35">
      <c r="A21" s="93">
        <f>IFERROR(VLOOKUP(B21,Pobočky!$A$1:$C$45,3,FALSE)," ")</f>
        <v>38</v>
      </c>
      <c r="B21" s="93" t="s">
        <v>53</v>
      </c>
      <c r="C21" s="93" t="str">
        <f>IFERROR(VLOOKUP(B21,Pobočky!$A$1:$C$45,2,FALSE)," ")</f>
        <v>Středozápad</v>
      </c>
      <c r="D21" s="115" t="s">
        <v>1144</v>
      </c>
      <c r="E21" t="s">
        <v>14</v>
      </c>
      <c r="F21" t="s">
        <v>97</v>
      </c>
      <c r="G21">
        <f>ROUND(Tabulka57891011121314[[#This Row],[Kapacita - počet polic]]*Tabulka57891011121314[[#This Row],[Kapacita - rozměr polic]]*IFERROR(VLOOKUP(Tabulka57891011121314[[#This Row],[Označení]],OCHy[#All],2,FALSE),0.6),0)</f>
        <v>97</v>
      </c>
      <c r="H21">
        <v>3</v>
      </c>
      <c r="I21">
        <v>3</v>
      </c>
      <c r="J21">
        <v>90</v>
      </c>
      <c r="K21" t="s">
        <v>1119</v>
      </c>
      <c r="L21" s="112">
        <v>0.6</v>
      </c>
    </row>
    <row r="22" spans="1:12" x14ac:dyDescent="0.35">
      <c r="A22" s="93">
        <f>IFERROR(VLOOKUP(B22,Pobočky!$A$1:$C$45,3,FALSE)," ")</f>
        <v>38</v>
      </c>
      <c r="B22" s="93" t="s">
        <v>53</v>
      </c>
      <c r="C22" s="93" t="str">
        <f>IFERROR(VLOOKUP(B22,Pobočky!$A$1:$C$45,2,FALSE)," ")</f>
        <v>Středozápad</v>
      </c>
      <c r="D22" s="115" t="s">
        <v>1144</v>
      </c>
      <c r="E22" t="s">
        <v>14</v>
      </c>
      <c r="F22" t="s">
        <v>97</v>
      </c>
      <c r="G22">
        <f>ROUND(Tabulka57891011121314[[#This Row],[Kapacita - počet polic]]*Tabulka57891011121314[[#This Row],[Kapacita - rozměr polic]]*IFERROR(VLOOKUP(Tabulka57891011121314[[#This Row],[Označení]],OCHy[#All],2,FALSE),0.6),0)</f>
        <v>32</v>
      </c>
      <c r="H22">
        <v>1</v>
      </c>
      <c r="I22">
        <v>1</v>
      </c>
      <c r="J22">
        <v>90</v>
      </c>
      <c r="K22" t="s">
        <v>1119</v>
      </c>
      <c r="L22" s="112">
        <v>0.6</v>
      </c>
    </row>
    <row r="23" spans="1:12" x14ac:dyDescent="0.35">
      <c r="A23" s="93">
        <f>IFERROR(VLOOKUP(B23,Pobočky!$A$1:$C$45,3,FALSE)," ")</f>
        <v>38</v>
      </c>
      <c r="B23" s="93" t="s">
        <v>53</v>
      </c>
      <c r="C23" s="93" t="str">
        <f>IFERROR(VLOOKUP(B23,Pobočky!$A$1:$C$45,2,FALSE)," ")</f>
        <v>Středozápad</v>
      </c>
      <c r="D23" s="115" t="s">
        <v>1144</v>
      </c>
      <c r="E23" t="s">
        <v>28</v>
      </c>
      <c r="F23" t="s">
        <v>140</v>
      </c>
      <c r="G23">
        <f>ROUND(Tabulka57891011121314[[#This Row],[Kapacita - počet polic]]*Tabulka57891011121314[[#This Row],[Kapacita - rozměr polic]]*IFERROR(VLOOKUP(Tabulka57891011121314[[#This Row],[Označení]],OCHy[#All],2,FALSE),0.6),0)</f>
        <v>84</v>
      </c>
      <c r="H23">
        <v>1.5</v>
      </c>
      <c r="I23">
        <v>1.5</v>
      </c>
      <c r="J23">
        <v>90</v>
      </c>
      <c r="L23" s="112">
        <v>0.6</v>
      </c>
    </row>
    <row r="24" spans="1:12" x14ac:dyDescent="0.35">
      <c r="A24" s="93">
        <f>IFERROR(VLOOKUP(B24,Pobočky!$A$1:$C$45,3,FALSE)," ")</f>
        <v>38</v>
      </c>
      <c r="B24" s="93" t="s">
        <v>53</v>
      </c>
      <c r="C24" s="93" t="str">
        <f>IFERROR(VLOOKUP(B24,Pobočky!$A$1:$C$45,2,FALSE)," ")</f>
        <v>Středozápad</v>
      </c>
      <c r="D24" s="115" t="s">
        <v>1144</v>
      </c>
      <c r="E24" t="s">
        <v>28</v>
      </c>
      <c r="F24" t="s">
        <v>143</v>
      </c>
      <c r="G24">
        <f>ROUND(Tabulka57891011121314[[#This Row],[Kapacita - počet polic]]*Tabulka57891011121314[[#This Row],[Kapacita - rozměr polic]]*IFERROR(VLOOKUP(Tabulka57891011121314[[#This Row],[Označení]],OCHy[#All],2,FALSE),0.6),0)</f>
        <v>103</v>
      </c>
      <c r="H24">
        <v>3</v>
      </c>
      <c r="I24">
        <v>3.5</v>
      </c>
      <c r="J24">
        <v>90</v>
      </c>
      <c r="L24" s="112">
        <v>0.6</v>
      </c>
    </row>
    <row r="25" spans="1:12" x14ac:dyDescent="0.35">
      <c r="A25" s="93">
        <f>IFERROR(VLOOKUP(B25,Pobočky!$A$1:$C$45,3,FALSE)," ")</f>
        <v>38</v>
      </c>
      <c r="B25" s="93" t="s">
        <v>53</v>
      </c>
      <c r="C25" s="93" t="str">
        <f>IFERROR(VLOOKUP(B25,Pobočky!$A$1:$C$45,2,FALSE)," ")</f>
        <v>Středozápad</v>
      </c>
      <c r="D25" s="115" t="s">
        <v>1144</v>
      </c>
      <c r="E25" t="s">
        <v>28</v>
      </c>
      <c r="F25" t="s">
        <v>146</v>
      </c>
      <c r="G25">
        <f>ROUND(Tabulka57891011121314[[#This Row],[Kapacita - počet polic]]*Tabulka57891011121314[[#This Row],[Kapacita - rozměr polic]]*IFERROR(VLOOKUP(Tabulka57891011121314[[#This Row],[Označení]],OCHy[#All],2,FALSE),0.6),0)</f>
        <v>50</v>
      </c>
      <c r="H25">
        <v>1</v>
      </c>
      <c r="I25">
        <v>1</v>
      </c>
      <c r="J25">
        <v>90</v>
      </c>
      <c r="L25" s="112">
        <v>0.6</v>
      </c>
    </row>
    <row r="26" spans="1:12" x14ac:dyDescent="0.35">
      <c r="A26" s="93">
        <f>IFERROR(VLOOKUP(B26,Pobočky!$A$1:$C$45,3,FALSE)," ")</f>
        <v>38</v>
      </c>
      <c r="B26" s="93" t="s">
        <v>53</v>
      </c>
      <c r="C26" s="93" t="str">
        <f>IFERROR(VLOOKUP(B26,Pobočky!$A$1:$C$45,2,FALSE)," ")</f>
        <v>Středozápad</v>
      </c>
      <c r="D26" s="115" t="s">
        <v>1144</v>
      </c>
      <c r="E26" t="s">
        <v>28</v>
      </c>
      <c r="F26" t="s">
        <v>155</v>
      </c>
      <c r="G26">
        <f>ROUND(Tabulka57891011121314[[#This Row],[Kapacita - počet polic]]*Tabulka57891011121314[[#This Row],[Kapacita - rozměr polic]]*IFERROR(VLOOKUP(Tabulka57891011121314[[#This Row],[Označení]],OCHy[#All],2,FALSE),0.6),0)</f>
        <v>252</v>
      </c>
      <c r="H26">
        <v>5.5</v>
      </c>
      <c r="I26">
        <v>5.5</v>
      </c>
      <c r="J26">
        <v>90</v>
      </c>
      <c r="L26" s="112">
        <v>0.6</v>
      </c>
    </row>
    <row r="27" spans="1:12" x14ac:dyDescent="0.35">
      <c r="A27" s="93">
        <f>IFERROR(VLOOKUP(B27,Pobočky!$A$1:$C$45,3,FALSE)," ")</f>
        <v>38</v>
      </c>
      <c r="B27" s="93" t="s">
        <v>53</v>
      </c>
      <c r="C27" s="93" t="str">
        <f>IFERROR(VLOOKUP(B27,Pobočky!$A$1:$C$45,2,FALSE)," ")</f>
        <v>Středozápad</v>
      </c>
      <c r="D27" s="115" t="s">
        <v>1144</v>
      </c>
      <c r="E27" t="s">
        <v>28</v>
      </c>
      <c r="F27" t="s">
        <v>158</v>
      </c>
      <c r="G27">
        <f>ROUND(Tabulka57891011121314[[#This Row],[Kapacita - počet polic]]*Tabulka57891011121314[[#This Row],[Kapacita - rozměr polic]]*IFERROR(VLOOKUP(Tabulka57891011121314[[#This Row],[Označení]],OCHy[#All],2,FALSE),0.6),0)</f>
        <v>42</v>
      </c>
      <c r="H27">
        <v>1</v>
      </c>
      <c r="I27">
        <v>1</v>
      </c>
      <c r="J27">
        <v>90</v>
      </c>
      <c r="L27" s="112">
        <v>0.6</v>
      </c>
    </row>
    <row r="28" spans="1:12" x14ac:dyDescent="0.35">
      <c r="A28" s="93">
        <f>IFERROR(VLOOKUP(B28,Pobočky!$A$1:$C$45,3,FALSE)," ")</f>
        <v>38</v>
      </c>
      <c r="B28" s="93" t="s">
        <v>53</v>
      </c>
      <c r="C28" s="93" t="str">
        <f>IFERROR(VLOOKUP(B28,Pobočky!$A$1:$C$45,2,FALSE)," ")</f>
        <v>Středozápad</v>
      </c>
      <c r="D28" s="115" t="s">
        <v>1144</v>
      </c>
      <c r="E28" t="s">
        <v>28</v>
      </c>
      <c r="F28" t="s">
        <v>160</v>
      </c>
      <c r="G28">
        <f>ROUND(Tabulka57891011121314[[#This Row],[Kapacita - počet polic]]*Tabulka57891011121314[[#This Row],[Kapacita - rozměr polic]]*IFERROR(VLOOKUP(Tabulka57891011121314[[#This Row],[Označení]],OCHy[#All],2,FALSE),0.6),0)</f>
        <v>53</v>
      </c>
      <c r="H28">
        <v>1</v>
      </c>
      <c r="I28">
        <v>1.5</v>
      </c>
      <c r="J28">
        <v>90</v>
      </c>
      <c r="L28" s="112">
        <v>0.6</v>
      </c>
    </row>
    <row r="29" spans="1:12" x14ac:dyDescent="0.35">
      <c r="A29" s="93">
        <f>IFERROR(VLOOKUP(B29,Pobočky!$A$1:$C$45,3,FALSE)," ")</f>
        <v>38</v>
      </c>
      <c r="B29" s="93" t="s">
        <v>53</v>
      </c>
      <c r="C29" s="93" t="str">
        <f>IFERROR(VLOOKUP(B29,Pobočky!$A$1:$C$45,2,FALSE)," ")</f>
        <v>Středozápad</v>
      </c>
      <c r="D29" s="115" t="s">
        <v>1144</v>
      </c>
      <c r="E29" t="s">
        <v>28</v>
      </c>
      <c r="F29" t="s">
        <v>166</v>
      </c>
      <c r="G29">
        <f>ROUND(Tabulka57891011121314[[#This Row],[Kapacita - počet polic]]*Tabulka57891011121314[[#This Row],[Kapacita - rozměr polic]]*IFERROR(VLOOKUP(Tabulka57891011121314[[#This Row],[Označení]],OCHy[#All],2,FALSE),0.6),0)</f>
        <v>25</v>
      </c>
      <c r="H29">
        <v>0.5</v>
      </c>
      <c r="I29">
        <v>0.5</v>
      </c>
      <c r="J29">
        <v>90</v>
      </c>
      <c r="L29" s="112">
        <v>0.6</v>
      </c>
    </row>
    <row r="30" spans="1:12" x14ac:dyDescent="0.35">
      <c r="A30" s="93">
        <f>IFERROR(VLOOKUP(B30,Pobočky!$A$1:$C$45,3,FALSE)," ")</f>
        <v>38</v>
      </c>
      <c r="B30" s="93" t="s">
        <v>53</v>
      </c>
      <c r="C30" s="93" t="str">
        <f>IFERROR(VLOOKUP(B30,Pobočky!$A$1:$C$45,2,FALSE)," ")</f>
        <v>Středozápad</v>
      </c>
      <c r="D30" s="115" t="s">
        <v>1144</v>
      </c>
      <c r="E30" t="s">
        <v>28</v>
      </c>
      <c r="F30" t="s">
        <v>167</v>
      </c>
      <c r="G30">
        <f>ROUND(Tabulka57891011121314[[#This Row],[Kapacita - počet polic]]*Tabulka57891011121314[[#This Row],[Kapacita - rozměr polic]]*IFERROR(VLOOKUP(Tabulka57891011121314[[#This Row],[Označení]],OCHy[#All],2,FALSE),0.6),0)</f>
        <v>23</v>
      </c>
      <c r="H30">
        <v>0.5</v>
      </c>
      <c r="I30">
        <v>0.5</v>
      </c>
      <c r="J30">
        <v>90</v>
      </c>
      <c r="L30" s="112">
        <v>0.6</v>
      </c>
    </row>
    <row r="31" spans="1:12" x14ac:dyDescent="0.35">
      <c r="A31" s="93">
        <f>IFERROR(VLOOKUP(B31,Pobočky!$A$1:$C$45,3,FALSE)," ")</f>
        <v>38</v>
      </c>
      <c r="B31" s="93" t="s">
        <v>53</v>
      </c>
      <c r="C31" s="93" t="str">
        <f>IFERROR(VLOOKUP(B31,Pobočky!$A$1:$C$45,2,FALSE)," ")</f>
        <v>Středozápad</v>
      </c>
      <c r="D31" s="115" t="s">
        <v>1144</v>
      </c>
      <c r="E31" t="s">
        <v>28</v>
      </c>
      <c r="F31" t="s">
        <v>169</v>
      </c>
      <c r="G31">
        <f>ROUND(Tabulka57891011121314[[#This Row],[Kapacita - počet polic]]*Tabulka57891011121314[[#This Row],[Kapacita - rozměr polic]]*IFERROR(VLOOKUP(Tabulka57891011121314[[#This Row],[Označení]],OCHy[#All],2,FALSE),0.6),0)</f>
        <v>41</v>
      </c>
      <c r="H31">
        <v>1</v>
      </c>
      <c r="I31">
        <v>1.5</v>
      </c>
      <c r="J31">
        <v>90</v>
      </c>
      <c r="L31" s="112">
        <v>0.6</v>
      </c>
    </row>
    <row r="32" spans="1:12" x14ac:dyDescent="0.35">
      <c r="A32" s="93">
        <f>IFERROR(VLOOKUP(B32,Pobočky!$A$1:$C$45,3,FALSE)," ")</f>
        <v>38</v>
      </c>
      <c r="B32" s="93" t="s">
        <v>53</v>
      </c>
      <c r="C32" s="93" t="str">
        <f>IFERROR(VLOOKUP(B32,Pobočky!$A$1:$C$45,2,FALSE)," ")</f>
        <v>Středozápad</v>
      </c>
      <c r="D32" s="115" t="s">
        <v>1144</v>
      </c>
      <c r="E32" t="s">
        <v>28</v>
      </c>
      <c r="F32" t="s">
        <v>170</v>
      </c>
      <c r="G32">
        <f>ROUND(Tabulka57891011121314[[#This Row],[Kapacita - počet polic]]*Tabulka57891011121314[[#This Row],[Kapacita - rozměr polic]]*IFERROR(VLOOKUP(Tabulka57891011121314[[#This Row],[Označení]],OCHy[#All],2,FALSE),0.6),0)</f>
        <v>53</v>
      </c>
      <c r="H32">
        <v>1</v>
      </c>
      <c r="I32">
        <v>1</v>
      </c>
      <c r="J32">
        <v>90</v>
      </c>
      <c r="L32" s="112">
        <v>0.6</v>
      </c>
    </row>
    <row r="33" spans="1:12" x14ac:dyDescent="0.35">
      <c r="A33" s="93">
        <f>IFERROR(VLOOKUP(B33,Pobočky!$A$1:$C$45,3,FALSE)," ")</f>
        <v>38</v>
      </c>
      <c r="B33" s="93" t="s">
        <v>53</v>
      </c>
      <c r="C33" s="93" t="str">
        <f>IFERROR(VLOOKUP(B33,Pobočky!$A$1:$C$45,2,FALSE)," ")</f>
        <v>Středozápad</v>
      </c>
      <c r="D33" s="115" t="s">
        <v>1144</v>
      </c>
      <c r="E33" t="s">
        <v>28</v>
      </c>
      <c r="F33" t="s">
        <v>171</v>
      </c>
      <c r="G33">
        <f>ROUND(Tabulka57891011121314[[#This Row],[Kapacita - počet polic]]*Tabulka57891011121314[[#This Row],[Kapacita - rozměr polic]]*IFERROR(VLOOKUP(Tabulka57891011121314[[#This Row],[Označení]],OCHy[#All],2,FALSE),0.6),0)</f>
        <v>15</v>
      </c>
      <c r="H33">
        <v>1</v>
      </c>
      <c r="I33">
        <v>1</v>
      </c>
      <c r="J33">
        <v>90</v>
      </c>
      <c r="L33" s="112">
        <v>0.6</v>
      </c>
    </row>
    <row r="34" spans="1:12" x14ac:dyDescent="0.35">
      <c r="A34" s="93">
        <f>IFERROR(VLOOKUP(B34,Pobočky!$A$1:$C$45,3,FALSE)," ")</f>
        <v>38</v>
      </c>
      <c r="B34" s="93" t="s">
        <v>53</v>
      </c>
      <c r="C34" s="93" t="str">
        <f>IFERROR(VLOOKUP(B34,Pobočky!$A$1:$C$45,2,FALSE)," ")</f>
        <v>Středozápad</v>
      </c>
      <c r="D34" s="115" t="s">
        <v>1144</v>
      </c>
      <c r="E34" t="s">
        <v>28</v>
      </c>
      <c r="F34" t="s">
        <v>172</v>
      </c>
      <c r="G34">
        <f>ROUND(Tabulka57891011121314[[#This Row],[Kapacita - počet polic]]*Tabulka57891011121314[[#This Row],[Kapacita - rozměr polic]]*IFERROR(VLOOKUP(Tabulka57891011121314[[#This Row],[Označení]],OCHy[#All],2,FALSE),0.6),0)</f>
        <v>41</v>
      </c>
      <c r="H34">
        <v>1</v>
      </c>
      <c r="I34">
        <v>1</v>
      </c>
      <c r="J34">
        <v>90</v>
      </c>
      <c r="L34" s="112">
        <v>0.6</v>
      </c>
    </row>
    <row r="35" spans="1:12" x14ac:dyDescent="0.35">
      <c r="A35" s="93">
        <f>IFERROR(VLOOKUP(B35,Pobočky!$A$1:$C$45,3,FALSE)," ")</f>
        <v>38</v>
      </c>
      <c r="B35" s="93" t="s">
        <v>53</v>
      </c>
      <c r="C35" s="93" t="str">
        <f>IFERROR(VLOOKUP(B35,Pobočky!$A$1:$C$45,2,FALSE)," ")</f>
        <v>Středozápad</v>
      </c>
      <c r="D35" s="115" t="s">
        <v>1144</v>
      </c>
      <c r="E35" t="s">
        <v>28</v>
      </c>
      <c r="F35" t="s">
        <v>174</v>
      </c>
      <c r="G35">
        <f>ROUND(Tabulka57891011121314[[#This Row],[Kapacita - počet polic]]*Tabulka57891011121314[[#This Row],[Kapacita - rozměr polic]]*IFERROR(VLOOKUP(Tabulka57891011121314[[#This Row],[Označení]],OCHy[#All],2,FALSE),0.6),0)</f>
        <v>9</v>
      </c>
      <c r="H35">
        <v>0.25</v>
      </c>
      <c r="I35">
        <v>0.25</v>
      </c>
      <c r="J35">
        <v>90</v>
      </c>
      <c r="L35" s="112">
        <v>0.6</v>
      </c>
    </row>
    <row r="36" spans="1:12" x14ac:dyDescent="0.35">
      <c r="A36" s="93">
        <f>IFERROR(VLOOKUP(B36,Pobočky!$A$1:$C$45,3,FALSE)," ")</f>
        <v>38</v>
      </c>
      <c r="B36" s="93" t="s">
        <v>53</v>
      </c>
      <c r="C36" s="93" t="str">
        <f>IFERROR(VLOOKUP(B36,Pobočky!$A$1:$C$45,2,FALSE)," ")</f>
        <v>Středozápad</v>
      </c>
      <c r="D36" s="115" t="s">
        <v>1144</v>
      </c>
      <c r="E36" t="s">
        <v>28</v>
      </c>
      <c r="F36" t="s">
        <v>175</v>
      </c>
      <c r="G36">
        <f>ROUND(Tabulka57891011121314[[#This Row],[Kapacita - počet polic]]*Tabulka57891011121314[[#This Row],[Kapacita - rozměr polic]]*IFERROR(VLOOKUP(Tabulka57891011121314[[#This Row],[Označení]],OCHy[#All],2,FALSE),0.6),0)</f>
        <v>50</v>
      </c>
      <c r="H36">
        <v>1</v>
      </c>
      <c r="I36">
        <v>1</v>
      </c>
      <c r="J36">
        <v>90</v>
      </c>
      <c r="L36" s="112">
        <v>0.6</v>
      </c>
    </row>
    <row r="37" spans="1:12" x14ac:dyDescent="0.35">
      <c r="A37" s="93">
        <f>IFERROR(VLOOKUP(B37,Pobočky!$A$1:$C$45,3,FALSE)," ")</f>
        <v>38</v>
      </c>
      <c r="B37" s="93" t="s">
        <v>53</v>
      </c>
      <c r="C37" s="93" t="str">
        <f>IFERROR(VLOOKUP(B37,Pobočky!$A$1:$C$45,2,FALSE)," ")</f>
        <v>Středozápad</v>
      </c>
      <c r="D37" s="115" t="s">
        <v>1144</v>
      </c>
      <c r="E37" t="s">
        <v>28</v>
      </c>
      <c r="F37" t="s">
        <v>176</v>
      </c>
      <c r="G37">
        <f>ROUND(Tabulka57891011121314[[#This Row],[Kapacita - počet polic]]*Tabulka57891011121314[[#This Row],[Kapacita - rozměr polic]]*IFERROR(VLOOKUP(Tabulka57891011121314[[#This Row],[Označení]],OCHy[#All],2,FALSE),0.6),0)</f>
        <v>30</v>
      </c>
      <c r="H37">
        <v>0.5</v>
      </c>
      <c r="I37">
        <v>0.5</v>
      </c>
      <c r="J37">
        <v>90</v>
      </c>
      <c r="L37" s="112">
        <v>0.6</v>
      </c>
    </row>
    <row r="38" spans="1:12" x14ac:dyDescent="0.35">
      <c r="A38" s="93">
        <f>IFERROR(VLOOKUP(B38,Pobočky!$A$1:$C$45,3,FALSE)," ")</f>
        <v>38</v>
      </c>
      <c r="B38" s="93" t="s">
        <v>53</v>
      </c>
      <c r="C38" s="93" t="str">
        <f>IFERROR(VLOOKUP(B38,Pobočky!$A$1:$C$45,2,FALSE)," ")</f>
        <v>Středozápad</v>
      </c>
      <c r="D38" s="115" t="s">
        <v>1144</v>
      </c>
      <c r="E38" t="s">
        <v>28</v>
      </c>
      <c r="F38" t="s">
        <v>149</v>
      </c>
      <c r="G38">
        <f>ROUND(Tabulka57891011121314[[#This Row],[Kapacita - počet polic]]*Tabulka57891011121314[[#This Row],[Kapacita - rozměr polic]]*IFERROR(VLOOKUP(Tabulka57891011121314[[#This Row],[Označení]],OCHy[#All],2,FALSE),0.6),0)</f>
        <v>13</v>
      </c>
      <c r="H38">
        <v>0.5</v>
      </c>
      <c r="I38">
        <v>0.5</v>
      </c>
      <c r="J38">
        <v>60</v>
      </c>
      <c r="K38" t="s">
        <v>234</v>
      </c>
      <c r="L38" s="112">
        <v>0.6</v>
      </c>
    </row>
    <row r="39" spans="1:12" x14ac:dyDescent="0.35">
      <c r="A39" s="93">
        <f>IFERROR(VLOOKUP(B39,Pobočky!$A$1:$C$45,3,FALSE)," ")</f>
        <v>38</v>
      </c>
      <c r="B39" s="93" t="s">
        <v>53</v>
      </c>
      <c r="C39" s="93" t="str">
        <f>IFERROR(VLOOKUP(B39,Pobočky!$A$1:$C$45,2,FALSE)," ")</f>
        <v>Středozápad</v>
      </c>
      <c r="D39" s="123" t="s">
        <v>1149</v>
      </c>
      <c r="E39" t="s">
        <v>14</v>
      </c>
      <c r="F39" t="s">
        <v>130</v>
      </c>
      <c r="G39">
        <f>ROUND(Tabulka57891011121314[[#This Row],[Kapacita - počet polic]]*Tabulka57891011121314[[#This Row],[Kapacita - rozměr polic]]*IFERROR(VLOOKUP(Tabulka57891011121314[[#This Row],[Označení]],OCHy[#All],2,FALSE),0.6),0)</f>
        <v>202</v>
      </c>
      <c r="H39">
        <v>4</v>
      </c>
      <c r="I39">
        <v>4</v>
      </c>
      <c r="J39">
        <v>90</v>
      </c>
      <c r="K39" t="s">
        <v>1150</v>
      </c>
      <c r="L39" s="112">
        <v>0.7</v>
      </c>
    </row>
    <row r="40" spans="1:12" x14ac:dyDescent="0.35">
      <c r="A40" s="93">
        <f>IFERROR(VLOOKUP(B40,Pobočky!$A$1:$C$45,3,FALSE)," ")</f>
        <v>38</v>
      </c>
      <c r="B40" s="93" t="s">
        <v>53</v>
      </c>
      <c r="C40" s="93" t="str">
        <f>IFERROR(VLOOKUP(B40,Pobočky!$A$1:$C$45,2,FALSE)," ")</f>
        <v>Středozápad</v>
      </c>
      <c r="D40" s="123" t="s">
        <v>1149</v>
      </c>
      <c r="E40" t="s">
        <v>14</v>
      </c>
      <c r="F40" t="s">
        <v>130</v>
      </c>
      <c r="G40">
        <f>ROUND(Tabulka57891011121314[[#This Row],[Kapacita - počet polic]]*Tabulka57891011121314[[#This Row],[Kapacita - rozměr polic]]*IFERROR(VLOOKUP(Tabulka57891011121314[[#This Row],[Označení]],OCHy[#All],2,FALSE),0.6),0)</f>
        <v>302</v>
      </c>
      <c r="H40">
        <v>6</v>
      </c>
      <c r="I40">
        <v>6</v>
      </c>
      <c r="J40">
        <v>90</v>
      </c>
      <c r="K40" t="s">
        <v>1151</v>
      </c>
      <c r="L40" s="112">
        <v>0.7</v>
      </c>
    </row>
    <row r="41" spans="1:12" x14ac:dyDescent="0.35">
      <c r="A41" s="93">
        <f>IFERROR(VLOOKUP(B41,Pobočky!$A$1:$C$45,3,FALSE)," ")</f>
        <v>38</v>
      </c>
      <c r="B41" s="93" t="s">
        <v>53</v>
      </c>
      <c r="C41" s="93" t="str">
        <f>IFERROR(VLOOKUP(B41,Pobočky!$A$1:$C$45,2,FALSE)," ")</f>
        <v>Středozápad</v>
      </c>
      <c r="D41" s="123" t="s">
        <v>1149</v>
      </c>
      <c r="E41" t="s">
        <v>14</v>
      </c>
      <c r="F41" t="s">
        <v>130</v>
      </c>
      <c r="G41">
        <f>ROUND(Tabulka57891011121314[[#This Row],[Kapacita - počet polic]]*Tabulka57891011121314[[#This Row],[Kapacita - rozměr polic]]*IFERROR(VLOOKUP(Tabulka57891011121314[[#This Row],[Označení]],OCHy[#All],2,FALSE),0.6),0)</f>
        <v>252</v>
      </c>
      <c r="H41">
        <v>5</v>
      </c>
      <c r="I41">
        <v>5</v>
      </c>
      <c r="J41">
        <v>90</v>
      </c>
      <c r="K41" t="s">
        <v>1045</v>
      </c>
      <c r="L41" s="112">
        <v>0.7</v>
      </c>
    </row>
    <row r="42" spans="1:12" x14ac:dyDescent="0.35">
      <c r="A42" s="93">
        <f>IFERROR(VLOOKUP(B42,Pobočky!$A$1:$C$45,3,FALSE)," ")</f>
        <v>38</v>
      </c>
      <c r="B42" s="93" t="s">
        <v>53</v>
      </c>
      <c r="C42" s="93" t="str">
        <f>IFERROR(VLOOKUP(B42,Pobočky!$A$1:$C$45,2,FALSE)," ")</f>
        <v>Středozápad</v>
      </c>
      <c r="D42" s="123" t="s">
        <v>1149</v>
      </c>
      <c r="E42" t="s">
        <v>14</v>
      </c>
      <c r="F42" t="s">
        <v>130</v>
      </c>
      <c r="G42">
        <f>ROUND(Tabulka57891011121314[[#This Row],[Kapacita - počet polic]]*Tabulka57891011121314[[#This Row],[Kapacita - rozměr polic]]*IFERROR(VLOOKUP(Tabulka57891011121314[[#This Row],[Označení]],OCHy[#All],2,FALSE),0.6),0)</f>
        <v>50</v>
      </c>
      <c r="H42">
        <v>1</v>
      </c>
      <c r="I42">
        <v>1</v>
      </c>
      <c r="J42">
        <v>90</v>
      </c>
      <c r="K42" t="s">
        <v>1046</v>
      </c>
      <c r="L42" s="112">
        <v>0.7</v>
      </c>
    </row>
    <row r="43" spans="1:12" x14ac:dyDescent="0.35">
      <c r="A43" s="93">
        <f>IFERROR(VLOOKUP(B43,Pobočky!$A$1:$C$45,3,FALSE)," ")</f>
        <v>38</v>
      </c>
      <c r="B43" s="93" t="s">
        <v>53</v>
      </c>
      <c r="C43" s="93" t="str">
        <f>IFERROR(VLOOKUP(B43,Pobočky!$A$1:$C$45,2,FALSE)," ")</f>
        <v>Středozápad</v>
      </c>
      <c r="D43" s="123" t="s">
        <v>1149</v>
      </c>
      <c r="E43" t="s">
        <v>14</v>
      </c>
      <c r="F43" t="s">
        <v>130</v>
      </c>
      <c r="G43">
        <f>ROUND(Tabulka57891011121314[[#This Row],[Kapacita - počet polic]]*Tabulka57891011121314[[#This Row],[Kapacita - rozměr polic]]*IFERROR(VLOOKUP(Tabulka57891011121314[[#This Row],[Označení]],OCHy[#All],2,FALSE),0.6),0)</f>
        <v>101</v>
      </c>
      <c r="H43">
        <v>2</v>
      </c>
      <c r="I43">
        <v>2</v>
      </c>
      <c r="J43">
        <v>90</v>
      </c>
      <c r="K43" t="s">
        <v>1152</v>
      </c>
      <c r="L43" s="112">
        <v>0.6</v>
      </c>
    </row>
    <row r="44" spans="1:12" x14ac:dyDescent="0.35">
      <c r="A44" s="93">
        <f>IFERROR(VLOOKUP(B44,Pobočky!$A$1:$C$45,3,FALSE)," ")</f>
        <v>38</v>
      </c>
      <c r="B44" s="93" t="s">
        <v>53</v>
      </c>
      <c r="C44" s="93" t="str">
        <f>IFERROR(VLOOKUP(B44,Pobočky!$A$1:$C$45,2,FALSE)," ")</f>
        <v>Středozápad</v>
      </c>
      <c r="D44" s="115" t="s">
        <v>1153</v>
      </c>
      <c r="E44" t="s">
        <v>22</v>
      </c>
      <c r="F44" t="s">
        <v>143</v>
      </c>
      <c r="G44">
        <f>ROUND(Tabulka57891011121314[[#This Row],[Kapacita - počet polic]]*Tabulka57891011121314[[#This Row],[Kapacita - rozměr polic]]*IFERROR(VLOOKUP(Tabulka57891011121314[[#This Row],[Označení]],OCHy[#All],2,FALSE),0.6),0)</f>
        <v>2462</v>
      </c>
      <c r="H44">
        <v>72</v>
      </c>
      <c r="I44">
        <v>72</v>
      </c>
      <c r="J44">
        <v>90</v>
      </c>
      <c r="L44" s="112">
        <v>0.7</v>
      </c>
    </row>
    <row r="45" spans="1:12" x14ac:dyDescent="0.35">
      <c r="A45" s="93">
        <f>IFERROR(VLOOKUP(B45,Pobočky!$A$1:$C$45,3,FALSE)," ")</f>
        <v>38</v>
      </c>
      <c r="B45" s="93" t="s">
        <v>53</v>
      </c>
      <c r="C45" s="93" t="str">
        <f>IFERROR(VLOOKUP(B45,Pobočky!$A$1:$C$45,2,FALSE)," ")</f>
        <v>Středozápad</v>
      </c>
      <c r="D45" s="115" t="s">
        <v>1153</v>
      </c>
      <c r="E45" t="s">
        <v>22</v>
      </c>
      <c r="F45" t="s">
        <v>149</v>
      </c>
      <c r="G45">
        <f>ROUND(Tabulka57891011121314[[#This Row],[Kapacita - počet polic]]*Tabulka57891011121314[[#This Row],[Kapacita - rozměr polic]]*IFERROR(VLOOKUP(Tabulka57891011121314[[#This Row],[Označení]],OCHy[#All],2,FALSE),0.6),0)</f>
        <v>1588</v>
      </c>
      <c r="H45">
        <v>42</v>
      </c>
      <c r="I45">
        <v>42</v>
      </c>
      <c r="J45">
        <v>90</v>
      </c>
      <c r="L45" s="112">
        <v>0.7</v>
      </c>
    </row>
    <row r="46" spans="1:12" x14ac:dyDescent="0.35">
      <c r="A46" s="93">
        <f>IFERROR(VLOOKUP(B46,Pobočky!$A$1:$C$45,3,FALSE)," ")</f>
        <v>38</v>
      </c>
      <c r="B46" s="93" t="s">
        <v>53</v>
      </c>
      <c r="C46" s="93" t="str">
        <f>IFERROR(VLOOKUP(B46,Pobočky!$A$1:$C$45,2,FALSE)," ")</f>
        <v>Středozápad</v>
      </c>
      <c r="D46" s="115" t="s">
        <v>1153</v>
      </c>
      <c r="E46" t="s">
        <v>22</v>
      </c>
      <c r="F46" t="s">
        <v>158</v>
      </c>
      <c r="G46">
        <f>ROUND(Tabulka57891011121314[[#This Row],[Kapacita - počet polic]]*Tabulka57891011121314[[#This Row],[Kapacita - rozměr polic]]*IFERROR(VLOOKUP(Tabulka57891011121314[[#This Row],[Označení]],OCHy[#All],2,FALSE),0.6),0)</f>
        <v>1777</v>
      </c>
      <c r="H46">
        <v>42</v>
      </c>
      <c r="I46">
        <v>42</v>
      </c>
      <c r="J46">
        <v>90</v>
      </c>
      <c r="L46" s="112">
        <v>0.7</v>
      </c>
    </row>
    <row r="47" spans="1:12" x14ac:dyDescent="0.35">
      <c r="A47" s="93">
        <f>IFERROR(VLOOKUP(B47,Pobočky!$A$1:$C$45,3,FALSE)," ")</f>
        <v>38</v>
      </c>
      <c r="B47" s="93" t="s">
        <v>53</v>
      </c>
      <c r="C47" s="93" t="str">
        <f>IFERROR(VLOOKUP(B47,Pobočky!$A$1:$C$45,2,FALSE)," ")</f>
        <v>Středozápad</v>
      </c>
      <c r="D47" s="115" t="s">
        <v>1153</v>
      </c>
      <c r="E47" t="s">
        <v>22</v>
      </c>
      <c r="F47" t="s">
        <v>163</v>
      </c>
      <c r="G47">
        <f>ROUND(Tabulka57891011121314[[#This Row],[Kapacita - počet polic]]*Tabulka57891011121314[[#This Row],[Kapacita - rozměr polic]]*IFERROR(VLOOKUP(Tabulka57891011121314[[#This Row],[Označení]],OCHy[#All],2,FALSE),0.6),0)</f>
        <v>143</v>
      </c>
      <c r="H47">
        <v>3</v>
      </c>
      <c r="I47">
        <v>4</v>
      </c>
      <c r="J47">
        <v>90</v>
      </c>
      <c r="L47" s="112">
        <v>0.7</v>
      </c>
    </row>
    <row r="48" spans="1:12" x14ac:dyDescent="0.35">
      <c r="A48" s="93">
        <f>IFERROR(VLOOKUP(B48,Pobočky!$A$1:$C$45,3,FALSE)," ")</f>
        <v>38</v>
      </c>
      <c r="B48" s="93" t="s">
        <v>53</v>
      </c>
      <c r="C48" s="93" t="str">
        <f>IFERROR(VLOOKUP(B48,Pobočky!$A$1:$C$45,2,FALSE)," ")</f>
        <v>Středozápad</v>
      </c>
      <c r="D48" s="115" t="s">
        <v>1153</v>
      </c>
      <c r="E48" t="s">
        <v>22</v>
      </c>
      <c r="F48" t="s">
        <v>167</v>
      </c>
      <c r="G48">
        <f>ROUND(Tabulka57891011121314[[#This Row],[Kapacita - počet polic]]*Tabulka57891011121314[[#This Row],[Kapacita - rozměr polic]]*IFERROR(VLOOKUP(Tabulka57891011121314[[#This Row],[Označení]],OCHy[#All],2,FALSE),0.6),0)</f>
        <v>405</v>
      </c>
      <c r="H48">
        <v>9</v>
      </c>
      <c r="I48">
        <v>7</v>
      </c>
      <c r="J48">
        <v>90</v>
      </c>
      <c r="L48" s="112">
        <v>0.7</v>
      </c>
    </row>
    <row r="49" spans="1:12" x14ac:dyDescent="0.35">
      <c r="A49" s="93">
        <f>IFERROR(VLOOKUP(B49,Pobočky!$A$1:$C$45,3,FALSE)," ")</f>
        <v>38</v>
      </c>
      <c r="B49" s="93" t="s">
        <v>53</v>
      </c>
      <c r="C49" s="93" t="str">
        <f>IFERROR(VLOOKUP(B49,Pobočky!$A$1:$C$45,2,FALSE)," ")</f>
        <v>Středozápad</v>
      </c>
      <c r="D49" s="115" t="s">
        <v>1153</v>
      </c>
      <c r="E49" t="s">
        <v>22</v>
      </c>
      <c r="F49" t="s">
        <v>169</v>
      </c>
      <c r="G49">
        <f>ROUND(Tabulka57891011121314[[#This Row],[Kapacita - počet polic]]*Tabulka57891011121314[[#This Row],[Kapacita - rozměr polic]]*IFERROR(VLOOKUP(Tabulka57891011121314[[#This Row],[Označení]],OCHy[#All],2,FALSE),0.6),0)</f>
        <v>994</v>
      </c>
      <c r="H49">
        <v>24</v>
      </c>
      <c r="I49">
        <v>24</v>
      </c>
      <c r="J49">
        <v>90</v>
      </c>
      <c r="L49" s="112">
        <v>0.7</v>
      </c>
    </row>
    <row r="50" spans="1:12" x14ac:dyDescent="0.35">
      <c r="A50" s="93">
        <f>IFERROR(VLOOKUP(B50,Pobočky!$A$1:$C$45,3,FALSE)," ")</f>
        <v>38</v>
      </c>
      <c r="B50" s="93" t="s">
        <v>53</v>
      </c>
      <c r="C50" s="93" t="str">
        <f>IFERROR(VLOOKUP(B50,Pobočky!$A$1:$C$45,2,FALSE)," ")</f>
        <v>Středozápad</v>
      </c>
      <c r="D50" s="115" t="s">
        <v>1153</v>
      </c>
      <c r="E50" t="s">
        <v>22</v>
      </c>
      <c r="F50" t="s">
        <v>172</v>
      </c>
      <c r="G50">
        <f>ROUND(Tabulka57891011121314[[#This Row],[Kapacita - počet polic]]*Tabulka57891011121314[[#This Row],[Kapacita - rozměr polic]]*IFERROR(VLOOKUP(Tabulka57891011121314[[#This Row],[Označení]],OCHy[#All],2,FALSE),0.6),0)</f>
        <v>248</v>
      </c>
      <c r="H50">
        <v>6</v>
      </c>
      <c r="I50">
        <v>6</v>
      </c>
      <c r="J50">
        <v>90</v>
      </c>
      <c r="L50" s="112">
        <v>0.7</v>
      </c>
    </row>
    <row r="51" spans="1:12" x14ac:dyDescent="0.35">
      <c r="A51" s="93">
        <f>IFERROR(VLOOKUP(B51,Pobočky!$A$1:$C$45,3,FALSE)," ")</f>
        <v>38</v>
      </c>
      <c r="B51" s="93" t="s">
        <v>53</v>
      </c>
      <c r="C51" s="93" t="str">
        <f>IFERROR(VLOOKUP(B51,Pobočky!$A$1:$C$45,2,FALSE)," ")</f>
        <v>Středozápad</v>
      </c>
      <c r="D51" s="115" t="s">
        <v>1153</v>
      </c>
      <c r="E51" t="s">
        <v>22</v>
      </c>
      <c r="F51" t="s">
        <v>174</v>
      </c>
      <c r="G51">
        <f>ROUND(Tabulka57891011121314[[#This Row],[Kapacita - počet polic]]*Tabulka57891011121314[[#This Row],[Kapacita - rozměr polic]]*IFERROR(VLOOKUP(Tabulka57891011121314[[#This Row],[Označení]],OCHy[#All],2,FALSE),0.6),0)</f>
        <v>842</v>
      </c>
      <c r="H51">
        <v>24</v>
      </c>
      <c r="I51">
        <v>24</v>
      </c>
      <c r="J51">
        <v>90</v>
      </c>
      <c r="L51" s="112">
        <v>0.7</v>
      </c>
    </row>
    <row r="52" spans="1:12" x14ac:dyDescent="0.35">
      <c r="A52" s="93">
        <f>IFERROR(VLOOKUP(B52,Pobočky!$A$1:$C$45,3,FALSE)," ")</f>
        <v>38</v>
      </c>
      <c r="B52" s="93" t="s">
        <v>53</v>
      </c>
      <c r="C52" s="93" t="str">
        <f>IFERROR(VLOOKUP(B52,Pobočky!$A$1:$C$45,2,FALSE)," ")</f>
        <v>Středozápad</v>
      </c>
      <c r="D52" s="115" t="s">
        <v>1154</v>
      </c>
      <c r="E52" t="s">
        <v>22</v>
      </c>
      <c r="F52" t="s">
        <v>140</v>
      </c>
      <c r="G52">
        <f>ROUND(Tabulka57891011121314[[#This Row],[Kapacita - počet polic]]*Tabulka57891011121314[[#This Row],[Kapacita - rozměr polic]]*IFERROR(VLOOKUP(Tabulka57891011121314[[#This Row],[Označení]],OCHy[#All],2,FALSE),0.6),0)</f>
        <v>949</v>
      </c>
      <c r="H52">
        <v>17</v>
      </c>
      <c r="I52">
        <v>17</v>
      </c>
      <c r="J52">
        <v>90</v>
      </c>
      <c r="L52" s="112">
        <v>0.6</v>
      </c>
    </row>
    <row r="53" spans="1:12" x14ac:dyDescent="0.35">
      <c r="A53" s="93">
        <f>IFERROR(VLOOKUP(B53,Pobočky!$A$1:$C$45,3,FALSE)," ")</f>
        <v>38</v>
      </c>
      <c r="B53" s="93" t="s">
        <v>53</v>
      </c>
      <c r="C53" s="93" t="str">
        <f>IFERROR(VLOOKUP(B53,Pobočky!$A$1:$C$45,2,FALSE)," ")</f>
        <v>Středozápad</v>
      </c>
      <c r="D53" s="115" t="s">
        <v>1154</v>
      </c>
      <c r="E53" t="s">
        <v>22</v>
      </c>
      <c r="F53" t="s">
        <v>146</v>
      </c>
      <c r="G53">
        <f>ROUND(Tabulka57891011121314[[#This Row],[Kapacita - počet polic]]*Tabulka57891011121314[[#This Row],[Kapacita - rozměr polic]]*IFERROR(VLOOKUP(Tabulka57891011121314[[#This Row],[Označení]],OCHy[#All],2,FALSE),0.6),0)</f>
        <v>1188</v>
      </c>
      <c r="H53">
        <v>24</v>
      </c>
      <c r="I53">
        <v>24</v>
      </c>
      <c r="J53">
        <v>90</v>
      </c>
      <c r="L53" s="112">
        <v>0.7</v>
      </c>
    </row>
    <row r="54" spans="1:12" x14ac:dyDescent="0.35">
      <c r="A54" s="93">
        <f>IFERROR(VLOOKUP(B54,Pobočky!$A$1:$C$45,3,FALSE)," ")</f>
        <v>38</v>
      </c>
      <c r="B54" s="93" t="s">
        <v>53</v>
      </c>
      <c r="C54" s="93" t="str">
        <f>IFERROR(VLOOKUP(B54,Pobočky!$A$1:$C$45,2,FALSE)," ")</f>
        <v>Středozápad</v>
      </c>
      <c r="D54" s="115" t="s">
        <v>1154</v>
      </c>
      <c r="E54" t="s">
        <v>22</v>
      </c>
      <c r="F54" t="s">
        <v>155</v>
      </c>
      <c r="G54">
        <f>ROUND(Tabulka57891011121314[[#This Row],[Kapacita - počet polic]]*Tabulka57891011121314[[#This Row],[Kapacita - rozměr polic]]*IFERROR(VLOOKUP(Tabulka57891011121314[[#This Row],[Označení]],OCHy[#All],2,FALSE),0.6),0)</f>
        <v>1469</v>
      </c>
      <c r="H54">
        <v>32</v>
      </c>
      <c r="I54">
        <v>29</v>
      </c>
      <c r="J54">
        <v>90</v>
      </c>
      <c r="L54" s="112">
        <v>0.7</v>
      </c>
    </row>
    <row r="55" spans="1:12" x14ac:dyDescent="0.35">
      <c r="A55" s="93">
        <f>IFERROR(VLOOKUP(B55,Pobočky!$A$1:$C$45,3,FALSE)," ")</f>
        <v>38</v>
      </c>
      <c r="B55" s="93" t="s">
        <v>53</v>
      </c>
      <c r="C55" s="93" t="str">
        <f>IFERROR(VLOOKUP(B55,Pobočky!$A$1:$C$45,2,FALSE)," ")</f>
        <v>Středozápad</v>
      </c>
      <c r="D55" s="115" t="s">
        <v>1154</v>
      </c>
      <c r="E55" t="s">
        <v>22</v>
      </c>
      <c r="F55" t="s">
        <v>160</v>
      </c>
      <c r="G55">
        <f>ROUND(Tabulka57891011121314[[#This Row],[Kapacita - počet polic]]*Tabulka57891011121314[[#This Row],[Kapacita - rozměr polic]]*IFERROR(VLOOKUP(Tabulka57891011121314[[#This Row],[Označení]],OCHy[#All],2,FALSE),0.6),0)</f>
        <v>690</v>
      </c>
      <c r="H55">
        <v>13</v>
      </c>
      <c r="I55">
        <v>13</v>
      </c>
      <c r="J55">
        <v>90</v>
      </c>
      <c r="L55" s="112">
        <v>0.7</v>
      </c>
    </row>
    <row r="56" spans="1:12" x14ac:dyDescent="0.35">
      <c r="A56" s="93">
        <f>IFERROR(VLOOKUP(B56,Pobočky!$A$1:$C$45,3,FALSE)," ")</f>
        <v>38</v>
      </c>
      <c r="B56" s="93" t="s">
        <v>53</v>
      </c>
      <c r="C56" s="93" t="str">
        <f>IFERROR(VLOOKUP(B56,Pobočky!$A$1:$C$45,2,FALSE)," ")</f>
        <v>Středozápad</v>
      </c>
      <c r="D56" s="115" t="s">
        <v>1154</v>
      </c>
      <c r="E56" t="s">
        <v>22</v>
      </c>
      <c r="F56" t="s">
        <v>166</v>
      </c>
      <c r="G56">
        <f>ROUND(Tabulka57891011121314[[#This Row],[Kapacita - počet polic]]*Tabulka57891011121314[[#This Row],[Kapacita - rozměr polic]]*IFERROR(VLOOKUP(Tabulka57891011121314[[#This Row],[Označení]],OCHy[#All],2,FALSE),0.6),0)</f>
        <v>990</v>
      </c>
      <c r="H56">
        <v>20</v>
      </c>
      <c r="I56">
        <v>20</v>
      </c>
      <c r="J56">
        <v>90</v>
      </c>
      <c r="L56" s="112">
        <v>0.6</v>
      </c>
    </row>
    <row r="57" spans="1:12" x14ac:dyDescent="0.35">
      <c r="A57" s="93">
        <f>IFERROR(VLOOKUP(B57,Pobočky!$A$1:$C$45,3,FALSE)," ")</f>
        <v>38</v>
      </c>
      <c r="B57" s="93" t="s">
        <v>53</v>
      </c>
      <c r="C57" s="93" t="str">
        <f>IFERROR(VLOOKUP(B57,Pobočky!$A$1:$C$45,2,FALSE)," ")</f>
        <v>Středozápad</v>
      </c>
      <c r="D57" s="115" t="s">
        <v>1154</v>
      </c>
      <c r="E57" t="s">
        <v>22</v>
      </c>
      <c r="F57" t="s">
        <v>170</v>
      </c>
      <c r="G57">
        <f>ROUND(Tabulka57891011121314[[#This Row],[Kapacita - počet polic]]*Tabulka57891011121314[[#This Row],[Kapacita - rozměr polic]]*IFERROR(VLOOKUP(Tabulka57891011121314[[#This Row],[Označení]],OCHy[#All],2,FALSE),0.6),0)</f>
        <v>584</v>
      </c>
      <c r="H57">
        <v>11</v>
      </c>
      <c r="I57">
        <v>11</v>
      </c>
      <c r="J57">
        <v>90</v>
      </c>
      <c r="L57" s="112">
        <v>0.7</v>
      </c>
    </row>
    <row r="58" spans="1:12" x14ac:dyDescent="0.35">
      <c r="A58" s="93">
        <f>IFERROR(VLOOKUP(B58,Pobočky!$A$1:$C$45,3,FALSE)," ")</f>
        <v>38</v>
      </c>
      <c r="B58" s="93" t="s">
        <v>53</v>
      </c>
      <c r="C58" s="93" t="str">
        <f>IFERROR(VLOOKUP(B58,Pobočky!$A$1:$C$45,2,FALSE)," ")</f>
        <v>Středozápad</v>
      </c>
      <c r="D58" s="115" t="s">
        <v>1154</v>
      </c>
      <c r="E58" t="s">
        <v>22</v>
      </c>
      <c r="F58" t="s">
        <v>171</v>
      </c>
      <c r="G58">
        <f>ROUND(Tabulka57891011121314[[#This Row],[Kapacita - počet polic]]*Tabulka57891011121314[[#This Row],[Kapacita - rozměr polic]]*IFERROR(VLOOKUP(Tabulka57891011121314[[#This Row],[Označení]],OCHy[#All],2,FALSE),0.6),0)</f>
        <v>15</v>
      </c>
      <c r="H58">
        <v>1</v>
      </c>
      <c r="I58">
        <v>1</v>
      </c>
      <c r="J58">
        <v>90</v>
      </c>
      <c r="L58" s="112">
        <v>0.6</v>
      </c>
    </row>
    <row r="59" spans="1:12" x14ac:dyDescent="0.35">
      <c r="A59" s="93">
        <f>IFERROR(VLOOKUP(B59,Pobočky!$A$1:$C$45,3,FALSE)," ")</f>
        <v>38</v>
      </c>
      <c r="B59" s="93" t="s">
        <v>53</v>
      </c>
      <c r="C59" s="93" t="str">
        <f>IFERROR(VLOOKUP(B59,Pobočky!$A$1:$C$45,2,FALSE)," ")</f>
        <v>Středozápad</v>
      </c>
      <c r="D59" s="115" t="s">
        <v>1154</v>
      </c>
      <c r="E59" t="s">
        <v>22</v>
      </c>
      <c r="F59" t="s">
        <v>173</v>
      </c>
      <c r="G59">
        <f>ROUND(Tabulka57891011121314[[#This Row],[Kapacita - počet polic]]*Tabulka57891011121314[[#This Row],[Kapacita - rozměr polic]]*IFERROR(VLOOKUP(Tabulka57891011121314[[#This Row],[Označení]],OCHy[#All],2,FALSE),0.6),0)</f>
        <v>756</v>
      </c>
      <c r="H59">
        <v>20</v>
      </c>
      <c r="I59">
        <v>20</v>
      </c>
      <c r="J59">
        <v>90</v>
      </c>
      <c r="L59" s="112">
        <v>0.7</v>
      </c>
    </row>
    <row r="60" spans="1:12" x14ac:dyDescent="0.35">
      <c r="A60" s="93">
        <f>IFERROR(VLOOKUP(B60,Pobočky!$A$1:$C$45,3,FALSE)," ")</f>
        <v>38</v>
      </c>
      <c r="B60" s="93" t="s">
        <v>53</v>
      </c>
      <c r="C60" s="93" t="str">
        <f>IFERROR(VLOOKUP(B60,Pobočky!$A$1:$C$45,2,FALSE)," ")</f>
        <v>Středozápad</v>
      </c>
      <c r="D60" s="115" t="s">
        <v>1154</v>
      </c>
      <c r="E60" t="s">
        <v>22</v>
      </c>
      <c r="F60" t="s">
        <v>175</v>
      </c>
      <c r="G60">
        <f>ROUND(Tabulka57891011121314[[#This Row],[Kapacita - počet polic]]*Tabulka57891011121314[[#This Row],[Kapacita - rozměr polic]]*IFERROR(VLOOKUP(Tabulka57891011121314[[#This Row],[Označení]],OCHy[#All],2,FALSE),0.6),0)</f>
        <v>605</v>
      </c>
      <c r="H60">
        <v>12</v>
      </c>
      <c r="I60">
        <v>12</v>
      </c>
      <c r="J60">
        <v>90</v>
      </c>
      <c r="L60" s="112">
        <v>0.7</v>
      </c>
    </row>
    <row r="61" spans="1:12" x14ac:dyDescent="0.35">
      <c r="A61" s="93">
        <f>IFERROR(VLOOKUP(B61,Pobočky!$A$1:$C$45,3,FALSE)," ")</f>
        <v>38</v>
      </c>
      <c r="B61" s="93" t="s">
        <v>53</v>
      </c>
      <c r="C61" s="93" t="str">
        <f>IFERROR(VLOOKUP(B61,Pobočky!$A$1:$C$45,2,FALSE)," ")</f>
        <v>Středozápad</v>
      </c>
      <c r="D61" s="115" t="s">
        <v>1154</v>
      </c>
      <c r="E61" t="s">
        <v>22</v>
      </c>
      <c r="F61" t="s">
        <v>176</v>
      </c>
      <c r="G61">
        <f>ROUND(Tabulka57891011121314[[#This Row],[Kapacita - počet polic]]*Tabulka57891011121314[[#This Row],[Kapacita - rozměr polic]]*IFERROR(VLOOKUP(Tabulka57891011121314[[#This Row],[Označení]],OCHy[#All],2,FALSE),0.6),0)</f>
        <v>482</v>
      </c>
      <c r="H61">
        <v>8</v>
      </c>
      <c r="I61">
        <v>11</v>
      </c>
      <c r="J61">
        <v>90</v>
      </c>
      <c r="L61" s="112">
        <v>0.7</v>
      </c>
    </row>
    <row r="62" spans="1:12" x14ac:dyDescent="0.35">
      <c r="A62" s="93">
        <f>IFERROR(VLOOKUP(B62,Pobočky!$A$1:$C$45,3,FALSE)," ")</f>
        <v>38</v>
      </c>
      <c r="B62" s="93" t="s">
        <v>53</v>
      </c>
      <c r="C62" s="93" t="str">
        <f>IFERROR(VLOOKUP(B62,Pobočky!$A$1:$C$45,2,FALSE)," ")</f>
        <v>Středozápad</v>
      </c>
      <c r="D62" t="s">
        <v>1155</v>
      </c>
      <c r="G62">
        <f>ROUND(Tabulka57891011121314[[#This Row],[Kapacita - počet polic]]*Tabulka57891011121314[[#This Row],[Kapacita - rozměr polic]]*IFERROR(VLOOKUP(Tabulka57891011121314[[#This Row],[Označení]],OCHy[#All],2,FALSE),0.6),0)</f>
        <v>0</v>
      </c>
      <c r="I62">
        <v>18</v>
      </c>
      <c r="J62">
        <v>90</v>
      </c>
      <c r="K62" t="s">
        <v>1156</v>
      </c>
      <c r="L62" s="112">
        <v>0.6</v>
      </c>
    </row>
    <row r="63" spans="1:12" x14ac:dyDescent="0.35">
      <c r="A63" s="93">
        <f>IFERROR(VLOOKUP(B63,Pobočky!$A$1:$C$45,3,FALSE)," ")</f>
        <v>38</v>
      </c>
      <c r="B63" s="93" t="s">
        <v>53</v>
      </c>
      <c r="C63" s="93" t="str">
        <f>IFERROR(VLOOKUP(B63,Pobočky!$A$1:$C$45,2,FALSE)," ")</f>
        <v>Středozápad</v>
      </c>
      <c r="D63" t="s">
        <v>1157</v>
      </c>
      <c r="G63">
        <f>ROUND(Tabulka57891011121314[[#This Row],[Kapacita - počet polic]]*Tabulka57891011121314[[#This Row],[Kapacita - rozměr polic]]*IFERROR(VLOOKUP(Tabulka57891011121314[[#This Row],[Označení]],OCHy[#All],2,FALSE),0.6),0)</f>
        <v>0</v>
      </c>
      <c r="I63">
        <v>8</v>
      </c>
      <c r="J63">
        <v>50</v>
      </c>
      <c r="K63" t="s">
        <v>1158</v>
      </c>
      <c r="L63" s="112">
        <v>0.8</v>
      </c>
    </row>
    <row r="64" spans="1:12" x14ac:dyDescent="0.35">
      <c r="A64" s="93">
        <f>IFERROR(VLOOKUP(B64,Pobočky!$A$1:$C$45,3,FALSE)," ")</f>
        <v>38</v>
      </c>
      <c r="B64" s="93" t="s">
        <v>53</v>
      </c>
      <c r="C64" s="93" t="str">
        <f>IFERROR(VLOOKUP(B64,Pobočky!$A$1:$C$45,2,FALSE)," ")</f>
        <v>Středozápad</v>
      </c>
      <c r="D64" t="s">
        <v>1153</v>
      </c>
      <c r="G64">
        <f>ROUND(Tabulka57891011121314[[#This Row],[Kapacita - počet polic]]*Tabulka57891011121314[[#This Row],[Kapacita - rozměr polic]]*IFERROR(VLOOKUP(Tabulka57891011121314[[#This Row],[Označení]],OCHy[#All],2,FALSE),0.6),0)</f>
        <v>0</v>
      </c>
      <c r="I64">
        <v>12</v>
      </c>
      <c r="J64">
        <v>20</v>
      </c>
      <c r="K64" t="s">
        <v>1159</v>
      </c>
      <c r="L64" s="112">
        <v>0.6</v>
      </c>
    </row>
    <row r="65" spans="1:12" x14ac:dyDescent="0.35">
      <c r="A65" s="93">
        <f>IFERROR(VLOOKUP(B65,Pobočky!$A$1:$C$45,3,FALSE)," ")</f>
        <v>38</v>
      </c>
      <c r="B65" s="93" t="s">
        <v>53</v>
      </c>
      <c r="C65" s="93" t="str">
        <f>IFERROR(VLOOKUP(B65,Pobočky!$A$1:$C$45,2,FALSE)," ")</f>
        <v>Středozápad</v>
      </c>
      <c r="D65" t="s">
        <v>1160</v>
      </c>
      <c r="E65" t="s">
        <v>22</v>
      </c>
      <c r="G65">
        <f>ROUND(Tabulka57891011121314[[#This Row],[Kapacita - počet polic]]*Tabulka57891011121314[[#This Row],[Kapacita - rozměr polic]]*IFERROR(VLOOKUP(Tabulka57891011121314[[#This Row],[Označení]],OCHy[#All],2,FALSE),0.6),0)</f>
        <v>0</v>
      </c>
      <c r="I65">
        <v>10</v>
      </c>
      <c r="J65">
        <v>19.5</v>
      </c>
      <c r="K65" t="s">
        <v>1161</v>
      </c>
      <c r="L65" s="112">
        <v>0.7</v>
      </c>
    </row>
    <row r="66" spans="1:12" x14ac:dyDescent="0.35">
      <c r="A66" s="93">
        <f>IFERROR(VLOOKUP(B66,Pobočky!$A$1:$C$45,3,FALSE)," ")</f>
        <v>38</v>
      </c>
      <c r="B66" s="93" t="s">
        <v>53</v>
      </c>
      <c r="C66" s="93" t="str">
        <f>IFERROR(VLOOKUP(B66,Pobočky!$A$1:$C$45,2,FALSE)," ")</f>
        <v>Středozápad</v>
      </c>
      <c r="G66">
        <f>ROUND(Tabulka57891011121314[[#This Row],[Kapacita - počet polic]]*Tabulka57891011121314[[#This Row],[Kapacita - rozměr polic]]*IFERROR(VLOOKUP(Tabulka57891011121314[[#This Row],[Označení]],OCHy[#All],2,FALSE),0.6),0)</f>
        <v>0</v>
      </c>
      <c r="I66">
        <v>1</v>
      </c>
      <c r="J66">
        <v>65</v>
      </c>
      <c r="K66" t="s">
        <v>1162</v>
      </c>
    </row>
    <row r="67" spans="1:12" x14ac:dyDescent="0.35">
      <c r="A67" s="93">
        <f>IFERROR(VLOOKUP(B67,Pobočky!$A$1:$C$45,3,FALSE)," ")</f>
        <v>38</v>
      </c>
      <c r="B67" s="93" t="s">
        <v>53</v>
      </c>
      <c r="C67" s="93" t="str">
        <f>IFERROR(VLOOKUP(B67,Pobočky!$A$1:$C$45,2,FALSE)," ")</f>
        <v>Středozápad</v>
      </c>
      <c r="G67">
        <f>ROUND(Tabulka57891011121314[[#This Row],[Kapacita - počet polic]]*Tabulka57891011121314[[#This Row],[Kapacita - rozměr polic]]*IFERROR(VLOOKUP(Tabulka57891011121314[[#This Row],[Označení]],OCHy[#All],2,FALSE),0.6),0)</f>
        <v>0</v>
      </c>
      <c r="I67">
        <v>24</v>
      </c>
      <c r="J67">
        <v>90</v>
      </c>
      <c r="K67" t="s">
        <v>1163</v>
      </c>
    </row>
    <row r="68" spans="1:12" x14ac:dyDescent="0.35">
      <c r="A68" s="93">
        <f>IFERROR(VLOOKUP(B68,Pobočky!$A$1:$C$45,3,FALSE)," ")</f>
        <v>38</v>
      </c>
      <c r="B68" s="93" t="s">
        <v>53</v>
      </c>
      <c r="C68" s="93" t="str">
        <f>IFERROR(VLOOKUP(B68,Pobočky!$A$1:$C$45,2,FALSE)," ")</f>
        <v>Středozápad</v>
      </c>
      <c r="D68" t="s">
        <v>1155</v>
      </c>
      <c r="G68">
        <f>ROUND(Tabulka57891011121314[[#This Row],[Kapacita - počet polic]]*Tabulka57891011121314[[#This Row],[Kapacita - rozměr polic]]*IFERROR(VLOOKUP(Tabulka57891011121314[[#This Row],[Označení]],OCHy[#All],2,FALSE),0.6),0)</f>
        <v>0</v>
      </c>
      <c r="I68">
        <v>8</v>
      </c>
      <c r="J68">
        <v>180</v>
      </c>
      <c r="K68" t="s">
        <v>1164</v>
      </c>
      <c r="L68" s="112">
        <v>0.9</v>
      </c>
    </row>
    <row r="69" spans="1:12" x14ac:dyDescent="0.35">
      <c r="A69" s="93">
        <f>IFERROR(VLOOKUP(B69,Pobočky!$A$1:$C$45,3,FALSE)," ")</f>
        <v>38</v>
      </c>
      <c r="B69" s="93" t="s">
        <v>53</v>
      </c>
      <c r="C69" s="93" t="str">
        <f>IFERROR(VLOOKUP(B69,Pobočky!$A$1:$C$45,2,FALSE)," ")</f>
        <v>Středozápad</v>
      </c>
      <c r="D69" t="s">
        <v>1155</v>
      </c>
      <c r="G69">
        <f>ROUND(Tabulka57891011121314[[#This Row],[Kapacita - počet polic]]*Tabulka57891011121314[[#This Row],[Kapacita - rozměr polic]]*IFERROR(VLOOKUP(Tabulka57891011121314[[#This Row],[Označení]],OCHy[#All],2,FALSE),0.6),0)</f>
        <v>0</v>
      </c>
      <c r="I69">
        <v>20</v>
      </c>
      <c r="J69">
        <v>17.5</v>
      </c>
      <c r="K69" t="s">
        <v>1152</v>
      </c>
      <c r="L69" s="112">
        <v>0.7</v>
      </c>
    </row>
    <row r="70" spans="1:12" x14ac:dyDescent="0.35">
      <c r="A70" s="93">
        <f>IFERROR(VLOOKUP(B70,Pobočky!$A$1:$C$45,3,FALSE)," ")</f>
        <v>38</v>
      </c>
      <c r="B70" s="93" t="s">
        <v>53</v>
      </c>
      <c r="C70" s="93" t="str">
        <f>IFERROR(VLOOKUP(B70,Pobočky!$A$1:$C$45,2,FALSE)," ")</f>
        <v>Středozápad</v>
      </c>
      <c r="G70">
        <f>ROUND(Tabulka57891011121314[[#This Row],[Kapacita - počet polic]]*Tabulka57891011121314[[#This Row],[Kapacita - rozměr polic]]*IFERROR(VLOOKUP(Tabulka57891011121314[[#This Row],[Označení]],OCHy[#All],2,FALSE),0.6),0)</f>
        <v>0</v>
      </c>
      <c r="I70">
        <v>18</v>
      </c>
      <c r="J70">
        <v>90</v>
      </c>
      <c r="K70" t="s">
        <v>569</v>
      </c>
    </row>
    <row r="71" spans="1:12" x14ac:dyDescent="0.35">
      <c r="A71" s="93">
        <f>IFERROR(VLOOKUP(B71,Pobočky!$A$1:$C$45,3,FALSE)," ")</f>
        <v>38</v>
      </c>
      <c r="B71" s="93" t="s">
        <v>53</v>
      </c>
      <c r="C71" s="93" t="str">
        <f>IFERROR(VLOOKUP(B71,Pobočky!$A$1:$C$45,2,FALSE)," ")</f>
        <v>Středozápad</v>
      </c>
      <c r="D71" t="s">
        <v>1165</v>
      </c>
      <c r="E71" t="s">
        <v>22</v>
      </c>
      <c r="F71" t="s">
        <v>146</v>
      </c>
      <c r="G71">
        <f>ROUND(Tabulka57891011121314[[#This Row],[Kapacita - počet polic]]*Tabulka57891011121314[[#This Row],[Kapacita - rozměr polic]]*IFERROR(VLOOKUP(Tabulka57891011121314[[#This Row],[Označení]],OCHy[#All],2,FALSE),0.6),0)</f>
        <v>0</v>
      </c>
      <c r="I71">
        <v>2</v>
      </c>
      <c r="J71">
        <v>90</v>
      </c>
      <c r="L71" s="112">
        <v>0.3</v>
      </c>
    </row>
    <row r="72" spans="1:12" x14ac:dyDescent="0.35">
      <c r="A72" s="93">
        <f>IFERROR(VLOOKUP(B72,Pobočky!$A$1:$C$45,3,FALSE)," ")</f>
        <v>38</v>
      </c>
      <c r="B72" s="93" t="s">
        <v>53</v>
      </c>
      <c r="C72" s="93" t="str">
        <f>IFERROR(VLOOKUP(B72,Pobočky!$A$1:$C$45,2,FALSE)," ")</f>
        <v>Středozápad</v>
      </c>
      <c r="D72" t="s">
        <v>1165</v>
      </c>
      <c r="E72" t="s">
        <v>22</v>
      </c>
      <c r="F72" t="s">
        <v>140</v>
      </c>
      <c r="G72">
        <f>ROUND(Tabulka57891011121314[[#This Row],[Kapacita - počet polic]]*Tabulka57891011121314[[#This Row],[Kapacita - rozměr polic]]*IFERROR(VLOOKUP(Tabulka57891011121314[[#This Row],[Označení]],OCHy[#All],2,FALSE),0.6),0)</f>
        <v>0</v>
      </c>
      <c r="I72">
        <v>10</v>
      </c>
      <c r="J72">
        <v>90</v>
      </c>
      <c r="L72" s="112">
        <v>0.3</v>
      </c>
    </row>
    <row r="73" spans="1:12" x14ac:dyDescent="0.35">
      <c r="A73" s="93">
        <f>IFERROR(VLOOKUP(B73,Pobočky!$A$1:$C$45,3,FALSE)," ")</f>
        <v>38</v>
      </c>
      <c r="B73" s="93" t="s">
        <v>53</v>
      </c>
      <c r="C73" s="93" t="str">
        <f>IFERROR(VLOOKUP(B73,Pobočky!$A$1:$C$45,2,FALSE)," ")</f>
        <v>Středozápad</v>
      </c>
      <c r="D73" t="s">
        <v>1165</v>
      </c>
      <c r="G73">
        <f>ROUND(Tabulka57891011121314[[#This Row],[Kapacita - počet polic]]*Tabulka57891011121314[[#This Row],[Kapacita - rozměr polic]]*IFERROR(VLOOKUP(Tabulka57891011121314[[#This Row],[Označení]],OCHy[#All],2,FALSE),0.6),0)</f>
        <v>0</v>
      </c>
      <c r="I73">
        <v>4</v>
      </c>
      <c r="J73">
        <v>90</v>
      </c>
      <c r="K73" t="s">
        <v>295</v>
      </c>
      <c r="L73" s="112">
        <v>0.6</v>
      </c>
    </row>
    <row r="74" spans="1:12" x14ac:dyDescent="0.35">
      <c r="A74" s="93">
        <v>38</v>
      </c>
      <c r="B74" s="93" t="s">
        <v>53</v>
      </c>
      <c r="C74" s="93" t="str">
        <f>IFERROR(VLOOKUP(B74,Pobočky!$A$1:$C$45,2,FALSE)," ")</f>
        <v>Středozápad</v>
      </c>
      <c r="D74" t="s">
        <v>1165</v>
      </c>
      <c r="G74">
        <f>ROUND(Tabulka57891011121314[[#This Row],[Kapacita - počet polic]]*Tabulka57891011121314[[#This Row],[Kapacita - rozměr polic]]*IFERROR(VLOOKUP(Tabulka57891011121314[[#This Row],[Označení]],OCHy[#All],2,FALSE),0.6),0)</f>
        <v>0</v>
      </c>
      <c r="I74">
        <v>8</v>
      </c>
      <c r="J74">
        <v>180</v>
      </c>
      <c r="K74" t="s">
        <v>1164</v>
      </c>
      <c r="L74" s="112">
        <v>0.9</v>
      </c>
    </row>
    <row r="75" spans="1:12" x14ac:dyDescent="0.35">
      <c r="A75" s="93">
        <f>IFERROR(VLOOKUP(B75,Pobočky!$A$1:$C$45,3,FALSE)," ")</f>
        <v>38</v>
      </c>
      <c r="B75" s="93" t="s">
        <v>53</v>
      </c>
      <c r="C75" s="93" t="str">
        <f>IFERROR(VLOOKUP(B75,Pobočky!$A$1:$C$45,2,FALSE)," ")</f>
        <v>Středozápad</v>
      </c>
      <c r="D75" t="s">
        <v>1144</v>
      </c>
      <c r="G75">
        <f>ROUND(Tabulka57891011121314[[#This Row],[Kapacita - počet polic]]*Tabulka57891011121314[[#This Row],[Kapacita - rozměr polic]]*IFERROR(VLOOKUP(Tabulka57891011121314[[#This Row],[Označení]],OCHy[#All],2,FALSE),0.6),0)</f>
        <v>0</v>
      </c>
      <c r="I75">
        <v>1</v>
      </c>
      <c r="J75">
        <v>90</v>
      </c>
      <c r="K75" t="s">
        <v>1156</v>
      </c>
      <c r="L75" s="112">
        <v>0.7</v>
      </c>
    </row>
    <row r="76" spans="1:12" x14ac:dyDescent="0.35">
      <c r="A76" s="93">
        <f>IFERROR(VLOOKUP(B76,Pobočky!$A$1:$C$45,3,FALSE)," ")</f>
        <v>38</v>
      </c>
      <c r="B76" s="93" t="s">
        <v>53</v>
      </c>
      <c r="C76" s="93" t="str">
        <f>IFERROR(VLOOKUP(B76,Pobočky!$A$1:$C$45,2,FALSE)," ")</f>
        <v>Středozápad</v>
      </c>
      <c r="G76">
        <f>ROUND(Tabulka57891011121314[[#This Row],[Kapacita - počet polic]]*Tabulka57891011121314[[#This Row],[Kapacita - rozměr polic]]*IFERROR(VLOOKUP(Tabulka57891011121314[[#This Row],[Označení]],OCHy[#All],2,FALSE),0.6),0)</f>
        <v>0</v>
      </c>
      <c r="I76">
        <v>8</v>
      </c>
      <c r="J76">
        <v>90</v>
      </c>
      <c r="K76" t="s">
        <v>569</v>
      </c>
      <c r="L76" s="112"/>
    </row>
    <row r="77" spans="1:12" x14ac:dyDescent="0.35">
      <c r="A77" s="93" t="str">
        <f>IFERROR(VLOOKUP(B77,Pobočky!$A$1:$C$45,3,FALSE)," ")</f>
        <v xml:space="preserve"> </v>
      </c>
      <c r="B77" s="93"/>
      <c r="C77" s="93" t="str">
        <f>IFERROR(VLOOKUP(B77,Pobočky!$A$1:$C$45,2,FALSE)," ")</f>
        <v xml:space="preserve"> </v>
      </c>
      <c r="G7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78" spans="1:12" x14ac:dyDescent="0.35">
      <c r="A78" s="93" t="str">
        <f>IFERROR(VLOOKUP(B78,Pobočky!$A$1:$C$45,3,FALSE)," ")</f>
        <v xml:space="preserve"> </v>
      </c>
      <c r="B78" s="93"/>
      <c r="C78" s="93" t="str">
        <f>IFERROR(VLOOKUP(B78,Pobočky!$A$1:$C$45,2,FALSE)," ")</f>
        <v xml:space="preserve"> </v>
      </c>
      <c r="G7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79" spans="1:12" x14ac:dyDescent="0.35">
      <c r="A79" s="93" t="str">
        <f>IFERROR(VLOOKUP(B79,Pobočky!$A$1:$C$45,3,FALSE)," ")</f>
        <v xml:space="preserve"> </v>
      </c>
      <c r="B79" s="93"/>
      <c r="C79" s="93" t="str">
        <f>IFERROR(VLOOKUP(B79,Pobočky!$A$1:$C$45,2,FALSE)," ")</f>
        <v xml:space="preserve"> </v>
      </c>
      <c r="G7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80" spans="1:12" x14ac:dyDescent="0.35">
      <c r="A80" s="93" t="str">
        <f>IFERROR(VLOOKUP(B80,Pobočky!$A$1:$C$45,3,FALSE)," ")</f>
        <v xml:space="preserve"> </v>
      </c>
      <c r="B80" s="93"/>
      <c r="C80" s="93" t="str">
        <f>IFERROR(VLOOKUP(B80,Pobočky!$A$1:$C$45,2,FALSE)," ")</f>
        <v xml:space="preserve"> </v>
      </c>
      <c r="G8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81" spans="1:7" x14ac:dyDescent="0.35">
      <c r="A81" s="93" t="str">
        <f>IFERROR(VLOOKUP(B81,Pobočky!$A$1:$C$45,3,FALSE)," ")</f>
        <v xml:space="preserve"> </v>
      </c>
      <c r="B81" s="93"/>
      <c r="C81" s="93" t="str">
        <f>IFERROR(VLOOKUP(B81,Pobočky!$A$1:$C$45,2,FALSE)," ")</f>
        <v xml:space="preserve"> </v>
      </c>
      <c r="G8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82" spans="1:7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  <c r="G8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83" spans="1:7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  <c r="G8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84" spans="1:7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G8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85" spans="1:7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86" spans="1:7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87" spans="1:7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88" spans="1:7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89" spans="1:7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90" spans="1:7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91" spans="1:7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92" spans="1:7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93" spans="1:7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94" spans="1:7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95" spans="1:7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96" spans="1:7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  <row r="400" spans="1:7" x14ac:dyDescent="0.35">
      <c r="A400" s="105" t="str">
        <f>IFERROR(VLOOKUP(B400,Pobočky!$A$1:$C$45,3,FALSE)," ")</f>
        <v xml:space="preserve"> </v>
      </c>
      <c r="B400" s="105"/>
      <c r="C400" s="105" t="str">
        <f>IFERROR(VLOOKUP(B400,Pobočky!$A$1:$C$45,2,FALSE)," ")</f>
        <v xml:space="preserve"> </v>
      </c>
      <c r="G400">
        <f>ROUND(Tabulka57891011121314[[#This Row],[Kapacita - počet polic]]*Tabulka57891011121314[[#This Row],[Kapacita - rozměr polic]]*IFERROR(VLOOKUP(Tabulka57891011121314[[#This Row],[Označení]],OCHy[#All],2,FALSE),0.6),0)</f>
        <v>0</v>
      </c>
    </row>
  </sheetData>
  <dataValidations count="2">
    <dataValidation type="list" allowBlank="1" showInputMessage="1" showErrorMessage="1" sqref="E2:E400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  <dataValidation type="list" allowBlank="1" showInputMessage="1" showErrorMessage="1" sqref="L2:L400">
      <formula1>"0 %,10 %,20 %,30 %,40 %,50 %,60 %,70 %,80 %,90 %,100 %"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B2:B400</xm:sqref>
        </x14:dataValidation>
        <x14:dataValidation type="list" allowBlank="1" showInputMessage="1" showErrorMessage="1">
          <x14:formula1>
            <xm:f>Označení!$F$2:$F$50</xm:f>
          </x14:formula1>
          <xm:sqref>F2:F400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95"/>
  <sheetViews>
    <sheetView topLeftCell="E1" workbookViewId="0">
      <selection activeCell="G3" sqref="G3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18.26953125" customWidth="1"/>
    <col min="6" max="6" width="60" bestFit="1" customWidth="1"/>
    <col min="7" max="7" width="16.26953125" bestFit="1" customWidth="1"/>
    <col min="8" max="8" width="21.08984375" bestFit="1" customWidth="1"/>
    <col min="9" max="9" width="25.26953125" bestFit="1" customWidth="1"/>
    <col min="10" max="10" width="24.1796875" bestFit="1" customWidth="1"/>
    <col min="11" max="11" width="61.81640625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v>37</v>
      </c>
      <c r="B2" s="93" t="s">
        <v>52</v>
      </c>
      <c r="C2" s="93" t="str">
        <f>IFERROR(VLOOKUP(B2,Pobočky!$A$1:$C$45,2,FALSE)," ")</f>
        <v>Středozápad</v>
      </c>
      <c r="D2" s="114" t="s">
        <v>1166</v>
      </c>
      <c r="E2" s="93" t="s">
        <v>14</v>
      </c>
      <c r="F2" t="s">
        <v>130</v>
      </c>
      <c r="G2" s="93">
        <f>ROUND(Tabulka578910111213[[#This Row],[Kapacita - počet polic]]*Tabulka578910111213[[#This Row],[Kapacita - rozměr polic]]*IFERROR(VLOOKUP(Tabulka578910111213[[#This Row],[Označení]],OCHy[#All],2,FALSE),0.6),0)</f>
        <v>896</v>
      </c>
      <c r="H2" s="93">
        <v>20</v>
      </c>
      <c r="I2" s="93">
        <v>18</v>
      </c>
      <c r="J2" s="93">
        <v>80</v>
      </c>
      <c r="K2" s="93" t="s">
        <v>1167</v>
      </c>
      <c r="L2" s="102">
        <v>0.6</v>
      </c>
    </row>
    <row r="3" spans="1:12" x14ac:dyDescent="0.35">
      <c r="A3" s="105">
        <v>37</v>
      </c>
      <c r="B3" s="105" t="s">
        <v>52</v>
      </c>
      <c r="C3" s="105" t="str">
        <f>IFERROR(VLOOKUP(B3,Pobočky!$A$1:$C$45,2,FALSE)," ")</f>
        <v>Středozápad</v>
      </c>
      <c r="D3" s="115" t="s">
        <v>1166</v>
      </c>
      <c r="E3" s="106" t="s">
        <v>14</v>
      </c>
      <c r="F3" s="106" t="s">
        <v>130</v>
      </c>
      <c r="G3" s="106">
        <f>ROUND(Tabulka578910111213[[#This Row],[Kapacita - počet polic]]*Tabulka578910111213[[#This Row],[Kapacita - rozměr polic]]*IFERROR(VLOOKUP(Tabulka578910111213[[#This Row],[Označení]],OCHy[#All],2,FALSE),0.6),0)</f>
        <v>162</v>
      </c>
      <c r="H3" s="106">
        <v>5</v>
      </c>
      <c r="I3" s="106">
        <v>5</v>
      </c>
      <c r="J3" s="106">
        <v>58</v>
      </c>
      <c r="K3" s="106" t="s">
        <v>1168</v>
      </c>
      <c r="L3" s="102">
        <v>0.6</v>
      </c>
    </row>
    <row r="4" spans="1:12" x14ac:dyDescent="0.35">
      <c r="A4" s="93">
        <v>37</v>
      </c>
      <c r="B4" s="93" t="s">
        <v>52</v>
      </c>
      <c r="C4" s="93" t="str">
        <f>IFERROR(VLOOKUP(B4,Pobočky!$A$1:$C$45,2,FALSE)," ")</f>
        <v>Středozápad</v>
      </c>
      <c r="D4" s="115" t="s">
        <v>1166</v>
      </c>
      <c r="E4" t="s">
        <v>14</v>
      </c>
      <c r="F4" t="s">
        <v>130</v>
      </c>
      <c r="G4">
        <f>ROUND(Tabulka578910111213[[#This Row],[Kapacita - počet polic]]*Tabulka578910111213[[#This Row],[Kapacita - rozměr polic]]*IFERROR(VLOOKUP(Tabulka578910111213[[#This Row],[Označení]],OCHy[#All],2,FALSE),0.6),0)</f>
        <v>896</v>
      </c>
      <c r="H4">
        <v>20</v>
      </c>
      <c r="I4">
        <v>19</v>
      </c>
      <c r="J4">
        <v>80</v>
      </c>
      <c r="K4" s="106" t="s">
        <v>1168</v>
      </c>
      <c r="L4" s="102">
        <v>0.6</v>
      </c>
    </row>
    <row r="5" spans="1:12" x14ac:dyDescent="0.35">
      <c r="A5" s="93">
        <v>37</v>
      </c>
      <c r="B5" s="93" t="s">
        <v>52</v>
      </c>
      <c r="C5" s="93" t="str">
        <f>IFERROR(VLOOKUP(B5,Pobočky!$A$1:$C$45,2,FALSE)," ")</f>
        <v>Středozápad</v>
      </c>
      <c r="D5" s="115" t="s">
        <v>1166</v>
      </c>
      <c r="E5" t="s">
        <v>28</v>
      </c>
      <c r="F5" t="s">
        <v>140</v>
      </c>
      <c r="G5">
        <f>ROUND(Tabulka578910111213[[#This Row],[Kapacita - počet polic]]*Tabulka578910111213[[#This Row],[Kapacita - rozměr polic]]*IFERROR(VLOOKUP(Tabulka578910111213[[#This Row],[Označení]],OCHy[#All],2,FALSE),0.6),0)</f>
        <v>25</v>
      </c>
      <c r="H5">
        <v>0.5</v>
      </c>
      <c r="I5">
        <v>0.5</v>
      </c>
      <c r="J5">
        <v>80</v>
      </c>
      <c r="K5" s="106"/>
      <c r="L5" s="102">
        <v>0.6</v>
      </c>
    </row>
    <row r="6" spans="1:12" x14ac:dyDescent="0.35">
      <c r="A6" s="105">
        <v>37</v>
      </c>
      <c r="B6" s="105" t="s">
        <v>52</v>
      </c>
      <c r="C6" s="105" t="str">
        <f>IFERROR(VLOOKUP(B6,Pobočky!$A$1:$C$45,2,FALSE)," ")</f>
        <v>Středozápad</v>
      </c>
      <c r="D6" s="115" t="s">
        <v>1166</v>
      </c>
      <c r="E6" t="s">
        <v>28</v>
      </c>
      <c r="F6" t="s">
        <v>143</v>
      </c>
      <c r="G6">
        <f>ROUND(Tabulka578910111213[[#This Row],[Kapacita - počet polic]]*Tabulka578910111213[[#This Row],[Kapacita - rozměr polic]]*IFERROR(VLOOKUP(Tabulka578910111213[[#This Row],[Označení]],OCHy[#All],2,FALSE),0.6),0)</f>
        <v>30</v>
      </c>
      <c r="H6">
        <v>1</v>
      </c>
      <c r="I6">
        <v>1</v>
      </c>
      <c r="J6">
        <v>80</v>
      </c>
      <c r="L6" s="102">
        <v>0.6</v>
      </c>
    </row>
    <row r="7" spans="1:12" x14ac:dyDescent="0.35">
      <c r="A7" s="93">
        <v>37</v>
      </c>
      <c r="B7" s="93" t="s">
        <v>52</v>
      </c>
      <c r="C7" s="93" t="str">
        <f>IFERROR(VLOOKUP(B7,Pobočky!$A$1:$C$45,2,FALSE)," ")</f>
        <v>Středozápad</v>
      </c>
      <c r="D7" s="115" t="s">
        <v>1166</v>
      </c>
      <c r="E7" t="s">
        <v>28</v>
      </c>
      <c r="F7" t="s">
        <v>146</v>
      </c>
      <c r="G7">
        <f>ROUND(Tabulka578910111213[[#This Row],[Kapacita - počet polic]]*Tabulka578910111213[[#This Row],[Kapacita - rozměr polic]]*IFERROR(VLOOKUP(Tabulka578910111213[[#This Row],[Označení]],OCHy[#All],2,FALSE),0.6),0)</f>
        <v>22</v>
      </c>
      <c r="H7">
        <v>0.5</v>
      </c>
      <c r="I7">
        <v>0.5</v>
      </c>
      <c r="J7">
        <v>80</v>
      </c>
      <c r="L7" s="102">
        <v>0.6</v>
      </c>
    </row>
    <row r="8" spans="1:12" x14ac:dyDescent="0.35">
      <c r="A8" s="93">
        <v>37</v>
      </c>
      <c r="B8" s="93" t="s">
        <v>52</v>
      </c>
      <c r="C8" s="93" t="str">
        <f>IFERROR(VLOOKUP(B8,Pobočky!$A$1:$C$45,2,FALSE)," ")</f>
        <v>Středozápad</v>
      </c>
      <c r="D8" s="115" t="s">
        <v>1166</v>
      </c>
      <c r="E8" t="s">
        <v>28</v>
      </c>
      <c r="F8" t="s">
        <v>149</v>
      </c>
      <c r="G8">
        <f>ROUND(Tabulka578910111213[[#This Row],[Kapacita - počet polic]]*Tabulka578910111213[[#This Row],[Kapacita - rozměr polic]]*IFERROR(VLOOKUP(Tabulka578910111213[[#This Row],[Označení]],OCHy[#All],2,FALSE),0.6),0)</f>
        <v>0</v>
      </c>
      <c r="I8">
        <v>0.25</v>
      </c>
      <c r="J8">
        <v>80</v>
      </c>
      <c r="K8" t="s">
        <v>234</v>
      </c>
      <c r="L8" s="102">
        <v>0.6</v>
      </c>
    </row>
    <row r="9" spans="1:12" x14ac:dyDescent="0.35">
      <c r="A9" s="105">
        <v>37</v>
      </c>
      <c r="B9" s="105" t="s">
        <v>52</v>
      </c>
      <c r="C9" s="105" t="str">
        <f>IFERROR(VLOOKUP(B9,Pobočky!$A$1:$C$45,2,FALSE)," ")</f>
        <v>Středozápad</v>
      </c>
      <c r="D9" s="115" t="s">
        <v>1166</v>
      </c>
      <c r="E9" t="s">
        <v>28</v>
      </c>
      <c r="F9" t="s">
        <v>155</v>
      </c>
      <c r="G9">
        <f>ROUND(Tabulka578910111213[[#This Row],[Kapacita - počet polic]]*Tabulka578910111213[[#This Row],[Kapacita - rozměr polic]]*IFERROR(VLOOKUP(Tabulka578910111213[[#This Row],[Označení]],OCHy[#All],2,FALSE),0.6),0)</f>
        <v>102</v>
      </c>
      <c r="H9">
        <v>2.5</v>
      </c>
      <c r="I9">
        <v>2.5</v>
      </c>
      <c r="J9">
        <v>80</v>
      </c>
      <c r="L9" s="102">
        <v>0.6</v>
      </c>
    </row>
    <row r="10" spans="1:12" x14ac:dyDescent="0.35">
      <c r="A10" s="93">
        <v>37</v>
      </c>
      <c r="B10" s="93" t="s">
        <v>52</v>
      </c>
      <c r="C10" s="93" t="str">
        <f>IFERROR(VLOOKUP(B10,Pobočky!$A$1:$C$45,2,FALSE)," ")</f>
        <v>Středozápad</v>
      </c>
      <c r="D10" s="115" t="s">
        <v>1166</v>
      </c>
      <c r="E10" t="s">
        <v>28</v>
      </c>
      <c r="F10" t="s">
        <v>158</v>
      </c>
      <c r="G10">
        <f>ROUND(Tabulka578910111213[[#This Row],[Kapacita - počet polic]]*Tabulka578910111213[[#This Row],[Kapacita - rozměr polic]]*IFERROR(VLOOKUP(Tabulka578910111213[[#This Row],[Označení]],OCHy[#All],2,FALSE),0.6),0)</f>
        <v>19</v>
      </c>
      <c r="H10">
        <v>0.5</v>
      </c>
      <c r="I10">
        <v>0.5</v>
      </c>
      <c r="J10">
        <v>80</v>
      </c>
      <c r="L10" s="102">
        <v>0.6</v>
      </c>
    </row>
    <row r="11" spans="1:12" x14ac:dyDescent="0.35">
      <c r="A11" s="93">
        <v>37</v>
      </c>
      <c r="B11" s="93" t="s">
        <v>52</v>
      </c>
      <c r="C11" s="93" t="str">
        <f>IFERROR(VLOOKUP(B11,Pobočky!$A$1:$C$45,2,FALSE)," ")</f>
        <v>Středozápad</v>
      </c>
      <c r="D11" s="115" t="s">
        <v>1166</v>
      </c>
      <c r="E11" t="s">
        <v>28</v>
      </c>
      <c r="F11" t="s">
        <v>160</v>
      </c>
      <c r="G11">
        <f>ROUND(Tabulka578910111213[[#This Row],[Kapacita - počet polic]]*Tabulka578910111213[[#This Row],[Kapacita - rozměr polic]]*IFERROR(VLOOKUP(Tabulka578910111213[[#This Row],[Označení]],OCHy[#All],2,FALSE),0.6),0)</f>
        <v>24</v>
      </c>
      <c r="H11">
        <v>0.5</v>
      </c>
      <c r="I11">
        <v>0.5</v>
      </c>
      <c r="J11">
        <v>80</v>
      </c>
      <c r="L11" s="102">
        <v>0.6</v>
      </c>
    </row>
    <row r="12" spans="1:12" x14ac:dyDescent="0.35">
      <c r="A12" s="105">
        <v>37</v>
      </c>
      <c r="B12" s="105" t="s">
        <v>52</v>
      </c>
      <c r="C12" s="105" t="str">
        <f>IFERROR(VLOOKUP(B12,Pobočky!$A$1:$C$45,2,FALSE)," ")</f>
        <v>Středozápad</v>
      </c>
      <c r="D12" s="115" t="s">
        <v>1166</v>
      </c>
      <c r="E12" t="s">
        <v>28</v>
      </c>
      <c r="F12" t="s">
        <v>166</v>
      </c>
      <c r="G12">
        <f>ROUND(Tabulka578910111213[[#This Row],[Kapacita - počet polic]]*Tabulka578910111213[[#This Row],[Kapacita - rozměr polic]]*IFERROR(VLOOKUP(Tabulka578910111213[[#This Row],[Označení]],OCHy[#All],2,FALSE),0.6),0)</f>
        <v>22</v>
      </c>
      <c r="H12">
        <v>0.5</v>
      </c>
      <c r="I12">
        <v>0.5</v>
      </c>
      <c r="J12">
        <v>80</v>
      </c>
      <c r="L12" s="102">
        <v>0.6</v>
      </c>
    </row>
    <row r="13" spans="1:12" x14ac:dyDescent="0.35">
      <c r="A13" s="93">
        <v>37</v>
      </c>
      <c r="B13" s="93" t="s">
        <v>52</v>
      </c>
      <c r="C13" s="93" t="str">
        <f>IFERROR(VLOOKUP(B13,Pobočky!$A$1:$C$45,2,FALSE)," ")</f>
        <v>Středozápad</v>
      </c>
      <c r="D13" s="115" t="s">
        <v>1166</v>
      </c>
      <c r="E13" t="s">
        <v>28</v>
      </c>
      <c r="F13" t="s">
        <v>167</v>
      </c>
      <c r="G13">
        <f>ROUND(Tabulka578910111213[[#This Row],[Kapacita - počet polic]]*Tabulka578910111213[[#This Row],[Kapacita - rozměr polic]]*IFERROR(VLOOKUP(Tabulka578910111213[[#This Row],[Označení]],OCHy[#All],2,FALSE),0.6),0)</f>
        <v>20</v>
      </c>
      <c r="H13">
        <v>0.5</v>
      </c>
      <c r="I13">
        <v>0.5</v>
      </c>
      <c r="J13">
        <v>80</v>
      </c>
      <c r="L13" s="102">
        <v>0.6</v>
      </c>
    </row>
    <row r="14" spans="1:12" x14ac:dyDescent="0.35">
      <c r="A14" s="93">
        <v>37</v>
      </c>
      <c r="B14" s="93" t="s">
        <v>52</v>
      </c>
      <c r="C14" s="93" t="str">
        <f>IFERROR(VLOOKUP(B14,Pobočky!$A$1:$C$45,2,FALSE)," ")</f>
        <v>Středozápad</v>
      </c>
      <c r="D14" s="115" t="s">
        <v>1166</v>
      </c>
      <c r="E14" t="s">
        <v>28</v>
      </c>
      <c r="F14" t="s">
        <v>169</v>
      </c>
      <c r="G14">
        <f>ROUND(Tabulka578910111213[[#This Row],[Kapacita - počet polic]]*Tabulka578910111213[[#This Row],[Kapacita - rozměr polic]]*IFERROR(VLOOKUP(Tabulka578910111213[[#This Row],[Označení]],OCHy[#All],2,FALSE),0.6),0)</f>
        <v>18</v>
      </c>
      <c r="H14">
        <v>0.5</v>
      </c>
      <c r="I14">
        <v>0.5</v>
      </c>
      <c r="J14">
        <v>80</v>
      </c>
      <c r="L14" s="102">
        <v>0.6</v>
      </c>
    </row>
    <row r="15" spans="1:12" x14ac:dyDescent="0.35">
      <c r="A15" s="105">
        <v>37</v>
      </c>
      <c r="B15" s="105" t="s">
        <v>52</v>
      </c>
      <c r="C15" s="105" t="str">
        <f>IFERROR(VLOOKUP(B15,Pobočky!$A$1:$C$45,2,FALSE)," ")</f>
        <v>Středozápad</v>
      </c>
      <c r="D15" s="115" t="s">
        <v>1166</v>
      </c>
      <c r="E15" t="s">
        <v>28</v>
      </c>
      <c r="F15" t="s">
        <v>170</v>
      </c>
      <c r="G15">
        <f>ROUND(Tabulka578910111213[[#This Row],[Kapacita - počet polic]]*Tabulka578910111213[[#This Row],[Kapacita - rozměr polic]]*IFERROR(VLOOKUP(Tabulka578910111213[[#This Row],[Označení]],OCHy[#All],2,FALSE),0.6),0)</f>
        <v>24</v>
      </c>
      <c r="H15">
        <v>0.5</v>
      </c>
      <c r="I15">
        <v>0.5</v>
      </c>
      <c r="J15">
        <v>80</v>
      </c>
      <c r="L15" s="102">
        <v>0.6</v>
      </c>
    </row>
    <row r="16" spans="1:12" x14ac:dyDescent="0.35">
      <c r="A16" s="93">
        <v>37</v>
      </c>
      <c r="B16" s="93" t="s">
        <v>52</v>
      </c>
      <c r="C16" s="93" t="str">
        <f>IFERROR(VLOOKUP(B16,Pobočky!$A$1:$C$45,2,FALSE)," ")</f>
        <v>Středozápad</v>
      </c>
      <c r="D16" s="115" t="s">
        <v>1166</v>
      </c>
      <c r="E16" t="s">
        <v>28</v>
      </c>
      <c r="F16" t="s">
        <v>171</v>
      </c>
      <c r="G16">
        <f>ROUND(Tabulka578910111213[[#This Row],[Kapacita - počet polic]]*Tabulka578910111213[[#This Row],[Kapacita - rozměr polic]]*IFERROR(VLOOKUP(Tabulka578910111213[[#This Row],[Označení]],OCHy[#All],2,FALSE),0.6),0)</f>
        <v>7</v>
      </c>
      <c r="H16">
        <v>0.5</v>
      </c>
      <c r="I16">
        <v>0.5</v>
      </c>
      <c r="J16">
        <v>80</v>
      </c>
      <c r="L16" s="102">
        <v>0.6</v>
      </c>
    </row>
    <row r="17" spans="1:12" x14ac:dyDescent="0.35">
      <c r="A17" s="93">
        <v>37</v>
      </c>
      <c r="B17" s="93" t="s">
        <v>52</v>
      </c>
      <c r="C17" s="93" t="str">
        <f>IFERROR(VLOOKUP(B17,Pobočky!$A$1:$C$45,2,FALSE)," ")</f>
        <v>Středozápad</v>
      </c>
      <c r="D17" s="115" t="s">
        <v>1166</v>
      </c>
      <c r="E17" t="s">
        <v>28</v>
      </c>
      <c r="F17" t="s">
        <v>172</v>
      </c>
      <c r="G17">
        <f>ROUND(Tabulka578910111213[[#This Row],[Kapacita - počet polic]]*Tabulka578910111213[[#This Row],[Kapacita - rozměr polic]]*IFERROR(VLOOKUP(Tabulka578910111213[[#This Row],[Označení]],OCHy[#All],2,FALSE),0.6),0)</f>
        <v>18</v>
      </c>
      <c r="H17">
        <v>0.5</v>
      </c>
      <c r="I17">
        <v>0.5</v>
      </c>
      <c r="J17">
        <v>80</v>
      </c>
      <c r="L17" s="102">
        <v>0.6</v>
      </c>
    </row>
    <row r="18" spans="1:12" x14ac:dyDescent="0.35">
      <c r="A18" s="105">
        <v>37</v>
      </c>
      <c r="B18" s="105" t="s">
        <v>52</v>
      </c>
      <c r="C18" s="105" t="str">
        <f>IFERROR(VLOOKUP(B18,Pobočky!$A$1:$C$45,2,FALSE)," ")</f>
        <v>Středozápad</v>
      </c>
      <c r="D18" s="115" t="s">
        <v>1166</v>
      </c>
      <c r="E18" t="s">
        <v>28</v>
      </c>
      <c r="F18" t="s">
        <v>174</v>
      </c>
      <c r="G18">
        <f>ROUND(Tabulka578910111213[[#This Row],[Kapacita - počet polic]]*Tabulka578910111213[[#This Row],[Kapacita - rozměr polic]]*IFERROR(VLOOKUP(Tabulka578910111213[[#This Row],[Označení]],OCHy[#All],2,FALSE),0.6),0)</f>
        <v>0</v>
      </c>
      <c r="I18">
        <v>0.25</v>
      </c>
      <c r="J18">
        <v>80</v>
      </c>
      <c r="L18" s="102">
        <v>0.6</v>
      </c>
    </row>
    <row r="19" spans="1:12" x14ac:dyDescent="0.35">
      <c r="A19" s="93">
        <v>37</v>
      </c>
      <c r="B19" s="93" t="s">
        <v>52</v>
      </c>
      <c r="C19" s="93" t="str">
        <f>IFERROR(VLOOKUP(B19,Pobočky!$A$1:$C$45,2,FALSE)," ")</f>
        <v>Středozápad</v>
      </c>
      <c r="D19" s="115" t="s">
        <v>1166</v>
      </c>
      <c r="E19" t="s">
        <v>28</v>
      </c>
      <c r="F19" t="s">
        <v>175</v>
      </c>
      <c r="G19">
        <f>ROUND(Tabulka578910111213[[#This Row],[Kapacita - počet polic]]*Tabulka578910111213[[#This Row],[Kapacita - rozměr polic]]*IFERROR(VLOOKUP(Tabulka578910111213[[#This Row],[Označení]],OCHy[#All],2,FALSE),0.6),0)</f>
        <v>22</v>
      </c>
      <c r="H19">
        <v>0.5</v>
      </c>
      <c r="I19">
        <v>0.5</v>
      </c>
      <c r="J19">
        <v>80</v>
      </c>
      <c r="L19" s="102">
        <v>0.6</v>
      </c>
    </row>
    <row r="20" spans="1:12" x14ac:dyDescent="0.35">
      <c r="A20" s="93">
        <v>37</v>
      </c>
      <c r="B20" s="93" t="s">
        <v>52</v>
      </c>
      <c r="C20" s="93" t="str">
        <f>IFERROR(VLOOKUP(B20,Pobočky!$A$1:$C$45,2,FALSE)," ")</f>
        <v>Středozápad</v>
      </c>
      <c r="D20" s="115" t="s">
        <v>1166</v>
      </c>
      <c r="E20" t="s">
        <v>28</v>
      </c>
      <c r="F20" t="s">
        <v>176</v>
      </c>
      <c r="G20">
        <f>ROUND(Tabulka578910111213[[#This Row],[Kapacita - počet polic]]*Tabulka578910111213[[#This Row],[Kapacita - rozměr polic]]*IFERROR(VLOOKUP(Tabulka578910111213[[#This Row],[Označení]],OCHy[#All],2,FALSE),0.6),0)</f>
        <v>27</v>
      </c>
      <c r="H20">
        <v>0.5</v>
      </c>
      <c r="I20">
        <v>0.5</v>
      </c>
      <c r="J20">
        <v>80</v>
      </c>
      <c r="L20" s="102">
        <v>0.6</v>
      </c>
    </row>
    <row r="21" spans="1:12" x14ac:dyDescent="0.35">
      <c r="A21" s="93">
        <v>37</v>
      </c>
      <c r="B21" s="93" t="s">
        <v>52</v>
      </c>
      <c r="C21" s="93" t="str">
        <f>IFERROR(VLOOKUP(B21,Pobočky!$A$1:$C$45,2,FALSE)," ")</f>
        <v>Středozápad</v>
      </c>
      <c r="D21" s="116" t="s">
        <v>1169</v>
      </c>
      <c r="G21">
        <f>ROUND(Tabulka578910111213[[#This Row],[Kapacita - počet polic]]*Tabulka578910111213[[#This Row],[Kapacita - rozměr polic]]*IFERROR(VLOOKUP(Tabulka578910111213[[#This Row],[Označení]],OCHy[#All],2,FALSE),0.6),0)</f>
        <v>0</v>
      </c>
      <c r="I21">
        <v>2</v>
      </c>
      <c r="J21">
        <v>90</v>
      </c>
      <c r="K21" t="s">
        <v>1069</v>
      </c>
      <c r="L21" s="112">
        <v>0.7</v>
      </c>
    </row>
    <row r="22" spans="1:12" x14ac:dyDescent="0.35">
      <c r="A22" s="93">
        <v>37</v>
      </c>
      <c r="B22" s="93" t="s">
        <v>52</v>
      </c>
      <c r="C22" s="93" t="str">
        <f>IFERROR(VLOOKUP(B22,Pobočky!$A$1:$C$45,2,FALSE)," ")</f>
        <v>Středozápad</v>
      </c>
      <c r="D22" s="115" t="s">
        <v>1170</v>
      </c>
      <c r="E22" t="s">
        <v>20</v>
      </c>
      <c r="F22" t="s">
        <v>130</v>
      </c>
      <c r="G22">
        <f>ROUND(Tabulka578910111213[[#This Row],[Kapacita - počet polic]]*Tabulka578910111213[[#This Row],[Kapacita - rozměr polic]]*IFERROR(VLOOKUP(Tabulka578910111213[[#This Row],[Označení]],OCHy[#All],2,FALSE),0.6),0)</f>
        <v>4077</v>
      </c>
      <c r="H22">
        <v>91</v>
      </c>
      <c r="I22">
        <v>91</v>
      </c>
      <c r="J22">
        <v>80</v>
      </c>
      <c r="L22" s="112">
        <v>0.7</v>
      </c>
    </row>
    <row r="23" spans="1:12" x14ac:dyDescent="0.35">
      <c r="A23" s="105">
        <v>37</v>
      </c>
      <c r="B23" s="105" t="s">
        <v>52</v>
      </c>
      <c r="C23" s="105" t="str">
        <f>IFERROR(VLOOKUP(B23,Pobočky!$A$1:$C$45,2,FALSE)," ")</f>
        <v>Středozápad</v>
      </c>
      <c r="D23" s="115" t="s">
        <v>1170</v>
      </c>
      <c r="E23" t="s">
        <v>20</v>
      </c>
      <c r="F23" t="s">
        <v>261</v>
      </c>
      <c r="G23">
        <f>ROUND(Tabulka578910111213[[#This Row],[Kapacita - počet polic]]*Tabulka578910111213[[#This Row],[Kapacita - rozměr polic]]*IFERROR(VLOOKUP(Tabulka578910111213[[#This Row],[Označení]],OCHy[#All],2,FALSE),0.6),0)</f>
        <v>72</v>
      </c>
      <c r="H23">
        <v>1.5</v>
      </c>
      <c r="I23">
        <v>1.5</v>
      </c>
      <c r="J23">
        <v>80</v>
      </c>
      <c r="K23" t="s">
        <v>266</v>
      </c>
      <c r="L23" s="112">
        <v>0.6</v>
      </c>
    </row>
    <row r="24" spans="1:12" x14ac:dyDescent="0.35">
      <c r="A24" s="93">
        <v>37</v>
      </c>
      <c r="B24" s="93" t="s">
        <v>52</v>
      </c>
      <c r="C24" s="93" t="str">
        <f>IFERROR(VLOOKUP(B24,Pobočky!$A$1:$C$45,2,FALSE)," ")</f>
        <v>Středozápad</v>
      </c>
      <c r="D24" s="115" t="s">
        <v>1170</v>
      </c>
      <c r="E24" t="s">
        <v>20</v>
      </c>
      <c r="F24" t="s">
        <v>261</v>
      </c>
      <c r="G24">
        <f>ROUND(Tabulka578910111213[[#This Row],[Kapacita - počet polic]]*Tabulka578910111213[[#This Row],[Kapacita - rozměr polic]]*IFERROR(VLOOKUP(Tabulka578910111213[[#This Row],[Označení]],OCHy[#All],2,FALSE),0.6),0)</f>
        <v>120</v>
      </c>
      <c r="H24">
        <v>2.5</v>
      </c>
      <c r="I24">
        <v>2.5</v>
      </c>
      <c r="J24">
        <v>80</v>
      </c>
      <c r="K24" t="s">
        <v>594</v>
      </c>
      <c r="L24" s="112">
        <v>0.7</v>
      </c>
    </row>
    <row r="25" spans="1:12" x14ac:dyDescent="0.35">
      <c r="A25" s="93">
        <v>37</v>
      </c>
      <c r="B25" s="93" t="s">
        <v>52</v>
      </c>
      <c r="C25" s="93" t="str">
        <f>IFERROR(VLOOKUP(B25,Pobočky!$A$1:$C$45,2,FALSE)," ")</f>
        <v>Středozápad</v>
      </c>
      <c r="D25" s="115" t="s">
        <v>1170</v>
      </c>
      <c r="E25" t="s">
        <v>20</v>
      </c>
      <c r="F25" t="s">
        <v>97</v>
      </c>
      <c r="G25">
        <f>ROUND(Tabulka578910111213[[#This Row],[Kapacita - počet polic]]*Tabulka578910111213[[#This Row],[Kapacita - rozměr polic]]*IFERROR(VLOOKUP(Tabulka578910111213[[#This Row],[Označení]],OCHy[#All],2,FALSE),0.6),0)</f>
        <v>29</v>
      </c>
      <c r="H25">
        <v>1</v>
      </c>
      <c r="I25">
        <v>1</v>
      </c>
      <c r="J25">
        <v>80</v>
      </c>
      <c r="K25" t="s">
        <v>1171</v>
      </c>
      <c r="L25" s="112">
        <v>0.7</v>
      </c>
    </row>
    <row r="26" spans="1:12" x14ac:dyDescent="0.35">
      <c r="A26" s="105">
        <v>37</v>
      </c>
      <c r="B26" s="105" t="s">
        <v>52</v>
      </c>
      <c r="C26" s="105" t="str">
        <f>IFERROR(VLOOKUP(B26,Pobočky!$A$1:$C$45,2,FALSE)," ")</f>
        <v>Středozápad</v>
      </c>
      <c r="D26" s="115" t="s">
        <v>1170</v>
      </c>
      <c r="E26" t="s">
        <v>20</v>
      </c>
      <c r="F26" t="s">
        <v>97</v>
      </c>
      <c r="G26">
        <f>ROUND(Tabulka578910111213[[#This Row],[Kapacita - počet polic]]*Tabulka578910111213[[#This Row],[Kapacita - rozměr polic]]*IFERROR(VLOOKUP(Tabulka578910111213[[#This Row],[Označení]],OCHy[#All],2,FALSE),0.6),0)</f>
        <v>58</v>
      </c>
      <c r="H26">
        <v>2</v>
      </c>
      <c r="I26">
        <v>2</v>
      </c>
      <c r="J26">
        <v>80</v>
      </c>
      <c r="K26" t="s">
        <v>227</v>
      </c>
      <c r="L26" s="112">
        <v>0.7</v>
      </c>
    </row>
    <row r="27" spans="1:12" x14ac:dyDescent="0.35">
      <c r="A27" s="93">
        <v>37</v>
      </c>
      <c r="B27" s="93" t="s">
        <v>52</v>
      </c>
      <c r="C27" s="93" t="str">
        <f>IFERROR(VLOOKUP(B27,Pobočky!$A$1:$C$45,2,FALSE)," ")</f>
        <v>Středozápad</v>
      </c>
      <c r="D27" s="115" t="s">
        <v>1170</v>
      </c>
      <c r="E27" t="s">
        <v>22</v>
      </c>
      <c r="F27" t="s">
        <v>140</v>
      </c>
      <c r="G27">
        <f>ROUND(Tabulka578910111213[[#This Row],[Kapacita - počet polic]]*Tabulka578910111213[[#This Row],[Kapacita - rozměr polic]]*IFERROR(VLOOKUP(Tabulka578910111213[[#This Row],[Označení]],OCHy[#All],2,FALSE),0.6),0)</f>
        <v>149</v>
      </c>
      <c r="H27">
        <v>3</v>
      </c>
      <c r="I27">
        <v>3</v>
      </c>
      <c r="J27">
        <v>80</v>
      </c>
      <c r="L27" s="112">
        <v>0.7</v>
      </c>
    </row>
    <row r="28" spans="1:12" x14ac:dyDescent="0.35">
      <c r="A28" s="93">
        <v>37</v>
      </c>
      <c r="B28" s="93" t="s">
        <v>52</v>
      </c>
      <c r="C28" s="93" t="str">
        <f>IFERROR(VLOOKUP(B28,Pobočky!$A$1:$C$45,2,FALSE)," ")</f>
        <v>Středozápad</v>
      </c>
      <c r="D28" s="115" t="s">
        <v>1170</v>
      </c>
      <c r="E28" t="s">
        <v>22</v>
      </c>
      <c r="F28" t="s">
        <v>143</v>
      </c>
      <c r="G28">
        <f>ROUND(Tabulka578910111213[[#This Row],[Kapacita - počet polic]]*Tabulka578910111213[[#This Row],[Kapacita - rozměr polic]]*IFERROR(VLOOKUP(Tabulka578910111213[[#This Row],[Označení]],OCHy[#All],2,FALSE),0.6),0)</f>
        <v>365</v>
      </c>
      <c r="H28">
        <v>12</v>
      </c>
      <c r="I28">
        <v>12</v>
      </c>
      <c r="J28">
        <v>80</v>
      </c>
      <c r="L28" s="112">
        <v>0.7</v>
      </c>
    </row>
    <row r="29" spans="1:12" x14ac:dyDescent="0.35">
      <c r="A29" s="105">
        <v>37</v>
      </c>
      <c r="B29" s="105" t="s">
        <v>52</v>
      </c>
      <c r="C29" s="105" t="str">
        <f>IFERROR(VLOOKUP(B29,Pobočky!$A$1:$C$45,2,FALSE)," ")</f>
        <v>Středozápad</v>
      </c>
      <c r="D29" s="115" t="s">
        <v>1170</v>
      </c>
      <c r="E29" t="s">
        <v>22</v>
      </c>
      <c r="F29" t="s">
        <v>146</v>
      </c>
      <c r="G29">
        <f>ROUND(Tabulka578910111213[[#This Row],[Kapacita - počet polic]]*Tabulka578910111213[[#This Row],[Kapacita - rozměr polic]]*IFERROR(VLOOKUP(Tabulka578910111213[[#This Row],[Označení]],OCHy[#All],2,FALSE),0.6),0)</f>
        <v>352</v>
      </c>
      <c r="H29">
        <v>8</v>
      </c>
      <c r="I29">
        <v>8</v>
      </c>
      <c r="J29">
        <v>80</v>
      </c>
      <c r="L29" s="112">
        <v>0.7</v>
      </c>
    </row>
    <row r="30" spans="1:12" x14ac:dyDescent="0.35">
      <c r="A30" s="93">
        <v>37</v>
      </c>
      <c r="B30" s="93" t="s">
        <v>52</v>
      </c>
      <c r="C30" s="93" t="str">
        <f>IFERROR(VLOOKUP(B30,Pobočky!$A$1:$C$45,2,FALSE)," ")</f>
        <v>Středozápad</v>
      </c>
      <c r="D30" s="115" t="s">
        <v>1170</v>
      </c>
      <c r="E30" t="s">
        <v>22</v>
      </c>
      <c r="F30" t="s">
        <v>149</v>
      </c>
      <c r="G30">
        <f>ROUND(Tabulka578910111213[[#This Row],[Kapacita - počet polic]]*Tabulka578910111213[[#This Row],[Kapacita - rozměr polic]]*IFERROR(VLOOKUP(Tabulka578910111213[[#This Row],[Označení]],OCHy[#All],2,FALSE),0.6),0)</f>
        <v>202</v>
      </c>
      <c r="H30">
        <v>6</v>
      </c>
      <c r="I30">
        <v>6</v>
      </c>
      <c r="J30">
        <v>80</v>
      </c>
      <c r="L30" s="112">
        <v>0.7</v>
      </c>
    </row>
    <row r="31" spans="1:12" x14ac:dyDescent="0.35">
      <c r="A31" s="93">
        <v>37</v>
      </c>
      <c r="B31" s="93" t="s">
        <v>52</v>
      </c>
      <c r="C31" s="93" t="str">
        <f>IFERROR(VLOOKUP(B31,Pobočky!$A$1:$C$45,2,FALSE)," ")</f>
        <v>Středozápad</v>
      </c>
      <c r="D31" s="115" t="s">
        <v>1170</v>
      </c>
      <c r="E31" t="s">
        <v>22</v>
      </c>
      <c r="F31" t="s">
        <v>155</v>
      </c>
      <c r="G31">
        <f>ROUND(Tabulka578910111213[[#This Row],[Kapacita - počet polic]]*Tabulka578910111213[[#This Row],[Kapacita - rozměr polic]]*IFERROR(VLOOKUP(Tabulka578910111213[[#This Row],[Označení]],OCHy[#All],2,FALSE),0.6),0)</f>
        <v>204</v>
      </c>
      <c r="H31">
        <v>5</v>
      </c>
      <c r="I31">
        <v>5</v>
      </c>
      <c r="J31">
        <v>80</v>
      </c>
      <c r="L31" s="112">
        <v>0.7</v>
      </c>
    </row>
    <row r="32" spans="1:12" x14ac:dyDescent="0.35">
      <c r="A32" s="105">
        <v>37</v>
      </c>
      <c r="B32" s="105" t="s">
        <v>52</v>
      </c>
      <c r="C32" s="105" t="str">
        <f>IFERROR(VLOOKUP(B32,Pobočky!$A$1:$C$45,2,FALSE)," ")</f>
        <v>Středozápad</v>
      </c>
      <c r="D32" s="115" t="s">
        <v>1170</v>
      </c>
      <c r="E32" t="s">
        <v>22</v>
      </c>
      <c r="F32" t="s">
        <v>158</v>
      </c>
      <c r="G32">
        <f>ROUND(Tabulka578910111213[[#This Row],[Kapacita - počet polic]]*Tabulka578910111213[[#This Row],[Kapacita - rozměr polic]]*IFERROR(VLOOKUP(Tabulka578910111213[[#This Row],[Označení]],OCHy[#All],2,FALSE),0.6),0)</f>
        <v>150</v>
      </c>
      <c r="H32">
        <v>4</v>
      </c>
      <c r="I32">
        <v>4</v>
      </c>
      <c r="J32">
        <v>80</v>
      </c>
      <c r="L32" s="112">
        <v>0.7</v>
      </c>
    </row>
    <row r="33" spans="1:12" x14ac:dyDescent="0.35">
      <c r="A33" s="93">
        <v>37</v>
      </c>
      <c r="B33" s="93" t="s">
        <v>52</v>
      </c>
      <c r="C33" s="93" t="str">
        <f>IFERROR(VLOOKUP(B33,Pobočky!$A$1:$C$45,2,FALSE)," ")</f>
        <v>Středozápad</v>
      </c>
      <c r="D33" s="115" t="s">
        <v>1170</v>
      </c>
      <c r="E33" t="s">
        <v>22</v>
      </c>
      <c r="F33" t="s">
        <v>160</v>
      </c>
      <c r="G33">
        <f>ROUND(Tabulka578910111213[[#This Row],[Kapacita - počet polic]]*Tabulka578910111213[[#This Row],[Kapacita - rozměr polic]]*IFERROR(VLOOKUP(Tabulka578910111213[[#This Row],[Označení]],OCHy[#All],2,FALSE),0.6),0)</f>
        <v>142</v>
      </c>
      <c r="H33">
        <v>3</v>
      </c>
      <c r="I33">
        <v>3</v>
      </c>
      <c r="J33">
        <v>80</v>
      </c>
      <c r="L33" s="112">
        <v>0.7</v>
      </c>
    </row>
    <row r="34" spans="1:12" x14ac:dyDescent="0.35">
      <c r="A34" s="93">
        <v>37</v>
      </c>
      <c r="B34" s="93" t="s">
        <v>52</v>
      </c>
      <c r="C34" s="93" t="str">
        <f>IFERROR(VLOOKUP(B34,Pobočky!$A$1:$C$45,2,FALSE)," ")</f>
        <v>Středozápad</v>
      </c>
      <c r="D34" s="115" t="s">
        <v>1170</v>
      </c>
      <c r="E34" t="s">
        <v>22</v>
      </c>
      <c r="F34" t="s">
        <v>163</v>
      </c>
      <c r="G34">
        <f>ROUND(Tabulka578910111213[[#This Row],[Kapacita - počet polic]]*Tabulka578910111213[[#This Row],[Kapacita - rozměr polic]]*IFERROR(VLOOKUP(Tabulka578910111213[[#This Row],[Označení]],OCHy[#All],2,FALSE),0.6),0)</f>
        <v>42</v>
      </c>
      <c r="H34">
        <v>1</v>
      </c>
      <c r="I34">
        <v>1</v>
      </c>
      <c r="J34">
        <v>80</v>
      </c>
      <c r="L34" s="112">
        <v>0.7</v>
      </c>
    </row>
    <row r="35" spans="1:12" x14ac:dyDescent="0.35">
      <c r="A35" s="105">
        <v>37</v>
      </c>
      <c r="B35" s="105" t="s">
        <v>52</v>
      </c>
      <c r="C35" s="105" t="str">
        <f>IFERROR(VLOOKUP(B35,Pobočky!$A$1:$C$45,2,FALSE)," ")</f>
        <v>Středozápad</v>
      </c>
      <c r="D35" s="115" t="s">
        <v>1170</v>
      </c>
      <c r="E35" t="s">
        <v>22</v>
      </c>
      <c r="F35" t="s">
        <v>166</v>
      </c>
      <c r="G35">
        <f>ROUND(Tabulka578910111213[[#This Row],[Kapacita - počet polic]]*Tabulka578910111213[[#This Row],[Kapacita - rozměr polic]]*IFERROR(VLOOKUP(Tabulka578910111213[[#This Row],[Označení]],OCHy[#All],2,FALSE),0.6),0)</f>
        <v>132</v>
      </c>
      <c r="H35">
        <v>3</v>
      </c>
      <c r="I35">
        <v>3</v>
      </c>
      <c r="J35">
        <v>80</v>
      </c>
      <c r="L35" s="112">
        <v>0.7</v>
      </c>
    </row>
    <row r="36" spans="1:12" x14ac:dyDescent="0.35">
      <c r="A36" s="93">
        <v>37</v>
      </c>
      <c r="B36" s="93" t="s">
        <v>52</v>
      </c>
      <c r="C36" s="93" t="str">
        <f>IFERROR(VLOOKUP(B36,Pobočky!$A$1:$C$45,2,FALSE)," ")</f>
        <v>Středozápad</v>
      </c>
      <c r="D36" s="115" t="s">
        <v>1170</v>
      </c>
      <c r="E36" t="s">
        <v>22</v>
      </c>
      <c r="F36" t="s">
        <v>167</v>
      </c>
      <c r="G36">
        <f>ROUND(Tabulka578910111213[[#This Row],[Kapacita - počet polic]]*Tabulka578910111213[[#This Row],[Kapacita - rozměr polic]]*IFERROR(VLOOKUP(Tabulka578910111213[[#This Row],[Označení]],OCHy[#All],2,FALSE),0.6),0)</f>
        <v>80</v>
      </c>
      <c r="H36">
        <v>2</v>
      </c>
      <c r="I36">
        <v>2</v>
      </c>
      <c r="J36">
        <v>80</v>
      </c>
      <c r="L36" s="112">
        <v>0.7</v>
      </c>
    </row>
    <row r="37" spans="1:12" x14ac:dyDescent="0.35">
      <c r="A37" s="93">
        <v>37</v>
      </c>
      <c r="B37" s="93" t="s">
        <v>52</v>
      </c>
      <c r="C37" s="93" t="str">
        <f>IFERROR(VLOOKUP(B37,Pobočky!$A$1:$C$45,2,FALSE)," ")</f>
        <v>Středozápad</v>
      </c>
      <c r="D37" s="115" t="s">
        <v>1170</v>
      </c>
      <c r="E37" t="s">
        <v>22</v>
      </c>
      <c r="F37" t="s">
        <v>169</v>
      </c>
      <c r="G37">
        <f>ROUND(Tabulka578910111213[[#This Row],[Kapacita - počet polic]]*Tabulka578910111213[[#This Row],[Kapacita - rozměr polic]]*IFERROR(VLOOKUP(Tabulka578910111213[[#This Row],[Označení]],OCHy[#All],2,FALSE),0.6),0)</f>
        <v>147</v>
      </c>
      <c r="H37">
        <v>4</v>
      </c>
      <c r="I37">
        <v>4</v>
      </c>
      <c r="J37">
        <v>80</v>
      </c>
      <c r="L37" s="112">
        <v>0.7</v>
      </c>
    </row>
    <row r="38" spans="1:12" x14ac:dyDescent="0.35">
      <c r="A38" s="105">
        <v>37</v>
      </c>
      <c r="B38" s="105" t="s">
        <v>52</v>
      </c>
      <c r="C38" s="105" t="str">
        <f>IFERROR(VLOOKUP(B38,Pobočky!$A$1:$C$45,2,FALSE)," ")</f>
        <v>Středozápad</v>
      </c>
      <c r="D38" s="115" t="s">
        <v>1170</v>
      </c>
      <c r="E38" t="s">
        <v>22</v>
      </c>
      <c r="F38" t="s">
        <v>170</v>
      </c>
      <c r="G38">
        <f>ROUND(Tabulka578910111213[[#This Row],[Kapacita - počet polic]]*Tabulka578910111213[[#This Row],[Kapacita - rozměr polic]]*IFERROR(VLOOKUP(Tabulka578910111213[[#This Row],[Označení]],OCHy[#All],2,FALSE),0.6),0)</f>
        <v>47</v>
      </c>
      <c r="H38">
        <v>1</v>
      </c>
      <c r="I38">
        <v>1</v>
      </c>
      <c r="J38">
        <v>80</v>
      </c>
      <c r="L38" s="112">
        <v>0.7</v>
      </c>
    </row>
    <row r="39" spans="1:12" x14ac:dyDescent="0.35">
      <c r="A39" s="93">
        <v>37</v>
      </c>
      <c r="B39" s="93" t="s">
        <v>52</v>
      </c>
      <c r="C39" s="93" t="str">
        <f>IFERROR(VLOOKUP(B39,Pobočky!$A$1:$C$45,2,FALSE)," ")</f>
        <v>Středozápad</v>
      </c>
      <c r="D39" s="115" t="s">
        <v>1170</v>
      </c>
      <c r="E39" t="s">
        <v>22</v>
      </c>
      <c r="F39" t="s">
        <v>172</v>
      </c>
      <c r="G39">
        <f>ROUND(Tabulka578910111213[[#This Row],[Kapacita - počet polic]]*Tabulka578910111213[[#This Row],[Kapacita - rozměr polic]]*IFERROR(VLOOKUP(Tabulka578910111213[[#This Row],[Označení]],OCHy[#All],2,FALSE),0.6),0)</f>
        <v>37</v>
      </c>
      <c r="H39">
        <v>1</v>
      </c>
      <c r="I39">
        <v>1</v>
      </c>
      <c r="J39">
        <v>80</v>
      </c>
      <c r="L39" s="112">
        <v>0.7</v>
      </c>
    </row>
    <row r="40" spans="1:12" x14ac:dyDescent="0.35">
      <c r="A40" s="93">
        <v>37</v>
      </c>
      <c r="B40" s="93" t="s">
        <v>52</v>
      </c>
      <c r="C40" s="93" t="str">
        <f>IFERROR(VLOOKUP(B40,Pobočky!$A$1:$C$45,2,FALSE)," ")</f>
        <v>Středozápad</v>
      </c>
      <c r="D40" s="115" t="s">
        <v>1170</v>
      </c>
      <c r="E40" t="s">
        <v>22</v>
      </c>
      <c r="F40" t="s">
        <v>173</v>
      </c>
      <c r="G40">
        <f>ROUND(Tabulka578910111213[[#This Row],[Kapacita - počet polic]]*Tabulka578910111213[[#This Row],[Kapacita - rozměr polic]]*IFERROR(VLOOKUP(Tabulka578910111213[[#This Row],[Označení]],OCHy[#All],2,FALSE),0.6),0)</f>
        <v>168</v>
      </c>
      <c r="H40">
        <v>5</v>
      </c>
      <c r="I40">
        <v>6</v>
      </c>
      <c r="J40">
        <v>80</v>
      </c>
      <c r="L40" s="112">
        <v>0.7</v>
      </c>
    </row>
    <row r="41" spans="1:12" x14ac:dyDescent="0.35">
      <c r="A41" s="105">
        <v>37</v>
      </c>
      <c r="B41" s="105" t="s">
        <v>52</v>
      </c>
      <c r="C41" s="105" t="str">
        <f>IFERROR(VLOOKUP(B41,Pobočky!$A$1:$C$45,2,FALSE)," ")</f>
        <v>Středozápad</v>
      </c>
      <c r="D41" s="115" t="s">
        <v>1170</v>
      </c>
      <c r="E41" t="s">
        <v>22</v>
      </c>
      <c r="F41" t="s">
        <v>174</v>
      </c>
      <c r="G41">
        <f>ROUND(Tabulka578910111213[[#This Row],[Kapacita - počet polic]]*Tabulka578910111213[[#This Row],[Kapacita - rozměr polic]]*IFERROR(VLOOKUP(Tabulka578910111213[[#This Row],[Označení]],OCHy[#All],2,FALSE),0.6),0)</f>
        <v>109</v>
      </c>
      <c r="H41">
        <v>3.5</v>
      </c>
      <c r="I41">
        <v>3.5</v>
      </c>
      <c r="J41">
        <v>80</v>
      </c>
      <c r="L41" s="112">
        <v>0.7</v>
      </c>
    </row>
    <row r="42" spans="1:12" x14ac:dyDescent="0.35">
      <c r="A42" s="93">
        <v>37</v>
      </c>
      <c r="B42" s="93" t="s">
        <v>52</v>
      </c>
      <c r="C42" s="93" t="str">
        <f>IFERROR(VLOOKUP(B42,Pobočky!$A$1:$C$45,2,FALSE)," ")</f>
        <v>Středozápad</v>
      </c>
      <c r="D42" s="115" t="s">
        <v>1170</v>
      </c>
      <c r="E42" t="s">
        <v>22</v>
      </c>
      <c r="F42" t="s">
        <v>175</v>
      </c>
      <c r="G42">
        <f>ROUND(Tabulka578910111213[[#This Row],[Kapacita - počet polic]]*Tabulka578910111213[[#This Row],[Kapacita - rozměr polic]]*IFERROR(VLOOKUP(Tabulka578910111213[[#This Row],[Označení]],OCHy[#All],2,FALSE),0.6),0)</f>
        <v>90</v>
      </c>
      <c r="H42">
        <v>2</v>
      </c>
      <c r="I42">
        <v>2</v>
      </c>
      <c r="J42">
        <v>80</v>
      </c>
      <c r="L42" s="112">
        <v>0.7</v>
      </c>
    </row>
    <row r="43" spans="1:12" x14ac:dyDescent="0.35">
      <c r="A43" s="93">
        <v>37</v>
      </c>
      <c r="B43" s="93" t="s">
        <v>52</v>
      </c>
      <c r="C43" s="93" t="str">
        <f>IFERROR(VLOOKUP(B43,Pobočky!$A$1:$C$45,2,FALSE)," ")</f>
        <v>Středozápad</v>
      </c>
      <c r="D43" s="121" t="s">
        <v>1170</v>
      </c>
      <c r="E43" t="s">
        <v>22</v>
      </c>
      <c r="F43" t="s">
        <v>176</v>
      </c>
      <c r="G43">
        <f>ROUND(Tabulka578910111213[[#This Row],[Kapacita - počet polic]]*Tabulka578910111213[[#This Row],[Kapacita - rozměr polic]]*IFERROR(VLOOKUP(Tabulka578910111213[[#This Row],[Označení]],OCHy[#All],2,FALSE),0.6),0)</f>
        <v>161</v>
      </c>
      <c r="H43">
        <v>3</v>
      </c>
      <c r="I43">
        <v>3</v>
      </c>
      <c r="J43">
        <v>80</v>
      </c>
      <c r="L43" s="112">
        <v>0.7</v>
      </c>
    </row>
    <row r="44" spans="1:12" x14ac:dyDescent="0.35">
      <c r="A44" s="105">
        <v>37</v>
      </c>
      <c r="B44" s="105" t="s">
        <v>52</v>
      </c>
      <c r="C44" s="105" t="str">
        <f>IFERROR(VLOOKUP(B44,Pobočky!$A$1:$C$45,2,FALSE)," ")</f>
        <v>Středozápad</v>
      </c>
      <c r="D44" s="120" t="s">
        <v>1172</v>
      </c>
      <c r="G44">
        <f>ROUND(Tabulka578910111213[[#This Row],[Kapacita - počet polic]]*Tabulka578910111213[[#This Row],[Kapacita - rozměr polic]]*IFERROR(VLOOKUP(Tabulka578910111213[[#This Row],[Označení]],OCHy[#All],2,FALSE),0.6),0)</f>
        <v>0</v>
      </c>
      <c r="I44">
        <v>6</v>
      </c>
      <c r="J44">
        <v>90</v>
      </c>
      <c r="K44" t="s">
        <v>1173</v>
      </c>
      <c r="L44" s="112">
        <v>0.5</v>
      </c>
    </row>
    <row r="45" spans="1:12" x14ac:dyDescent="0.35">
      <c r="A45" s="93">
        <v>37</v>
      </c>
      <c r="B45" s="93" t="s">
        <v>52</v>
      </c>
      <c r="C45" s="93" t="str">
        <f>IFERROR(VLOOKUP(B45,Pobočky!$A$1:$C$45,2,FALSE)," ")</f>
        <v>Středozápad</v>
      </c>
      <c r="D45" s="120"/>
      <c r="G45">
        <f>ROUND(Tabulka578910111213[[#This Row],[Kapacita - počet polic]]*Tabulka578910111213[[#This Row],[Kapacita - rozměr polic]]*IFERROR(VLOOKUP(Tabulka578910111213[[#This Row],[Označení]],OCHy[#All],2,FALSE),0.6),0)</f>
        <v>0</v>
      </c>
      <c r="I45">
        <v>3</v>
      </c>
      <c r="J45">
        <v>65</v>
      </c>
      <c r="K45" t="s">
        <v>280</v>
      </c>
    </row>
    <row r="46" spans="1:12" x14ac:dyDescent="0.35">
      <c r="A46" s="93">
        <v>37</v>
      </c>
      <c r="B46" s="93" t="s">
        <v>52</v>
      </c>
      <c r="C46" s="93" t="str">
        <f>IFERROR(VLOOKUP(B46,Pobočky!$A$1:$C$45,2,FALSE)," ")</f>
        <v>Středozápad</v>
      </c>
      <c r="D46" s="120" t="s">
        <v>1166</v>
      </c>
      <c r="G46">
        <f>ROUND(Tabulka578910111213[[#This Row],[Kapacita - počet polic]]*Tabulka578910111213[[#This Row],[Kapacita - rozměr polic]]*IFERROR(VLOOKUP(Tabulka578910111213[[#This Row],[Označení]],OCHy[#All],2,FALSE),0.6),0)</f>
        <v>0</v>
      </c>
      <c r="I46">
        <v>1</v>
      </c>
      <c r="J46">
        <v>80</v>
      </c>
      <c r="K46" t="s">
        <v>569</v>
      </c>
    </row>
    <row r="47" spans="1:12" x14ac:dyDescent="0.35">
      <c r="A47" s="105">
        <v>37</v>
      </c>
      <c r="B47" s="105" t="s">
        <v>52</v>
      </c>
      <c r="C47" s="105" t="str">
        <f>IFERROR(VLOOKUP(B47,Pobočky!$A$1:$C$45,2,FALSE)," ")</f>
        <v>Středozápad</v>
      </c>
      <c r="D47" s="120" t="s">
        <v>1166</v>
      </c>
      <c r="G47">
        <f>ROUND(Tabulka578910111213[[#This Row],[Kapacita - počet polic]]*Tabulka578910111213[[#This Row],[Kapacita - rozměr polic]]*IFERROR(VLOOKUP(Tabulka578910111213[[#This Row],[Označení]],OCHy[#All],2,FALSE),0.6),0)</f>
        <v>0</v>
      </c>
      <c r="I47">
        <v>2</v>
      </c>
      <c r="J47">
        <v>80</v>
      </c>
      <c r="K47" t="s">
        <v>295</v>
      </c>
      <c r="L47" s="112">
        <v>0.4</v>
      </c>
    </row>
    <row r="48" spans="1:12" x14ac:dyDescent="0.35">
      <c r="A48" s="93">
        <v>37</v>
      </c>
      <c r="B48" s="93" t="s">
        <v>52</v>
      </c>
      <c r="C48" s="93" t="str">
        <f>IFERROR(VLOOKUP(B48,Pobočky!$A$1:$C$45,2,FALSE)," ")</f>
        <v>Středozápad</v>
      </c>
      <c r="D48" s="120" t="s">
        <v>1174</v>
      </c>
      <c r="G48">
        <f>ROUND(Tabulka578910111213[[#This Row],[Kapacita - počet polic]]*Tabulka578910111213[[#This Row],[Kapacita - rozměr polic]]*IFERROR(VLOOKUP(Tabulka578910111213[[#This Row],[Označení]],OCHy[#All],2,FALSE),0.6),0)</f>
        <v>0</v>
      </c>
      <c r="I48">
        <v>4</v>
      </c>
      <c r="J48">
        <v>15</v>
      </c>
      <c r="K48" t="s">
        <v>1175</v>
      </c>
      <c r="L48" s="112">
        <v>0.8</v>
      </c>
    </row>
    <row r="49" spans="1:12" x14ac:dyDescent="0.35">
      <c r="A49" s="93">
        <v>37</v>
      </c>
      <c r="B49" s="93" t="s">
        <v>52</v>
      </c>
      <c r="C49" s="93" t="str">
        <f>IFERROR(VLOOKUP(B49,Pobočky!$A$1:$C$45,2,FALSE)," ")</f>
        <v>Středozápad</v>
      </c>
      <c r="D49" s="120" t="s">
        <v>1169</v>
      </c>
      <c r="G49">
        <f>ROUND(Tabulka578910111213[[#This Row],[Kapacita - počet polic]]*Tabulka578910111213[[#This Row],[Kapacita - rozměr polic]]*IFERROR(VLOOKUP(Tabulka578910111213[[#This Row],[Označení]],OCHy[#All],2,FALSE),0.6),0)</f>
        <v>0</v>
      </c>
      <c r="I49">
        <v>2</v>
      </c>
      <c r="J49">
        <v>22</v>
      </c>
      <c r="K49" t="s">
        <v>320</v>
      </c>
      <c r="L49" s="112">
        <v>0.7</v>
      </c>
    </row>
    <row r="50" spans="1:12" x14ac:dyDescent="0.35">
      <c r="A50" s="105">
        <v>37</v>
      </c>
      <c r="B50" s="105" t="s">
        <v>52</v>
      </c>
      <c r="C50" s="105" t="str">
        <f>IFERROR(VLOOKUP(B50,Pobočky!$A$1:$C$45,2,FALSE)," ")</f>
        <v>Středozápad</v>
      </c>
      <c r="D50" s="120" t="s">
        <v>1169</v>
      </c>
      <c r="G50">
        <f>ROUND(Tabulka578910111213[[#This Row],[Kapacita - počet polic]]*Tabulka578910111213[[#This Row],[Kapacita - rozměr polic]]*IFERROR(VLOOKUP(Tabulka578910111213[[#This Row],[Označení]],OCHy[#All],2,FALSE),0.6),0)</f>
        <v>0</v>
      </c>
      <c r="I50">
        <v>6</v>
      </c>
      <c r="J50">
        <v>27</v>
      </c>
      <c r="K50" t="s">
        <v>320</v>
      </c>
      <c r="L50" s="112">
        <v>0.7</v>
      </c>
    </row>
    <row r="51" spans="1:12" x14ac:dyDescent="0.35">
      <c r="A51" s="93">
        <v>37</v>
      </c>
      <c r="B51" s="93" t="s">
        <v>52</v>
      </c>
      <c r="C51" s="93" t="str">
        <f>IFERROR(VLOOKUP(B51,Pobočky!$A$1:$C$45,2,FALSE)," ")</f>
        <v>Středozápad</v>
      </c>
      <c r="D51" s="120" t="s">
        <v>1169</v>
      </c>
      <c r="G51">
        <f>ROUND(Tabulka578910111213[[#This Row],[Kapacita - počet polic]]*Tabulka578910111213[[#This Row],[Kapacita - rozměr polic]]*IFERROR(VLOOKUP(Tabulka578910111213[[#This Row],[Označení]],OCHy[#All],2,FALSE),0.6),0)</f>
        <v>0</v>
      </c>
      <c r="I51">
        <v>1</v>
      </c>
      <c r="J51">
        <v>76</v>
      </c>
      <c r="K51" t="s">
        <v>1176</v>
      </c>
      <c r="L51" s="112">
        <v>0.3</v>
      </c>
    </row>
    <row r="52" spans="1:12" x14ac:dyDescent="0.35">
      <c r="A52" s="93">
        <v>37</v>
      </c>
      <c r="B52" s="93" t="s">
        <v>52</v>
      </c>
      <c r="C52" s="93" t="str">
        <f>IFERROR(VLOOKUP(B52,Pobočky!$A$1:$C$45,2,FALSE)," ")</f>
        <v>Středozápad</v>
      </c>
      <c r="D52" s="120" t="s">
        <v>1166</v>
      </c>
      <c r="G52">
        <f>ROUND(Tabulka578910111213[[#This Row],[Kapacita - počet polic]]*Tabulka578910111213[[#This Row],[Kapacita - rozměr polic]]*IFERROR(VLOOKUP(Tabulka578910111213[[#This Row],[Označení]],OCHy[#All],2,FALSE),0.6),0)</f>
        <v>0</v>
      </c>
      <c r="I52">
        <v>6</v>
      </c>
      <c r="J52">
        <v>35</v>
      </c>
      <c r="K52" t="s">
        <v>1177</v>
      </c>
      <c r="L52" s="112">
        <v>0.4</v>
      </c>
    </row>
    <row r="53" spans="1:12" x14ac:dyDescent="0.35">
      <c r="A53" s="105"/>
      <c r="B53" s="105"/>
      <c r="C53" s="105"/>
      <c r="G53">
        <f>ROUND(Tabulka578910111213[[#This Row],[Kapacita - počet polic]]*Tabulka578910111213[[#This Row],[Kapacita - rozměr polic]]*IFERROR(VLOOKUP(Tabulka578910111213[[#This Row],[Označení]],OCHy[#All],2,FALSE),0.6),0)</f>
        <v>0</v>
      </c>
      <c r="L53" s="112"/>
    </row>
    <row r="54" spans="1:12" x14ac:dyDescent="0.35">
      <c r="A54" s="93"/>
      <c r="B54" s="93"/>
      <c r="C54" s="93"/>
      <c r="G5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55" spans="1:12" x14ac:dyDescent="0.35">
      <c r="A55" s="93"/>
      <c r="B55" s="93"/>
      <c r="C55" s="93"/>
      <c r="G5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56" spans="1:12" x14ac:dyDescent="0.35">
      <c r="A56" s="105"/>
      <c r="B56" s="105"/>
      <c r="C56" s="105"/>
      <c r="G5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57" spans="1:12" x14ac:dyDescent="0.35">
      <c r="A57" s="93"/>
      <c r="B57" s="93"/>
      <c r="C57" s="93"/>
      <c r="G5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58" spans="1:12" x14ac:dyDescent="0.35">
      <c r="A58" s="93" t="str">
        <f>IFERROR(VLOOKUP(B58,Pobočky!$A$1:$C$45,3,FALSE)," ")</f>
        <v xml:space="preserve"> </v>
      </c>
      <c r="B58" s="93"/>
      <c r="C58" s="93" t="str">
        <f>IFERROR(VLOOKUP(B58,Pobočky!$A$1:$C$45,2,FALSE)," ")</f>
        <v xml:space="preserve"> </v>
      </c>
      <c r="G5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59" spans="1:12" x14ac:dyDescent="0.35">
      <c r="A59" s="93" t="str">
        <f>IFERROR(VLOOKUP(B59,Pobočky!$A$1:$C$45,3,FALSE)," ")</f>
        <v xml:space="preserve"> </v>
      </c>
      <c r="B59" s="93"/>
      <c r="C59" s="93" t="str">
        <f>IFERROR(VLOOKUP(B59,Pobočky!$A$1:$C$45,2,FALSE)," ")</f>
        <v xml:space="preserve"> </v>
      </c>
      <c r="G5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60" spans="1:12" x14ac:dyDescent="0.35">
      <c r="A60" s="93" t="str">
        <f>IFERROR(VLOOKUP(B60,Pobočky!$A$1:$C$45,3,FALSE)," ")</f>
        <v xml:space="preserve"> </v>
      </c>
      <c r="B60" s="93"/>
      <c r="C60" s="93" t="str">
        <f>IFERROR(VLOOKUP(B60,Pobočky!$A$1:$C$45,2,FALSE)," ")</f>
        <v xml:space="preserve"> </v>
      </c>
      <c r="G6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61" spans="1:12" x14ac:dyDescent="0.35">
      <c r="A61" s="93" t="str">
        <f>IFERROR(VLOOKUP(B61,Pobočky!$A$1:$C$45,3,FALSE)," ")</f>
        <v xml:space="preserve"> </v>
      </c>
      <c r="B61" s="93"/>
      <c r="C61" s="93" t="str">
        <f>IFERROR(VLOOKUP(B61,Pobočky!$A$1:$C$45,2,FALSE)," ")</f>
        <v xml:space="preserve"> </v>
      </c>
      <c r="G6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62" spans="1:12" x14ac:dyDescent="0.35">
      <c r="A62" s="93" t="str">
        <f>IFERROR(VLOOKUP(B62,Pobočky!$A$1:$C$45,3,FALSE)," ")</f>
        <v xml:space="preserve"> </v>
      </c>
      <c r="B62" s="93"/>
      <c r="C62" s="93" t="str">
        <f>IFERROR(VLOOKUP(B62,Pobočky!$A$1:$C$45,2,FALSE)," ")</f>
        <v xml:space="preserve"> </v>
      </c>
      <c r="G6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63" spans="1:12" x14ac:dyDescent="0.35">
      <c r="A63" s="93" t="str">
        <f>IFERROR(VLOOKUP(B63,Pobočky!$A$1:$C$45,3,FALSE)," ")</f>
        <v xml:space="preserve"> </v>
      </c>
      <c r="B63" s="93"/>
      <c r="C63" s="93" t="str">
        <f>IFERROR(VLOOKUP(B63,Pobočky!$A$1:$C$45,2,FALSE)," ")</f>
        <v xml:space="preserve"> </v>
      </c>
      <c r="G6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64" spans="1:12" x14ac:dyDescent="0.35">
      <c r="A64" s="93" t="str">
        <f>IFERROR(VLOOKUP(B64,Pobočky!$A$1:$C$45,3,FALSE)," ")</f>
        <v xml:space="preserve"> </v>
      </c>
      <c r="B64" s="93"/>
      <c r="C64" s="93" t="str">
        <f>IFERROR(VLOOKUP(B64,Pobočky!$A$1:$C$45,2,FALSE)," ")</f>
        <v xml:space="preserve"> </v>
      </c>
      <c r="G6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65" spans="1:7" x14ac:dyDescent="0.35">
      <c r="A65" s="93" t="str">
        <f>IFERROR(VLOOKUP(B65,Pobočky!$A$1:$C$45,3,FALSE)," ")</f>
        <v xml:space="preserve"> </v>
      </c>
      <c r="B65" s="93"/>
      <c r="C65" s="93" t="str">
        <f>IFERROR(VLOOKUP(B65,Pobočky!$A$1:$C$45,2,FALSE)," ")</f>
        <v xml:space="preserve"> </v>
      </c>
      <c r="G6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66" spans="1:7" x14ac:dyDescent="0.35">
      <c r="A66" s="93" t="str">
        <f>IFERROR(VLOOKUP(B66,Pobočky!$A$1:$C$45,3,FALSE)," ")</f>
        <v xml:space="preserve"> </v>
      </c>
      <c r="B66" s="93"/>
      <c r="C66" s="93" t="str">
        <f>IFERROR(VLOOKUP(B66,Pobočky!$A$1:$C$45,2,FALSE)," ")</f>
        <v xml:space="preserve"> </v>
      </c>
      <c r="G6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67" spans="1:7" x14ac:dyDescent="0.35">
      <c r="A67" s="93" t="str">
        <f>IFERROR(VLOOKUP(B67,Pobočky!$A$1:$C$45,3,FALSE)," ")</f>
        <v xml:space="preserve"> </v>
      </c>
      <c r="B67" s="93"/>
      <c r="C67" s="93" t="str">
        <f>IFERROR(VLOOKUP(B67,Pobočky!$A$1:$C$45,2,FALSE)," ")</f>
        <v xml:space="preserve"> </v>
      </c>
      <c r="G6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68" spans="1:7" x14ac:dyDescent="0.35">
      <c r="A68" s="93" t="str">
        <f>IFERROR(VLOOKUP(B68,Pobočky!$A$1:$C$45,3,FALSE)," ")</f>
        <v xml:space="preserve"> </v>
      </c>
      <c r="B68" s="93"/>
      <c r="C68" s="93" t="str">
        <f>IFERROR(VLOOKUP(B68,Pobočky!$A$1:$C$45,2,FALSE)," ")</f>
        <v xml:space="preserve"> </v>
      </c>
      <c r="G6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69" spans="1:7" x14ac:dyDescent="0.35">
      <c r="A69" s="93" t="str">
        <f>IFERROR(VLOOKUP(B69,Pobočky!$A$1:$C$45,3,FALSE)," ")</f>
        <v xml:space="preserve"> </v>
      </c>
      <c r="B69" s="93"/>
      <c r="C69" s="93" t="str">
        <f>IFERROR(VLOOKUP(B69,Pobočky!$A$1:$C$45,2,FALSE)," ")</f>
        <v xml:space="preserve"> </v>
      </c>
      <c r="G6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70" spans="1:7" x14ac:dyDescent="0.35">
      <c r="A70" s="93" t="str">
        <f>IFERROR(VLOOKUP(B70,Pobočky!$A$1:$C$45,3,FALSE)," ")</f>
        <v xml:space="preserve"> </v>
      </c>
      <c r="B70" s="93"/>
      <c r="C70" s="93" t="str">
        <f>IFERROR(VLOOKUP(B70,Pobočky!$A$1:$C$45,2,FALSE)," ")</f>
        <v xml:space="preserve"> </v>
      </c>
      <c r="G7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71" spans="1:7" x14ac:dyDescent="0.35">
      <c r="A71" s="93" t="str">
        <f>IFERROR(VLOOKUP(B71,Pobočky!$A$1:$C$45,3,FALSE)," ")</f>
        <v xml:space="preserve"> </v>
      </c>
      <c r="B71" s="93"/>
      <c r="C71" s="93" t="str">
        <f>IFERROR(VLOOKUP(B71,Pobočky!$A$1:$C$45,2,FALSE)," ")</f>
        <v xml:space="preserve"> </v>
      </c>
      <c r="G7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72" spans="1:7" x14ac:dyDescent="0.35">
      <c r="A72" s="93" t="str">
        <f>IFERROR(VLOOKUP(B72,Pobočky!$A$1:$C$45,3,FALSE)," ")</f>
        <v xml:space="preserve"> </v>
      </c>
      <c r="B72" s="93"/>
      <c r="C72" s="93" t="str">
        <f>IFERROR(VLOOKUP(B72,Pobočky!$A$1:$C$45,2,FALSE)," ")</f>
        <v xml:space="preserve"> </v>
      </c>
      <c r="G7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73" spans="1:7" x14ac:dyDescent="0.35">
      <c r="A73" s="93" t="str">
        <f>IFERROR(VLOOKUP(B73,Pobočky!$A$1:$C$45,3,FALSE)," ")</f>
        <v xml:space="preserve"> </v>
      </c>
      <c r="B73" s="93"/>
      <c r="C73" s="93" t="str">
        <f>IFERROR(VLOOKUP(B73,Pobočky!$A$1:$C$45,2,FALSE)," ")</f>
        <v xml:space="preserve"> </v>
      </c>
      <c r="G7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74" spans="1:7" x14ac:dyDescent="0.35">
      <c r="A74" s="93" t="str">
        <f>IFERROR(VLOOKUP(B74,Pobočky!$A$1:$C$45,3,FALSE)," ")</f>
        <v xml:space="preserve"> </v>
      </c>
      <c r="B74" s="93"/>
      <c r="C74" s="93" t="str">
        <f>IFERROR(VLOOKUP(B74,Pobočky!$A$1:$C$45,2,FALSE)," ")</f>
        <v xml:space="preserve"> </v>
      </c>
      <c r="G7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75" spans="1:7" x14ac:dyDescent="0.35">
      <c r="A75" s="93" t="str">
        <f>IFERROR(VLOOKUP(B75,Pobočky!$A$1:$C$45,3,FALSE)," ")</f>
        <v xml:space="preserve"> </v>
      </c>
      <c r="B75" s="93"/>
      <c r="C75" s="93" t="str">
        <f>IFERROR(VLOOKUP(B75,Pobočky!$A$1:$C$45,2,FALSE)," ")</f>
        <v xml:space="preserve"> </v>
      </c>
      <c r="G7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76" spans="1:7" x14ac:dyDescent="0.35">
      <c r="A76" s="93" t="str">
        <f>IFERROR(VLOOKUP(B76,Pobočky!$A$1:$C$45,3,FALSE)," ")</f>
        <v xml:space="preserve"> </v>
      </c>
      <c r="B76" s="93"/>
      <c r="C76" s="93" t="str">
        <f>IFERROR(VLOOKUP(B76,Pobočky!$A$1:$C$45,2,FALSE)," ")</f>
        <v xml:space="preserve"> </v>
      </c>
      <c r="G7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77" spans="1:7" x14ac:dyDescent="0.35">
      <c r="A77" s="93" t="str">
        <f>IFERROR(VLOOKUP(B77,Pobočky!$A$1:$C$45,3,FALSE)," ")</f>
        <v xml:space="preserve"> </v>
      </c>
      <c r="B77" s="93"/>
      <c r="C77" s="93" t="str">
        <f>IFERROR(VLOOKUP(B77,Pobočky!$A$1:$C$45,2,FALSE)," ")</f>
        <v xml:space="preserve"> </v>
      </c>
      <c r="G7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78" spans="1:7" x14ac:dyDescent="0.35">
      <c r="A78" s="93" t="str">
        <f>IFERROR(VLOOKUP(B78,Pobočky!$A$1:$C$45,3,FALSE)," ")</f>
        <v xml:space="preserve"> </v>
      </c>
      <c r="B78" s="93"/>
      <c r="C78" s="93" t="str">
        <f>IFERROR(VLOOKUP(B78,Pobočky!$A$1:$C$45,2,FALSE)," ")</f>
        <v xml:space="preserve"> </v>
      </c>
      <c r="G7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79" spans="1:7" x14ac:dyDescent="0.35">
      <c r="A79" s="93" t="str">
        <f>IFERROR(VLOOKUP(B79,Pobočky!$A$1:$C$45,3,FALSE)," ")</f>
        <v xml:space="preserve"> </v>
      </c>
      <c r="B79" s="93"/>
      <c r="C79" s="93" t="str">
        <f>IFERROR(VLOOKUP(B79,Pobočky!$A$1:$C$45,2,FALSE)," ")</f>
        <v xml:space="preserve"> </v>
      </c>
      <c r="G7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80" spans="1:7" x14ac:dyDescent="0.35">
      <c r="A80" s="93" t="str">
        <f>IFERROR(VLOOKUP(B80,Pobočky!$A$1:$C$45,3,FALSE)," ")</f>
        <v xml:space="preserve"> </v>
      </c>
      <c r="B80" s="93"/>
      <c r="C80" s="93" t="str">
        <f>IFERROR(VLOOKUP(B80,Pobočky!$A$1:$C$45,2,FALSE)," ")</f>
        <v xml:space="preserve"> </v>
      </c>
      <c r="G8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81" spans="1:7" x14ac:dyDescent="0.35">
      <c r="A81" s="93" t="str">
        <f>IFERROR(VLOOKUP(B81,Pobočky!$A$1:$C$45,3,FALSE)," ")</f>
        <v xml:space="preserve"> </v>
      </c>
      <c r="B81" s="93"/>
      <c r="C81" s="93" t="str">
        <f>IFERROR(VLOOKUP(B81,Pobočky!$A$1:$C$45,2,FALSE)," ")</f>
        <v xml:space="preserve"> </v>
      </c>
      <c r="G8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82" spans="1:7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  <c r="G8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83" spans="1:7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  <c r="G8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84" spans="1:7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G8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85" spans="1:7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86" spans="1:7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87" spans="1:7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88" spans="1:7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89" spans="1:7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90" spans="1:7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91" spans="1:7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92" spans="1:7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93" spans="1:7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94" spans="1:7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95" spans="1:7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96" spans="1:7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ROUND(Tabulka578910111213[[#This Row],[Kapacita - počet polic]]*Tabulka578910111213[[#This Row],[Kapacita - rozměr polic]]*IFERROR(VLOOKUP(Tabulka578910111213[[#This Row],[Označení]],OCHy[#All],2,FALSE),0.6),0)</f>
        <v>0</v>
      </c>
    </row>
    <row r="395" spans="1:7" x14ac:dyDescent="0.35">
      <c r="A395" s="105" t="str">
        <f>IFERROR(VLOOKUP(B395,Pobočky!$A$1:$C$45,3,FALSE)," ")</f>
        <v xml:space="preserve"> </v>
      </c>
      <c r="B395" s="105"/>
      <c r="C395" s="105" t="str">
        <f>IFERROR(VLOOKUP(B395,Pobočky!$A$1:$C$45,2,FALSE)," ")</f>
        <v xml:space="preserve"> </v>
      </c>
      <c r="G395">
        <f>ROUND(Tabulka578910111213[[#This Row],[Kapacita - počet polic]]*Tabulka578910111213[[#This Row],[Kapacita - rozměr polic]]*IFERROR(VLOOKUP(Tabulka578910111213[[#This Row],[Označení]],OCHy[#All],2,FALSE),0.6),0)</f>
        <v>0</v>
      </c>
    </row>
  </sheetData>
  <dataValidations count="2">
    <dataValidation type="list" allowBlank="1" showInputMessage="1" showErrorMessage="1" sqref="L2:L395">
      <formula1>"0 %,10 %,20 %,30 %,40 %,50 %,60 %,70 %,80 %,90 %,100 %"</formula1>
    </dataValidation>
    <dataValidation type="list" allowBlank="1" showInputMessage="1" showErrorMessage="1" sqref="E2:E395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B2:B395</xm:sqref>
        </x14:dataValidation>
        <x14:dataValidation type="list" allowBlank="1" showInputMessage="1" showErrorMessage="1">
          <x14:formula1>
            <xm:f>Označení!$F$2:$F$50</xm:f>
          </x14:formula1>
          <xm:sqref>F2:F395</xm:sqref>
        </x14:dataValidation>
      </x14:dataValidation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96"/>
  <sheetViews>
    <sheetView topLeftCell="E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21.453125" customWidth="1"/>
    <col min="6" max="6" width="60" bestFit="1" customWidth="1"/>
    <col min="7" max="7" width="16.26953125" bestFit="1" customWidth="1"/>
    <col min="8" max="8" width="21.0898437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v>35</v>
      </c>
      <c r="B2" s="93" t="s">
        <v>51</v>
      </c>
      <c r="C2" s="93" t="str">
        <f>IFERROR(VLOOKUP(B2,Pobočky!$A$1:$C$45,2,FALSE)," ")</f>
        <v>Středozápad</v>
      </c>
      <c r="D2" s="114" t="s">
        <v>1178</v>
      </c>
      <c r="E2" s="93" t="s">
        <v>20</v>
      </c>
      <c r="F2" t="s">
        <v>130</v>
      </c>
      <c r="G2" s="93">
        <f>ROUND(Tabulka5789101112[[#This Row],[Kapacita - počet polic]]*Tabulka5789101112[[#This Row],[Kapacita - rozměr polic]]*IFERROR(VLOOKUP(Tabulka5789101112[[#This Row],[Označení]],OCHy[#All],2,FALSE),0.6),0)</f>
        <v>3708</v>
      </c>
      <c r="H2" s="93">
        <v>77</v>
      </c>
      <c r="I2" s="93">
        <v>77</v>
      </c>
      <c r="J2" s="93">
        <v>86</v>
      </c>
      <c r="K2" s="93"/>
      <c r="L2" s="102">
        <v>0.7</v>
      </c>
    </row>
    <row r="3" spans="1:12" x14ac:dyDescent="0.35">
      <c r="A3" s="105">
        <v>35</v>
      </c>
      <c r="B3" s="105" t="s">
        <v>51</v>
      </c>
      <c r="C3" s="105" t="str">
        <f>IFERROR(VLOOKUP(B3,Pobočky!$A$1:$C$45,2,FALSE)," ")</f>
        <v>Středozápad</v>
      </c>
      <c r="D3" s="115" t="s">
        <v>1178</v>
      </c>
      <c r="E3" s="106" t="s">
        <v>20</v>
      </c>
      <c r="F3" s="106" t="s">
        <v>130</v>
      </c>
      <c r="G3" s="106">
        <f>ROUND(Tabulka5789101112[[#This Row],[Kapacita - počet polic]]*Tabulka5789101112[[#This Row],[Kapacita - rozměr polic]]*IFERROR(VLOOKUP(Tabulka5789101112[[#This Row],[Označení]],OCHy[#All],2,FALSE),0.6),0)</f>
        <v>165</v>
      </c>
      <c r="H3" s="106">
        <v>7</v>
      </c>
      <c r="I3" s="106">
        <v>7</v>
      </c>
      <c r="J3" s="106">
        <v>42</v>
      </c>
      <c r="K3" s="106"/>
      <c r="L3" s="102">
        <v>0.7</v>
      </c>
    </row>
    <row r="4" spans="1:12" x14ac:dyDescent="0.35">
      <c r="A4" s="93">
        <v>35</v>
      </c>
      <c r="B4" s="93" t="s">
        <v>51</v>
      </c>
      <c r="C4" s="93" t="str">
        <f>IFERROR(VLOOKUP(B4,Pobočky!$A$1:$C$45,2,FALSE)," ")</f>
        <v>Středozápad</v>
      </c>
      <c r="D4" s="115" t="s">
        <v>1178</v>
      </c>
      <c r="E4" t="s">
        <v>20</v>
      </c>
      <c r="F4" t="s">
        <v>130</v>
      </c>
      <c r="G4">
        <f>ROUND(Tabulka5789101112[[#This Row],[Kapacita - počet polic]]*Tabulka5789101112[[#This Row],[Kapacita - rozměr polic]]*IFERROR(VLOOKUP(Tabulka5789101112[[#This Row],[Označení]],OCHy[#All],2,FALSE),0.6),0)</f>
        <v>102</v>
      </c>
      <c r="H4">
        <v>7</v>
      </c>
      <c r="I4">
        <v>7</v>
      </c>
      <c r="J4">
        <v>26</v>
      </c>
      <c r="L4" s="102">
        <v>0.7</v>
      </c>
    </row>
    <row r="5" spans="1:12" x14ac:dyDescent="0.35">
      <c r="A5" s="93">
        <v>35</v>
      </c>
      <c r="B5" s="93" t="s">
        <v>51</v>
      </c>
      <c r="C5" s="93" t="str">
        <f>IFERROR(VLOOKUP(B5,Pobočky!$A$1:$C$45,2,FALSE)," ")</f>
        <v>Středozápad</v>
      </c>
      <c r="D5" s="115" t="s">
        <v>1178</v>
      </c>
      <c r="E5" t="s">
        <v>20</v>
      </c>
      <c r="F5" t="s">
        <v>130</v>
      </c>
      <c r="G5">
        <f>ROUND(Tabulka5789101112[[#This Row],[Kapacita - počet polic]]*Tabulka5789101112[[#This Row],[Kapacita - rozměr polic]]*IFERROR(VLOOKUP(Tabulka5789101112[[#This Row],[Označení]],OCHy[#All],2,FALSE),0.6),0)</f>
        <v>2979</v>
      </c>
      <c r="H5">
        <v>70</v>
      </c>
      <c r="I5">
        <v>70</v>
      </c>
      <c r="J5">
        <v>76</v>
      </c>
      <c r="L5" s="102">
        <v>0.7</v>
      </c>
    </row>
    <row r="6" spans="1:12" x14ac:dyDescent="0.35">
      <c r="A6" s="105">
        <v>35</v>
      </c>
      <c r="B6" s="105" t="s">
        <v>51</v>
      </c>
      <c r="C6" s="105" t="str">
        <f>IFERROR(VLOOKUP(B6,Pobočky!$A$1:$C$45,2,FALSE)," ")</f>
        <v>Středozápad</v>
      </c>
      <c r="D6" s="115" t="s">
        <v>1178</v>
      </c>
      <c r="E6" t="s">
        <v>20</v>
      </c>
      <c r="F6" t="s">
        <v>130</v>
      </c>
      <c r="G6">
        <f>ROUND(Tabulka5789101112[[#This Row],[Kapacita - počet polic]]*Tabulka5789101112[[#This Row],[Kapacita - rozměr polic]]*IFERROR(VLOOKUP(Tabulka5789101112[[#This Row],[Označení]],OCHy[#All],2,FALSE),0.6),0)</f>
        <v>1317</v>
      </c>
      <c r="H6">
        <v>42</v>
      </c>
      <c r="I6">
        <v>42</v>
      </c>
      <c r="J6">
        <v>56</v>
      </c>
      <c r="L6" s="102">
        <v>0.7</v>
      </c>
    </row>
    <row r="7" spans="1:12" x14ac:dyDescent="0.35">
      <c r="A7" s="93">
        <v>35</v>
      </c>
      <c r="B7" s="93" t="s">
        <v>51</v>
      </c>
      <c r="C7" s="93" t="str">
        <f>IFERROR(VLOOKUP(B7,Pobočky!$A$1:$C$45,2,FALSE)," ")</f>
        <v>Středozápad</v>
      </c>
      <c r="D7" s="115" t="s">
        <v>1178</v>
      </c>
      <c r="E7" t="s">
        <v>20</v>
      </c>
      <c r="F7" t="s">
        <v>130</v>
      </c>
      <c r="G7">
        <f>ROUND(Tabulka5789101112[[#This Row],[Kapacita - počet polic]]*Tabulka5789101112[[#This Row],[Kapacita - rozměr polic]]*IFERROR(VLOOKUP(Tabulka5789101112[[#This Row],[Označení]],OCHy[#All],2,FALSE),0.6),0)</f>
        <v>161</v>
      </c>
      <c r="H7">
        <v>7</v>
      </c>
      <c r="I7">
        <v>7</v>
      </c>
      <c r="J7">
        <v>41</v>
      </c>
      <c r="L7" s="102">
        <v>0.7</v>
      </c>
    </row>
    <row r="8" spans="1:12" x14ac:dyDescent="0.35">
      <c r="A8" s="93">
        <v>35</v>
      </c>
      <c r="B8" s="93" t="s">
        <v>51</v>
      </c>
      <c r="C8" s="93" t="str">
        <f>IFERROR(VLOOKUP(B8,Pobočky!$A$1:$C$45,2,FALSE)," ")</f>
        <v>Středozápad</v>
      </c>
      <c r="D8" s="115" t="s">
        <v>1178</v>
      </c>
      <c r="E8" t="s">
        <v>20</v>
      </c>
      <c r="F8" t="s">
        <v>130</v>
      </c>
      <c r="G8">
        <f>ROUND(Tabulka5789101112[[#This Row],[Kapacita - počet polic]]*Tabulka5789101112[[#This Row],[Kapacita - rozměr polic]]*IFERROR(VLOOKUP(Tabulka5789101112[[#This Row],[Označení]],OCHy[#All],2,FALSE),0.6),0)</f>
        <v>1348</v>
      </c>
      <c r="H8">
        <v>28</v>
      </c>
      <c r="I8">
        <v>28</v>
      </c>
      <c r="J8">
        <v>86</v>
      </c>
      <c r="K8" t="s">
        <v>1067</v>
      </c>
      <c r="L8" s="102">
        <v>0.7</v>
      </c>
    </row>
    <row r="9" spans="1:12" x14ac:dyDescent="0.35">
      <c r="A9" s="105">
        <v>35</v>
      </c>
      <c r="B9" s="105" t="s">
        <v>51</v>
      </c>
      <c r="C9" s="105" t="str">
        <f>IFERROR(VLOOKUP(B9,Pobočky!$A$1:$C$45,2,FALSE)," ")</f>
        <v>Středozápad</v>
      </c>
      <c r="D9" s="115" t="s">
        <v>1178</v>
      </c>
      <c r="E9" t="s">
        <v>20</v>
      </c>
      <c r="F9" t="s">
        <v>130</v>
      </c>
      <c r="G9">
        <f>ROUND(Tabulka5789101112[[#This Row],[Kapacita - počet polic]]*Tabulka5789101112[[#This Row],[Kapacita - rozměr polic]]*IFERROR(VLOOKUP(Tabulka5789101112[[#This Row],[Označení]],OCHy[#All],2,FALSE),0.6),0)</f>
        <v>220</v>
      </c>
      <c r="H9">
        <v>7</v>
      </c>
      <c r="I9">
        <v>7</v>
      </c>
      <c r="J9">
        <v>56</v>
      </c>
      <c r="K9" t="s">
        <v>1067</v>
      </c>
      <c r="L9" s="102">
        <v>0.7</v>
      </c>
    </row>
    <row r="10" spans="1:12" x14ac:dyDescent="0.35">
      <c r="A10" s="93">
        <v>35</v>
      </c>
      <c r="B10" s="93" t="s">
        <v>51</v>
      </c>
      <c r="C10" s="93" t="str">
        <f>IFERROR(VLOOKUP(B10,Pobočky!$A$1:$C$45,2,FALSE)," ")</f>
        <v>Středozápad</v>
      </c>
      <c r="D10" s="115" t="s">
        <v>1178</v>
      </c>
      <c r="E10" t="s">
        <v>20</v>
      </c>
      <c r="F10" t="s">
        <v>130</v>
      </c>
      <c r="G10">
        <f>ROUND(Tabulka5789101112[[#This Row],[Kapacita - počet polic]]*Tabulka5789101112[[#This Row],[Kapacita - rozměr polic]]*IFERROR(VLOOKUP(Tabulka5789101112[[#This Row],[Označení]],OCHy[#All],2,FALSE),0.6),0)</f>
        <v>674</v>
      </c>
      <c r="H10">
        <v>14</v>
      </c>
      <c r="I10">
        <v>14</v>
      </c>
      <c r="J10">
        <v>86</v>
      </c>
      <c r="K10" t="s">
        <v>1179</v>
      </c>
      <c r="L10" s="102">
        <v>0.7</v>
      </c>
    </row>
    <row r="11" spans="1:12" x14ac:dyDescent="0.35">
      <c r="A11" s="93">
        <v>35</v>
      </c>
      <c r="B11" s="93" t="s">
        <v>51</v>
      </c>
      <c r="C11" s="93" t="str">
        <f>IFERROR(VLOOKUP(B11,Pobočky!$A$1:$C$45,2,FALSE)," ")</f>
        <v>Středozápad</v>
      </c>
      <c r="D11" s="115" t="s">
        <v>1178</v>
      </c>
      <c r="E11" t="s">
        <v>20</v>
      </c>
      <c r="F11" t="s">
        <v>261</v>
      </c>
      <c r="G11">
        <f>ROUND(Tabulka5789101112[[#This Row],[Kapacita - počet polic]]*Tabulka5789101112[[#This Row],[Kapacita - rozměr polic]]*IFERROR(VLOOKUP(Tabulka5789101112[[#This Row],[Označení]],OCHy[#All],2,FALSE),0.6),0)</f>
        <v>361</v>
      </c>
      <c r="H11">
        <v>7</v>
      </c>
      <c r="I11">
        <v>7</v>
      </c>
      <c r="J11">
        <v>86</v>
      </c>
      <c r="K11" t="s">
        <v>266</v>
      </c>
      <c r="L11" s="112">
        <v>0.6</v>
      </c>
    </row>
    <row r="12" spans="1:12" x14ac:dyDescent="0.35">
      <c r="A12" s="105">
        <v>35</v>
      </c>
      <c r="B12" s="105" t="s">
        <v>51</v>
      </c>
      <c r="C12" s="105" t="str">
        <f>IFERROR(VLOOKUP(B12,Pobočky!$A$1:$C$45,2,FALSE)," ")</f>
        <v>Středozápad</v>
      </c>
      <c r="D12" s="115" t="s">
        <v>1178</v>
      </c>
      <c r="E12" t="s">
        <v>20</v>
      </c>
      <c r="F12" t="s">
        <v>97</v>
      </c>
      <c r="G12">
        <f>ROUND(Tabulka5789101112[[#This Row],[Kapacita - počet polic]]*Tabulka5789101112[[#This Row],[Kapacita - rozměr polic]]*IFERROR(VLOOKUP(Tabulka5789101112[[#This Row],[Označení]],OCHy[#All],2,FALSE),0.6),0)</f>
        <v>433</v>
      </c>
      <c r="H12">
        <v>14</v>
      </c>
      <c r="I12">
        <v>14</v>
      </c>
      <c r="J12">
        <v>86</v>
      </c>
      <c r="K12" t="s">
        <v>101</v>
      </c>
      <c r="L12" s="112">
        <v>0.7</v>
      </c>
    </row>
    <row r="13" spans="1:12" x14ac:dyDescent="0.35">
      <c r="A13" s="93">
        <v>35</v>
      </c>
      <c r="B13" s="93" t="s">
        <v>51</v>
      </c>
      <c r="C13" s="93" t="str">
        <f>IFERROR(VLOOKUP(B13,Pobočky!$A$1:$C$45,2,FALSE)," ")</f>
        <v>Středozápad</v>
      </c>
      <c r="D13" s="115" t="s">
        <v>1178</v>
      </c>
      <c r="G13">
        <f>ROUND(Tabulka5789101112[[#This Row],[Kapacita - počet polic]]*Tabulka5789101112[[#This Row],[Kapacita - rozměr polic]]*IFERROR(VLOOKUP(Tabulka5789101112[[#This Row],[Označení]],OCHy[#All],2,FALSE),0.6),0)</f>
        <v>0</v>
      </c>
      <c r="K13" t="s">
        <v>1069</v>
      </c>
      <c r="L13" s="112">
        <v>0.7</v>
      </c>
    </row>
    <row r="14" spans="1:12" x14ac:dyDescent="0.35">
      <c r="A14" s="105">
        <v>35</v>
      </c>
      <c r="B14" s="105" t="s">
        <v>51</v>
      </c>
      <c r="C14" s="105" t="str">
        <f>IFERROR(VLOOKUP(B14,Pobočky!$A$1:$C$45,2,FALSE)," ")</f>
        <v>Středozápad</v>
      </c>
      <c r="D14" s="115" t="s">
        <v>1180</v>
      </c>
      <c r="E14" t="s">
        <v>14</v>
      </c>
      <c r="F14" t="s">
        <v>130</v>
      </c>
      <c r="G14">
        <f>ROUND(Tabulka5789101112[[#This Row],[Kapacita - počet polic]]*Tabulka5789101112[[#This Row],[Kapacita - rozměr polic]]*IFERROR(VLOOKUP(Tabulka5789101112[[#This Row],[Označení]],OCHy[#All],2,FALSE),0.6),0)</f>
        <v>252</v>
      </c>
      <c r="H14">
        <v>6</v>
      </c>
      <c r="I14">
        <v>6</v>
      </c>
      <c r="J14">
        <v>75</v>
      </c>
      <c r="K14" t="s">
        <v>1072</v>
      </c>
      <c r="L14" s="112">
        <v>0.6</v>
      </c>
    </row>
    <row r="15" spans="1:12" x14ac:dyDescent="0.35">
      <c r="A15" s="93">
        <v>35</v>
      </c>
      <c r="B15" s="93" t="s">
        <v>51</v>
      </c>
      <c r="C15" s="93" t="str">
        <f>IFERROR(VLOOKUP(B15,Pobočky!$A$1:$C$45,2,FALSE)," ")</f>
        <v>Středozápad</v>
      </c>
      <c r="D15" s="115" t="s">
        <v>1180</v>
      </c>
      <c r="E15" t="s">
        <v>20</v>
      </c>
      <c r="F15" t="s">
        <v>130</v>
      </c>
      <c r="G15">
        <f>ROUND(Tabulka5789101112[[#This Row],[Kapacita - počet polic]]*Tabulka5789101112[[#This Row],[Kapacita - rozměr polic]]*IFERROR(VLOOKUP(Tabulka5789101112[[#This Row],[Označení]],OCHy[#All],2,FALSE),0.6),0)</f>
        <v>252</v>
      </c>
      <c r="H15">
        <v>6</v>
      </c>
      <c r="I15">
        <v>6</v>
      </c>
      <c r="J15">
        <v>75</v>
      </c>
      <c r="K15" t="s">
        <v>1072</v>
      </c>
      <c r="L15" s="112">
        <v>0.6</v>
      </c>
    </row>
    <row r="16" spans="1:12" x14ac:dyDescent="0.35">
      <c r="A16" s="93">
        <v>35</v>
      </c>
      <c r="B16" s="93" t="s">
        <v>51</v>
      </c>
      <c r="C16" s="93" t="str">
        <f>IFERROR(VLOOKUP(B16,Pobočky!$A$1:$C$45,2,FALSE)," ")</f>
        <v>Středozápad</v>
      </c>
      <c r="D16" s="115" t="s">
        <v>1180</v>
      </c>
      <c r="E16" t="s">
        <v>14</v>
      </c>
      <c r="F16" t="s">
        <v>130</v>
      </c>
      <c r="G16">
        <f>ROUND(Tabulka5789101112[[#This Row],[Kapacita - počet polic]]*Tabulka5789101112[[#This Row],[Kapacita - rozměr polic]]*IFERROR(VLOOKUP(Tabulka5789101112[[#This Row],[Označení]],OCHy[#All],2,FALSE),0.6),0)</f>
        <v>1589</v>
      </c>
      <c r="H16">
        <v>33</v>
      </c>
      <c r="I16">
        <v>33</v>
      </c>
      <c r="J16">
        <v>86</v>
      </c>
      <c r="K16" t="s">
        <v>34</v>
      </c>
      <c r="L16" s="112">
        <v>0.6</v>
      </c>
    </row>
    <row r="17" spans="1:12" x14ac:dyDescent="0.35">
      <c r="A17" s="105">
        <v>35</v>
      </c>
      <c r="B17" s="105" t="s">
        <v>51</v>
      </c>
      <c r="C17" s="105" t="str">
        <f>IFERROR(VLOOKUP(B17,Pobočky!$A$1:$C$45,2,FALSE)," ")</f>
        <v>Středozápad</v>
      </c>
      <c r="D17" s="115" t="s">
        <v>1180</v>
      </c>
      <c r="E17" t="s">
        <v>14</v>
      </c>
      <c r="F17" t="s">
        <v>130</v>
      </c>
      <c r="G17">
        <f>ROUND(Tabulka5789101112[[#This Row],[Kapacita - počet polic]]*Tabulka5789101112[[#This Row],[Kapacita - rozměr polic]]*IFERROR(VLOOKUP(Tabulka5789101112[[#This Row],[Označení]],OCHy[#All],2,FALSE),0.6),0)</f>
        <v>188</v>
      </c>
      <c r="H17">
        <v>6</v>
      </c>
      <c r="I17">
        <v>6</v>
      </c>
      <c r="J17">
        <v>56</v>
      </c>
      <c r="K17" t="s">
        <v>34</v>
      </c>
      <c r="L17" s="112">
        <v>0.6</v>
      </c>
    </row>
    <row r="18" spans="1:12" x14ac:dyDescent="0.35">
      <c r="A18" s="93">
        <v>35</v>
      </c>
      <c r="B18" s="93" t="s">
        <v>51</v>
      </c>
      <c r="C18" s="93" t="str">
        <f>IFERROR(VLOOKUP(B18,Pobočky!$A$1:$C$45,2,FALSE)," ")</f>
        <v>Středozápad</v>
      </c>
      <c r="D18" s="115" t="s">
        <v>1180</v>
      </c>
      <c r="E18" t="s">
        <v>14</v>
      </c>
      <c r="F18" t="s">
        <v>130</v>
      </c>
      <c r="G18">
        <f>ROUND(Tabulka5789101112[[#This Row],[Kapacita - počet polic]]*Tabulka5789101112[[#This Row],[Kapacita - rozměr polic]]*IFERROR(VLOOKUP(Tabulka5789101112[[#This Row],[Označení]],OCHy[#All],2,FALSE),0.6),0)</f>
        <v>193</v>
      </c>
      <c r="H18">
        <v>4</v>
      </c>
      <c r="I18">
        <v>4</v>
      </c>
      <c r="J18">
        <v>86</v>
      </c>
      <c r="K18" t="s">
        <v>182</v>
      </c>
      <c r="L18" s="112">
        <v>0.6</v>
      </c>
    </row>
    <row r="19" spans="1:12" x14ac:dyDescent="0.35">
      <c r="A19" s="93">
        <v>35</v>
      </c>
      <c r="B19" s="93" t="s">
        <v>51</v>
      </c>
      <c r="C19" s="93" t="str">
        <f>IFERROR(VLOOKUP(B19,Pobočky!$A$1:$C$45,2,FALSE)," ")</f>
        <v>Středozápad</v>
      </c>
      <c r="D19" s="115" t="s">
        <v>1180</v>
      </c>
      <c r="E19" t="s">
        <v>14</v>
      </c>
      <c r="F19" t="s">
        <v>130</v>
      </c>
      <c r="G19">
        <f>ROUND(Tabulka5789101112[[#This Row],[Kapacita - počet polic]]*Tabulka5789101112[[#This Row],[Kapacita - rozměr polic]]*IFERROR(VLOOKUP(Tabulka5789101112[[#This Row],[Označení]],OCHy[#All],2,FALSE),0.6),0)</f>
        <v>108</v>
      </c>
      <c r="H19">
        <v>4</v>
      </c>
      <c r="I19">
        <v>4</v>
      </c>
      <c r="J19">
        <v>48</v>
      </c>
      <c r="K19" t="s">
        <v>182</v>
      </c>
      <c r="L19" s="112">
        <v>0.6</v>
      </c>
    </row>
    <row r="20" spans="1:12" x14ac:dyDescent="0.35">
      <c r="A20" s="105">
        <v>35</v>
      </c>
      <c r="B20" s="105" t="s">
        <v>51</v>
      </c>
      <c r="C20" s="105" t="str">
        <f>IFERROR(VLOOKUP(B20,Pobočky!$A$1:$C$45,2,FALSE)," ")</f>
        <v>Středozápad</v>
      </c>
      <c r="D20" s="115" t="s">
        <v>1180</v>
      </c>
      <c r="E20" t="s">
        <v>14</v>
      </c>
      <c r="F20" t="s">
        <v>130</v>
      </c>
      <c r="G20">
        <f>ROUND(Tabulka5789101112[[#This Row],[Kapacita - počet polic]]*Tabulka5789101112[[#This Row],[Kapacita - rozměr polic]]*IFERROR(VLOOKUP(Tabulka5789101112[[#This Row],[Označení]],OCHy[#All],2,FALSE),0.6),0)</f>
        <v>722</v>
      </c>
      <c r="H20">
        <v>15</v>
      </c>
      <c r="I20">
        <v>15</v>
      </c>
      <c r="J20">
        <v>86</v>
      </c>
      <c r="K20" t="s">
        <v>184</v>
      </c>
      <c r="L20" s="112">
        <v>0.6</v>
      </c>
    </row>
    <row r="21" spans="1:12" x14ac:dyDescent="0.35">
      <c r="A21" s="93">
        <v>35</v>
      </c>
      <c r="B21" s="93" t="s">
        <v>51</v>
      </c>
      <c r="C21" s="93" t="str">
        <f>IFERROR(VLOOKUP(B21,Pobočky!$A$1:$C$45,2,FALSE)," ")</f>
        <v>Středozápad</v>
      </c>
      <c r="D21" s="115" t="s">
        <v>1180</v>
      </c>
      <c r="E21" t="s">
        <v>14</v>
      </c>
      <c r="F21" t="s">
        <v>130</v>
      </c>
      <c r="G21">
        <f>ROUND(Tabulka5789101112[[#This Row],[Kapacita - počet polic]]*Tabulka5789101112[[#This Row],[Kapacita - rozměr polic]]*IFERROR(VLOOKUP(Tabulka5789101112[[#This Row],[Označení]],OCHy[#All],2,FALSE),0.6),0)</f>
        <v>227</v>
      </c>
      <c r="H21">
        <v>5</v>
      </c>
      <c r="I21">
        <v>5</v>
      </c>
      <c r="J21">
        <v>81</v>
      </c>
      <c r="K21" t="s">
        <v>184</v>
      </c>
      <c r="L21" s="112">
        <v>0.6</v>
      </c>
    </row>
    <row r="22" spans="1:12" x14ac:dyDescent="0.35">
      <c r="A22" s="93">
        <v>35</v>
      </c>
      <c r="B22" s="93" t="s">
        <v>51</v>
      </c>
      <c r="C22" s="93" t="str">
        <f>IFERROR(VLOOKUP(B22,Pobočky!$A$1:$C$45,2,FALSE)," ")</f>
        <v>Středozápad</v>
      </c>
      <c r="D22" s="115" t="s">
        <v>1180</v>
      </c>
      <c r="E22" t="s">
        <v>14</v>
      </c>
      <c r="F22" t="s">
        <v>130</v>
      </c>
      <c r="G22">
        <f>ROUND(Tabulka5789101112[[#This Row],[Kapacita - počet polic]]*Tabulka5789101112[[#This Row],[Kapacita - rozměr polic]]*IFERROR(VLOOKUP(Tabulka5789101112[[#This Row],[Označení]],OCHy[#All],2,FALSE),0.6),0)</f>
        <v>482</v>
      </c>
      <c r="H22">
        <v>10</v>
      </c>
      <c r="I22">
        <v>10</v>
      </c>
      <c r="J22">
        <v>86</v>
      </c>
      <c r="K22" t="s">
        <v>1181</v>
      </c>
      <c r="L22" s="112">
        <v>0.6</v>
      </c>
    </row>
    <row r="23" spans="1:12" x14ac:dyDescent="0.35">
      <c r="A23" s="105">
        <v>35</v>
      </c>
      <c r="B23" s="105" t="s">
        <v>51</v>
      </c>
      <c r="C23" s="105" t="str">
        <f>IFERROR(VLOOKUP(B23,Pobočky!$A$1:$C$45,2,FALSE)," ")</f>
        <v>Středozápad</v>
      </c>
      <c r="D23" s="115" t="s">
        <v>1180</v>
      </c>
      <c r="E23" t="s">
        <v>14</v>
      </c>
      <c r="F23" t="s">
        <v>130</v>
      </c>
      <c r="G23">
        <f>ROUND(Tabulka5789101112[[#This Row],[Kapacita - počet polic]]*Tabulka5789101112[[#This Row],[Kapacita - rozměr polic]]*IFERROR(VLOOKUP(Tabulka5789101112[[#This Row],[Označení]],OCHy[#All],2,FALSE),0.6),0)</f>
        <v>241</v>
      </c>
      <c r="H23">
        <v>5</v>
      </c>
      <c r="I23">
        <v>5</v>
      </c>
      <c r="J23">
        <v>86</v>
      </c>
      <c r="K23" t="s">
        <v>1182</v>
      </c>
      <c r="L23" s="112">
        <v>0.6</v>
      </c>
    </row>
    <row r="24" spans="1:12" x14ac:dyDescent="0.35">
      <c r="A24" s="93">
        <v>35</v>
      </c>
      <c r="B24" s="93" t="s">
        <v>51</v>
      </c>
      <c r="C24" s="93" t="str">
        <f>IFERROR(VLOOKUP(B24,Pobočky!$A$1:$C$45,2,FALSE)," ")</f>
        <v>Středozápad</v>
      </c>
      <c r="D24" s="116" t="s">
        <v>1180</v>
      </c>
      <c r="E24" t="s">
        <v>14</v>
      </c>
      <c r="F24" t="s">
        <v>130</v>
      </c>
      <c r="G24">
        <f>ROUND(Tabulka5789101112[[#This Row],[Kapacita - počet polic]]*Tabulka5789101112[[#This Row],[Kapacita - rozměr polic]]*IFERROR(VLOOKUP(Tabulka5789101112[[#This Row],[Označení]],OCHy[#All],2,FALSE),0.6),0)</f>
        <v>0</v>
      </c>
      <c r="I24">
        <v>26</v>
      </c>
      <c r="J24">
        <v>11</v>
      </c>
      <c r="K24" t="s">
        <v>1183</v>
      </c>
      <c r="L24" s="112">
        <v>0.5</v>
      </c>
    </row>
    <row r="25" spans="1:12" x14ac:dyDescent="0.35">
      <c r="A25" s="93">
        <v>35</v>
      </c>
      <c r="B25" s="93" t="s">
        <v>51</v>
      </c>
      <c r="C25" s="93" t="str">
        <f>IFERROR(VLOOKUP(B25,Pobočky!$A$1:$C$45,2,FALSE)," ")</f>
        <v>Středozápad</v>
      </c>
      <c r="D25" s="116" t="s">
        <v>1180</v>
      </c>
      <c r="E25" t="s">
        <v>14</v>
      </c>
      <c r="F25" t="s">
        <v>130</v>
      </c>
      <c r="G25">
        <f>ROUND(Tabulka5789101112[[#This Row],[Kapacita - počet polic]]*Tabulka5789101112[[#This Row],[Kapacita - rozměr polic]]*IFERROR(VLOOKUP(Tabulka5789101112[[#This Row],[Označení]],OCHy[#All],2,FALSE),0.6),0)</f>
        <v>0</v>
      </c>
      <c r="I25">
        <v>2</v>
      </c>
      <c r="J25">
        <v>89</v>
      </c>
      <c r="K25" t="s">
        <v>1069</v>
      </c>
      <c r="L25" s="112">
        <v>0.7</v>
      </c>
    </row>
    <row r="26" spans="1:12" x14ac:dyDescent="0.35">
      <c r="A26" s="105">
        <v>35</v>
      </c>
      <c r="B26" s="105" t="s">
        <v>51</v>
      </c>
      <c r="C26" s="105" t="str">
        <f>IFERROR(VLOOKUP(B26,Pobočky!$A$1:$C$45,2,FALSE)," ")</f>
        <v>Středozápad</v>
      </c>
      <c r="D26" s="116" t="s">
        <v>1180</v>
      </c>
      <c r="E26" t="s">
        <v>14</v>
      </c>
      <c r="F26" t="s">
        <v>261</v>
      </c>
      <c r="G26">
        <f>ROUND(Tabulka5789101112[[#This Row],[Kapacita - počet polic]]*Tabulka5789101112[[#This Row],[Kapacita - rozměr polic]]*IFERROR(VLOOKUP(Tabulka5789101112[[#This Row],[Označení]],OCHy[#All],2,FALSE),0.6),0)</f>
        <v>206</v>
      </c>
      <c r="H26">
        <v>4</v>
      </c>
      <c r="I26">
        <v>4</v>
      </c>
      <c r="J26">
        <v>86</v>
      </c>
      <c r="K26" t="s">
        <v>594</v>
      </c>
      <c r="L26" s="112">
        <v>0.7</v>
      </c>
    </row>
    <row r="27" spans="1:12" x14ac:dyDescent="0.35">
      <c r="A27" s="93">
        <v>35</v>
      </c>
      <c r="B27" s="93" t="s">
        <v>51</v>
      </c>
      <c r="C27" s="93" t="str">
        <f>IFERROR(VLOOKUP(B27,Pobočky!$A$1:$C$45,2,FALSE)," ")</f>
        <v>Středozápad</v>
      </c>
      <c r="D27" s="115" t="s">
        <v>1180</v>
      </c>
      <c r="E27" t="s">
        <v>14</v>
      </c>
      <c r="F27" t="s">
        <v>97</v>
      </c>
      <c r="G27">
        <f>ROUND(Tabulka5789101112[[#This Row],[Kapacita - počet polic]]*Tabulka5789101112[[#This Row],[Kapacita - rozměr polic]]*IFERROR(VLOOKUP(Tabulka5789101112[[#This Row],[Označení]],OCHy[#All],2,FALSE),0.6),0)</f>
        <v>93</v>
      </c>
      <c r="H27">
        <v>3</v>
      </c>
      <c r="I27">
        <v>3</v>
      </c>
      <c r="J27">
        <v>86</v>
      </c>
      <c r="K27" t="s">
        <v>265</v>
      </c>
      <c r="L27" s="112">
        <v>0.7</v>
      </c>
    </row>
    <row r="28" spans="1:12" x14ac:dyDescent="0.35">
      <c r="A28" s="93">
        <v>35</v>
      </c>
      <c r="B28" s="93" t="s">
        <v>51</v>
      </c>
      <c r="C28" s="93" t="str">
        <f>IFERROR(VLOOKUP(B28,Pobočky!$A$1:$C$45,2,FALSE)," ")</f>
        <v>Středozápad</v>
      </c>
      <c r="D28" s="115" t="s">
        <v>1180</v>
      </c>
      <c r="E28" t="s">
        <v>28</v>
      </c>
      <c r="F28" t="s">
        <v>140</v>
      </c>
      <c r="G28">
        <f>ROUND(Tabulka5789101112[[#This Row],[Kapacita - počet polic]]*Tabulka5789101112[[#This Row],[Kapacita - rozměr polic]]*IFERROR(VLOOKUP(Tabulka5789101112[[#This Row],[Označení]],OCHy[#All],2,FALSE),0.6),0)</f>
        <v>53</v>
      </c>
      <c r="H28">
        <v>1</v>
      </c>
      <c r="I28">
        <v>1</v>
      </c>
      <c r="J28">
        <v>86</v>
      </c>
      <c r="L28" s="112">
        <v>0.6</v>
      </c>
    </row>
    <row r="29" spans="1:12" x14ac:dyDescent="0.35">
      <c r="A29" s="105">
        <v>35</v>
      </c>
      <c r="B29" s="105" t="s">
        <v>51</v>
      </c>
      <c r="C29" s="105" t="str">
        <f>IFERROR(VLOOKUP(B29,Pobočky!$A$1:$C$45,2,FALSE)," ")</f>
        <v>Středozápad</v>
      </c>
      <c r="D29" s="115" t="s">
        <v>1180</v>
      </c>
      <c r="E29" t="s">
        <v>28</v>
      </c>
      <c r="F29" t="s">
        <v>143</v>
      </c>
      <c r="G29">
        <f>ROUND(Tabulka5789101112[[#This Row],[Kapacita - počet polic]]*Tabulka5789101112[[#This Row],[Kapacita - rozměr polic]]*IFERROR(VLOOKUP(Tabulka5789101112[[#This Row],[Označení]],OCHy[#All],2,FALSE),0.6),0)</f>
        <v>98</v>
      </c>
      <c r="H29">
        <v>3</v>
      </c>
      <c r="I29">
        <v>3</v>
      </c>
      <c r="J29">
        <v>86</v>
      </c>
      <c r="L29" s="112">
        <v>0.6</v>
      </c>
    </row>
    <row r="30" spans="1:12" x14ac:dyDescent="0.35">
      <c r="A30" s="93">
        <v>35</v>
      </c>
      <c r="B30" s="93" t="s">
        <v>51</v>
      </c>
      <c r="C30" s="93" t="str">
        <f>IFERROR(VLOOKUP(B30,Pobočky!$A$1:$C$45,2,FALSE)," ")</f>
        <v>Středozápad</v>
      </c>
      <c r="D30" s="115" t="s">
        <v>1180</v>
      </c>
      <c r="E30" t="s">
        <v>28</v>
      </c>
      <c r="F30" t="s">
        <v>146</v>
      </c>
      <c r="G30">
        <f>ROUND(Tabulka5789101112[[#This Row],[Kapacita - počet polic]]*Tabulka5789101112[[#This Row],[Kapacita - rozměr polic]]*IFERROR(VLOOKUP(Tabulka5789101112[[#This Row],[Označení]],OCHy[#All],2,FALSE),0.6),0)</f>
        <v>31</v>
      </c>
      <c r="H30">
        <v>1</v>
      </c>
      <c r="I30">
        <v>1</v>
      </c>
      <c r="J30">
        <v>56</v>
      </c>
      <c r="L30" s="112">
        <v>0.6</v>
      </c>
    </row>
    <row r="31" spans="1:12" x14ac:dyDescent="0.35">
      <c r="A31" s="93">
        <v>35</v>
      </c>
      <c r="B31" s="93" t="s">
        <v>51</v>
      </c>
      <c r="C31" s="93" t="str">
        <f>IFERROR(VLOOKUP(B31,Pobočky!$A$1:$C$45,2,FALSE)," ")</f>
        <v>Středozápad</v>
      </c>
      <c r="D31" s="115" t="s">
        <v>1180</v>
      </c>
      <c r="E31" t="s">
        <v>28</v>
      </c>
      <c r="F31" t="s">
        <v>155</v>
      </c>
      <c r="G31">
        <f>ROUND(Tabulka5789101112[[#This Row],[Kapacita - počet polic]]*Tabulka5789101112[[#This Row],[Kapacita - rozměr polic]]*IFERROR(VLOOKUP(Tabulka5789101112[[#This Row],[Označení]],OCHy[#All],2,FALSE),0.6),0)</f>
        <v>114</v>
      </c>
      <c r="H31">
        <v>4</v>
      </c>
      <c r="I31">
        <v>4</v>
      </c>
      <c r="J31">
        <v>56</v>
      </c>
      <c r="L31" s="112">
        <v>0.6</v>
      </c>
    </row>
    <row r="32" spans="1:12" x14ac:dyDescent="0.35">
      <c r="A32" s="105">
        <v>35</v>
      </c>
      <c r="B32" s="105" t="s">
        <v>51</v>
      </c>
      <c r="C32" s="105" t="str">
        <f>IFERROR(VLOOKUP(B32,Pobočky!$A$1:$C$45,2,FALSE)," ")</f>
        <v>Středozápad</v>
      </c>
      <c r="D32" s="115" t="s">
        <v>1180</v>
      </c>
      <c r="E32" t="s">
        <v>28</v>
      </c>
      <c r="F32" t="s">
        <v>155</v>
      </c>
      <c r="G32">
        <f>ROUND(Tabulka5789101112[[#This Row],[Kapacita - počet polic]]*Tabulka5789101112[[#This Row],[Kapacita - rozměr polic]]*IFERROR(VLOOKUP(Tabulka5789101112[[#This Row],[Označení]],OCHy[#All],2,FALSE),0.6),0)</f>
        <v>88</v>
      </c>
      <c r="H32">
        <v>2</v>
      </c>
      <c r="I32">
        <v>2</v>
      </c>
      <c r="J32">
        <v>86</v>
      </c>
      <c r="L32" s="112">
        <v>0.6</v>
      </c>
    </row>
    <row r="33" spans="1:12" x14ac:dyDescent="0.35">
      <c r="A33" s="93">
        <v>35</v>
      </c>
      <c r="B33" s="93" t="s">
        <v>51</v>
      </c>
      <c r="C33" s="93" t="str">
        <f>IFERROR(VLOOKUP(B33,Pobočky!$A$1:$C$45,2,FALSE)," ")</f>
        <v>Středozápad</v>
      </c>
      <c r="D33" s="115" t="s">
        <v>1180</v>
      </c>
      <c r="E33" t="s">
        <v>28</v>
      </c>
      <c r="F33" t="s">
        <v>158</v>
      </c>
      <c r="G33">
        <f>ROUND(Tabulka5789101112[[#This Row],[Kapacita - počet polic]]*Tabulka5789101112[[#This Row],[Kapacita - rozměr polic]]*IFERROR(VLOOKUP(Tabulka5789101112[[#This Row],[Označení]],OCHy[#All],2,FALSE),0.6),0)</f>
        <v>40</v>
      </c>
      <c r="H33">
        <v>1</v>
      </c>
      <c r="I33">
        <v>1</v>
      </c>
      <c r="J33">
        <v>86</v>
      </c>
      <c r="L33" s="112">
        <v>0.6</v>
      </c>
    </row>
    <row r="34" spans="1:12" x14ac:dyDescent="0.35">
      <c r="A34" s="93">
        <v>35</v>
      </c>
      <c r="B34" s="93" t="s">
        <v>51</v>
      </c>
      <c r="C34" s="93" t="str">
        <f>IFERROR(VLOOKUP(B34,Pobočky!$A$1:$C$45,2,FALSE)," ")</f>
        <v>Středozápad</v>
      </c>
      <c r="D34" s="115" t="s">
        <v>1180</v>
      </c>
      <c r="E34" t="s">
        <v>28</v>
      </c>
      <c r="F34" t="s">
        <v>160</v>
      </c>
      <c r="G34">
        <f>ROUND(Tabulka5789101112[[#This Row],[Kapacita - počet polic]]*Tabulka5789101112[[#This Row],[Kapacita - rozměr polic]]*IFERROR(VLOOKUP(Tabulka5789101112[[#This Row],[Označení]],OCHy[#All],2,FALSE),0.6),0)</f>
        <v>76</v>
      </c>
      <c r="H34">
        <v>1.5</v>
      </c>
      <c r="I34">
        <v>1.5</v>
      </c>
      <c r="J34">
        <v>86</v>
      </c>
      <c r="L34" s="112">
        <v>0.6</v>
      </c>
    </row>
    <row r="35" spans="1:12" x14ac:dyDescent="0.35">
      <c r="A35" s="105">
        <v>35</v>
      </c>
      <c r="B35" s="105" t="s">
        <v>51</v>
      </c>
      <c r="C35" s="105" t="str">
        <f>IFERROR(VLOOKUP(B35,Pobočky!$A$1:$C$45,2,FALSE)," ")</f>
        <v>Středozápad</v>
      </c>
      <c r="D35" s="115" t="s">
        <v>1180</v>
      </c>
      <c r="E35" t="s">
        <v>28</v>
      </c>
      <c r="F35" t="s">
        <v>166</v>
      </c>
      <c r="G35">
        <f>ROUND(Tabulka5789101112[[#This Row],[Kapacita - počet polic]]*Tabulka5789101112[[#This Row],[Kapacita - rozměr polic]]*IFERROR(VLOOKUP(Tabulka5789101112[[#This Row],[Označení]],OCHy[#All],2,FALSE),0.6),0)</f>
        <v>24</v>
      </c>
      <c r="H35">
        <v>0.5</v>
      </c>
      <c r="I35">
        <v>0.5</v>
      </c>
      <c r="J35">
        <v>86</v>
      </c>
      <c r="L35" s="112">
        <v>0.6</v>
      </c>
    </row>
    <row r="36" spans="1:12" x14ac:dyDescent="0.35">
      <c r="A36" s="93">
        <v>35</v>
      </c>
      <c r="B36" s="93" t="s">
        <v>51</v>
      </c>
      <c r="C36" s="93" t="str">
        <f>IFERROR(VLOOKUP(B36,Pobočky!$A$1:$C$45,2,FALSE)," ")</f>
        <v>Středozápad</v>
      </c>
      <c r="D36" s="115" t="s">
        <v>1180</v>
      </c>
      <c r="E36" t="s">
        <v>28</v>
      </c>
      <c r="F36" t="s">
        <v>167</v>
      </c>
      <c r="G36">
        <f>ROUND(Tabulka5789101112[[#This Row],[Kapacita - počet polic]]*Tabulka5789101112[[#This Row],[Kapacita - rozměr polic]]*IFERROR(VLOOKUP(Tabulka5789101112[[#This Row],[Označení]],OCHy[#All],2,FALSE),0.6),0)</f>
        <v>43</v>
      </c>
      <c r="H36">
        <v>1</v>
      </c>
      <c r="I36">
        <v>1</v>
      </c>
      <c r="J36">
        <v>86</v>
      </c>
      <c r="L36" s="112">
        <v>0.6</v>
      </c>
    </row>
    <row r="37" spans="1:12" x14ac:dyDescent="0.35">
      <c r="A37" s="93">
        <v>35</v>
      </c>
      <c r="B37" s="93" t="s">
        <v>51</v>
      </c>
      <c r="C37" s="93" t="str">
        <f>IFERROR(VLOOKUP(B37,Pobočky!$A$1:$C$45,2,FALSE)," ")</f>
        <v>Středozápad</v>
      </c>
      <c r="D37" s="115" t="s">
        <v>1180</v>
      </c>
      <c r="E37" t="s">
        <v>28</v>
      </c>
      <c r="F37" t="s">
        <v>169</v>
      </c>
      <c r="G37">
        <f>ROUND(Tabulka5789101112[[#This Row],[Kapacita - počet polic]]*Tabulka5789101112[[#This Row],[Kapacita - rozměr polic]]*IFERROR(VLOOKUP(Tabulka5789101112[[#This Row],[Označení]],OCHy[#All],2,FALSE),0.6),0)</f>
        <v>20</v>
      </c>
      <c r="H37">
        <v>0.5</v>
      </c>
      <c r="I37">
        <v>0.5</v>
      </c>
      <c r="J37">
        <v>86</v>
      </c>
      <c r="L37" s="112">
        <v>0.6</v>
      </c>
    </row>
    <row r="38" spans="1:12" x14ac:dyDescent="0.35">
      <c r="A38" s="105">
        <v>35</v>
      </c>
      <c r="B38" s="105" t="s">
        <v>51</v>
      </c>
      <c r="C38" s="105" t="str">
        <f>IFERROR(VLOOKUP(B38,Pobočky!$A$1:$C$45,2,FALSE)," ")</f>
        <v>Středozápad</v>
      </c>
      <c r="D38" s="115" t="s">
        <v>1180</v>
      </c>
      <c r="E38" t="s">
        <v>28</v>
      </c>
      <c r="F38" t="s">
        <v>170</v>
      </c>
      <c r="G38">
        <f>ROUND(Tabulka5789101112[[#This Row],[Kapacita - počet polic]]*Tabulka5789101112[[#This Row],[Kapacita - rozměr polic]]*IFERROR(VLOOKUP(Tabulka5789101112[[#This Row],[Označení]],OCHy[#All],2,FALSE),0.6),0)</f>
        <v>38</v>
      </c>
      <c r="H38">
        <v>0.75</v>
      </c>
      <c r="I38">
        <v>0.75</v>
      </c>
      <c r="J38">
        <v>86</v>
      </c>
      <c r="L38" s="112">
        <v>0.6</v>
      </c>
    </row>
    <row r="39" spans="1:12" x14ac:dyDescent="0.35">
      <c r="A39" s="93">
        <v>35</v>
      </c>
      <c r="B39" s="93" t="s">
        <v>51</v>
      </c>
      <c r="C39" s="93" t="str">
        <f>IFERROR(VLOOKUP(B39,Pobočky!$A$1:$C$45,2,FALSE)," ")</f>
        <v>Středozápad</v>
      </c>
      <c r="D39" s="115" t="s">
        <v>1180</v>
      </c>
      <c r="E39" t="s">
        <v>28</v>
      </c>
      <c r="F39" t="s">
        <v>171</v>
      </c>
      <c r="G39">
        <f>ROUND(Tabulka5789101112[[#This Row],[Kapacita - počet polic]]*Tabulka5789101112[[#This Row],[Kapacita - rozměr polic]]*IFERROR(VLOOKUP(Tabulka5789101112[[#This Row],[Označení]],OCHy[#All],2,FALSE),0.6),0)</f>
        <v>15</v>
      </c>
      <c r="H39">
        <v>1</v>
      </c>
      <c r="I39">
        <v>1</v>
      </c>
      <c r="J39">
        <v>86</v>
      </c>
      <c r="L39" s="112">
        <v>0.6</v>
      </c>
    </row>
    <row r="40" spans="1:12" x14ac:dyDescent="0.35">
      <c r="A40" s="93">
        <v>35</v>
      </c>
      <c r="B40" s="93" t="s">
        <v>51</v>
      </c>
      <c r="C40" s="93" t="str">
        <f>IFERROR(VLOOKUP(B40,Pobočky!$A$1:$C$45,2,FALSE)," ")</f>
        <v>Středozápad</v>
      </c>
      <c r="D40" s="115" t="s">
        <v>1180</v>
      </c>
      <c r="E40" t="s">
        <v>28</v>
      </c>
      <c r="F40" t="s">
        <v>172</v>
      </c>
      <c r="G40">
        <f>ROUND(Tabulka5789101112[[#This Row],[Kapacita - počet polic]]*Tabulka5789101112[[#This Row],[Kapacita - rozměr polic]]*IFERROR(VLOOKUP(Tabulka5789101112[[#This Row],[Označení]],OCHy[#All],2,FALSE),0.6),0)</f>
        <v>40</v>
      </c>
      <c r="H40">
        <v>1</v>
      </c>
      <c r="I40">
        <v>1</v>
      </c>
      <c r="J40">
        <v>86</v>
      </c>
      <c r="L40" s="112">
        <v>0.6</v>
      </c>
    </row>
    <row r="41" spans="1:12" x14ac:dyDescent="0.35">
      <c r="A41" s="105">
        <v>35</v>
      </c>
      <c r="B41" s="105" t="s">
        <v>51</v>
      </c>
      <c r="C41" s="105" t="str">
        <f>IFERROR(VLOOKUP(B41,Pobočky!$A$1:$C$45,2,FALSE)," ")</f>
        <v>Středozápad</v>
      </c>
      <c r="D41" s="115" t="s">
        <v>1180</v>
      </c>
      <c r="E41" t="s">
        <v>28</v>
      </c>
      <c r="F41" t="s">
        <v>149</v>
      </c>
      <c r="G41">
        <f>ROUND(Tabulka5789101112[[#This Row],[Kapacita - počet polic]]*Tabulka5789101112[[#This Row],[Kapacita - rozměr polic]]*IFERROR(VLOOKUP(Tabulka5789101112[[#This Row],[Označení]],OCHy[#All],2,FALSE),0.6),0)</f>
        <v>0</v>
      </c>
      <c r="I41">
        <v>0.5</v>
      </c>
      <c r="J41">
        <v>86</v>
      </c>
      <c r="K41" t="s">
        <v>1184</v>
      </c>
      <c r="L41" s="112">
        <v>0.6</v>
      </c>
    </row>
    <row r="42" spans="1:12" x14ac:dyDescent="0.35">
      <c r="A42" s="93">
        <v>35</v>
      </c>
      <c r="B42" s="93" t="s">
        <v>51</v>
      </c>
      <c r="C42" s="93" t="str">
        <f>IFERROR(VLOOKUP(B42,Pobočky!$A$1:$C$45,2,FALSE)," ")</f>
        <v>Středozápad</v>
      </c>
      <c r="D42" s="115" t="s">
        <v>1180</v>
      </c>
      <c r="E42" t="s">
        <v>28</v>
      </c>
      <c r="F42" t="s">
        <v>175</v>
      </c>
      <c r="G42">
        <f>ROUND(Tabulka5789101112[[#This Row],[Kapacita - počet polic]]*Tabulka5789101112[[#This Row],[Kapacita - rozměr polic]]*IFERROR(VLOOKUP(Tabulka5789101112[[#This Row],[Označení]],OCHy[#All],2,FALSE),0.6),0)</f>
        <v>48</v>
      </c>
      <c r="H42">
        <v>1</v>
      </c>
      <c r="I42">
        <v>1</v>
      </c>
      <c r="J42">
        <v>86</v>
      </c>
      <c r="L42" s="112">
        <v>0.6</v>
      </c>
    </row>
    <row r="43" spans="1:12" x14ac:dyDescent="0.35">
      <c r="A43" s="93">
        <v>35</v>
      </c>
      <c r="B43" s="93" t="s">
        <v>51</v>
      </c>
      <c r="C43" s="93" t="str">
        <f>IFERROR(VLOOKUP(B43,Pobočky!$A$1:$C$45,2,FALSE)," ")</f>
        <v>Středozápad</v>
      </c>
      <c r="D43" s="115" t="s">
        <v>1180</v>
      </c>
      <c r="E43" t="s">
        <v>28</v>
      </c>
      <c r="F43" t="s">
        <v>176</v>
      </c>
      <c r="G43">
        <f>ROUND(Tabulka5789101112[[#This Row],[Kapacita - počet polic]]*Tabulka5789101112[[#This Row],[Kapacita - rozměr polic]]*IFERROR(VLOOKUP(Tabulka5789101112[[#This Row],[Označení]],OCHy[#All],2,FALSE),0.6),0)</f>
        <v>29</v>
      </c>
      <c r="H43">
        <v>0.5</v>
      </c>
      <c r="I43">
        <v>0.5</v>
      </c>
      <c r="J43">
        <v>86</v>
      </c>
      <c r="L43" s="112">
        <v>0.6</v>
      </c>
    </row>
    <row r="44" spans="1:12" x14ac:dyDescent="0.35">
      <c r="A44" s="93">
        <v>35</v>
      </c>
      <c r="B44" s="93" t="s">
        <v>51</v>
      </c>
      <c r="C44" s="93" t="str">
        <f>IFERROR(VLOOKUP(B44,Pobočky!$A$1:$C$45,2,FALSE)," ")</f>
        <v>Středozápad</v>
      </c>
      <c r="D44" s="115" t="s">
        <v>1185</v>
      </c>
      <c r="E44" t="s">
        <v>22</v>
      </c>
      <c r="F44" t="s">
        <v>140</v>
      </c>
      <c r="G44">
        <f>ROUND(Tabulka5789101112[[#This Row],[Kapacita - počet polic]]*Tabulka5789101112[[#This Row],[Kapacita - rozměr polic]]*IFERROR(VLOOKUP(Tabulka5789101112[[#This Row],[Označení]],OCHy[#All],2,FALSE),0.6),0)</f>
        <v>320</v>
      </c>
      <c r="H44">
        <v>6</v>
      </c>
      <c r="I44">
        <v>6</v>
      </c>
      <c r="J44">
        <v>86</v>
      </c>
      <c r="L44" s="112">
        <v>0.7</v>
      </c>
    </row>
    <row r="45" spans="1:12" x14ac:dyDescent="0.35">
      <c r="A45" s="93">
        <v>35</v>
      </c>
      <c r="B45" s="93" t="s">
        <v>51</v>
      </c>
      <c r="C45" s="93" t="str">
        <f>IFERROR(VLOOKUP(B45,Pobočky!$A$1:$C$45,2,FALSE)," ")</f>
        <v>Středozápad</v>
      </c>
      <c r="D45" s="115" t="s">
        <v>1185</v>
      </c>
      <c r="E45" t="s">
        <v>22</v>
      </c>
      <c r="F45" t="s">
        <v>140</v>
      </c>
      <c r="G45">
        <f>ROUND(Tabulka5789101112[[#This Row],[Kapacita - počet polic]]*Tabulka5789101112[[#This Row],[Kapacita - rozměr polic]]*IFERROR(VLOOKUP(Tabulka5789101112[[#This Row],[Označení]],OCHy[#All],2,FALSE),0.6),0)</f>
        <v>104</v>
      </c>
      <c r="H45">
        <v>3</v>
      </c>
      <c r="I45">
        <v>3</v>
      </c>
      <c r="J45">
        <v>56</v>
      </c>
      <c r="L45" s="112">
        <v>0.7</v>
      </c>
    </row>
    <row r="46" spans="1:12" x14ac:dyDescent="0.35">
      <c r="A46" s="105">
        <v>35</v>
      </c>
      <c r="B46" s="105" t="s">
        <v>51</v>
      </c>
      <c r="C46" s="105" t="str">
        <f>IFERROR(VLOOKUP(B46,Pobočky!$A$1:$C$45,2,FALSE)," ")</f>
        <v>Středozápad</v>
      </c>
      <c r="D46" s="116" t="s">
        <v>1185</v>
      </c>
      <c r="E46" t="s">
        <v>22</v>
      </c>
      <c r="F46" t="s">
        <v>143</v>
      </c>
      <c r="G46">
        <f>ROUND(Tabulka5789101112[[#This Row],[Kapacita - počet polic]]*Tabulka5789101112[[#This Row],[Kapacita - rozměr polic]]*IFERROR(VLOOKUP(Tabulka5789101112[[#This Row],[Označení]],OCHy[#All],2,FALSE),0.6),0)</f>
        <v>192</v>
      </c>
      <c r="H46">
        <v>9</v>
      </c>
      <c r="I46">
        <v>9</v>
      </c>
      <c r="J46">
        <v>56</v>
      </c>
      <c r="L46" s="112">
        <v>0.7</v>
      </c>
    </row>
    <row r="47" spans="1:12" x14ac:dyDescent="0.35">
      <c r="A47" s="93">
        <v>35</v>
      </c>
      <c r="B47" s="93" t="s">
        <v>51</v>
      </c>
      <c r="C47" s="93" t="str">
        <f>IFERROR(VLOOKUP(B47,Pobočky!$A$1:$C$45,2,FALSE)," ")</f>
        <v>Středozápad</v>
      </c>
      <c r="D47" s="116" t="s">
        <v>1185</v>
      </c>
      <c r="E47" t="s">
        <v>22</v>
      </c>
      <c r="F47" t="s">
        <v>143</v>
      </c>
      <c r="G47">
        <f>ROUND(Tabulka5789101112[[#This Row],[Kapacita - počet polic]]*Tabulka5789101112[[#This Row],[Kapacita - rozměr polic]]*IFERROR(VLOOKUP(Tabulka5789101112[[#This Row],[Označení]],OCHy[#All],2,FALSE),0.6),0)</f>
        <v>351</v>
      </c>
      <c r="H47">
        <v>14</v>
      </c>
      <c r="I47">
        <v>14</v>
      </c>
      <c r="J47">
        <v>66</v>
      </c>
      <c r="L47" s="112">
        <v>0.7</v>
      </c>
    </row>
    <row r="48" spans="1:12" x14ac:dyDescent="0.35">
      <c r="A48" s="93">
        <v>35</v>
      </c>
      <c r="B48" s="93" t="s">
        <v>51</v>
      </c>
      <c r="C48" s="93" t="str">
        <f>IFERROR(VLOOKUP(B48,Pobočky!$A$1:$C$45,2,FALSE)," ")</f>
        <v>Středozápad</v>
      </c>
      <c r="D48" s="116" t="s">
        <v>1185</v>
      </c>
      <c r="E48" t="s">
        <v>22</v>
      </c>
      <c r="F48" t="s">
        <v>143</v>
      </c>
      <c r="G48">
        <f>ROUND(Tabulka5789101112[[#This Row],[Kapacita - počet polic]]*Tabulka5789101112[[#This Row],[Kapacita - rozměr polic]]*IFERROR(VLOOKUP(Tabulka5789101112[[#This Row],[Označení]],OCHy[#All],2,FALSE),0.6),0)</f>
        <v>915</v>
      </c>
      <c r="H48">
        <v>28</v>
      </c>
      <c r="I48">
        <v>28</v>
      </c>
      <c r="J48">
        <v>86</v>
      </c>
      <c r="L48" s="112">
        <v>0.7</v>
      </c>
    </row>
    <row r="49" spans="1:12" x14ac:dyDescent="0.35">
      <c r="A49" s="105">
        <v>35</v>
      </c>
      <c r="B49" s="105" t="s">
        <v>51</v>
      </c>
      <c r="C49" s="105" t="str">
        <f>IFERROR(VLOOKUP(B49,Pobočky!$A$1:$C$45,2,FALSE)," ")</f>
        <v>Středozápad</v>
      </c>
      <c r="D49" s="115" t="s">
        <v>1185</v>
      </c>
      <c r="E49" t="s">
        <v>22</v>
      </c>
      <c r="F49" t="s">
        <v>146</v>
      </c>
      <c r="G49">
        <f>ROUND(Tabulka5789101112[[#This Row],[Kapacita - počet polic]]*Tabulka5789101112[[#This Row],[Kapacita - rozměr polic]]*IFERROR(VLOOKUP(Tabulka5789101112[[#This Row],[Označení]],OCHy[#All],2,FALSE),0.6),0)</f>
        <v>339</v>
      </c>
      <c r="H49">
        <v>11</v>
      </c>
      <c r="I49">
        <v>13</v>
      </c>
      <c r="J49">
        <v>56</v>
      </c>
      <c r="L49" s="112">
        <v>0.7</v>
      </c>
    </row>
    <row r="50" spans="1:12" x14ac:dyDescent="0.35">
      <c r="A50" s="93">
        <v>35</v>
      </c>
      <c r="B50" s="93" t="s">
        <v>51</v>
      </c>
      <c r="C50" s="93" t="str">
        <f>IFERROR(VLOOKUP(B50,Pobočky!$A$1:$C$45,2,FALSE)," ")</f>
        <v>Středozápad</v>
      </c>
      <c r="D50" s="115" t="s">
        <v>1185</v>
      </c>
      <c r="E50" t="s">
        <v>22</v>
      </c>
      <c r="F50" t="s">
        <v>146</v>
      </c>
      <c r="G50">
        <f>ROUND(Tabulka5789101112[[#This Row],[Kapacita - počet polic]]*Tabulka5789101112[[#This Row],[Kapacita - rozměr polic]]*IFERROR(VLOOKUP(Tabulka5789101112[[#This Row],[Označení]],OCHy[#All],2,FALSE),0.6),0)</f>
        <v>284</v>
      </c>
      <c r="H50">
        <v>6</v>
      </c>
      <c r="I50">
        <v>8</v>
      </c>
      <c r="J50">
        <v>86</v>
      </c>
      <c r="L50" s="112">
        <v>0.7</v>
      </c>
    </row>
    <row r="51" spans="1:12" x14ac:dyDescent="0.35">
      <c r="A51" s="93">
        <v>35</v>
      </c>
      <c r="B51" s="93" t="s">
        <v>51</v>
      </c>
      <c r="C51" s="93" t="str">
        <f>IFERROR(VLOOKUP(B51,Pobočky!$A$1:$C$45,2,FALSE)," ")</f>
        <v>Středozápad</v>
      </c>
      <c r="D51" s="115" t="s">
        <v>1185</v>
      </c>
      <c r="E51" t="s">
        <v>22</v>
      </c>
      <c r="F51" t="s">
        <v>149</v>
      </c>
      <c r="G51">
        <f>ROUND(Tabulka5789101112[[#This Row],[Kapacita - počet polic]]*Tabulka5789101112[[#This Row],[Kapacita - rozměr polic]]*IFERROR(VLOOKUP(Tabulka5789101112[[#This Row],[Označení]],OCHy[#All],2,FALSE),0.6),0)</f>
        <v>975</v>
      </c>
      <c r="H51">
        <v>27</v>
      </c>
      <c r="I51">
        <v>31</v>
      </c>
      <c r="J51">
        <v>86</v>
      </c>
      <c r="L51" s="112">
        <v>0.7</v>
      </c>
    </row>
    <row r="52" spans="1:12" x14ac:dyDescent="0.35">
      <c r="A52" s="105">
        <v>35</v>
      </c>
      <c r="B52" s="105" t="s">
        <v>51</v>
      </c>
      <c r="C52" s="105" t="str">
        <f>IFERROR(VLOOKUP(B52,Pobočky!$A$1:$C$45,2,FALSE)," ")</f>
        <v>Středozápad</v>
      </c>
      <c r="D52" s="115" t="s">
        <v>1185</v>
      </c>
      <c r="E52" t="s">
        <v>22</v>
      </c>
      <c r="F52" t="s">
        <v>149</v>
      </c>
      <c r="G52">
        <f>ROUND(Tabulka5789101112[[#This Row],[Kapacita - počet polic]]*Tabulka5789101112[[#This Row],[Kapacita - rozměr polic]]*IFERROR(VLOOKUP(Tabulka5789101112[[#This Row],[Označení]],OCHy[#All],2,FALSE),0.6),0)</f>
        <v>165</v>
      </c>
      <c r="H52">
        <v>7</v>
      </c>
      <c r="I52">
        <v>7</v>
      </c>
      <c r="J52">
        <v>56</v>
      </c>
      <c r="L52" s="112">
        <v>0.7</v>
      </c>
    </row>
    <row r="53" spans="1:12" x14ac:dyDescent="0.35">
      <c r="A53" s="93">
        <v>35</v>
      </c>
      <c r="B53" s="93" t="s">
        <v>51</v>
      </c>
      <c r="C53" s="93" t="str">
        <f>IFERROR(VLOOKUP(B53,Pobočky!$A$1:$C$45,2,FALSE)," ")</f>
        <v>Středozápad</v>
      </c>
      <c r="D53" s="115" t="s">
        <v>1185</v>
      </c>
      <c r="E53" t="s">
        <v>22</v>
      </c>
      <c r="F53" t="s">
        <v>155</v>
      </c>
      <c r="G53">
        <f>ROUND(Tabulka5789101112[[#This Row],[Kapacita - počet polic]]*Tabulka5789101112[[#This Row],[Kapacita - rozměr polic]]*IFERROR(VLOOKUP(Tabulka5789101112[[#This Row],[Označení]],OCHy[#All],2,FALSE),0.6),0)</f>
        <v>171</v>
      </c>
      <c r="H53">
        <v>6</v>
      </c>
      <c r="I53">
        <v>14</v>
      </c>
      <c r="J53">
        <v>56</v>
      </c>
      <c r="L53" s="112">
        <v>0.7</v>
      </c>
    </row>
    <row r="54" spans="1:12" x14ac:dyDescent="0.35">
      <c r="A54" s="93">
        <v>35</v>
      </c>
      <c r="B54" s="93" t="s">
        <v>51</v>
      </c>
      <c r="C54" s="93" t="str">
        <f>IFERROR(VLOOKUP(B54,Pobočky!$A$1:$C$45,2,FALSE)," ")</f>
        <v>Středozápad</v>
      </c>
      <c r="D54" s="115" t="s">
        <v>1185</v>
      </c>
      <c r="E54" t="s">
        <v>22</v>
      </c>
      <c r="F54" t="s">
        <v>155</v>
      </c>
      <c r="G54">
        <f>ROUND(Tabulka5789101112[[#This Row],[Kapacita - počet polic]]*Tabulka5789101112[[#This Row],[Kapacita - rozměr polic]]*IFERROR(VLOOKUP(Tabulka5789101112[[#This Row],[Označení]],OCHy[#All],2,FALSE),0.6),0)</f>
        <v>877</v>
      </c>
      <c r="H54">
        <v>20</v>
      </c>
      <c r="I54">
        <v>28</v>
      </c>
      <c r="J54">
        <v>86</v>
      </c>
      <c r="K54" t="s">
        <v>1186</v>
      </c>
      <c r="L54" s="112">
        <v>0.7</v>
      </c>
    </row>
    <row r="55" spans="1:12" x14ac:dyDescent="0.35">
      <c r="A55" s="105">
        <v>35</v>
      </c>
      <c r="B55" s="105" t="s">
        <v>51</v>
      </c>
      <c r="C55" s="105" t="str">
        <f>IFERROR(VLOOKUP(B55,Pobočky!$A$1:$C$45,2,FALSE)," ")</f>
        <v>Středozápad</v>
      </c>
      <c r="D55" s="115" t="s">
        <v>1185</v>
      </c>
      <c r="E55" t="s">
        <v>22</v>
      </c>
      <c r="F55" t="s">
        <v>158</v>
      </c>
      <c r="G55">
        <f>ROUND(Tabulka5789101112[[#This Row],[Kapacita - počet polic]]*Tabulka5789101112[[#This Row],[Kapacita - rozměr polic]]*IFERROR(VLOOKUP(Tabulka5789101112[[#This Row],[Označení]],OCHy[#All],2,FALSE),0.6),0)</f>
        <v>728</v>
      </c>
      <c r="H55">
        <v>18</v>
      </c>
      <c r="I55">
        <v>21</v>
      </c>
      <c r="J55">
        <v>86</v>
      </c>
      <c r="L55" s="112">
        <v>0.7</v>
      </c>
    </row>
    <row r="56" spans="1:12" x14ac:dyDescent="0.35">
      <c r="A56" s="93">
        <v>35</v>
      </c>
      <c r="B56" s="93" t="s">
        <v>51</v>
      </c>
      <c r="C56" s="93" t="str">
        <f>IFERROR(VLOOKUP(B56,Pobočky!$A$1:$C$45,2,FALSE)," ")</f>
        <v>Středozápad</v>
      </c>
      <c r="D56" s="115" t="s">
        <v>1185</v>
      </c>
      <c r="E56" t="s">
        <v>22</v>
      </c>
      <c r="F56" t="s">
        <v>158</v>
      </c>
      <c r="G56">
        <f>ROUND(Tabulka5789101112[[#This Row],[Kapacita - počet polic]]*Tabulka5789101112[[#This Row],[Kapacita - rozměr polic]]*IFERROR(VLOOKUP(Tabulka5789101112[[#This Row],[Označení]],OCHy[#All],2,FALSE),0.6),0)</f>
        <v>37</v>
      </c>
      <c r="H56">
        <v>3</v>
      </c>
      <c r="I56">
        <v>7</v>
      </c>
      <c r="J56">
        <v>26</v>
      </c>
      <c r="L56" s="112">
        <v>0.7</v>
      </c>
    </row>
    <row r="57" spans="1:12" x14ac:dyDescent="0.35">
      <c r="A57" s="93">
        <v>35</v>
      </c>
      <c r="B57" s="93" t="s">
        <v>51</v>
      </c>
      <c r="C57" s="93" t="str">
        <f>IFERROR(VLOOKUP(B57,Pobočky!$A$1:$C$45,2,FALSE)," ")</f>
        <v>Středozápad</v>
      </c>
      <c r="D57" s="115" t="s">
        <v>1185</v>
      </c>
      <c r="E57" t="s">
        <v>22</v>
      </c>
      <c r="F57" t="s">
        <v>158</v>
      </c>
      <c r="G57">
        <f>ROUND(Tabulka5789101112[[#This Row],[Kapacita - počet polic]]*Tabulka5789101112[[#This Row],[Kapacita - rozměr polic]]*IFERROR(VLOOKUP(Tabulka5789101112[[#This Row],[Označení]],OCHy[#All],2,FALSE),0.6),0)</f>
        <v>316</v>
      </c>
      <c r="H57">
        <v>12</v>
      </c>
      <c r="I57">
        <v>14</v>
      </c>
      <c r="J57">
        <v>56</v>
      </c>
      <c r="L57" s="112">
        <v>0.7</v>
      </c>
    </row>
    <row r="58" spans="1:12" x14ac:dyDescent="0.35">
      <c r="A58" s="93">
        <v>35</v>
      </c>
      <c r="B58" s="93" t="s">
        <v>51</v>
      </c>
      <c r="C58" s="93" t="str">
        <f>IFERROR(VLOOKUP(B58,Pobočky!$A$1:$C$45,2,FALSE)," ")</f>
        <v>Středozápad</v>
      </c>
      <c r="D58" s="115" t="s">
        <v>1185</v>
      </c>
      <c r="E58" t="s">
        <v>22</v>
      </c>
      <c r="F58" t="s">
        <v>158</v>
      </c>
      <c r="G58">
        <f>ROUND(Tabulka5789101112[[#This Row],[Kapacita - počet polic]]*Tabulka5789101112[[#This Row],[Kapacita - rozměr polic]]*IFERROR(VLOOKUP(Tabulka5789101112[[#This Row],[Označení]],OCHy[#All],2,FALSE),0.6),0)</f>
        <v>372</v>
      </c>
      <c r="H58">
        <v>12</v>
      </c>
      <c r="I58">
        <v>14</v>
      </c>
      <c r="J58">
        <v>66</v>
      </c>
      <c r="L58" s="112">
        <v>0.7</v>
      </c>
    </row>
    <row r="59" spans="1:12" x14ac:dyDescent="0.35">
      <c r="A59" s="93">
        <v>35</v>
      </c>
      <c r="B59" s="93" t="s">
        <v>51</v>
      </c>
      <c r="C59" s="93" t="str">
        <f>IFERROR(VLOOKUP(B59,Pobočky!$A$1:$C$45,2,FALSE)," ")</f>
        <v>Středozápad</v>
      </c>
      <c r="D59" s="115" t="s">
        <v>1185</v>
      </c>
      <c r="E59" t="s">
        <v>22</v>
      </c>
      <c r="F59" t="s">
        <v>160</v>
      </c>
      <c r="G59">
        <f>ROUND(Tabulka5789101112[[#This Row],[Kapacita - počet polic]]*Tabulka5789101112[[#This Row],[Kapacita - rozměr polic]]*IFERROR(VLOOKUP(Tabulka5789101112[[#This Row],[Označení]],OCHy[#All],2,FALSE),0.6),0)</f>
        <v>254</v>
      </c>
      <c r="H59">
        <v>5</v>
      </c>
      <c r="I59">
        <v>6</v>
      </c>
      <c r="J59">
        <v>86</v>
      </c>
      <c r="L59" s="112">
        <v>0.7</v>
      </c>
    </row>
    <row r="60" spans="1:12" x14ac:dyDescent="0.35">
      <c r="A60" s="105">
        <v>35</v>
      </c>
      <c r="B60" s="105" t="s">
        <v>51</v>
      </c>
      <c r="C60" s="105" t="str">
        <f>IFERROR(VLOOKUP(B60,Pobočky!$A$1:$C$45,2,FALSE)," ")</f>
        <v>Středozápad</v>
      </c>
      <c r="D60" s="115" t="s">
        <v>1185</v>
      </c>
      <c r="E60" t="s">
        <v>22</v>
      </c>
      <c r="F60" t="s">
        <v>160</v>
      </c>
      <c r="G60">
        <f>ROUND(Tabulka5789101112[[#This Row],[Kapacita - počet polic]]*Tabulka5789101112[[#This Row],[Kapacita - rozměr polic]]*IFERROR(VLOOKUP(Tabulka5789101112[[#This Row],[Označení]],OCHy[#All],2,FALSE),0.6),0)</f>
        <v>99</v>
      </c>
      <c r="H60">
        <v>3</v>
      </c>
      <c r="I60">
        <v>5</v>
      </c>
      <c r="J60">
        <v>56</v>
      </c>
      <c r="L60" s="112">
        <v>0.7</v>
      </c>
    </row>
    <row r="61" spans="1:12" x14ac:dyDescent="0.35">
      <c r="A61" s="93">
        <v>35</v>
      </c>
      <c r="B61" s="93" t="s">
        <v>51</v>
      </c>
      <c r="C61" s="93" t="str">
        <f>IFERROR(VLOOKUP(B61,Pobočky!$A$1:$C$45,2,FALSE)," ")</f>
        <v>Středozápad</v>
      </c>
      <c r="D61" s="115" t="s">
        <v>1185</v>
      </c>
      <c r="E61" t="s">
        <v>22</v>
      </c>
      <c r="F61" t="s">
        <v>163</v>
      </c>
      <c r="G61">
        <f>ROUND(Tabulka5789101112[[#This Row],[Kapacita - počet polic]]*Tabulka5789101112[[#This Row],[Kapacita - rozměr polic]]*IFERROR(VLOOKUP(Tabulka5789101112[[#This Row],[Označení]],OCHy[#All],2,FALSE),0.6),0)</f>
        <v>119</v>
      </c>
      <c r="H61">
        <v>4</v>
      </c>
      <c r="I61">
        <v>4</v>
      </c>
      <c r="J61">
        <v>56</v>
      </c>
      <c r="L61" s="112">
        <v>0.7</v>
      </c>
    </row>
    <row r="62" spans="1:12" x14ac:dyDescent="0.35">
      <c r="A62" s="93">
        <v>35</v>
      </c>
      <c r="B62" s="93" t="s">
        <v>51</v>
      </c>
      <c r="C62" s="93" t="str">
        <f>IFERROR(VLOOKUP(B62,Pobočky!$A$1:$C$45,2,FALSE)," ")</f>
        <v>Středozápad</v>
      </c>
      <c r="D62" s="115" t="s">
        <v>1185</v>
      </c>
      <c r="E62" t="s">
        <v>22</v>
      </c>
      <c r="F62" t="s">
        <v>166</v>
      </c>
      <c r="G62">
        <f>ROUND(Tabulka5789101112[[#This Row],[Kapacita - počet polic]]*Tabulka5789101112[[#This Row],[Kapacita - rozměr polic]]*IFERROR(VLOOKUP(Tabulka5789101112[[#This Row],[Označení]],OCHy[#All],2,FALSE),0.6),0)</f>
        <v>473</v>
      </c>
      <c r="H62">
        <v>10</v>
      </c>
      <c r="I62">
        <v>12</v>
      </c>
      <c r="J62">
        <v>86</v>
      </c>
      <c r="L62" s="112">
        <v>0.7</v>
      </c>
    </row>
    <row r="63" spans="1:12" x14ac:dyDescent="0.35">
      <c r="A63" s="93">
        <v>35</v>
      </c>
      <c r="B63" s="93" t="s">
        <v>51</v>
      </c>
      <c r="C63" s="93" t="str">
        <f>IFERROR(VLOOKUP(B63,Pobočky!$A$1:$C$45,2,FALSE)," ")</f>
        <v>Středozápad</v>
      </c>
      <c r="D63" s="115" t="s">
        <v>1185</v>
      </c>
      <c r="E63" t="s">
        <v>22</v>
      </c>
      <c r="F63" t="s">
        <v>167</v>
      </c>
      <c r="G63">
        <f>ROUND(Tabulka5789101112[[#This Row],[Kapacita - počet polic]]*Tabulka5789101112[[#This Row],[Kapacita - rozměr polic]]*IFERROR(VLOOKUP(Tabulka5789101112[[#This Row],[Označení]],OCHy[#All],2,FALSE),0.6),0)</f>
        <v>224</v>
      </c>
      <c r="H63">
        <v>8</v>
      </c>
      <c r="I63">
        <v>9</v>
      </c>
      <c r="J63">
        <v>56</v>
      </c>
      <c r="L63" s="112">
        <v>0.7</v>
      </c>
    </row>
    <row r="64" spans="1:12" x14ac:dyDescent="0.35">
      <c r="A64" s="93">
        <v>35</v>
      </c>
      <c r="B64" s="93" t="s">
        <v>51</v>
      </c>
      <c r="C64" s="93" t="str">
        <f>IFERROR(VLOOKUP(B64,Pobočky!$A$1:$C$45,2,FALSE)," ")</f>
        <v>Středozápad</v>
      </c>
      <c r="D64" s="115" t="s">
        <v>1185</v>
      </c>
      <c r="E64" t="s">
        <v>22</v>
      </c>
      <c r="F64" t="s">
        <v>167</v>
      </c>
      <c r="G64">
        <f>ROUND(Tabulka5789101112[[#This Row],[Kapacita - počet polic]]*Tabulka5789101112[[#This Row],[Kapacita - rozměr polic]]*IFERROR(VLOOKUP(Tabulka5789101112[[#This Row],[Označení]],OCHy[#All],2,FALSE),0.6),0)</f>
        <v>86</v>
      </c>
      <c r="H64">
        <v>2</v>
      </c>
      <c r="I64">
        <v>3</v>
      </c>
      <c r="J64">
        <v>86</v>
      </c>
      <c r="L64" s="112">
        <v>0.7</v>
      </c>
    </row>
    <row r="65" spans="1:12" x14ac:dyDescent="0.35">
      <c r="A65" s="105">
        <v>35</v>
      </c>
      <c r="B65" s="105" t="s">
        <v>51</v>
      </c>
      <c r="C65" s="105" t="str">
        <f>IFERROR(VLOOKUP(B65,Pobočky!$A$1:$C$45,2,FALSE)," ")</f>
        <v>Středozápad</v>
      </c>
      <c r="D65" s="115" t="s">
        <v>1185</v>
      </c>
      <c r="E65" t="s">
        <v>22</v>
      </c>
      <c r="F65" t="s">
        <v>169</v>
      </c>
      <c r="G65">
        <f>ROUND(Tabulka5789101112[[#This Row],[Kapacita - počet polic]]*Tabulka5789101112[[#This Row],[Kapacita - rozměr polic]]*IFERROR(VLOOKUP(Tabulka5789101112[[#This Row],[Označení]],OCHy[#All],2,FALSE),0.6),0)</f>
        <v>475</v>
      </c>
      <c r="H65">
        <v>12</v>
      </c>
      <c r="I65">
        <v>12</v>
      </c>
      <c r="J65">
        <v>86</v>
      </c>
      <c r="L65" s="112">
        <v>0.7</v>
      </c>
    </row>
    <row r="66" spans="1:12" x14ac:dyDescent="0.35">
      <c r="A66" s="93">
        <v>35</v>
      </c>
      <c r="B66" s="93" t="s">
        <v>51</v>
      </c>
      <c r="C66" s="93" t="str">
        <f>IFERROR(VLOOKUP(B66,Pobočky!$A$1:$C$45,2,FALSE)," ")</f>
        <v>Středozápad</v>
      </c>
      <c r="D66" s="115" t="s">
        <v>1185</v>
      </c>
      <c r="E66" t="s">
        <v>22</v>
      </c>
      <c r="F66" t="s">
        <v>169</v>
      </c>
      <c r="G66">
        <f>ROUND(Tabulka5789101112[[#This Row],[Kapacita - počet polic]]*Tabulka5789101112[[#This Row],[Kapacita - rozměr polic]]*IFERROR(VLOOKUP(Tabulka5789101112[[#This Row],[Označení]],OCHy[#All],2,FALSE),0.6),0)</f>
        <v>129</v>
      </c>
      <c r="H66">
        <v>5</v>
      </c>
      <c r="I66">
        <v>6</v>
      </c>
      <c r="J66">
        <v>56</v>
      </c>
      <c r="L66" s="112">
        <v>0.7</v>
      </c>
    </row>
    <row r="67" spans="1:12" x14ac:dyDescent="0.35">
      <c r="A67" s="93">
        <v>35</v>
      </c>
      <c r="B67" s="93" t="s">
        <v>51</v>
      </c>
      <c r="C67" s="93" t="str">
        <f>IFERROR(VLOOKUP(B67,Pobočky!$A$1:$C$45,2,FALSE)," ")</f>
        <v>Středozápad</v>
      </c>
      <c r="D67" s="115" t="s">
        <v>1185</v>
      </c>
      <c r="E67" t="s">
        <v>22</v>
      </c>
      <c r="F67" t="s">
        <v>170</v>
      </c>
      <c r="G67">
        <f>ROUND(Tabulka5789101112[[#This Row],[Kapacita - počet polic]]*Tabulka5789101112[[#This Row],[Kapacita - rozměr polic]]*IFERROR(VLOOKUP(Tabulka5789101112[[#This Row],[Označení]],OCHy[#All],2,FALSE),0.6),0)</f>
        <v>304</v>
      </c>
      <c r="H67">
        <v>6</v>
      </c>
      <c r="I67">
        <v>7</v>
      </c>
      <c r="J67">
        <v>86</v>
      </c>
      <c r="L67" s="112">
        <v>0.7</v>
      </c>
    </row>
    <row r="68" spans="1:12" x14ac:dyDescent="0.35">
      <c r="A68" s="93">
        <v>35</v>
      </c>
      <c r="B68" s="93" t="s">
        <v>51</v>
      </c>
      <c r="C68" s="93" t="str">
        <f>IFERROR(VLOOKUP(B68,Pobočky!$A$1:$C$45,2,FALSE)," ")</f>
        <v>Středozápad</v>
      </c>
      <c r="D68" s="115" t="s">
        <v>1185</v>
      </c>
      <c r="E68" t="s">
        <v>22</v>
      </c>
      <c r="F68" t="s">
        <v>171</v>
      </c>
      <c r="G68">
        <f>ROUND(Tabulka5789101112[[#This Row],[Kapacita - počet polic]]*Tabulka5789101112[[#This Row],[Kapacita - rozměr polic]]*IFERROR(VLOOKUP(Tabulka5789101112[[#This Row],[Označení]],OCHy[#All],2,FALSE),0.6),0)</f>
        <v>10</v>
      </c>
      <c r="H68">
        <v>1</v>
      </c>
      <c r="I68">
        <v>1</v>
      </c>
      <c r="J68">
        <v>56</v>
      </c>
      <c r="L68" s="112">
        <v>0.7</v>
      </c>
    </row>
    <row r="69" spans="1:12" x14ac:dyDescent="0.35">
      <c r="A69" s="93">
        <v>35</v>
      </c>
      <c r="B69" s="93" t="s">
        <v>51</v>
      </c>
      <c r="C69" s="93" t="str">
        <f>IFERROR(VLOOKUP(B69,Pobočky!$A$1:$C$45,2,FALSE)," ")</f>
        <v>Středozápad</v>
      </c>
      <c r="D69" s="115" t="s">
        <v>1185</v>
      </c>
      <c r="E69" t="s">
        <v>22</v>
      </c>
      <c r="F69" t="s">
        <v>172</v>
      </c>
      <c r="G69">
        <f>ROUND(Tabulka5789101112[[#This Row],[Kapacita - počet polic]]*Tabulka5789101112[[#This Row],[Kapacita - rozměr polic]]*IFERROR(VLOOKUP(Tabulka5789101112[[#This Row],[Označení]],OCHy[#All],2,FALSE),0.6),0)</f>
        <v>237</v>
      </c>
      <c r="H69">
        <v>6</v>
      </c>
      <c r="I69">
        <v>7</v>
      </c>
      <c r="J69">
        <v>86</v>
      </c>
      <c r="L69" s="112">
        <v>0.7</v>
      </c>
    </row>
    <row r="70" spans="1:12" x14ac:dyDescent="0.35">
      <c r="A70" s="105">
        <v>35</v>
      </c>
      <c r="B70" s="105" t="s">
        <v>51</v>
      </c>
      <c r="C70" s="105" t="str">
        <f>IFERROR(VLOOKUP(B70,Pobočky!$A$1:$C$45,2,FALSE)," ")</f>
        <v>Středozápad</v>
      </c>
      <c r="D70" s="116" t="s">
        <v>1185</v>
      </c>
      <c r="E70" t="s">
        <v>22</v>
      </c>
      <c r="F70" t="s">
        <v>173</v>
      </c>
      <c r="G70">
        <f>ROUND(Tabulka5789101112[[#This Row],[Kapacita - počet polic]]*Tabulka5789101112[[#This Row],[Kapacita - rozměr polic]]*IFERROR(VLOOKUP(Tabulka5789101112[[#This Row],[Označení]],OCHy[#All],2,FALSE),0.6),0)</f>
        <v>217</v>
      </c>
      <c r="H70">
        <v>6</v>
      </c>
      <c r="I70">
        <v>6</v>
      </c>
      <c r="J70">
        <v>86</v>
      </c>
      <c r="L70" s="112">
        <v>0.7</v>
      </c>
    </row>
    <row r="71" spans="1:12" x14ac:dyDescent="0.35">
      <c r="A71" s="93">
        <v>35</v>
      </c>
      <c r="B71" s="93" t="s">
        <v>51</v>
      </c>
      <c r="C71" s="93" t="str">
        <f>IFERROR(VLOOKUP(B71,Pobočky!$A$1:$C$45,2,FALSE)," ")</f>
        <v>Středozápad</v>
      </c>
      <c r="D71" s="116" t="s">
        <v>1185</v>
      </c>
      <c r="E71" t="s">
        <v>22</v>
      </c>
      <c r="F71" t="s">
        <v>173</v>
      </c>
      <c r="G71">
        <f>ROUND(Tabulka5789101112[[#This Row],[Kapacita - počet polic]]*Tabulka5789101112[[#This Row],[Kapacita - rozměr polic]]*IFERROR(VLOOKUP(Tabulka5789101112[[#This Row],[Označení]],OCHy[#All],2,FALSE),0.6),0)</f>
        <v>94</v>
      </c>
      <c r="H71">
        <v>4</v>
      </c>
      <c r="I71">
        <v>4</v>
      </c>
      <c r="J71">
        <v>56</v>
      </c>
      <c r="L71" s="112">
        <v>0.7</v>
      </c>
    </row>
    <row r="72" spans="1:12" x14ac:dyDescent="0.35">
      <c r="A72" s="93">
        <v>35</v>
      </c>
      <c r="B72" s="93" t="s">
        <v>51</v>
      </c>
      <c r="C72" s="93" t="str">
        <f>IFERROR(VLOOKUP(B72,Pobočky!$A$1:$C$45,2,FALSE)," ")</f>
        <v>Středozápad</v>
      </c>
      <c r="D72" s="115" t="s">
        <v>1185</v>
      </c>
      <c r="E72" t="s">
        <v>22</v>
      </c>
      <c r="F72" t="s">
        <v>174</v>
      </c>
      <c r="G72">
        <f>ROUND(Tabulka5789101112[[#This Row],[Kapacita - počet polic]]*Tabulka5789101112[[#This Row],[Kapacita - rozměr polic]]*IFERROR(VLOOKUP(Tabulka5789101112[[#This Row],[Označení]],OCHy[#All],2,FALSE),0.6),0)</f>
        <v>201</v>
      </c>
      <c r="H72">
        <v>6</v>
      </c>
      <c r="I72">
        <v>7</v>
      </c>
      <c r="J72">
        <v>86</v>
      </c>
      <c r="L72" s="112">
        <v>0.7</v>
      </c>
    </row>
    <row r="73" spans="1:12" x14ac:dyDescent="0.35">
      <c r="A73" s="93">
        <v>35</v>
      </c>
      <c r="B73" s="93" t="s">
        <v>51</v>
      </c>
      <c r="C73" s="93" t="str">
        <f>IFERROR(VLOOKUP(B73,Pobočky!$A$1:$C$45,2,FALSE)," ")</f>
        <v>Středozápad</v>
      </c>
      <c r="D73" s="115" t="s">
        <v>1185</v>
      </c>
      <c r="E73" t="s">
        <v>22</v>
      </c>
      <c r="F73" t="s">
        <v>174</v>
      </c>
      <c r="G73">
        <f>ROUND(Tabulka5789101112[[#This Row],[Kapacita - počet polic]]*Tabulka5789101112[[#This Row],[Kapacita - rozměr polic]]*IFERROR(VLOOKUP(Tabulka5789101112[[#This Row],[Označení]],OCHy[#All],2,FALSE),0.6),0)</f>
        <v>262</v>
      </c>
      <c r="H73">
        <v>12</v>
      </c>
      <c r="I73">
        <v>14</v>
      </c>
      <c r="J73">
        <v>56</v>
      </c>
      <c r="L73" s="112">
        <v>0.7</v>
      </c>
    </row>
    <row r="74" spans="1:12" x14ac:dyDescent="0.35">
      <c r="A74" s="93">
        <v>35</v>
      </c>
      <c r="B74" s="93" t="s">
        <v>51</v>
      </c>
      <c r="C74" s="93" t="str">
        <f>IFERROR(VLOOKUP(B74,Pobočky!$A$1:$C$45,2,FALSE)," ")</f>
        <v>Středozápad</v>
      </c>
      <c r="D74" s="115" t="s">
        <v>1185</v>
      </c>
      <c r="E74" t="s">
        <v>22</v>
      </c>
      <c r="F74" t="s">
        <v>175</v>
      </c>
      <c r="G74">
        <f>ROUND(Tabulka5789101112[[#This Row],[Kapacita - počet polic]]*Tabulka5789101112[[#This Row],[Kapacita - rozměr polic]]*IFERROR(VLOOKUP(Tabulka5789101112[[#This Row],[Označení]],OCHy[#All],2,FALSE),0.6),0)</f>
        <v>144</v>
      </c>
      <c r="H74">
        <v>3</v>
      </c>
      <c r="I74">
        <v>4</v>
      </c>
      <c r="J74">
        <v>86</v>
      </c>
      <c r="L74" s="112">
        <v>0.7</v>
      </c>
    </row>
    <row r="75" spans="1:12" x14ac:dyDescent="0.35">
      <c r="A75" s="105">
        <v>35</v>
      </c>
      <c r="B75" s="105" t="s">
        <v>51</v>
      </c>
      <c r="C75" s="105" t="str">
        <f>IFERROR(VLOOKUP(B75,Pobočky!$A$1:$C$45,2,FALSE)," ")</f>
        <v>Středozápad</v>
      </c>
      <c r="D75" s="115" t="s">
        <v>1185</v>
      </c>
      <c r="E75" t="s">
        <v>22</v>
      </c>
      <c r="F75" t="s">
        <v>175</v>
      </c>
      <c r="G75">
        <f>ROUND(Tabulka5789101112[[#This Row],[Kapacita - počet polic]]*Tabulka5789101112[[#This Row],[Kapacita - rozměr polic]]*IFERROR(VLOOKUP(Tabulka5789101112[[#This Row],[Označení]],OCHy[#All],2,FALSE),0.6),0)</f>
        <v>157</v>
      </c>
      <c r="H75">
        <v>5</v>
      </c>
      <c r="I75">
        <v>7</v>
      </c>
      <c r="J75">
        <v>56</v>
      </c>
      <c r="L75" s="112">
        <v>0.7</v>
      </c>
    </row>
    <row r="76" spans="1:12" x14ac:dyDescent="0.35">
      <c r="A76" s="93">
        <v>35</v>
      </c>
      <c r="B76" s="93" t="s">
        <v>51</v>
      </c>
      <c r="C76" s="93" t="str">
        <f>IFERROR(VLOOKUP(B76,Pobočky!$A$1:$C$45,2,FALSE)," ")</f>
        <v>Středozápad</v>
      </c>
      <c r="D76" s="115" t="s">
        <v>1185</v>
      </c>
      <c r="E76" t="s">
        <v>22</v>
      </c>
      <c r="F76" t="s">
        <v>176</v>
      </c>
      <c r="G76">
        <f>ROUND(Tabulka5789101112[[#This Row],[Kapacita - počet polic]]*Tabulka5789101112[[#This Row],[Kapacita - rozměr polic]]*IFERROR(VLOOKUP(Tabulka5789101112[[#This Row],[Označení]],OCHy[#All],2,FALSE),0.6),0)</f>
        <v>225</v>
      </c>
      <c r="H76">
        <v>6</v>
      </c>
      <c r="I76">
        <v>7</v>
      </c>
      <c r="J76">
        <v>56</v>
      </c>
      <c r="L76" s="112">
        <v>0.7</v>
      </c>
    </row>
    <row r="77" spans="1:12" x14ac:dyDescent="0.35">
      <c r="A77" s="93">
        <v>35</v>
      </c>
      <c r="B77" s="93" t="s">
        <v>51</v>
      </c>
      <c r="C77" s="93" t="str">
        <f>IFERROR(VLOOKUP(B77,Pobočky!$A$1:$C$45,2,FALSE)," ")</f>
        <v>Středozápad</v>
      </c>
      <c r="D77" s="115" t="s">
        <v>1185</v>
      </c>
      <c r="E77" t="s">
        <v>22</v>
      </c>
      <c r="F77" t="s">
        <v>176</v>
      </c>
      <c r="G77">
        <f>ROUND(Tabulka5789101112[[#This Row],[Kapacita - počet polic]]*Tabulka5789101112[[#This Row],[Kapacita - rozměr polic]]*IFERROR(VLOOKUP(Tabulka5789101112[[#This Row],[Označení]],OCHy[#All],2,FALSE),0.6),0)</f>
        <v>346</v>
      </c>
      <c r="H77">
        <v>6</v>
      </c>
      <c r="I77">
        <v>7</v>
      </c>
      <c r="J77">
        <v>86</v>
      </c>
      <c r="L77" s="112">
        <v>0.7</v>
      </c>
    </row>
    <row r="78" spans="1:12" x14ac:dyDescent="0.35">
      <c r="A78" s="93">
        <v>35</v>
      </c>
      <c r="B78" s="93" t="s">
        <v>51</v>
      </c>
      <c r="C78" s="93" t="str">
        <f>IFERROR(VLOOKUP(B78,Pobočky!$A$1:$C$45,2,FALSE)," ")</f>
        <v>Středozápad</v>
      </c>
      <c r="D78" s="115" t="s">
        <v>1187</v>
      </c>
      <c r="E78" t="s">
        <v>20</v>
      </c>
      <c r="F78" t="s">
        <v>261</v>
      </c>
      <c r="G78">
        <f>ROUND(Tabulka5789101112[[#This Row],[Kapacita - počet polic]]*Tabulka5789101112[[#This Row],[Kapacita - rozměr polic]]*IFERROR(VLOOKUP(Tabulka5789101112[[#This Row],[Označení]],OCHy[#All],2,FALSE),0.6),0)</f>
        <v>310</v>
      </c>
      <c r="H78">
        <v>6</v>
      </c>
      <c r="I78">
        <v>6</v>
      </c>
      <c r="J78">
        <v>86</v>
      </c>
      <c r="K78" t="s">
        <v>594</v>
      </c>
      <c r="L78" s="112">
        <v>0.7</v>
      </c>
    </row>
    <row r="79" spans="1:12" x14ac:dyDescent="0.35">
      <c r="A79" s="93">
        <v>35</v>
      </c>
      <c r="B79" s="93" t="s">
        <v>51</v>
      </c>
      <c r="C79" s="93" t="str">
        <f>IFERROR(VLOOKUP(B79,Pobočky!$A$1:$C$45,2,FALSE)," ")</f>
        <v>Středozápad</v>
      </c>
      <c r="D79" s="121" t="s">
        <v>1187</v>
      </c>
      <c r="E79" t="s">
        <v>20</v>
      </c>
      <c r="F79" t="s">
        <v>261</v>
      </c>
      <c r="G79">
        <f>ROUND(Tabulka5789101112[[#This Row],[Kapacita - počet polic]]*Tabulka5789101112[[#This Row],[Kapacita - rozměr polic]]*IFERROR(VLOOKUP(Tabulka5789101112[[#This Row],[Označení]],OCHy[#All],2,FALSE),0.6),0)</f>
        <v>97</v>
      </c>
      <c r="H79">
        <v>2</v>
      </c>
      <c r="I79">
        <v>2</v>
      </c>
      <c r="J79">
        <v>81</v>
      </c>
      <c r="K79" t="s">
        <v>594</v>
      </c>
      <c r="L79" s="112">
        <v>0.7</v>
      </c>
    </row>
    <row r="80" spans="1:12" x14ac:dyDescent="0.35">
      <c r="A80" s="105">
        <v>35</v>
      </c>
      <c r="B80" s="105" t="s">
        <v>51</v>
      </c>
      <c r="C80" s="105" t="str">
        <f>IFERROR(VLOOKUP(B80,Pobočky!$A$1:$C$45,2,FALSE)," ")</f>
        <v>Středozápad</v>
      </c>
      <c r="D80" s="120" t="s">
        <v>1187</v>
      </c>
      <c r="E80" t="s">
        <v>20</v>
      </c>
      <c r="F80" t="s">
        <v>261</v>
      </c>
      <c r="G80">
        <f>ROUND(Tabulka5789101112[[#This Row],[Kapacita - počet polic]]*Tabulka5789101112[[#This Row],[Kapacita - rozměr polic]]*IFERROR(VLOOKUP(Tabulka5789101112[[#This Row],[Označení]],OCHy[#All],2,FALSE),0.6),0)</f>
        <v>0</v>
      </c>
      <c r="I80">
        <v>1</v>
      </c>
      <c r="J80">
        <v>81</v>
      </c>
      <c r="K80" t="s">
        <v>1188</v>
      </c>
      <c r="L80" s="112">
        <v>0.3</v>
      </c>
    </row>
    <row r="81" spans="1:12" x14ac:dyDescent="0.35">
      <c r="A81" s="93">
        <v>35</v>
      </c>
      <c r="B81" s="93" t="s">
        <v>51</v>
      </c>
      <c r="C81" s="93" t="str">
        <f>IFERROR(VLOOKUP(B81,Pobočky!$A$1:$C$45,2,FALSE)," ")</f>
        <v>Středozápad</v>
      </c>
      <c r="D81" s="120" t="s">
        <v>1178</v>
      </c>
      <c r="G81">
        <f>ROUND(Tabulka5789101112[[#This Row],[Kapacita - počet polic]]*Tabulka5789101112[[#This Row],[Kapacita - rozměr polic]]*IFERROR(VLOOKUP(Tabulka5789101112[[#This Row],[Označení]],OCHy[#All],2,FALSE),0.6),0)</f>
        <v>0</v>
      </c>
      <c r="I81">
        <v>3</v>
      </c>
      <c r="J81">
        <v>56</v>
      </c>
      <c r="K81" t="s">
        <v>1189</v>
      </c>
      <c r="L81" s="112">
        <v>0.6</v>
      </c>
    </row>
    <row r="82" spans="1:12" x14ac:dyDescent="0.35">
      <c r="A82" s="93">
        <v>35</v>
      </c>
      <c r="B82" s="93" t="s">
        <v>51</v>
      </c>
      <c r="C82" s="93" t="str">
        <f>IFERROR(VLOOKUP(B82,Pobočky!$A$1:$C$45,2,FALSE)," ")</f>
        <v>Středozápad</v>
      </c>
      <c r="D82" s="120" t="s">
        <v>1190</v>
      </c>
      <c r="G82">
        <f>ROUND(Tabulka5789101112[[#This Row],[Kapacita - počet polic]]*Tabulka5789101112[[#This Row],[Kapacita - rozměr polic]]*IFERROR(VLOOKUP(Tabulka5789101112[[#This Row],[Označení]],OCHy[#All],2,FALSE),0.6),0)</f>
        <v>0</v>
      </c>
      <c r="I82">
        <v>3</v>
      </c>
      <c r="J82">
        <v>102</v>
      </c>
      <c r="K82" t="s">
        <v>1191</v>
      </c>
      <c r="L82" s="112">
        <v>0.8</v>
      </c>
    </row>
    <row r="83" spans="1:12" x14ac:dyDescent="0.35">
      <c r="A83" s="105">
        <v>35</v>
      </c>
      <c r="B83" s="105" t="s">
        <v>51</v>
      </c>
      <c r="C83" s="105" t="str">
        <f>IFERROR(VLOOKUP(B83,Pobočky!$A$1:$C$45,2,FALSE)," ")</f>
        <v>Středozápad</v>
      </c>
      <c r="D83" s="120" t="s">
        <v>1192</v>
      </c>
      <c r="G83">
        <f>ROUND(Tabulka5789101112[[#This Row],[Kapacita - počet polic]]*Tabulka5789101112[[#This Row],[Kapacita - rozměr polic]]*IFERROR(VLOOKUP(Tabulka5789101112[[#This Row],[Označení]],OCHy[#All],2,FALSE),0.6),0)</f>
        <v>0</v>
      </c>
      <c r="I83">
        <v>3</v>
      </c>
      <c r="J83">
        <v>66</v>
      </c>
      <c r="K83" t="s">
        <v>1193</v>
      </c>
      <c r="L83" s="112">
        <v>0.6</v>
      </c>
    </row>
    <row r="84" spans="1:12" x14ac:dyDescent="0.35">
      <c r="A84" s="93">
        <v>35</v>
      </c>
      <c r="B84" s="93" t="s">
        <v>51</v>
      </c>
      <c r="C84" s="93" t="str">
        <f>IFERROR(VLOOKUP(B84,Pobočky!$A$1:$C$45,2,FALSE)," ")</f>
        <v>Středozápad</v>
      </c>
      <c r="D84" s="120"/>
      <c r="G84">
        <f>ROUND(Tabulka5789101112[[#This Row],[Kapacita - počet polic]]*Tabulka5789101112[[#This Row],[Kapacita - rozměr polic]]*IFERROR(VLOOKUP(Tabulka5789101112[[#This Row],[Označení]],OCHy[#All],2,FALSE),0.6),0)</f>
        <v>0</v>
      </c>
      <c r="I84">
        <v>10</v>
      </c>
      <c r="J84">
        <v>86</v>
      </c>
      <c r="K84" t="s">
        <v>569</v>
      </c>
    </row>
    <row r="85" spans="1:12" x14ac:dyDescent="0.35">
      <c r="A85" s="105">
        <v>35</v>
      </c>
      <c r="B85" s="105" t="s">
        <v>51</v>
      </c>
      <c r="C85" s="105" t="str">
        <f>IFERROR(VLOOKUP(B85,Pobočky!$A$1:$C$45,2,FALSE)," ")</f>
        <v>Středozápad</v>
      </c>
      <c r="D85" s="120" t="s">
        <v>1178</v>
      </c>
      <c r="E85" t="s">
        <v>20</v>
      </c>
      <c r="G85">
        <f>ROUND(Tabulka5789101112[[#This Row],[Kapacita - počet polic]]*Tabulka5789101112[[#This Row],[Kapacita - rozměr polic]]*IFERROR(VLOOKUP(Tabulka5789101112[[#This Row],[Označení]],OCHy[#All],2,FALSE),0.6),0)</f>
        <v>0</v>
      </c>
      <c r="I85">
        <v>5</v>
      </c>
      <c r="J85">
        <v>56</v>
      </c>
      <c r="K85" t="s">
        <v>1069</v>
      </c>
      <c r="L85" s="112">
        <v>0.7</v>
      </c>
    </row>
    <row r="86" spans="1:12" x14ac:dyDescent="0.35">
      <c r="A86" s="93">
        <v>35</v>
      </c>
      <c r="B86" s="93" t="s">
        <v>51</v>
      </c>
      <c r="C86" s="93" t="str">
        <f>IFERROR(VLOOKUP(B86,Pobočky!$A$1:$C$45,2,FALSE)," ")</f>
        <v>Středozápad</v>
      </c>
      <c r="D86" s="120" t="s">
        <v>1178</v>
      </c>
      <c r="E86" t="s">
        <v>20</v>
      </c>
      <c r="G86">
        <f>ROUND(Tabulka5789101112[[#This Row],[Kapacita - počet polic]]*Tabulka5789101112[[#This Row],[Kapacita - rozměr polic]]*IFERROR(VLOOKUP(Tabulka5789101112[[#This Row],[Označení]],OCHy[#All],2,FALSE),0.6),0)</f>
        <v>0</v>
      </c>
      <c r="I86">
        <v>6</v>
      </c>
      <c r="J86">
        <v>86</v>
      </c>
      <c r="K86" t="s">
        <v>1069</v>
      </c>
      <c r="L86" s="112">
        <v>0.7</v>
      </c>
    </row>
    <row r="87" spans="1:12" x14ac:dyDescent="0.35">
      <c r="A87" s="93">
        <v>35</v>
      </c>
      <c r="B87" s="93" t="s">
        <v>51</v>
      </c>
      <c r="C87" s="93" t="str">
        <f>IFERROR(VLOOKUP(B87,Pobočky!$A$1:$C$45,2,FALSE)," ")</f>
        <v>Středozápad</v>
      </c>
      <c r="D87" s="120" t="s">
        <v>1178</v>
      </c>
      <c r="E87" t="s">
        <v>20</v>
      </c>
      <c r="G87">
        <f>ROUND(Tabulka5789101112[[#This Row],[Kapacita - počet polic]]*Tabulka5789101112[[#This Row],[Kapacita - rozměr polic]]*IFERROR(VLOOKUP(Tabulka5789101112[[#This Row],[Označení]],OCHy[#All],2,FALSE),0.6),0)</f>
        <v>0</v>
      </c>
      <c r="I87">
        <v>6</v>
      </c>
      <c r="J87">
        <v>26</v>
      </c>
      <c r="K87" t="s">
        <v>1069</v>
      </c>
      <c r="L87" s="112">
        <v>0.7</v>
      </c>
    </row>
    <row r="88" spans="1:12" x14ac:dyDescent="0.35">
      <c r="A88" s="105">
        <v>35</v>
      </c>
      <c r="B88" s="105" t="s">
        <v>51</v>
      </c>
      <c r="C88" s="105" t="str">
        <f>IFERROR(VLOOKUP(B88,Pobočky!$A$1:$C$45,2,FALSE)," ")</f>
        <v>Středozápad</v>
      </c>
      <c r="D88" s="120" t="s">
        <v>1192</v>
      </c>
      <c r="G88">
        <f>ROUND(Tabulka5789101112[[#This Row],[Kapacita - počet polic]]*Tabulka5789101112[[#This Row],[Kapacita - rozměr polic]]*IFERROR(VLOOKUP(Tabulka5789101112[[#This Row],[Označení]],OCHy[#All],2,FALSE),0.6),0)</f>
        <v>0</v>
      </c>
      <c r="I88">
        <v>6</v>
      </c>
      <c r="J88">
        <v>56</v>
      </c>
      <c r="K88" t="s">
        <v>1194</v>
      </c>
      <c r="L88" s="112">
        <v>0.5</v>
      </c>
    </row>
    <row r="89" spans="1:12" x14ac:dyDescent="0.35">
      <c r="A89" s="93">
        <v>35</v>
      </c>
      <c r="B89" s="93" t="s">
        <v>51</v>
      </c>
      <c r="C89" s="93" t="str">
        <f>IFERROR(VLOOKUP(B89,Pobočky!$A$1:$C$45,2,FALSE)," ")</f>
        <v>Středozápad</v>
      </c>
      <c r="D89" s="120" t="s">
        <v>1192</v>
      </c>
      <c r="G89">
        <f>ROUND(Tabulka5789101112[[#This Row],[Kapacita - počet polic]]*Tabulka5789101112[[#This Row],[Kapacita - rozměr polic]]*IFERROR(VLOOKUP(Tabulka5789101112[[#This Row],[Označení]],OCHy[#All],2,FALSE),0.6),0)</f>
        <v>0</v>
      </c>
      <c r="I89">
        <v>6</v>
      </c>
      <c r="J89">
        <v>86</v>
      </c>
      <c r="K89" t="s">
        <v>1195</v>
      </c>
      <c r="L89" s="112">
        <v>0.8</v>
      </c>
    </row>
    <row r="90" spans="1:12" x14ac:dyDescent="0.35">
      <c r="A90" s="93">
        <v>35</v>
      </c>
      <c r="B90" s="93" t="s">
        <v>51</v>
      </c>
      <c r="C90" s="93" t="str">
        <f>IFERROR(VLOOKUP(B90,Pobočky!$A$1:$C$45,2,FALSE)," ")</f>
        <v>Středozápad</v>
      </c>
      <c r="D90" s="120" t="s">
        <v>1192</v>
      </c>
      <c r="G90">
        <f>ROUND(Tabulka5789101112[[#This Row],[Kapacita - počet polic]]*Tabulka5789101112[[#This Row],[Kapacita - rozměr polic]]*IFERROR(VLOOKUP(Tabulka5789101112[[#This Row],[Označení]],OCHy[#All],2,FALSE),0.6),0)</f>
        <v>0</v>
      </c>
      <c r="I90">
        <v>1</v>
      </c>
      <c r="J90">
        <v>86</v>
      </c>
      <c r="K90" t="s">
        <v>1196</v>
      </c>
      <c r="L90" s="112">
        <v>0.8</v>
      </c>
    </row>
    <row r="91" spans="1:12" x14ac:dyDescent="0.35">
      <c r="A91" s="105">
        <v>35</v>
      </c>
      <c r="B91" s="105" t="s">
        <v>51</v>
      </c>
      <c r="C91" s="105" t="str">
        <f>IFERROR(VLOOKUP(B91,Pobočky!$A$1:$C$45,2,FALSE)," ")</f>
        <v>Středozápad</v>
      </c>
      <c r="D91" s="120" t="s">
        <v>1192</v>
      </c>
      <c r="G91">
        <f>ROUND(Tabulka5789101112[[#This Row],[Kapacita - počet polic]]*Tabulka5789101112[[#This Row],[Kapacita - rozměr polic]]*IFERROR(VLOOKUP(Tabulka5789101112[[#This Row],[Označení]],OCHy[#All],2,FALSE),0.6),0)</f>
        <v>0</v>
      </c>
      <c r="I91">
        <v>5</v>
      </c>
      <c r="J91">
        <v>86</v>
      </c>
      <c r="K91" t="s">
        <v>1195</v>
      </c>
      <c r="L91" s="112">
        <v>0.8</v>
      </c>
    </row>
    <row r="92" spans="1:12" x14ac:dyDescent="0.35">
      <c r="A92" s="93">
        <v>35</v>
      </c>
      <c r="B92" s="93" t="s">
        <v>51</v>
      </c>
      <c r="C92" s="93" t="str">
        <f>IFERROR(VLOOKUP(B92,Pobočky!$A$1:$C$45,2,FALSE)," ")</f>
        <v>Středozápad</v>
      </c>
      <c r="D92" s="120"/>
      <c r="G92">
        <f>ROUND(Tabulka5789101112[[#This Row],[Kapacita - počet polic]]*Tabulka5789101112[[#This Row],[Kapacita - rozměr polic]]*IFERROR(VLOOKUP(Tabulka5789101112[[#This Row],[Označení]],OCHy[#All],2,FALSE),0.6),0)</f>
        <v>0</v>
      </c>
      <c r="I92">
        <v>6</v>
      </c>
      <c r="J92">
        <v>86</v>
      </c>
      <c r="K92" t="s">
        <v>280</v>
      </c>
    </row>
    <row r="93" spans="1:12" x14ac:dyDescent="0.35">
      <c r="A93" s="93">
        <v>35</v>
      </c>
      <c r="B93" s="93" t="s">
        <v>51</v>
      </c>
      <c r="C93" s="93" t="str">
        <f>IFERROR(VLOOKUP(B93,Pobočky!$A$1:$C$45,2,FALSE)," ")</f>
        <v>Středozápad</v>
      </c>
      <c r="D93" s="120"/>
      <c r="G93">
        <f>ROUND(Tabulka5789101112[[#This Row],[Kapacita - počet polic]]*Tabulka5789101112[[#This Row],[Kapacita - rozměr polic]]*IFERROR(VLOOKUP(Tabulka5789101112[[#This Row],[Označení]],OCHy[#All],2,FALSE),0.6),0)</f>
        <v>0</v>
      </c>
      <c r="I93">
        <v>6</v>
      </c>
      <c r="J93">
        <v>56</v>
      </c>
      <c r="K93" t="s">
        <v>280</v>
      </c>
    </row>
    <row r="94" spans="1:12" x14ac:dyDescent="0.35">
      <c r="A94" s="105">
        <v>35</v>
      </c>
      <c r="B94" s="105" t="s">
        <v>51</v>
      </c>
      <c r="C94" s="105" t="str">
        <f>IFERROR(VLOOKUP(B94,Pobočky!$A$1:$C$45,2,FALSE)," ")</f>
        <v>Středozápad</v>
      </c>
      <c r="D94" s="120" t="s">
        <v>1192</v>
      </c>
      <c r="G94">
        <f>ROUND(Tabulka5789101112[[#This Row],[Kapacita - počet polic]]*Tabulka5789101112[[#This Row],[Kapacita - rozměr polic]]*IFERROR(VLOOKUP(Tabulka5789101112[[#This Row],[Označení]],OCHy[#All],2,FALSE),0.6),0)</f>
        <v>0</v>
      </c>
      <c r="I94">
        <v>2</v>
      </c>
      <c r="J94">
        <v>86</v>
      </c>
      <c r="K94" t="s">
        <v>295</v>
      </c>
      <c r="L94" s="112">
        <v>0.6</v>
      </c>
    </row>
    <row r="95" spans="1:12" x14ac:dyDescent="0.35">
      <c r="A95" s="93">
        <v>35</v>
      </c>
      <c r="B95" s="93" t="s">
        <v>51</v>
      </c>
      <c r="C95" s="93" t="str">
        <f>IFERROR(VLOOKUP(B95,Pobočky!$A$1:$C$45,2,FALSE)," ")</f>
        <v>Středozápad</v>
      </c>
      <c r="D95" s="120" t="s">
        <v>1192</v>
      </c>
      <c r="G95">
        <f>ROUND(Tabulka5789101112[[#This Row],[Kapacita - počet polic]]*Tabulka5789101112[[#This Row],[Kapacita - rozměr polic]]*IFERROR(VLOOKUP(Tabulka5789101112[[#This Row],[Označení]],OCHy[#All],2,FALSE),0.6),0)</f>
        <v>0</v>
      </c>
      <c r="I95">
        <v>3</v>
      </c>
      <c r="J95">
        <v>36</v>
      </c>
      <c r="K95" t="s">
        <v>1197</v>
      </c>
      <c r="L95" s="112">
        <v>0.6</v>
      </c>
    </row>
    <row r="96" spans="1:12" x14ac:dyDescent="0.35">
      <c r="A96" s="93">
        <v>35</v>
      </c>
      <c r="B96" s="93" t="s">
        <v>51</v>
      </c>
      <c r="C96" s="93" t="str">
        <f>IFERROR(VLOOKUP(B96,Pobočky!$A$1:$C$45,2,FALSE)," ")</f>
        <v>Středozápad</v>
      </c>
      <c r="D96" s="120" t="s">
        <v>1192</v>
      </c>
      <c r="G96">
        <f>ROUND(Tabulka5789101112[[#This Row],[Kapacita - počet polic]]*Tabulka5789101112[[#This Row],[Kapacita - rozměr polic]]*IFERROR(VLOOKUP(Tabulka5789101112[[#This Row],[Označení]],OCHy[#All],2,FALSE),0.6),0)</f>
        <v>0</v>
      </c>
      <c r="I96">
        <v>2</v>
      </c>
      <c r="J96">
        <v>89</v>
      </c>
      <c r="K96" t="s">
        <v>1198</v>
      </c>
      <c r="L96" s="112">
        <v>0.7</v>
      </c>
    </row>
    <row r="97" spans="1:12" x14ac:dyDescent="0.35">
      <c r="A97" s="105">
        <v>35</v>
      </c>
      <c r="B97" s="105" t="s">
        <v>51</v>
      </c>
      <c r="C97" s="105" t="str">
        <f>IFERROR(VLOOKUP(B97,Pobočky!$A$1:$C$45,2,FALSE)," ")</f>
        <v>Středozápad</v>
      </c>
      <c r="D97" s="120" t="s">
        <v>1180</v>
      </c>
      <c r="G97">
        <f>ROUND(Tabulka5789101112[[#This Row],[Kapacita - počet polic]]*Tabulka5789101112[[#This Row],[Kapacita - rozměr polic]]*IFERROR(VLOOKUP(Tabulka5789101112[[#This Row],[Označení]],OCHy[#All],2,FALSE),0.6),0)</f>
        <v>0</v>
      </c>
      <c r="I97">
        <v>2</v>
      </c>
      <c r="J97">
        <v>89</v>
      </c>
      <c r="K97" t="s">
        <v>1148</v>
      </c>
      <c r="L97" s="112">
        <v>0.6</v>
      </c>
    </row>
    <row r="98" spans="1:12" x14ac:dyDescent="0.35">
      <c r="A98" s="93">
        <v>35</v>
      </c>
      <c r="B98" s="93" t="s">
        <v>51</v>
      </c>
      <c r="C98" s="93" t="str">
        <f>IFERROR(VLOOKUP(B98,Pobočky!$A$1:$C$45,2,FALSE)," ")</f>
        <v>Středozápad</v>
      </c>
      <c r="D98" s="120" t="s">
        <v>1180</v>
      </c>
      <c r="G98">
        <f>ROUND(Tabulka5789101112[[#This Row],[Kapacita - počet polic]]*Tabulka5789101112[[#This Row],[Kapacita - rozměr polic]]*IFERROR(VLOOKUP(Tabulka5789101112[[#This Row],[Označení]],OCHy[#All],2,FALSE),0.6),0)</f>
        <v>0</v>
      </c>
      <c r="I98">
        <v>1</v>
      </c>
      <c r="J98">
        <v>86</v>
      </c>
      <c r="K98" t="s">
        <v>969</v>
      </c>
      <c r="L98" s="112">
        <v>0.6</v>
      </c>
    </row>
    <row r="99" spans="1:12" x14ac:dyDescent="0.35">
      <c r="A99" s="93">
        <v>35</v>
      </c>
      <c r="B99" s="93" t="s">
        <v>51</v>
      </c>
      <c r="C99" s="93" t="str">
        <f>IFERROR(VLOOKUP(B99,Pobočky!$A$1:$C$45,2,FALSE)," ")</f>
        <v>Středozápad</v>
      </c>
      <c r="D99" s="120" t="s">
        <v>1192</v>
      </c>
      <c r="G99">
        <f>ROUND(Tabulka5789101112[[#This Row],[Kapacita - počet polic]]*Tabulka5789101112[[#This Row],[Kapacita - rozměr polic]]*IFERROR(VLOOKUP(Tabulka5789101112[[#This Row],[Označení]],OCHy[#All],2,FALSE),0.6),0)</f>
        <v>0</v>
      </c>
      <c r="I99">
        <v>1</v>
      </c>
      <c r="J99">
        <v>230</v>
      </c>
      <c r="K99" t="s">
        <v>1199</v>
      </c>
      <c r="L99" s="112">
        <v>0.8</v>
      </c>
    </row>
    <row r="100" spans="1:12" x14ac:dyDescent="0.35">
      <c r="A100" s="105">
        <v>35</v>
      </c>
      <c r="B100" s="105" t="s">
        <v>51</v>
      </c>
      <c r="C100" s="105" t="str">
        <f>IFERROR(VLOOKUP(B100,Pobočky!$A$1:$C$45,2,FALSE)," ")</f>
        <v>Středozápad</v>
      </c>
      <c r="D100" s="120" t="s">
        <v>1200</v>
      </c>
      <c r="G100">
        <f>ROUND(Tabulka5789101112[[#This Row],[Kapacita - počet polic]]*Tabulka5789101112[[#This Row],[Kapacita - rozměr polic]]*IFERROR(VLOOKUP(Tabulka5789101112[[#This Row],[Označení]],OCHy[#All],2,FALSE),0.6),0)</f>
        <v>0</v>
      </c>
      <c r="I100">
        <v>10</v>
      </c>
      <c r="J100">
        <v>76</v>
      </c>
      <c r="K100" t="s">
        <v>1201</v>
      </c>
      <c r="L100" s="112">
        <v>0.8</v>
      </c>
    </row>
    <row r="101" spans="1:12" x14ac:dyDescent="0.35">
      <c r="A101" s="93">
        <v>35</v>
      </c>
      <c r="B101" s="93" t="s">
        <v>51</v>
      </c>
      <c r="C101" s="93" t="str">
        <f>IFERROR(VLOOKUP(B101,Pobočky!$A$1:$C$45,2,FALSE)," ")</f>
        <v>Středozápad</v>
      </c>
      <c r="D101" s="120" t="s">
        <v>1200</v>
      </c>
      <c r="G101">
        <f>ROUND(Tabulka5789101112[[#This Row],[Kapacita - počet polic]]*Tabulka5789101112[[#This Row],[Kapacita - rozměr polic]]*IFERROR(VLOOKUP(Tabulka5789101112[[#This Row],[Označení]],OCHy[#All],2,FALSE),0.6),0)</f>
        <v>0</v>
      </c>
      <c r="I101">
        <v>2</v>
      </c>
      <c r="J101">
        <v>32</v>
      </c>
      <c r="K101" t="s">
        <v>1202</v>
      </c>
      <c r="L101" s="112">
        <v>0.8</v>
      </c>
    </row>
    <row r="102" spans="1:12" x14ac:dyDescent="0.35">
      <c r="A102" s="93">
        <v>35</v>
      </c>
      <c r="B102" s="93" t="s">
        <v>51</v>
      </c>
      <c r="C102" s="93" t="str">
        <f>IFERROR(VLOOKUP(B102,Pobočky!$A$1:$C$45,2,FALSE)," ")</f>
        <v>Středozápad</v>
      </c>
      <c r="D102" s="120"/>
      <c r="G102">
        <f>ROUND(Tabulka5789101112[[#This Row],[Kapacita - počet polic]]*Tabulka5789101112[[#This Row],[Kapacita - rozměr polic]]*IFERROR(VLOOKUP(Tabulka5789101112[[#This Row],[Označení]],OCHy[#All],2,FALSE),0.6),0)</f>
        <v>0</v>
      </c>
      <c r="I102">
        <v>4</v>
      </c>
      <c r="J102">
        <v>56</v>
      </c>
      <c r="K102" t="s">
        <v>1203</v>
      </c>
    </row>
    <row r="103" spans="1:12" x14ac:dyDescent="0.35">
      <c r="A103" s="105">
        <v>35</v>
      </c>
      <c r="B103" s="105" t="s">
        <v>51</v>
      </c>
      <c r="C103" s="105" t="str">
        <f>IFERROR(VLOOKUP(B103,Pobočky!$A$1:$C$45,2,FALSE)," ")</f>
        <v>Středozápad</v>
      </c>
      <c r="D103" s="120" t="s">
        <v>1192</v>
      </c>
      <c r="G103">
        <f>ROUND(Tabulka5789101112[[#This Row],[Kapacita - počet polic]]*Tabulka5789101112[[#This Row],[Kapacita - rozměr polic]]*IFERROR(VLOOKUP(Tabulka5789101112[[#This Row],[Označení]],OCHy[#All],2,FALSE),0.6),0)</f>
        <v>0</v>
      </c>
      <c r="I103">
        <v>13</v>
      </c>
      <c r="J103">
        <v>86</v>
      </c>
      <c r="K103" t="s">
        <v>1204</v>
      </c>
      <c r="L103" s="112">
        <v>0.7</v>
      </c>
    </row>
    <row r="104" spans="1:12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ROUND(Tabulka5789101112[[#This Row],[Kapacita - počet polic]]*Tabulka5789101112[[#This Row],[Kapacita - rozměr polic]]*IFERROR(VLOOKUP(Tabulka5789101112[[#This Row],[Označení]],OCHy[#All],2,FALSE),0.6),0)</f>
        <v>0</v>
      </c>
    </row>
    <row r="105" spans="1:12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ROUND(Tabulka5789101112[[#This Row],[Kapacita - počet polic]]*Tabulka5789101112[[#This Row],[Kapacita - rozměr polic]]*IFERROR(VLOOKUP(Tabulka5789101112[[#This Row],[Označení]],OCHy[#All],2,FALSE),0.6),0)</f>
        <v>0</v>
      </c>
    </row>
    <row r="106" spans="1:12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ROUND(Tabulka5789101112[[#This Row],[Kapacita - počet polic]]*Tabulka5789101112[[#This Row],[Kapacita - rozměr polic]]*IFERROR(VLOOKUP(Tabulka5789101112[[#This Row],[Označení]],OCHy[#All],2,FALSE),0.6),0)</f>
        <v>0</v>
      </c>
    </row>
    <row r="107" spans="1:12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ROUND(Tabulka5789101112[[#This Row],[Kapacita - počet polic]]*Tabulka5789101112[[#This Row],[Kapacita - rozměr polic]]*IFERROR(VLOOKUP(Tabulka5789101112[[#This Row],[Označení]],OCHy[#All],2,FALSE),0.6),0)</f>
        <v>0</v>
      </c>
    </row>
    <row r="108" spans="1:12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ROUND(Tabulka5789101112[[#This Row],[Kapacita - počet polic]]*Tabulka5789101112[[#This Row],[Kapacita - rozměr polic]]*IFERROR(VLOOKUP(Tabulka5789101112[[#This Row],[Označení]],OCHy[#All],2,FALSE),0.6),0)</f>
        <v>0</v>
      </c>
    </row>
    <row r="109" spans="1:12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ROUND(Tabulka5789101112[[#This Row],[Kapacita - počet polic]]*Tabulka5789101112[[#This Row],[Kapacita - rozměr polic]]*IFERROR(VLOOKUP(Tabulka5789101112[[#This Row],[Označení]],OCHy[#All],2,FALSE),0.6),0)</f>
        <v>0</v>
      </c>
    </row>
    <row r="110" spans="1:12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ROUND(Tabulka5789101112[[#This Row],[Kapacita - počet polic]]*Tabulka5789101112[[#This Row],[Kapacita - rozměr polic]]*IFERROR(VLOOKUP(Tabulka5789101112[[#This Row],[Označení]],OCHy[#All],2,FALSE),0.6),0)</f>
        <v>0</v>
      </c>
    </row>
    <row r="111" spans="1:12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ROUND(Tabulka5789101112[[#This Row],[Kapacita - počet polic]]*Tabulka5789101112[[#This Row],[Kapacita - rozměr polic]]*IFERROR(VLOOKUP(Tabulka5789101112[[#This Row],[Označení]],OCHy[#All],2,FALSE),0.6),0)</f>
        <v>0</v>
      </c>
    </row>
    <row r="112" spans="1:12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ROUND(Tabulka5789101112[[#This Row],[Kapacita - počet polic]]*Tabulka5789101112[[#This Row],[Kapacita - rozměr polic]]*IFERROR(VLOOKUP(Tabulka5789101112[[#This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ROUND(Tabulka5789101112[[#This Row],[Kapacita - počet polic]]*Tabulka5789101112[[#This Row],[Kapacita - rozměr polic]]*IFERROR(VLOOKUP(Tabulka5789101112[[#This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ROUND(Tabulka5789101112[[#This Row],[Kapacita - počet polic]]*Tabulka5789101112[[#This Row],[Kapacita - rozměr polic]]*IFERROR(VLOOKUP(Tabulka5789101112[[#This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ROUND(Tabulka5789101112[[#This Row],[Kapacita - počet polic]]*Tabulka5789101112[[#This Row],[Kapacita - rozměr polic]]*IFERROR(VLOOKUP(Tabulka5789101112[[#This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ROUND(Tabulka5789101112[[#This Row],[Kapacita - počet polic]]*Tabulka5789101112[[#This Row],[Kapacita - rozměr polic]]*IFERROR(VLOOKUP(Tabulka5789101112[[#This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ROUND(Tabulka5789101112[[#This Row],[Kapacita - počet polic]]*Tabulka5789101112[[#This Row],[Kapacita - rozměr polic]]*IFERROR(VLOOKUP(Tabulka5789101112[[#This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ROUND(Tabulka5789101112[[#This Row],[Kapacita - počet polic]]*Tabulka5789101112[[#This Row],[Kapacita - rozměr polic]]*IFERROR(VLOOKUP(Tabulka5789101112[[#This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ROUND(Tabulka5789101112[[#This Row],[Kapacita - počet polic]]*Tabulka5789101112[[#This Row],[Kapacita - rozměr polic]]*IFERROR(VLOOKUP(Tabulka5789101112[[#This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ROUND(Tabulka5789101112[[#This Row],[Kapacita - počet polic]]*Tabulka5789101112[[#This Row],[Kapacita - rozměr polic]]*IFERROR(VLOOKUP(Tabulka5789101112[[#This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ROUND(Tabulka5789101112[[#This Row],[Kapacita - počet polic]]*Tabulka5789101112[[#This Row],[Kapacita - rozměr polic]]*IFERROR(VLOOKUP(Tabulka5789101112[[#This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ROUND(Tabulka5789101112[[#This Row],[Kapacita - počet polic]]*Tabulka5789101112[[#This Row],[Kapacita - rozměr polic]]*IFERROR(VLOOKUP(Tabulka5789101112[[#This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ROUND(Tabulka5789101112[[#This Row],[Kapacita - počet polic]]*Tabulka5789101112[[#This Row],[Kapacita - rozměr polic]]*IFERROR(VLOOKUP(Tabulka5789101112[[#This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ROUND(Tabulka5789101112[[#This Row],[Kapacita - počet polic]]*Tabulka5789101112[[#This Row],[Kapacita - rozměr polic]]*IFERROR(VLOOKUP(Tabulka5789101112[[#This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ROUND(Tabulka5789101112[[#This Row],[Kapacita - počet polic]]*Tabulka5789101112[[#This Row],[Kapacita - rozměr polic]]*IFERROR(VLOOKUP(Tabulka5789101112[[#This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ROUND(Tabulka5789101112[[#This Row],[Kapacita - počet polic]]*Tabulka5789101112[[#This Row],[Kapacita - rozměr polic]]*IFERROR(VLOOKUP(Tabulka5789101112[[#This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ROUND(Tabulka5789101112[[#This Row],[Kapacita - počet polic]]*Tabulka5789101112[[#This Row],[Kapacita - rozměr polic]]*IFERROR(VLOOKUP(Tabulka5789101112[[#This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ROUND(Tabulka5789101112[[#This Row],[Kapacita - počet polic]]*Tabulka5789101112[[#This Row],[Kapacita - rozměr polic]]*IFERROR(VLOOKUP(Tabulka5789101112[[#This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ROUND(Tabulka5789101112[[#This Row],[Kapacita - počet polic]]*Tabulka5789101112[[#This Row],[Kapacita - rozměr polic]]*IFERROR(VLOOKUP(Tabulka5789101112[[#This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ROUND(Tabulka5789101112[[#This Row],[Kapacita - počet polic]]*Tabulka5789101112[[#This Row],[Kapacita - rozměr polic]]*IFERROR(VLOOKUP(Tabulka5789101112[[#This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ROUND(Tabulka5789101112[[#This Row],[Kapacita - počet polic]]*Tabulka5789101112[[#This Row],[Kapacita - rozměr polic]]*IFERROR(VLOOKUP(Tabulka5789101112[[#This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ROUND(Tabulka5789101112[[#This Row],[Kapacita - počet polic]]*Tabulka5789101112[[#This Row],[Kapacita - rozměr polic]]*IFERROR(VLOOKUP(Tabulka5789101112[[#This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ROUND(Tabulka5789101112[[#This Row],[Kapacita - počet polic]]*Tabulka5789101112[[#This Row],[Kapacita - rozměr polic]]*IFERROR(VLOOKUP(Tabulka5789101112[[#This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ROUND(Tabulka5789101112[[#This Row],[Kapacita - počet polic]]*Tabulka5789101112[[#This Row],[Kapacita - rozměr polic]]*IFERROR(VLOOKUP(Tabulka5789101112[[#This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ROUND(Tabulka5789101112[[#This Row],[Kapacita - počet polic]]*Tabulka5789101112[[#This Row],[Kapacita - rozměr polic]]*IFERROR(VLOOKUP(Tabulka5789101112[[#This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ROUND(Tabulka5789101112[[#This Row],[Kapacita - počet polic]]*Tabulka5789101112[[#This Row],[Kapacita - rozměr polic]]*IFERROR(VLOOKUP(Tabulka5789101112[[#This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ROUND(Tabulka5789101112[[#This Row],[Kapacita - počet polic]]*Tabulka5789101112[[#This Row],[Kapacita - rozměr polic]]*IFERROR(VLOOKUP(Tabulka5789101112[[#This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ROUND(Tabulka5789101112[[#This Row],[Kapacita - počet polic]]*Tabulka5789101112[[#This Row],[Kapacita - rozměr polic]]*IFERROR(VLOOKUP(Tabulka5789101112[[#This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ROUND(Tabulka5789101112[[#This Row],[Kapacita - počet polic]]*Tabulka5789101112[[#This Row],[Kapacita - rozměr polic]]*IFERROR(VLOOKUP(Tabulka5789101112[[#This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ROUND(Tabulka5789101112[[#This Row],[Kapacita - počet polic]]*Tabulka5789101112[[#This Row],[Kapacita - rozměr polic]]*IFERROR(VLOOKUP(Tabulka5789101112[[#This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ROUND(Tabulka5789101112[[#This Row],[Kapacita - počet polic]]*Tabulka5789101112[[#This Row],[Kapacita - rozměr polic]]*IFERROR(VLOOKUP(Tabulka5789101112[[#This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ROUND(Tabulka5789101112[[#This Row],[Kapacita - počet polic]]*Tabulka5789101112[[#This Row],[Kapacita - rozměr polic]]*IFERROR(VLOOKUP(Tabulka5789101112[[#This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ROUND(Tabulka5789101112[[#This Row],[Kapacita - počet polic]]*Tabulka5789101112[[#This Row],[Kapacita - rozměr polic]]*IFERROR(VLOOKUP(Tabulka5789101112[[#This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ROUND(Tabulka5789101112[[#This Row],[Kapacita - počet polic]]*Tabulka5789101112[[#This Row],[Kapacita - rozměr polic]]*IFERROR(VLOOKUP(Tabulka5789101112[[#This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ROUND(Tabulka5789101112[[#This Row],[Kapacita - počet polic]]*Tabulka5789101112[[#This Row],[Kapacita - rozměr polic]]*IFERROR(VLOOKUP(Tabulka5789101112[[#This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ROUND(Tabulka5789101112[[#This Row],[Kapacita - počet polic]]*Tabulka5789101112[[#This Row],[Kapacita - rozměr polic]]*IFERROR(VLOOKUP(Tabulka5789101112[[#This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ROUND(Tabulka5789101112[[#This Row],[Kapacita - počet polic]]*Tabulka5789101112[[#This Row],[Kapacita - rozměr polic]]*IFERROR(VLOOKUP(Tabulka5789101112[[#This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ROUND(Tabulka5789101112[[#This Row],[Kapacita - počet polic]]*Tabulka5789101112[[#This Row],[Kapacita - rozměr polic]]*IFERROR(VLOOKUP(Tabulka5789101112[[#This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ROUND(Tabulka5789101112[[#This Row],[Kapacita - počet polic]]*Tabulka5789101112[[#This Row],[Kapacita - rozměr polic]]*IFERROR(VLOOKUP(Tabulka5789101112[[#This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ROUND(Tabulka5789101112[[#This Row],[Kapacita - počet polic]]*Tabulka5789101112[[#This Row],[Kapacita - rozměr polic]]*IFERROR(VLOOKUP(Tabulka5789101112[[#This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ROUND(Tabulka5789101112[[#This Row],[Kapacita - počet polic]]*Tabulka5789101112[[#This Row],[Kapacita - rozměr polic]]*IFERROR(VLOOKUP(Tabulka5789101112[[#This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ROUND(Tabulka5789101112[[#This Row],[Kapacita - počet polic]]*Tabulka5789101112[[#This Row],[Kapacita - rozměr polic]]*IFERROR(VLOOKUP(Tabulka5789101112[[#This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ROUND(Tabulka5789101112[[#This Row],[Kapacita - počet polic]]*Tabulka5789101112[[#This Row],[Kapacita - rozměr polic]]*IFERROR(VLOOKUP(Tabulka5789101112[[#This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ROUND(Tabulka5789101112[[#This Row],[Kapacita - počet polic]]*Tabulka5789101112[[#This Row],[Kapacita - rozměr polic]]*IFERROR(VLOOKUP(Tabulka5789101112[[#This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ROUND(Tabulka5789101112[[#This Row],[Kapacita - počet polic]]*Tabulka5789101112[[#This Row],[Kapacita - rozměr polic]]*IFERROR(VLOOKUP(Tabulka5789101112[[#This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ROUND(Tabulka5789101112[[#This Row],[Kapacita - počet polic]]*Tabulka5789101112[[#This Row],[Kapacita - rozměr polic]]*IFERROR(VLOOKUP(Tabulka5789101112[[#This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ROUND(Tabulka5789101112[[#This Row],[Kapacita - počet polic]]*Tabulka5789101112[[#This Row],[Kapacita - rozměr polic]]*IFERROR(VLOOKUP(Tabulka5789101112[[#This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ROUND(Tabulka5789101112[[#This Row],[Kapacita - počet polic]]*Tabulka5789101112[[#This Row],[Kapacita - rozměr polic]]*IFERROR(VLOOKUP(Tabulka5789101112[[#This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ROUND(Tabulka5789101112[[#This Row],[Kapacita - počet polic]]*Tabulka5789101112[[#This Row],[Kapacita - rozměr polic]]*IFERROR(VLOOKUP(Tabulka5789101112[[#This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ROUND(Tabulka5789101112[[#This Row],[Kapacita - počet polic]]*Tabulka5789101112[[#This Row],[Kapacita - rozměr polic]]*IFERROR(VLOOKUP(Tabulka5789101112[[#This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ROUND(Tabulka5789101112[[#This Row],[Kapacita - počet polic]]*Tabulka5789101112[[#This Row],[Kapacita - rozměr polic]]*IFERROR(VLOOKUP(Tabulka5789101112[[#This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ROUND(Tabulka5789101112[[#This Row],[Kapacita - počet polic]]*Tabulka5789101112[[#This Row],[Kapacita - rozměr polic]]*IFERROR(VLOOKUP(Tabulka5789101112[[#This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ROUND(Tabulka5789101112[[#This Row],[Kapacita - počet polic]]*Tabulka5789101112[[#This Row],[Kapacita - rozměr polic]]*IFERROR(VLOOKUP(Tabulka5789101112[[#This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ROUND(Tabulka5789101112[[#This Row],[Kapacita - počet polic]]*Tabulka5789101112[[#This Row],[Kapacita - rozměr polic]]*IFERROR(VLOOKUP(Tabulka5789101112[[#This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ROUND(Tabulka5789101112[[#This Row],[Kapacita - počet polic]]*Tabulka5789101112[[#This Row],[Kapacita - rozměr polic]]*IFERROR(VLOOKUP(Tabulka5789101112[[#This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ROUND(Tabulka5789101112[[#This Row],[Kapacita - počet polic]]*Tabulka5789101112[[#This Row],[Kapacita - rozměr polic]]*IFERROR(VLOOKUP(Tabulka5789101112[[#This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ROUND(Tabulka5789101112[[#This Row],[Kapacita - počet polic]]*Tabulka5789101112[[#This Row],[Kapacita - rozměr polic]]*IFERROR(VLOOKUP(Tabulka5789101112[[#This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ROUND(Tabulka5789101112[[#This Row],[Kapacita - počet polic]]*Tabulka5789101112[[#This Row],[Kapacita - rozměr polic]]*IFERROR(VLOOKUP(Tabulka5789101112[[#This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ROUND(Tabulka5789101112[[#This Row],[Kapacita - počet polic]]*Tabulka5789101112[[#This Row],[Kapacita - rozměr polic]]*IFERROR(VLOOKUP(Tabulka5789101112[[#This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ROUND(Tabulka5789101112[[#This Row],[Kapacita - počet polic]]*Tabulka5789101112[[#This Row],[Kapacita - rozměr polic]]*IFERROR(VLOOKUP(Tabulka5789101112[[#This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ROUND(Tabulka5789101112[[#This Row],[Kapacita - počet polic]]*Tabulka5789101112[[#This Row],[Kapacita - rozměr polic]]*IFERROR(VLOOKUP(Tabulka5789101112[[#This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ROUND(Tabulka5789101112[[#This Row],[Kapacita - počet polic]]*Tabulka5789101112[[#This Row],[Kapacita - rozměr polic]]*IFERROR(VLOOKUP(Tabulka5789101112[[#This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ROUND(Tabulka5789101112[[#This Row],[Kapacita - počet polic]]*Tabulka5789101112[[#This Row],[Kapacita - rozměr polic]]*IFERROR(VLOOKUP(Tabulka5789101112[[#This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ROUND(Tabulka5789101112[[#This Row],[Kapacita - počet polic]]*Tabulka5789101112[[#This Row],[Kapacita - rozměr polic]]*IFERROR(VLOOKUP(Tabulka5789101112[[#This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ROUND(Tabulka5789101112[[#This Row],[Kapacita - počet polic]]*Tabulka5789101112[[#This Row],[Kapacita - rozměr polic]]*IFERROR(VLOOKUP(Tabulka5789101112[[#This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ROUND(Tabulka5789101112[[#This Row],[Kapacita - počet polic]]*Tabulka5789101112[[#This Row],[Kapacita - rozměr polic]]*IFERROR(VLOOKUP(Tabulka5789101112[[#This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ROUND(Tabulka5789101112[[#This Row],[Kapacita - počet polic]]*Tabulka5789101112[[#This Row],[Kapacita - rozměr polic]]*IFERROR(VLOOKUP(Tabulka5789101112[[#This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ROUND(Tabulka5789101112[[#This Row],[Kapacita - počet polic]]*Tabulka5789101112[[#This Row],[Kapacita - rozměr polic]]*IFERROR(VLOOKUP(Tabulka5789101112[[#This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ROUND(Tabulka5789101112[[#This Row],[Kapacita - počet polic]]*Tabulka5789101112[[#This Row],[Kapacita - rozměr polic]]*IFERROR(VLOOKUP(Tabulka5789101112[[#This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ROUND(Tabulka5789101112[[#This Row],[Kapacita - počet polic]]*Tabulka5789101112[[#This Row],[Kapacita - rozměr polic]]*IFERROR(VLOOKUP(Tabulka5789101112[[#This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ROUND(Tabulka5789101112[[#This Row],[Kapacita - počet polic]]*Tabulka5789101112[[#This Row],[Kapacita - rozměr polic]]*IFERROR(VLOOKUP(Tabulka5789101112[[#This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ROUND(Tabulka5789101112[[#This Row],[Kapacita - počet polic]]*Tabulka5789101112[[#This Row],[Kapacita - rozměr polic]]*IFERROR(VLOOKUP(Tabulka5789101112[[#This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ROUND(Tabulka5789101112[[#This Row],[Kapacita - počet polic]]*Tabulka5789101112[[#This Row],[Kapacita - rozměr polic]]*IFERROR(VLOOKUP(Tabulka5789101112[[#This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ROUND(Tabulka5789101112[[#This Row],[Kapacita - počet polic]]*Tabulka5789101112[[#This Row],[Kapacita - rozměr polic]]*IFERROR(VLOOKUP(Tabulka5789101112[[#This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ROUND(Tabulka5789101112[[#This Row],[Kapacita - počet polic]]*Tabulka5789101112[[#This Row],[Kapacita - rozměr polic]]*IFERROR(VLOOKUP(Tabulka5789101112[[#This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ROUND(Tabulka5789101112[[#This Row],[Kapacita - počet polic]]*Tabulka5789101112[[#This Row],[Kapacita - rozměr polic]]*IFERROR(VLOOKUP(Tabulka5789101112[[#This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ROUND(Tabulka5789101112[[#This Row],[Kapacita - počet polic]]*Tabulka5789101112[[#This Row],[Kapacita - rozměr polic]]*IFERROR(VLOOKUP(Tabulka5789101112[[#This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ROUND(Tabulka5789101112[[#This Row],[Kapacita - počet polic]]*Tabulka5789101112[[#This Row],[Kapacita - rozměr polic]]*IFERROR(VLOOKUP(Tabulka5789101112[[#This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ROUND(Tabulka5789101112[[#This Row],[Kapacita - počet polic]]*Tabulka5789101112[[#This Row],[Kapacita - rozměr polic]]*IFERROR(VLOOKUP(Tabulka5789101112[[#This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ROUND(Tabulka5789101112[[#This Row],[Kapacita - počet polic]]*Tabulka5789101112[[#This Row],[Kapacita - rozměr polic]]*IFERROR(VLOOKUP(Tabulka5789101112[[#This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ROUND(Tabulka5789101112[[#This Row],[Kapacita - počet polic]]*Tabulka5789101112[[#This Row],[Kapacita - rozměr polic]]*IFERROR(VLOOKUP(Tabulka5789101112[[#This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ROUND(Tabulka5789101112[[#This Row],[Kapacita - počet polic]]*Tabulka5789101112[[#This Row],[Kapacita - rozměr polic]]*IFERROR(VLOOKUP(Tabulka5789101112[[#This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ROUND(Tabulka5789101112[[#This Row],[Kapacita - počet polic]]*Tabulka5789101112[[#This Row],[Kapacita - rozměr polic]]*IFERROR(VLOOKUP(Tabulka5789101112[[#This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ROUND(Tabulka5789101112[[#This Row],[Kapacita - počet polic]]*Tabulka5789101112[[#This Row],[Kapacita - rozměr polic]]*IFERROR(VLOOKUP(Tabulka5789101112[[#This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ROUND(Tabulka5789101112[[#This Row],[Kapacita - počet polic]]*Tabulka5789101112[[#This Row],[Kapacita - rozměr polic]]*IFERROR(VLOOKUP(Tabulka5789101112[[#This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ROUND(Tabulka5789101112[[#This Row],[Kapacita - počet polic]]*Tabulka5789101112[[#This Row],[Kapacita - rozměr polic]]*IFERROR(VLOOKUP(Tabulka5789101112[[#This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ROUND(Tabulka5789101112[[#This Row],[Kapacita - počet polic]]*Tabulka5789101112[[#This Row],[Kapacita - rozměr polic]]*IFERROR(VLOOKUP(Tabulka5789101112[[#This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ROUND(Tabulka5789101112[[#This Row],[Kapacita - počet polic]]*Tabulka5789101112[[#This Row],[Kapacita - rozměr polic]]*IFERROR(VLOOKUP(Tabulka5789101112[[#This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ROUND(Tabulka5789101112[[#This Row],[Kapacita - počet polic]]*Tabulka5789101112[[#This Row],[Kapacita - rozměr polic]]*IFERROR(VLOOKUP(Tabulka5789101112[[#This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ROUND(Tabulka5789101112[[#This Row],[Kapacita - počet polic]]*Tabulka5789101112[[#This Row],[Kapacita - rozměr polic]]*IFERROR(VLOOKUP(Tabulka5789101112[[#This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ROUND(Tabulka5789101112[[#This Row],[Kapacita - počet polic]]*Tabulka5789101112[[#This Row],[Kapacita - rozměr polic]]*IFERROR(VLOOKUP(Tabulka5789101112[[#This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ROUND(Tabulka5789101112[[#This Row],[Kapacita - počet polic]]*Tabulka5789101112[[#This Row],[Kapacita - rozměr polic]]*IFERROR(VLOOKUP(Tabulka5789101112[[#This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ROUND(Tabulka5789101112[[#This Row],[Kapacita - počet polic]]*Tabulka5789101112[[#This Row],[Kapacita - rozměr polic]]*IFERROR(VLOOKUP(Tabulka5789101112[[#This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ROUND(Tabulka5789101112[[#This Row],[Kapacita - počet polic]]*Tabulka5789101112[[#This Row],[Kapacita - rozměr polic]]*IFERROR(VLOOKUP(Tabulka5789101112[[#This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ROUND(Tabulka5789101112[[#This Row],[Kapacita - počet polic]]*Tabulka5789101112[[#This Row],[Kapacita - rozměr polic]]*IFERROR(VLOOKUP(Tabulka5789101112[[#This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ROUND(Tabulka5789101112[[#This Row],[Kapacita - počet polic]]*Tabulka5789101112[[#This Row],[Kapacita - rozměr polic]]*IFERROR(VLOOKUP(Tabulka5789101112[[#This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ROUND(Tabulka5789101112[[#This Row],[Kapacita - počet polic]]*Tabulka5789101112[[#This Row],[Kapacita - rozměr polic]]*IFERROR(VLOOKUP(Tabulka5789101112[[#This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ROUND(Tabulka5789101112[[#This Row],[Kapacita - počet polic]]*Tabulka5789101112[[#This Row],[Kapacita - rozměr polic]]*IFERROR(VLOOKUP(Tabulka5789101112[[#This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ROUND(Tabulka5789101112[[#This Row],[Kapacita - počet polic]]*Tabulka5789101112[[#This Row],[Kapacita - rozměr polic]]*IFERROR(VLOOKUP(Tabulka5789101112[[#This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ROUND(Tabulka5789101112[[#This Row],[Kapacita - počet polic]]*Tabulka5789101112[[#This Row],[Kapacita - rozměr polic]]*IFERROR(VLOOKUP(Tabulka5789101112[[#This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ROUND(Tabulka5789101112[[#This Row],[Kapacita - počet polic]]*Tabulka5789101112[[#This Row],[Kapacita - rozměr polic]]*IFERROR(VLOOKUP(Tabulka5789101112[[#This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ROUND(Tabulka5789101112[[#This Row],[Kapacita - počet polic]]*Tabulka5789101112[[#This Row],[Kapacita - rozměr polic]]*IFERROR(VLOOKUP(Tabulka5789101112[[#This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ROUND(Tabulka5789101112[[#This Row],[Kapacita - počet polic]]*Tabulka5789101112[[#This Row],[Kapacita - rozměr polic]]*IFERROR(VLOOKUP(Tabulka5789101112[[#This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ROUND(Tabulka5789101112[[#This Row],[Kapacita - počet polic]]*Tabulka5789101112[[#This Row],[Kapacita - rozměr polic]]*IFERROR(VLOOKUP(Tabulka5789101112[[#This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ROUND(Tabulka5789101112[[#This Row],[Kapacita - počet polic]]*Tabulka5789101112[[#This Row],[Kapacita - rozměr polic]]*IFERROR(VLOOKUP(Tabulka5789101112[[#This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ROUND(Tabulka5789101112[[#This Row],[Kapacita - počet polic]]*Tabulka5789101112[[#This Row],[Kapacita - rozměr polic]]*IFERROR(VLOOKUP(Tabulka5789101112[[#This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ROUND(Tabulka5789101112[[#This Row],[Kapacita - počet polic]]*Tabulka5789101112[[#This Row],[Kapacita - rozměr polic]]*IFERROR(VLOOKUP(Tabulka5789101112[[#This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ROUND(Tabulka5789101112[[#This Row],[Kapacita - počet polic]]*Tabulka5789101112[[#This Row],[Kapacita - rozměr polic]]*IFERROR(VLOOKUP(Tabulka5789101112[[#This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ROUND(Tabulka5789101112[[#This Row],[Kapacita - počet polic]]*Tabulka5789101112[[#This Row],[Kapacita - rozměr polic]]*IFERROR(VLOOKUP(Tabulka5789101112[[#This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ROUND(Tabulka5789101112[[#This Row],[Kapacita - počet polic]]*Tabulka5789101112[[#This Row],[Kapacita - rozměr polic]]*IFERROR(VLOOKUP(Tabulka5789101112[[#This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ROUND(Tabulka5789101112[[#This Row],[Kapacita - počet polic]]*Tabulka5789101112[[#This Row],[Kapacita - rozměr polic]]*IFERROR(VLOOKUP(Tabulka5789101112[[#This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ROUND(Tabulka5789101112[[#This Row],[Kapacita - počet polic]]*Tabulka5789101112[[#This Row],[Kapacita - rozměr polic]]*IFERROR(VLOOKUP(Tabulka5789101112[[#This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ROUND(Tabulka5789101112[[#This Row],[Kapacita - počet polic]]*Tabulka5789101112[[#This Row],[Kapacita - rozměr polic]]*IFERROR(VLOOKUP(Tabulka5789101112[[#This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ROUND(Tabulka5789101112[[#This Row],[Kapacita - počet polic]]*Tabulka5789101112[[#This Row],[Kapacita - rozměr polic]]*IFERROR(VLOOKUP(Tabulka5789101112[[#This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ROUND(Tabulka5789101112[[#This Row],[Kapacita - počet polic]]*Tabulka5789101112[[#This Row],[Kapacita - rozměr polic]]*IFERROR(VLOOKUP(Tabulka5789101112[[#This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ROUND(Tabulka5789101112[[#This Row],[Kapacita - počet polic]]*Tabulka5789101112[[#This Row],[Kapacita - rozměr polic]]*IFERROR(VLOOKUP(Tabulka5789101112[[#This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ROUND(Tabulka5789101112[[#This Row],[Kapacita - počet polic]]*Tabulka5789101112[[#This Row],[Kapacita - rozměr polic]]*IFERROR(VLOOKUP(Tabulka5789101112[[#This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ROUND(Tabulka5789101112[[#This Row],[Kapacita - počet polic]]*Tabulka5789101112[[#This Row],[Kapacita - rozměr polic]]*IFERROR(VLOOKUP(Tabulka5789101112[[#This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ROUND(Tabulka5789101112[[#This Row],[Kapacita - počet polic]]*Tabulka5789101112[[#This Row],[Kapacita - rozměr polic]]*IFERROR(VLOOKUP(Tabulka5789101112[[#This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ROUND(Tabulka5789101112[[#This Row],[Kapacita - počet polic]]*Tabulka5789101112[[#This Row],[Kapacita - rozměr polic]]*IFERROR(VLOOKUP(Tabulka5789101112[[#This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ROUND(Tabulka5789101112[[#This Row],[Kapacita - počet polic]]*Tabulka5789101112[[#This Row],[Kapacita - rozměr polic]]*IFERROR(VLOOKUP(Tabulka5789101112[[#This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ROUND(Tabulka5789101112[[#This Row],[Kapacita - počet polic]]*Tabulka5789101112[[#This Row],[Kapacita - rozměr polic]]*IFERROR(VLOOKUP(Tabulka5789101112[[#This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ROUND(Tabulka5789101112[[#This Row],[Kapacita - počet polic]]*Tabulka5789101112[[#This Row],[Kapacita - rozměr polic]]*IFERROR(VLOOKUP(Tabulka5789101112[[#This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ROUND(Tabulka5789101112[[#This Row],[Kapacita - počet polic]]*Tabulka5789101112[[#This Row],[Kapacita - rozměr polic]]*IFERROR(VLOOKUP(Tabulka5789101112[[#This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ROUND(Tabulka5789101112[[#This Row],[Kapacita - počet polic]]*Tabulka5789101112[[#This Row],[Kapacita - rozměr polic]]*IFERROR(VLOOKUP(Tabulka5789101112[[#This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ROUND(Tabulka5789101112[[#This Row],[Kapacita - počet polic]]*Tabulka5789101112[[#This Row],[Kapacita - rozměr polic]]*IFERROR(VLOOKUP(Tabulka5789101112[[#This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ROUND(Tabulka5789101112[[#This Row],[Kapacita - počet polic]]*Tabulka5789101112[[#This Row],[Kapacita - rozměr polic]]*IFERROR(VLOOKUP(Tabulka5789101112[[#This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ROUND(Tabulka5789101112[[#This Row],[Kapacita - počet polic]]*Tabulka5789101112[[#This Row],[Kapacita - rozměr polic]]*IFERROR(VLOOKUP(Tabulka5789101112[[#This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ROUND(Tabulka5789101112[[#This Row],[Kapacita - počet polic]]*Tabulka5789101112[[#This Row],[Kapacita - rozměr polic]]*IFERROR(VLOOKUP(Tabulka5789101112[[#This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ROUND(Tabulka5789101112[[#This Row],[Kapacita - počet polic]]*Tabulka5789101112[[#This Row],[Kapacita - rozměr polic]]*IFERROR(VLOOKUP(Tabulka5789101112[[#This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ROUND(Tabulka5789101112[[#This Row],[Kapacita - počet polic]]*Tabulka5789101112[[#This Row],[Kapacita - rozměr polic]]*IFERROR(VLOOKUP(Tabulka5789101112[[#This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ROUND(Tabulka5789101112[[#This Row],[Kapacita - počet polic]]*Tabulka5789101112[[#This Row],[Kapacita - rozměr polic]]*IFERROR(VLOOKUP(Tabulka5789101112[[#This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ROUND(Tabulka5789101112[[#This Row],[Kapacita - počet polic]]*Tabulka5789101112[[#This Row],[Kapacita - rozměr polic]]*IFERROR(VLOOKUP(Tabulka5789101112[[#This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ROUND(Tabulka5789101112[[#This Row],[Kapacita - počet polic]]*Tabulka5789101112[[#This Row],[Kapacita - rozměr polic]]*IFERROR(VLOOKUP(Tabulka5789101112[[#This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ROUND(Tabulka5789101112[[#This Row],[Kapacita - počet polic]]*Tabulka5789101112[[#This Row],[Kapacita - rozměr polic]]*IFERROR(VLOOKUP(Tabulka5789101112[[#This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ROUND(Tabulka5789101112[[#This Row],[Kapacita - počet polic]]*Tabulka5789101112[[#This Row],[Kapacita - rozměr polic]]*IFERROR(VLOOKUP(Tabulka5789101112[[#This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ROUND(Tabulka5789101112[[#This Row],[Kapacita - počet polic]]*Tabulka5789101112[[#This Row],[Kapacita - rozměr polic]]*IFERROR(VLOOKUP(Tabulka5789101112[[#This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ROUND(Tabulka5789101112[[#This Row],[Kapacita - počet polic]]*Tabulka5789101112[[#This Row],[Kapacita - rozměr polic]]*IFERROR(VLOOKUP(Tabulka5789101112[[#This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ROUND(Tabulka5789101112[[#This Row],[Kapacita - počet polic]]*Tabulka5789101112[[#This Row],[Kapacita - rozměr polic]]*IFERROR(VLOOKUP(Tabulka5789101112[[#This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ROUND(Tabulka5789101112[[#This Row],[Kapacita - počet polic]]*Tabulka5789101112[[#This Row],[Kapacita - rozměr polic]]*IFERROR(VLOOKUP(Tabulka5789101112[[#This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ROUND(Tabulka5789101112[[#This Row],[Kapacita - počet polic]]*Tabulka5789101112[[#This Row],[Kapacita - rozměr polic]]*IFERROR(VLOOKUP(Tabulka5789101112[[#This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ROUND(Tabulka5789101112[[#This Row],[Kapacita - počet polic]]*Tabulka5789101112[[#This Row],[Kapacita - rozměr polic]]*IFERROR(VLOOKUP(Tabulka5789101112[[#This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ROUND(Tabulka5789101112[[#This Row],[Kapacita - počet polic]]*Tabulka5789101112[[#This Row],[Kapacita - rozměr polic]]*IFERROR(VLOOKUP(Tabulka5789101112[[#This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ROUND(Tabulka5789101112[[#This Row],[Kapacita - počet polic]]*Tabulka5789101112[[#This Row],[Kapacita - rozměr polic]]*IFERROR(VLOOKUP(Tabulka5789101112[[#This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ROUND(Tabulka5789101112[[#This Row],[Kapacita - počet polic]]*Tabulka5789101112[[#This Row],[Kapacita - rozměr polic]]*IFERROR(VLOOKUP(Tabulka5789101112[[#This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ROUND(Tabulka5789101112[[#This Row],[Kapacita - počet polic]]*Tabulka5789101112[[#This Row],[Kapacita - rozměr polic]]*IFERROR(VLOOKUP(Tabulka5789101112[[#This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ROUND(Tabulka5789101112[[#This Row],[Kapacita - počet polic]]*Tabulka5789101112[[#This Row],[Kapacita - rozměr polic]]*IFERROR(VLOOKUP(Tabulka5789101112[[#This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ROUND(Tabulka5789101112[[#This Row],[Kapacita - počet polic]]*Tabulka5789101112[[#This Row],[Kapacita - rozměr polic]]*IFERROR(VLOOKUP(Tabulka5789101112[[#This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ROUND(Tabulka5789101112[[#This Row],[Kapacita - počet polic]]*Tabulka5789101112[[#This Row],[Kapacita - rozměr polic]]*IFERROR(VLOOKUP(Tabulka5789101112[[#This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ROUND(Tabulka5789101112[[#This Row],[Kapacita - počet polic]]*Tabulka5789101112[[#This Row],[Kapacita - rozměr polic]]*IFERROR(VLOOKUP(Tabulka5789101112[[#This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ROUND(Tabulka5789101112[[#This Row],[Kapacita - počet polic]]*Tabulka5789101112[[#This Row],[Kapacita - rozměr polic]]*IFERROR(VLOOKUP(Tabulka5789101112[[#This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ROUND(Tabulka5789101112[[#This Row],[Kapacita - počet polic]]*Tabulka5789101112[[#This Row],[Kapacita - rozměr polic]]*IFERROR(VLOOKUP(Tabulka5789101112[[#This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ROUND(Tabulka5789101112[[#This Row],[Kapacita - počet polic]]*Tabulka5789101112[[#This Row],[Kapacita - rozměr polic]]*IFERROR(VLOOKUP(Tabulka5789101112[[#This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ROUND(Tabulka5789101112[[#This Row],[Kapacita - počet polic]]*Tabulka5789101112[[#This Row],[Kapacita - rozměr polic]]*IFERROR(VLOOKUP(Tabulka5789101112[[#This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ROUND(Tabulka5789101112[[#This Row],[Kapacita - počet polic]]*Tabulka5789101112[[#This Row],[Kapacita - rozměr polic]]*IFERROR(VLOOKUP(Tabulka5789101112[[#This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ROUND(Tabulka5789101112[[#This Row],[Kapacita - počet polic]]*Tabulka5789101112[[#This Row],[Kapacita - rozměr polic]]*IFERROR(VLOOKUP(Tabulka5789101112[[#This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ROUND(Tabulka5789101112[[#This Row],[Kapacita - počet polic]]*Tabulka5789101112[[#This Row],[Kapacita - rozměr polic]]*IFERROR(VLOOKUP(Tabulka5789101112[[#This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ROUND(Tabulka5789101112[[#This Row],[Kapacita - počet polic]]*Tabulka5789101112[[#This Row],[Kapacita - rozměr polic]]*IFERROR(VLOOKUP(Tabulka5789101112[[#This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ROUND(Tabulka5789101112[[#This Row],[Kapacita - počet polic]]*Tabulka5789101112[[#This Row],[Kapacita - rozměr polic]]*IFERROR(VLOOKUP(Tabulka5789101112[[#This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ROUND(Tabulka5789101112[[#This Row],[Kapacita - počet polic]]*Tabulka5789101112[[#This Row],[Kapacita - rozměr polic]]*IFERROR(VLOOKUP(Tabulka5789101112[[#This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ROUND(Tabulka5789101112[[#This Row],[Kapacita - počet polic]]*Tabulka5789101112[[#This Row],[Kapacita - rozměr polic]]*IFERROR(VLOOKUP(Tabulka5789101112[[#This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ROUND(Tabulka5789101112[[#This Row],[Kapacita - počet polic]]*Tabulka5789101112[[#This Row],[Kapacita - rozměr polic]]*IFERROR(VLOOKUP(Tabulka5789101112[[#This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ROUND(Tabulka5789101112[[#This Row],[Kapacita - počet polic]]*Tabulka5789101112[[#This Row],[Kapacita - rozměr polic]]*IFERROR(VLOOKUP(Tabulka5789101112[[#This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ROUND(Tabulka5789101112[[#This Row],[Kapacita - počet polic]]*Tabulka5789101112[[#This Row],[Kapacita - rozměr polic]]*IFERROR(VLOOKUP(Tabulka5789101112[[#This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ROUND(Tabulka5789101112[[#This Row],[Kapacita - počet polic]]*Tabulka5789101112[[#This Row],[Kapacita - rozměr polic]]*IFERROR(VLOOKUP(Tabulka5789101112[[#This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ROUND(Tabulka5789101112[[#This Row],[Kapacita - počet polic]]*Tabulka5789101112[[#This Row],[Kapacita - rozměr polic]]*IFERROR(VLOOKUP(Tabulka5789101112[[#This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ROUND(Tabulka5789101112[[#This Row],[Kapacita - počet polic]]*Tabulka5789101112[[#This Row],[Kapacita - rozměr polic]]*IFERROR(VLOOKUP(Tabulka5789101112[[#This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ROUND(Tabulka5789101112[[#This Row],[Kapacita - počet polic]]*Tabulka5789101112[[#This Row],[Kapacita - rozměr polic]]*IFERROR(VLOOKUP(Tabulka5789101112[[#This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ROUND(Tabulka5789101112[[#This Row],[Kapacita - počet polic]]*Tabulka5789101112[[#This Row],[Kapacita - rozměr polic]]*IFERROR(VLOOKUP(Tabulka5789101112[[#This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ROUND(Tabulka5789101112[[#This Row],[Kapacita - počet polic]]*Tabulka5789101112[[#This Row],[Kapacita - rozměr polic]]*IFERROR(VLOOKUP(Tabulka5789101112[[#This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ROUND(Tabulka5789101112[[#This Row],[Kapacita - počet polic]]*Tabulka5789101112[[#This Row],[Kapacita - rozměr polic]]*IFERROR(VLOOKUP(Tabulka5789101112[[#This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ROUND(Tabulka5789101112[[#This Row],[Kapacita - počet polic]]*Tabulka5789101112[[#This Row],[Kapacita - rozměr polic]]*IFERROR(VLOOKUP(Tabulka5789101112[[#This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ROUND(Tabulka5789101112[[#This Row],[Kapacita - počet polic]]*Tabulka5789101112[[#This Row],[Kapacita - rozměr polic]]*IFERROR(VLOOKUP(Tabulka5789101112[[#This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ROUND(Tabulka5789101112[[#This Row],[Kapacita - počet polic]]*Tabulka5789101112[[#This Row],[Kapacita - rozměr polic]]*IFERROR(VLOOKUP(Tabulka5789101112[[#This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ROUND(Tabulka5789101112[[#This Row],[Kapacita - počet polic]]*Tabulka5789101112[[#This Row],[Kapacita - rozměr polic]]*IFERROR(VLOOKUP(Tabulka5789101112[[#This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ROUND(Tabulka5789101112[[#This Row],[Kapacita - počet polic]]*Tabulka5789101112[[#This Row],[Kapacita - rozměr polic]]*IFERROR(VLOOKUP(Tabulka5789101112[[#This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ROUND(Tabulka5789101112[[#This Row],[Kapacita - počet polic]]*Tabulka5789101112[[#This Row],[Kapacita - rozměr polic]]*IFERROR(VLOOKUP(Tabulka5789101112[[#This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ROUND(Tabulka5789101112[[#This Row],[Kapacita - počet polic]]*Tabulka5789101112[[#This Row],[Kapacita - rozměr polic]]*IFERROR(VLOOKUP(Tabulka5789101112[[#This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ROUND(Tabulka5789101112[[#This Row],[Kapacita - počet polic]]*Tabulka5789101112[[#This Row],[Kapacita - rozměr polic]]*IFERROR(VLOOKUP(Tabulka5789101112[[#This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ROUND(Tabulka5789101112[[#This Row],[Kapacita - počet polic]]*Tabulka5789101112[[#This Row],[Kapacita - rozměr polic]]*IFERROR(VLOOKUP(Tabulka5789101112[[#This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ROUND(Tabulka5789101112[[#This Row],[Kapacita - počet polic]]*Tabulka5789101112[[#This Row],[Kapacita - rozměr polic]]*IFERROR(VLOOKUP(Tabulka5789101112[[#This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ROUND(Tabulka5789101112[[#This Row],[Kapacita - počet polic]]*Tabulka5789101112[[#This Row],[Kapacita - rozměr polic]]*IFERROR(VLOOKUP(Tabulka5789101112[[#This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ROUND(Tabulka5789101112[[#This Row],[Kapacita - počet polic]]*Tabulka5789101112[[#This Row],[Kapacita - rozměr polic]]*IFERROR(VLOOKUP(Tabulka5789101112[[#This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ROUND(Tabulka5789101112[[#This Row],[Kapacita - počet polic]]*Tabulka5789101112[[#This Row],[Kapacita - rozměr polic]]*IFERROR(VLOOKUP(Tabulka5789101112[[#This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ROUND(Tabulka5789101112[[#This Row],[Kapacita - počet polic]]*Tabulka5789101112[[#This Row],[Kapacita - rozměr polic]]*IFERROR(VLOOKUP(Tabulka5789101112[[#This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ROUND(Tabulka5789101112[[#This Row],[Kapacita - počet polic]]*Tabulka5789101112[[#This Row],[Kapacita - rozměr polic]]*IFERROR(VLOOKUP(Tabulka5789101112[[#This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ROUND(Tabulka5789101112[[#This Row],[Kapacita - počet polic]]*Tabulka5789101112[[#This Row],[Kapacita - rozměr polic]]*IFERROR(VLOOKUP(Tabulka5789101112[[#This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ROUND(Tabulka5789101112[[#This Row],[Kapacita - počet polic]]*Tabulka5789101112[[#This Row],[Kapacita - rozměr polic]]*IFERROR(VLOOKUP(Tabulka5789101112[[#This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ROUND(Tabulka5789101112[[#This Row],[Kapacita - počet polic]]*Tabulka5789101112[[#This Row],[Kapacita - rozměr polic]]*IFERROR(VLOOKUP(Tabulka5789101112[[#This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ROUND(Tabulka5789101112[[#This Row],[Kapacita - počet polic]]*Tabulka5789101112[[#This Row],[Kapacita - rozměr polic]]*IFERROR(VLOOKUP(Tabulka5789101112[[#This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ROUND(Tabulka5789101112[[#This Row],[Kapacita - počet polic]]*Tabulka5789101112[[#This Row],[Kapacita - rozměr polic]]*IFERROR(VLOOKUP(Tabulka5789101112[[#This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ROUND(Tabulka5789101112[[#This Row],[Kapacita - počet polic]]*Tabulka5789101112[[#This Row],[Kapacita - rozměr polic]]*IFERROR(VLOOKUP(Tabulka5789101112[[#This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ROUND(Tabulka5789101112[[#This Row],[Kapacita - počet polic]]*Tabulka5789101112[[#This Row],[Kapacita - rozměr polic]]*IFERROR(VLOOKUP(Tabulka5789101112[[#This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ROUND(Tabulka5789101112[[#This Row],[Kapacita - počet polic]]*Tabulka5789101112[[#This Row],[Kapacita - rozměr polic]]*IFERROR(VLOOKUP(Tabulka5789101112[[#This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ROUND(Tabulka5789101112[[#This Row],[Kapacita - počet polic]]*Tabulka5789101112[[#This Row],[Kapacita - rozměr polic]]*IFERROR(VLOOKUP(Tabulka5789101112[[#This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ROUND(Tabulka5789101112[[#This Row],[Kapacita - počet polic]]*Tabulka5789101112[[#This Row],[Kapacita - rozměr polic]]*IFERROR(VLOOKUP(Tabulka5789101112[[#This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ROUND(Tabulka5789101112[[#This Row],[Kapacita - počet polic]]*Tabulka5789101112[[#This Row],[Kapacita - rozměr polic]]*IFERROR(VLOOKUP(Tabulka5789101112[[#This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ROUND(Tabulka5789101112[[#This Row],[Kapacita - počet polic]]*Tabulka5789101112[[#This Row],[Kapacita - rozměr polic]]*IFERROR(VLOOKUP(Tabulka5789101112[[#This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ROUND(Tabulka5789101112[[#This Row],[Kapacita - počet polic]]*Tabulka5789101112[[#This Row],[Kapacita - rozměr polic]]*IFERROR(VLOOKUP(Tabulka5789101112[[#This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ROUND(Tabulka5789101112[[#This Row],[Kapacita - počet polic]]*Tabulka5789101112[[#This Row],[Kapacita - rozměr polic]]*IFERROR(VLOOKUP(Tabulka5789101112[[#This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ROUND(Tabulka5789101112[[#This Row],[Kapacita - počet polic]]*Tabulka5789101112[[#This Row],[Kapacita - rozměr polic]]*IFERROR(VLOOKUP(Tabulka5789101112[[#This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ROUND(Tabulka5789101112[[#This Row],[Kapacita - počet polic]]*Tabulka5789101112[[#This Row],[Kapacita - rozměr polic]]*IFERROR(VLOOKUP(Tabulka5789101112[[#This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ROUND(Tabulka5789101112[[#This Row],[Kapacita - počet polic]]*Tabulka5789101112[[#This Row],[Kapacita - rozměr polic]]*IFERROR(VLOOKUP(Tabulka5789101112[[#This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ROUND(Tabulka5789101112[[#This Row],[Kapacita - počet polic]]*Tabulka5789101112[[#This Row],[Kapacita - rozměr polic]]*IFERROR(VLOOKUP(Tabulka5789101112[[#This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ROUND(Tabulka5789101112[[#This Row],[Kapacita - počet polic]]*Tabulka5789101112[[#This Row],[Kapacita - rozměr polic]]*IFERROR(VLOOKUP(Tabulka5789101112[[#This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ROUND(Tabulka5789101112[[#This Row],[Kapacita - počet polic]]*Tabulka5789101112[[#This Row],[Kapacita - rozměr polic]]*IFERROR(VLOOKUP(Tabulka5789101112[[#This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ROUND(Tabulka5789101112[[#This Row],[Kapacita - počet polic]]*Tabulka5789101112[[#This Row],[Kapacita - rozměr polic]]*IFERROR(VLOOKUP(Tabulka5789101112[[#This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ROUND(Tabulka5789101112[[#This Row],[Kapacita - počet polic]]*Tabulka5789101112[[#This Row],[Kapacita - rozměr polic]]*IFERROR(VLOOKUP(Tabulka5789101112[[#This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ROUND(Tabulka5789101112[[#This Row],[Kapacita - počet polic]]*Tabulka5789101112[[#This Row],[Kapacita - rozměr polic]]*IFERROR(VLOOKUP(Tabulka5789101112[[#This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ROUND(Tabulka5789101112[[#This Row],[Kapacita - počet polic]]*Tabulka5789101112[[#This Row],[Kapacita - rozměr polic]]*IFERROR(VLOOKUP(Tabulka5789101112[[#This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ROUND(Tabulka5789101112[[#This Row],[Kapacita - počet polic]]*Tabulka5789101112[[#This Row],[Kapacita - rozměr polic]]*IFERROR(VLOOKUP(Tabulka5789101112[[#This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ROUND(Tabulka5789101112[[#This Row],[Kapacita - počet polic]]*Tabulka5789101112[[#This Row],[Kapacita - rozměr polic]]*IFERROR(VLOOKUP(Tabulka5789101112[[#This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ROUND(Tabulka5789101112[[#This Row],[Kapacita - počet polic]]*Tabulka5789101112[[#This Row],[Kapacita - rozměr polic]]*IFERROR(VLOOKUP(Tabulka5789101112[[#This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ROUND(Tabulka5789101112[[#This Row],[Kapacita - počet polic]]*Tabulka5789101112[[#This Row],[Kapacita - rozměr polic]]*IFERROR(VLOOKUP(Tabulka5789101112[[#This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ROUND(Tabulka5789101112[[#This Row],[Kapacita - počet polic]]*Tabulka5789101112[[#This Row],[Kapacita - rozměr polic]]*IFERROR(VLOOKUP(Tabulka5789101112[[#This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ROUND(Tabulka5789101112[[#This Row],[Kapacita - počet polic]]*Tabulka5789101112[[#This Row],[Kapacita - rozměr polic]]*IFERROR(VLOOKUP(Tabulka5789101112[[#This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ROUND(Tabulka5789101112[[#This Row],[Kapacita - počet polic]]*Tabulka5789101112[[#This Row],[Kapacita - rozměr polic]]*IFERROR(VLOOKUP(Tabulka5789101112[[#This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ROUND(Tabulka5789101112[[#This Row],[Kapacita - počet polic]]*Tabulka5789101112[[#This Row],[Kapacita - rozměr polic]]*IFERROR(VLOOKUP(Tabulka5789101112[[#This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ROUND(Tabulka5789101112[[#This Row],[Kapacita - počet polic]]*Tabulka5789101112[[#This Row],[Kapacita - rozměr polic]]*IFERROR(VLOOKUP(Tabulka5789101112[[#This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ROUND(Tabulka5789101112[[#This Row],[Kapacita - počet polic]]*Tabulka5789101112[[#This Row],[Kapacita - rozměr polic]]*IFERROR(VLOOKUP(Tabulka5789101112[[#This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ROUND(Tabulka5789101112[[#This Row],[Kapacita - počet polic]]*Tabulka5789101112[[#This Row],[Kapacita - rozměr polic]]*IFERROR(VLOOKUP(Tabulka5789101112[[#This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ROUND(Tabulka5789101112[[#This Row],[Kapacita - počet polic]]*Tabulka5789101112[[#This Row],[Kapacita - rozměr polic]]*IFERROR(VLOOKUP(Tabulka5789101112[[#This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ROUND(Tabulka5789101112[[#This Row],[Kapacita - počet polic]]*Tabulka5789101112[[#This Row],[Kapacita - rozměr polic]]*IFERROR(VLOOKUP(Tabulka5789101112[[#This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ROUND(Tabulka5789101112[[#This Row],[Kapacita - počet polic]]*Tabulka5789101112[[#This Row],[Kapacita - rozměr polic]]*IFERROR(VLOOKUP(Tabulka5789101112[[#This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ROUND(Tabulka5789101112[[#This Row],[Kapacita - počet polic]]*Tabulka5789101112[[#This Row],[Kapacita - rozměr polic]]*IFERROR(VLOOKUP(Tabulka5789101112[[#This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ROUND(Tabulka5789101112[[#This Row],[Kapacita - počet polic]]*Tabulka5789101112[[#This Row],[Kapacita - rozměr polic]]*IFERROR(VLOOKUP(Tabulka5789101112[[#This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ROUND(Tabulka5789101112[[#This Row],[Kapacita - počet polic]]*Tabulka5789101112[[#This Row],[Kapacita - rozměr polic]]*IFERROR(VLOOKUP(Tabulka5789101112[[#This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ROUND(Tabulka5789101112[[#This Row],[Kapacita - počet polic]]*Tabulka5789101112[[#This Row],[Kapacita - rozměr polic]]*IFERROR(VLOOKUP(Tabulka5789101112[[#This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ROUND(Tabulka5789101112[[#This Row],[Kapacita - počet polic]]*Tabulka5789101112[[#This Row],[Kapacita - rozměr polic]]*IFERROR(VLOOKUP(Tabulka5789101112[[#This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ROUND(Tabulka5789101112[[#This Row],[Kapacita - počet polic]]*Tabulka5789101112[[#This Row],[Kapacita - rozměr polic]]*IFERROR(VLOOKUP(Tabulka5789101112[[#This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ROUND(Tabulka5789101112[[#This Row],[Kapacita - počet polic]]*Tabulka5789101112[[#This Row],[Kapacita - rozměr polic]]*IFERROR(VLOOKUP(Tabulka5789101112[[#This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ROUND(Tabulka5789101112[[#This Row],[Kapacita - počet polic]]*Tabulka5789101112[[#This Row],[Kapacita - rozměr polic]]*IFERROR(VLOOKUP(Tabulka5789101112[[#This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ROUND(Tabulka5789101112[[#This Row],[Kapacita - počet polic]]*Tabulka5789101112[[#This Row],[Kapacita - rozměr polic]]*IFERROR(VLOOKUP(Tabulka5789101112[[#This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ROUND(Tabulka5789101112[[#This Row],[Kapacita - počet polic]]*Tabulka5789101112[[#This Row],[Kapacita - rozměr polic]]*IFERROR(VLOOKUP(Tabulka5789101112[[#This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ROUND(Tabulka5789101112[[#This Row],[Kapacita - počet polic]]*Tabulka5789101112[[#This Row],[Kapacita - rozměr polic]]*IFERROR(VLOOKUP(Tabulka5789101112[[#This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ROUND(Tabulka5789101112[[#This Row],[Kapacita - počet polic]]*Tabulka5789101112[[#This Row],[Kapacita - rozměr polic]]*IFERROR(VLOOKUP(Tabulka5789101112[[#This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ROUND(Tabulka5789101112[[#This Row],[Kapacita - počet polic]]*Tabulka5789101112[[#This Row],[Kapacita - rozměr polic]]*IFERROR(VLOOKUP(Tabulka5789101112[[#This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ROUND(Tabulka5789101112[[#This Row],[Kapacita - počet polic]]*Tabulka5789101112[[#This Row],[Kapacita - rozměr polic]]*IFERROR(VLOOKUP(Tabulka5789101112[[#This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ROUND(Tabulka5789101112[[#This Row],[Kapacita - počet polic]]*Tabulka5789101112[[#This Row],[Kapacita - rozměr polic]]*IFERROR(VLOOKUP(Tabulka5789101112[[#This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ROUND(Tabulka5789101112[[#This Row],[Kapacita - počet polic]]*Tabulka5789101112[[#This Row],[Kapacita - rozměr polic]]*IFERROR(VLOOKUP(Tabulka5789101112[[#This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ROUND(Tabulka5789101112[[#This Row],[Kapacita - počet polic]]*Tabulka5789101112[[#This Row],[Kapacita - rozměr polic]]*IFERROR(VLOOKUP(Tabulka5789101112[[#This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ROUND(Tabulka5789101112[[#This Row],[Kapacita - počet polic]]*Tabulka5789101112[[#This Row],[Kapacita - rozměr polic]]*IFERROR(VLOOKUP(Tabulka5789101112[[#This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ROUND(Tabulka5789101112[[#This Row],[Kapacita - počet polic]]*Tabulka5789101112[[#This Row],[Kapacita - rozměr polic]]*IFERROR(VLOOKUP(Tabulka5789101112[[#This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ROUND(Tabulka5789101112[[#This Row],[Kapacita - počet polic]]*Tabulka5789101112[[#This Row],[Kapacita - rozměr polic]]*IFERROR(VLOOKUP(Tabulka5789101112[[#This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ROUND(Tabulka5789101112[[#This Row],[Kapacita - počet polic]]*Tabulka5789101112[[#This Row],[Kapacita - rozměr polic]]*IFERROR(VLOOKUP(Tabulka5789101112[[#This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ROUND(Tabulka5789101112[[#This Row],[Kapacita - počet polic]]*Tabulka5789101112[[#This Row],[Kapacita - rozměr polic]]*IFERROR(VLOOKUP(Tabulka5789101112[[#This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ROUND(Tabulka5789101112[[#This Row],[Kapacita - počet polic]]*Tabulka5789101112[[#This Row],[Kapacita - rozměr polic]]*IFERROR(VLOOKUP(Tabulka5789101112[[#This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ROUND(Tabulka5789101112[[#This Row],[Kapacita - počet polic]]*Tabulka5789101112[[#This Row],[Kapacita - rozměr polic]]*IFERROR(VLOOKUP(Tabulka5789101112[[#This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ROUND(Tabulka5789101112[[#This Row],[Kapacita - počet polic]]*Tabulka5789101112[[#This Row],[Kapacita - rozměr polic]]*IFERROR(VLOOKUP(Tabulka5789101112[[#This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ROUND(Tabulka5789101112[[#This Row],[Kapacita - počet polic]]*Tabulka5789101112[[#This Row],[Kapacita - rozměr polic]]*IFERROR(VLOOKUP(Tabulka5789101112[[#This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ROUND(Tabulka5789101112[[#This Row],[Kapacita - počet polic]]*Tabulka5789101112[[#This Row],[Kapacita - rozměr polic]]*IFERROR(VLOOKUP(Tabulka5789101112[[#This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ROUND(Tabulka5789101112[[#This Row],[Kapacita - počet polic]]*Tabulka5789101112[[#This Row],[Kapacita - rozměr polic]]*IFERROR(VLOOKUP(Tabulka5789101112[[#This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ROUND(Tabulka5789101112[[#This Row],[Kapacita - počet polic]]*Tabulka5789101112[[#This Row],[Kapacita - rozměr polic]]*IFERROR(VLOOKUP(Tabulka5789101112[[#This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ROUND(Tabulka5789101112[[#This Row],[Kapacita - počet polic]]*Tabulka5789101112[[#This Row],[Kapacita - rozměr polic]]*IFERROR(VLOOKUP(Tabulka5789101112[[#This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ROUND(Tabulka5789101112[[#This Row],[Kapacita - počet polic]]*Tabulka5789101112[[#This Row],[Kapacita - rozměr polic]]*IFERROR(VLOOKUP(Tabulka5789101112[[#This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ROUND(Tabulka5789101112[[#This Row],[Kapacita - počet polic]]*Tabulka5789101112[[#This Row],[Kapacita - rozměr polic]]*IFERROR(VLOOKUP(Tabulka5789101112[[#This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ROUND(Tabulka5789101112[[#This Row],[Kapacita - počet polic]]*Tabulka5789101112[[#This Row],[Kapacita - rozměr polic]]*IFERROR(VLOOKUP(Tabulka5789101112[[#This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ROUND(Tabulka5789101112[[#This Row],[Kapacita - počet polic]]*Tabulka5789101112[[#This Row],[Kapacita - rozměr polic]]*IFERROR(VLOOKUP(Tabulka5789101112[[#This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ROUND(Tabulka5789101112[[#This Row],[Kapacita - počet polic]]*Tabulka5789101112[[#This Row],[Kapacita - rozměr polic]]*IFERROR(VLOOKUP(Tabulka5789101112[[#This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ROUND(Tabulka5789101112[[#This Row],[Kapacita - počet polic]]*Tabulka5789101112[[#This Row],[Kapacita - rozměr polic]]*IFERROR(VLOOKUP(Tabulka5789101112[[#This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ROUND(Tabulka5789101112[[#This Row],[Kapacita - počet polic]]*Tabulka5789101112[[#This Row],[Kapacita - rozměr polic]]*IFERROR(VLOOKUP(Tabulka5789101112[[#This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ROUND(Tabulka5789101112[[#This Row],[Kapacita - počet polic]]*Tabulka5789101112[[#This Row],[Kapacita - rozměr polic]]*IFERROR(VLOOKUP(Tabulka5789101112[[#This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ROUND(Tabulka5789101112[[#This Row],[Kapacita - počet polic]]*Tabulka5789101112[[#This Row],[Kapacita - rozměr polic]]*IFERROR(VLOOKUP(Tabulka5789101112[[#This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ROUND(Tabulka5789101112[[#This Row],[Kapacita - počet polic]]*Tabulka5789101112[[#This Row],[Kapacita - rozměr polic]]*IFERROR(VLOOKUP(Tabulka5789101112[[#This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ROUND(Tabulka5789101112[[#This Row],[Kapacita - počet polic]]*Tabulka5789101112[[#This Row],[Kapacita - rozměr polic]]*IFERROR(VLOOKUP(Tabulka5789101112[[#This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ROUND(Tabulka5789101112[[#This Row],[Kapacita - počet polic]]*Tabulka5789101112[[#This Row],[Kapacita - rozměr polic]]*IFERROR(VLOOKUP(Tabulka5789101112[[#This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ROUND(Tabulka5789101112[[#This Row],[Kapacita - počet polic]]*Tabulka5789101112[[#This Row],[Kapacita - rozměr polic]]*IFERROR(VLOOKUP(Tabulka5789101112[[#This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ROUND(Tabulka5789101112[[#This Row],[Kapacita - počet polic]]*Tabulka5789101112[[#This Row],[Kapacita - rozměr polic]]*IFERROR(VLOOKUP(Tabulka5789101112[[#This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ROUND(Tabulka5789101112[[#This Row],[Kapacita - počet polic]]*Tabulka5789101112[[#This Row],[Kapacita - rozměr polic]]*IFERROR(VLOOKUP(Tabulka5789101112[[#This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ROUND(Tabulka5789101112[[#This Row],[Kapacita - počet polic]]*Tabulka5789101112[[#This Row],[Kapacita - rozměr polic]]*IFERROR(VLOOKUP(Tabulka5789101112[[#This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ROUND(Tabulka5789101112[[#This Row],[Kapacita - počet polic]]*Tabulka5789101112[[#This Row],[Kapacita - rozměr polic]]*IFERROR(VLOOKUP(Tabulka5789101112[[#This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ROUND(Tabulka5789101112[[#This Row],[Kapacita - počet polic]]*Tabulka5789101112[[#This Row],[Kapacita - rozměr polic]]*IFERROR(VLOOKUP(Tabulka5789101112[[#This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ROUND(Tabulka5789101112[[#This Row],[Kapacita - počet polic]]*Tabulka5789101112[[#This Row],[Kapacita - rozměr polic]]*IFERROR(VLOOKUP(Tabulka5789101112[[#This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ROUND(Tabulka5789101112[[#This Row],[Kapacita - počet polic]]*Tabulka5789101112[[#This Row],[Kapacita - rozměr polic]]*IFERROR(VLOOKUP(Tabulka5789101112[[#This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ROUND(Tabulka5789101112[[#This Row],[Kapacita - počet polic]]*Tabulka5789101112[[#This Row],[Kapacita - rozměr polic]]*IFERROR(VLOOKUP(Tabulka5789101112[[#This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ROUND(Tabulka5789101112[[#This Row],[Kapacita - počet polic]]*Tabulka5789101112[[#This Row],[Kapacita - rozměr polic]]*IFERROR(VLOOKUP(Tabulka5789101112[[#This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ROUND(Tabulka5789101112[[#This Row],[Kapacita - počet polic]]*Tabulka5789101112[[#This Row],[Kapacita - rozměr polic]]*IFERROR(VLOOKUP(Tabulka5789101112[[#This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ROUND(Tabulka5789101112[[#This Row],[Kapacita - počet polic]]*Tabulka5789101112[[#This Row],[Kapacita - rozměr polic]]*IFERROR(VLOOKUP(Tabulka5789101112[[#This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ROUND(Tabulka5789101112[[#This Row],[Kapacita - počet polic]]*Tabulka5789101112[[#This Row],[Kapacita - rozměr polic]]*IFERROR(VLOOKUP(Tabulka5789101112[[#This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ROUND(Tabulka5789101112[[#This Row],[Kapacita - počet polic]]*Tabulka5789101112[[#This Row],[Kapacita - rozměr polic]]*IFERROR(VLOOKUP(Tabulka5789101112[[#This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ROUND(Tabulka5789101112[[#This Row],[Kapacita - počet polic]]*Tabulka5789101112[[#This Row],[Kapacita - rozměr polic]]*IFERROR(VLOOKUP(Tabulka5789101112[[#This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ROUND(Tabulka5789101112[[#This Row],[Kapacita - počet polic]]*Tabulka5789101112[[#This Row],[Kapacita - rozměr polic]]*IFERROR(VLOOKUP(Tabulka5789101112[[#This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ROUND(Tabulka5789101112[[#This Row],[Kapacita - počet polic]]*Tabulka5789101112[[#This Row],[Kapacita - rozměr polic]]*IFERROR(VLOOKUP(Tabulka5789101112[[#This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ROUND(Tabulka5789101112[[#This Row],[Kapacita - počet polic]]*Tabulka5789101112[[#This Row],[Kapacita - rozměr polic]]*IFERROR(VLOOKUP(Tabulka5789101112[[#This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ROUND(Tabulka5789101112[[#This Row],[Kapacita - počet polic]]*Tabulka5789101112[[#This Row],[Kapacita - rozměr polic]]*IFERROR(VLOOKUP(Tabulka5789101112[[#This Row],[Označení]],OCHy[#All],2,FALSE),0.6),0)</f>
        <v>0</v>
      </c>
    </row>
    <row r="396" spans="1:7" x14ac:dyDescent="0.35">
      <c r="A396" s="105" t="str">
        <f>IFERROR(VLOOKUP(B396,Pobočky!$A$1:$C$45,3,FALSE)," ")</f>
        <v xml:space="preserve"> </v>
      </c>
      <c r="B396" s="105"/>
      <c r="C396" s="105" t="str">
        <f>IFERROR(VLOOKUP(B396,Pobočky!$A$1:$C$45,2,FALSE)," ")</f>
        <v xml:space="preserve"> </v>
      </c>
      <c r="G396">
        <f>ROUND(Tabulka5789101112[[#This Row],[Kapacita - počet polic]]*Tabulka5789101112[[#This Row],[Kapacita - rozměr polic]]*IFERROR(VLOOKUP(Tabulka5789101112[[#This Row],[Označení]],OCHy[#All],2,FALSE),0.6),0)</f>
        <v>0</v>
      </c>
    </row>
  </sheetData>
  <dataValidations count="2">
    <dataValidation type="list" allowBlank="1" showInputMessage="1" showErrorMessage="1" sqref="E2:E396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  <dataValidation type="list" allowBlank="1" showInputMessage="1" showErrorMessage="1" sqref="L2:L396">
      <formula1>"0 %,10 %,20 %,30 %,40 %,50 %,60 %,70 %,80 %,90 %,100 %"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B2:B396</xm:sqref>
        </x14:dataValidation>
        <x14:dataValidation type="list" allowBlank="1" showInputMessage="1" showErrorMessage="1">
          <x14:formula1>
            <xm:f>Označení!$F$2:$F$50</xm:f>
          </x14:formula1>
          <xm:sqref>F2:F396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98"/>
  <sheetViews>
    <sheetView topLeftCell="E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29" customWidth="1"/>
    <col min="6" max="6" width="60" bestFit="1" customWidth="1"/>
    <col min="7" max="7" width="16.26953125" bestFit="1" customWidth="1"/>
    <col min="8" max="8" width="21.0898437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v>15</v>
      </c>
      <c r="B2" s="93" t="s">
        <v>50</v>
      </c>
      <c r="C2" s="93" t="str">
        <f>IFERROR(VLOOKUP(B2,Pobočky!$A$1:$C$45,2,FALSE)," ")</f>
        <v>Středozápad</v>
      </c>
      <c r="D2" s="114" t="s">
        <v>1205</v>
      </c>
      <c r="E2" s="93" t="s">
        <v>14</v>
      </c>
      <c r="F2" t="s">
        <v>130</v>
      </c>
      <c r="G2" s="93">
        <f>ROUND(Tabulka57891011[[#This Row],[Kapacita - počet polic]]*Tabulka57891011[[#This Row],[Kapacita - rozměr polic]]*IFERROR(VLOOKUP(Tabulka57891011[[#This Row],[Označení]],OCHy[#All],2,FALSE),0.6),0)</f>
        <v>185</v>
      </c>
      <c r="H2" s="93">
        <v>6</v>
      </c>
      <c r="I2" s="93">
        <v>6</v>
      </c>
      <c r="J2" s="93">
        <v>55</v>
      </c>
      <c r="K2" s="93" t="s">
        <v>21</v>
      </c>
      <c r="L2" s="102">
        <v>0.6</v>
      </c>
    </row>
    <row r="3" spans="1:12" x14ac:dyDescent="0.35">
      <c r="A3" s="93">
        <v>15</v>
      </c>
      <c r="B3" s="93" t="s">
        <v>50</v>
      </c>
      <c r="C3" s="105" t="str">
        <f>IFERROR(VLOOKUP(B3,Pobočky!$A$1:$C$45,2,FALSE)," ")</f>
        <v>Středozápad</v>
      </c>
      <c r="D3" s="115" t="s">
        <v>1205</v>
      </c>
      <c r="E3" s="93" t="s">
        <v>14</v>
      </c>
      <c r="F3" s="106" t="s">
        <v>130</v>
      </c>
      <c r="G3" s="106">
        <f>ROUND(Tabulka57891011[[#This Row],[Kapacita - počet polic]]*Tabulka57891011[[#This Row],[Kapacita - rozměr polic]]*IFERROR(VLOOKUP(Tabulka57891011[[#This Row],[Označení]],OCHy[#All],2,FALSE),0.6),0)</f>
        <v>302</v>
      </c>
      <c r="H3" s="106">
        <v>6</v>
      </c>
      <c r="I3" s="106">
        <v>1</v>
      </c>
      <c r="J3" s="106">
        <v>90</v>
      </c>
      <c r="K3" s="106" t="s">
        <v>34</v>
      </c>
      <c r="L3" s="102">
        <v>0.6</v>
      </c>
    </row>
    <row r="4" spans="1:12" x14ac:dyDescent="0.35">
      <c r="A4" s="93">
        <v>15</v>
      </c>
      <c r="B4" s="93" t="s">
        <v>50</v>
      </c>
      <c r="C4" s="93" t="str">
        <f>IFERROR(VLOOKUP(B4,Pobočky!$A$1:$C$45,2,FALSE)," ")</f>
        <v>Středozápad</v>
      </c>
      <c r="D4" s="115" t="s">
        <v>1205</v>
      </c>
      <c r="E4" s="93" t="s">
        <v>14</v>
      </c>
      <c r="F4" t="s">
        <v>130</v>
      </c>
      <c r="G4">
        <f>ROUND(Tabulka57891011[[#This Row],[Kapacita - počet polic]]*Tabulka57891011[[#This Row],[Kapacita - rozměr polic]]*IFERROR(VLOOKUP(Tabulka57891011[[#This Row],[Označení]],OCHy[#All],2,FALSE),0.6),0)</f>
        <v>218</v>
      </c>
      <c r="H4">
        <v>6</v>
      </c>
      <c r="I4">
        <v>6</v>
      </c>
      <c r="J4">
        <v>65</v>
      </c>
      <c r="K4" t="s">
        <v>34</v>
      </c>
      <c r="L4" s="102">
        <v>0.6</v>
      </c>
    </row>
    <row r="5" spans="1:12" x14ac:dyDescent="0.35">
      <c r="A5" s="93">
        <v>15</v>
      </c>
      <c r="B5" s="93" t="s">
        <v>50</v>
      </c>
      <c r="C5" s="93" t="str">
        <f>IFERROR(VLOOKUP(B5,Pobočky!$A$1:$C$45,2,FALSE)," ")</f>
        <v>Středozápad</v>
      </c>
      <c r="D5" s="115" t="s">
        <v>1205</v>
      </c>
      <c r="E5" s="93" t="s">
        <v>14</v>
      </c>
      <c r="F5" t="s">
        <v>130</v>
      </c>
      <c r="G5">
        <f>ROUND(Tabulka57891011[[#This Row],[Kapacita - počet polic]]*Tabulka57891011[[#This Row],[Kapacita - rozměr polic]]*IFERROR(VLOOKUP(Tabulka57891011[[#This Row],[Označení]],OCHy[#All],2,FALSE),0.6),0)</f>
        <v>185</v>
      </c>
      <c r="H5">
        <v>6</v>
      </c>
      <c r="I5">
        <v>6</v>
      </c>
      <c r="J5">
        <v>55</v>
      </c>
      <c r="K5" t="s">
        <v>34</v>
      </c>
      <c r="L5" s="102">
        <v>0.6</v>
      </c>
    </row>
    <row r="6" spans="1:12" x14ac:dyDescent="0.35">
      <c r="A6" s="93">
        <v>15</v>
      </c>
      <c r="B6" s="93" t="s">
        <v>50</v>
      </c>
      <c r="C6" s="93" t="str">
        <f>IFERROR(VLOOKUP(B6,Pobočky!$A$1:$C$45,2,FALSE)," ")</f>
        <v>Středozápad</v>
      </c>
      <c r="D6" s="115" t="s">
        <v>1205</v>
      </c>
      <c r="E6" s="93" t="s">
        <v>14</v>
      </c>
      <c r="F6" t="s">
        <v>130</v>
      </c>
      <c r="G6">
        <f>ROUND(Tabulka57891011[[#This Row],[Kapacita - počet polic]]*Tabulka57891011[[#This Row],[Kapacita - rozměr polic]]*IFERROR(VLOOKUP(Tabulka57891011[[#This Row],[Označení]],OCHy[#All],2,FALSE),0.6),0)</f>
        <v>202</v>
      </c>
      <c r="H6">
        <v>4</v>
      </c>
      <c r="I6">
        <v>4</v>
      </c>
      <c r="J6">
        <v>90</v>
      </c>
      <c r="K6" t="s">
        <v>182</v>
      </c>
      <c r="L6" s="102">
        <v>0.6</v>
      </c>
    </row>
    <row r="7" spans="1:12" x14ac:dyDescent="0.35">
      <c r="A7" s="93">
        <v>15</v>
      </c>
      <c r="B7" s="93" t="s">
        <v>50</v>
      </c>
      <c r="C7" s="93" t="str">
        <f>IFERROR(VLOOKUP(B7,Pobočky!$A$1:$C$45,2,FALSE)," ")</f>
        <v>Středozápad</v>
      </c>
      <c r="D7" s="115" t="s">
        <v>1205</v>
      </c>
      <c r="E7" s="93" t="s">
        <v>14</v>
      </c>
      <c r="F7" t="s">
        <v>130</v>
      </c>
      <c r="G7">
        <f>ROUND(Tabulka57891011[[#This Row],[Kapacita - počet polic]]*Tabulka57891011[[#This Row],[Kapacita - rozměr polic]]*IFERROR(VLOOKUP(Tabulka57891011[[#This Row],[Označení]],OCHy[#All],2,FALSE),0.6),0)</f>
        <v>706</v>
      </c>
      <c r="H7">
        <v>14</v>
      </c>
      <c r="I7">
        <v>12</v>
      </c>
      <c r="J7">
        <v>90</v>
      </c>
      <c r="K7" t="s">
        <v>184</v>
      </c>
      <c r="L7" s="102">
        <v>0.6</v>
      </c>
    </row>
    <row r="8" spans="1:12" x14ac:dyDescent="0.35">
      <c r="A8" s="93">
        <v>15</v>
      </c>
      <c r="B8" s="93" t="s">
        <v>50</v>
      </c>
      <c r="C8" s="93" t="str">
        <f>IFERROR(VLOOKUP(B8,Pobočky!$A$1:$C$45,2,FALSE)," ")</f>
        <v>Středozápad</v>
      </c>
      <c r="D8" s="115" t="s">
        <v>1205</v>
      </c>
      <c r="E8" s="93" t="s">
        <v>14</v>
      </c>
      <c r="F8" t="s">
        <v>130</v>
      </c>
      <c r="G8">
        <f>ROUND(Tabulka57891011[[#This Row],[Kapacita - počet polic]]*Tabulka57891011[[#This Row],[Kapacita - rozměr polic]]*IFERROR(VLOOKUP(Tabulka57891011[[#This Row],[Označení]],OCHy[#All],2,FALSE),0.6),0)</f>
        <v>0</v>
      </c>
      <c r="I8">
        <v>2</v>
      </c>
      <c r="J8">
        <v>90</v>
      </c>
      <c r="K8" t="s">
        <v>1042</v>
      </c>
      <c r="L8" s="102">
        <v>0.6</v>
      </c>
    </row>
    <row r="9" spans="1:12" x14ac:dyDescent="0.35">
      <c r="A9" s="93">
        <v>15</v>
      </c>
      <c r="B9" s="93" t="s">
        <v>50</v>
      </c>
      <c r="C9" s="93" t="str">
        <f>IFERROR(VLOOKUP(B9,Pobočky!$A$1:$C$45,2,FALSE)," ")</f>
        <v>Středozápad</v>
      </c>
      <c r="D9" s="115" t="s">
        <v>1205</v>
      </c>
      <c r="E9" s="93" t="s">
        <v>14</v>
      </c>
      <c r="F9" t="s">
        <v>130</v>
      </c>
      <c r="G9">
        <f>ROUND(Tabulka57891011[[#This Row],[Kapacita - počet polic]]*Tabulka57891011[[#This Row],[Kapacita - rozměr polic]]*IFERROR(VLOOKUP(Tabulka57891011[[#This Row],[Označení]],OCHy[#All],2,FALSE),0.6),0)</f>
        <v>0</v>
      </c>
      <c r="I9">
        <v>1</v>
      </c>
      <c r="J9">
        <v>90</v>
      </c>
      <c r="K9" s="110" t="s">
        <v>15</v>
      </c>
      <c r="L9" s="102">
        <v>0.6</v>
      </c>
    </row>
    <row r="10" spans="1:12" x14ac:dyDescent="0.35">
      <c r="A10" s="93">
        <v>15</v>
      </c>
      <c r="B10" s="93" t="s">
        <v>50</v>
      </c>
      <c r="C10" s="93" t="str">
        <f>IFERROR(VLOOKUP(B10,Pobočky!$A$1:$C$45,2,FALSE)," ")</f>
        <v>Středozápad</v>
      </c>
      <c r="D10" s="115" t="s">
        <v>1205</v>
      </c>
      <c r="E10" s="93" t="s">
        <v>14</v>
      </c>
      <c r="F10" t="s">
        <v>130</v>
      </c>
      <c r="G10">
        <f>ROUND(Tabulka57891011[[#This Row],[Kapacita - počet polic]]*Tabulka57891011[[#This Row],[Kapacita - rozměr polic]]*IFERROR(VLOOKUP(Tabulka57891011[[#This Row],[Označení]],OCHy[#All],2,FALSE),0.6),0)</f>
        <v>0</v>
      </c>
      <c r="I10">
        <v>1</v>
      </c>
      <c r="J10">
        <v>90</v>
      </c>
      <c r="K10" s="110" t="s">
        <v>32</v>
      </c>
      <c r="L10" s="102">
        <v>0.6</v>
      </c>
    </row>
    <row r="11" spans="1:12" x14ac:dyDescent="0.35">
      <c r="A11" s="93">
        <v>15</v>
      </c>
      <c r="B11" s="93" t="s">
        <v>50</v>
      </c>
      <c r="C11" s="93" t="str">
        <f>IFERROR(VLOOKUP(B11,Pobočky!$A$1:$C$45,2,FALSE)," ")</f>
        <v>Středozápad</v>
      </c>
      <c r="D11" s="115" t="s">
        <v>1205</v>
      </c>
      <c r="E11" s="93" t="s">
        <v>14</v>
      </c>
      <c r="F11" t="s">
        <v>130</v>
      </c>
      <c r="G11">
        <f>ROUND(Tabulka57891011[[#This Row],[Kapacita - počet polic]]*Tabulka57891011[[#This Row],[Kapacita - rozměr polic]]*IFERROR(VLOOKUP(Tabulka57891011[[#This Row],[Označení]],OCHy[#All],2,FALSE),0.6),0)</f>
        <v>0</v>
      </c>
      <c r="I11">
        <v>2</v>
      </c>
      <c r="J11">
        <v>90</v>
      </c>
      <c r="K11" s="110" t="s">
        <v>1206</v>
      </c>
      <c r="L11" s="102">
        <v>0.6</v>
      </c>
    </row>
    <row r="12" spans="1:12" x14ac:dyDescent="0.35">
      <c r="A12" s="93">
        <v>15</v>
      </c>
      <c r="B12" s="93" t="s">
        <v>50</v>
      </c>
      <c r="C12" s="93" t="str">
        <f>IFERROR(VLOOKUP(B12,Pobočky!$A$1:$C$45,2,FALSE)," ")</f>
        <v>Středozápad</v>
      </c>
      <c r="D12" s="115" t="s">
        <v>1205</v>
      </c>
      <c r="E12" s="93" t="s">
        <v>14</v>
      </c>
      <c r="F12" t="s">
        <v>130</v>
      </c>
      <c r="G12">
        <f>ROUND(Tabulka57891011[[#This Row],[Kapacita - počet polic]]*Tabulka57891011[[#This Row],[Kapacita - rozměr polic]]*IFERROR(VLOOKUP(Tabulka57891011[[#This Row],[Označení]],OCHy[#All],2,FALSE),0.6),0)</f>
        <v>0</v>
      </c>
      <c r="I12">
        <v>1</v>
      </c>
      <c r="J12">
        <v>90</v>
      </c>
      <c r="K12" s="110" t="s">
        <v>35</v>
      </c>
      <c r="L12" s="102">
        <v>0.6</v>
      </c>
    </row>
    <row r="13" spans="1:12" x14ac:dyDescent="0.35">
      <c r="A13" s="93">
        <v>15</v>
      </c>
      <c r="B13" s="93" t="s">
        <v>50</v>
      </c>
      <c r="C13" s="93" t="str">
        <f>IFERROR(VLOOKUP(B13,Pobočky!$A$1:$C$45,2,FALSE)," ")</f>
        <v>Středozápad</v>
      </c>
      <c r="D13" s="115" t="s">
        <v>1205</v>
      </c>
      <c r="E13" s="93" t="s">
        <v>14</v>
      </c>
      <c r="F13" t="s">
        <v>261</v>
      </c>
      <c r="G13">
        <f>ROUND(Tabulka57891011[[#This Row],[Kapacita - počet polic]]*Tabulka57891011[[#This Row],[Kapacita - rozměr polic]]*IFERROR(VLOOKUP(Tabulka57891011[[#This Row],[Označení]],OCHy[#All],2,FALSE),0.6),0)</f>
        <v>162</v>
      </c>
      <c r="H13">
        <v>3</v>
      </c>
      <c r="I13">
        <v>3</v>
      </c>
      <c r="J13">
        <v>90</v>
      </c>
      <c r="K13" s="110" t="s">
        <v>594</v>
      </c>
      <c r="L13" s="112">
        <v>0.7</v>
      </c>
    </row>
    <row r="14" spans="1:12" x14ac:dyDescent="0.35">
      <c r="A14" s="93">
        <v>15</v>
      </c>
      <c r="B14" s="93" t="s">
        <v>50</v>
      </c>
      <c r="C14" s="93" t="str">
        <f>IFERROR(VLOOKUP(B14,Pobočky!$A$1:$C$45,2,FALSE)," ")</f>
        <v>Středozápad</v>
      </c>
      <c r="D14" s="115" t="s">
        <v>1205</v>
      </c>
      <c r="E14" s="93" t="s">
        <v>14</v>
      </c>
      <c r="F14" t="s">
        <v>97</v>
      </c>
      <c r="G14">
        <f>ROUND(Tabulka57891011[[#This Row],[Kapacita - počet polic]]*Tabulka57891011[[#This Row],[Kapacita - rozměr polic]]*IFERROR(VLOOKUP(Tabulka57891011[[#This Row],[Označení]],OCHy[#All],2,FALSE),0.6),0)</f>
        <v>65</v>
      </c>
      <c r="H14">
        <v>2</v>
      </c>
      <c r="I14">
        <v>3</v>
      </c>
      <c r="J14">
        <v>90</v>
      </c>
      <c r="K14" s="110" t="s">
        <v>265</v>
      </c>
      <c r="L14" s="112">
        <v>0.7</v>
      </c>
    </row>
    <row r="15" spans="1:12" x14ac:dyDescent="0.35">
      <c r="A15" s="93">
        <v>15</v>
      </c>
      <c r="B15" s="93" t="s">
        <v>50</v>
      </c>
      <c r="C15" s="93" t="str">
        <f>IFERROR(VLOOKUP(B15,Pobočky!$A$1:$C$45,2,FALSE)," ")</f>
        <v>Středozápad</v>
      </c>
      <c r="D15" s="115" t="s">
        <v>1207</v>
      </c>
      <c r="E15" s="93" t="s">
        <v>14</v>
      </c>
      <c r="F15" t="s">
        <v>130</v>
      </c>
      <c r="G15">
        <f>ROUND(Tabulka57891011[[#This Row],[Kapacita - počet polic]]*Tabulka57891011[[#This Row],[Kapacita - rozměr polic]]*IFERROR(VLOOKUP(Tabulka57891011[[#This Row],[Označení]],OCHy[#All],2,FALSE),0.6),0)</f>
        <v>0</v>
      </c>
      <c r="I15">
        <v>55</v>
      </c>
      <c r="J15">
        <v>24</v>
      </c>
      <c r="K15" t="s">
        <v>1208</v>
      </c>
      <c r="L15" s="112">
        <v>0.5</v>
      </c>
    </row>
    <row r="16" spans="1:12" x14ac:dyDescent="0.35">
      <c r="A16" s="93">
        <v>15</v>
      </c>
      <c r="B16" s="93" t="s">
        <v>50</v>
      </c>
      <c r="C16" s="93" t="str">
        <f>IFERROR(VLOOKUP(B16,Pobočky!$A$1:$C$45,2,FALSE)," ")</f>
        <v>Středozápad</v>
      </c>
      <c r="D16" s="115" t="s">
        <v>1207</v>
      </c>
      <c r="E16" s="93" t="s">
        <v>14</v>
      </c>
      <c r="G16">
        <f>ROUND(Tabulka57891011[[#This Row],[Kapacita - počet polic]]*Tabulka57891011[[#This Row],[Kapacita - rozměr polic]]*IFERROR(VLOOKUP(Tabulka57891011[[#This Row],[Označení]],OCHy[#All],2,FALSE),0.6),0)</f>
        <v>0</v>
      </c>
      <c r="I16">
        <v>6</v>
      </c>
      <c r="J16">
        <v>55</v>
      </c>
      <c r="K16" t="s">
        <v>1209</v>
      </c>
      <c r="L16" s="112">
        <v>0.5</v>
      </c>
    </row>
    <row r="17" spans="1:12" x14ac:dyDescent="0.35">
      <c r="A17" s="93">
        <v>15</v>
      </c>
      <c r="B17" s="93" t="s">
        <v>50</v>
      </c>
      <c r="C17" s="93" t="str">
        <f>IFERROR(VLOOKUP(B17,Pobočky!$A$1:$C$45,2,FALSE)," ")</f>
        <v>Středozápad</v>
      </c>
      <c r="D17" s="116" t="s">
        <v>1210</v>
      </c>
      <c r="E17" s="93" t="s">
        <v>14</v>
      </c>
      <c r="G17">
        <f>ROUND(Tabulka57891011[[#This Row],[Kapacita - počet polic]]*Tabulka57891011[[#This Row],[Kapacita - rozměr polic]]*IFERROR(VLOOKUP(Tabulka57891011[[#This Row],[Označení]],OCHy[#All],2,FALSE),0.6),0)</f>
        <v>0</v>
      </c>
      <c r="I17">
        <v>2</v>
      </c>
      <c r="J17">
        <v>90</v>
      </c>
      <c r="K17" t="s">
        <v>1069</v>
      </c>
      <c r="L17" s="112">
        <v>0.7</v>
      </c>
    </row>
    <row r="18" spans="1:12" x14ac:dyDescent="0.35">
      <c r="A18" s="93">
        <v>15</v>
      </c>
      <c r="B18" s="93" t="s">
        <v>50</v>
      </c>
      <c r="C18" s="93" t="str">
        <f>IFERROR(VLOOKUP(B18,Pobočky!$A$1:$C$45,2,FALSE)," ")</f>
        <v>Středozápad</v>
      </c>
      <c r="D18" s="115" t="s">
        <v>1211</v>
      </c>
      <c r="E18" t="s">
        <v>20</v>
      </c>
      <c r="G18">
        <f>ROUND(Tabulka57891011[[#This Row],[Kapacita - počet polic]]*Tabulka57891011[[#This Row],[Kapacita - rozměr polic]]*IFERROR(VLOOKUP(Tabulka57891011[[#This Row],[Označení]],OCHy[#All],2,FALSE),0.6),0)</f>
        <v>0</v>
      </c>
      <c r="I18">
        <v>7</v>
      </c>
      <c r="J18">
        <v>48</v>
      </c>
      <c r="K18" t="s">
        <v>1069</v>
      </c>
      <c r="L18" s="112">
        <v>0.7</v>
      </c>
    </row>
    <row r="19" spans="1:12" x14ac:dyDescent="0.35">
      <c r="A19" s="93">
        <v>15</v>
      </c>
      <c r="B19" s="93" t="s">
        <v>50</v>
      </c>
      <c r="C19" s="93" t="str">
        <f>IFERROR(VLOOKUP(B19,Pobočky!$A$1:$C$45,2,FALSE)," ")</f>
        <v>Středozápad</v>
      </c>
      <c r="D19" s="115" t="s">
        <v>1212</v>
      </c>
      <c r="E19" t="s">
        <v>20</v>
      </c>
      <c r="F19" t="s">
        <v>130</v>
      </c>
      <c r="G19">
        <f>ROUND(Tabulka57891011[[#This Row],[Kapacita - počet polic]]*Tabulka57891011[[#This Row],[Kapacita - rozměr polic]]*IFERROR(VLOOKUP(Tabulka57891011[[#This Row],[Označení]],OCHy[#All],2,FALSE),0.6),0)</f>
        <v>6955</v>
      </c>
      <c r="H19">
        <v>138</v>
      </c>
      <c r="I19">
        <v>168</v>
      </c>
      <c r="J19">
        <v>90</v>
      </c>
      <c r="L19" s="112">
        <v>0.7</v>
      </c>
    </row>
    <row r="20" spans="1:12" x14ac:dyDescent="0.35">
      <c r="A20" s="93">
        <v>15</v>
      </c>
      <c r="B20" s="93" t="s">
        <v>50</v>
      </c>
      <c r="C20" s="93" t="str">
        <f>IFERROR(VLOOKUP(B20,Pobočky!$A$1:$C$45,2,FALSE)," ")</f>
        <v>Středozápad</v>
      </c>
      <c r="D20" s="115" t="s">
        <v>1212</v>
      </c>
      <c r="E20" t="s">
        <v>20</v>
      </c>
      <c r="F20" t="s">
        <v>130</v>
      </c>
      <c r="G20">
        <f>ROUND(Tabulka57891011[[#This Row],[Kapacita - počet polic]]*Tabulka57891011[[#This Row],[Kapacita - rozměr polic]]*IFERROR(VLOOKUP(Tabulka57891011[[#This Row],[Označení]],OCHy[#All],2,FALSE),0.6),0)</f>
        <v>564</v>
      </c>
      <c r="H20">
        <v>21</v>
      </c>
      <c r="I20">
        <v>21</v>
      </c>
      <c r="J20">
        <v>48</v>
      </c>
      <c r="L20" s="112">
        <v>0.7</v>
      </c>
    </row>
    <row r="21" spans="1:12" x14ac:dyDescent="0.35">
      <c r="A21" s="93">
        <v>15</v>
      </c>
      <c r="B21" s="93" t="s">
        <v>50</v>
      </c>
      <c r="C21" s="93" t="str">
        <f>IFERROR(VLOOKUP(B21,Pobočky!$A$1:$C$45,2,FALSE)," ")</f>
        <v>Středozápad</v>
      </c>
      <c r="D21" s="115" t="s">
        <v>1212</v>
      </c>
      <c r="E21" t="s">
        <v>20</v>
      </c>
      <c r="F21" t="s">
        <v>130</v>
      </c>
      <c r="G21">
        <f>ROUND(Tabulka57891011[[#This Row],[Kapacita - počet polic]]*Tabulka57891011[[#This Row],[Kapacita - rozměr polic]]*IFERROR(VLOOKUP(Tabulka57891011[[#This Row],[Označení]],OCHy[#All],2,FALSE),0.6),0)</f>
        <v>1159</v>
      </c>
      <c r="H21">
        <v>23</v>
      </c>
      <c r="I21">
        <v>7</v>
      </c>
      <c r="J21">
        <v>90</v>
      </c>
      <c r="K21" t="s">
        <v>1067</v>
      </c>
      <c r="L21" s="112">
        <v>0.7</v>
      </c>
    </row>
    <row r="22" spans="1:12" x14ac:dyDescent="0.35">
      <c r="A22" s="93">
        <v>15</v>
      </c>
      <c r="B22" s="93" t="s">
        <v>50</v>
      </c>
      <c r="C22" s="93" t="str">
        <f>IFERROR(VLOOKUP(B22,Pobočky!$A$1:$C$45,2,FALSE)," ")</f>
        <v>Středozápad</v>
      </c>
      <c r="D22" s="115" t="s">
        <v>1213</v>
      </c>
      <c r="E22" t="s">
        <v>22</v>
      </c>
      <c r="F22" t="s">
        <v>140</v>
      </c>
      <c r="G22">
        <f>ROUND(Tabulka57891011[[#This Row],[Kapacita - počet polic]]*Tabulka57891011[[#This Row],[Kapacita - rozměr polic]]*IFERROR(VLOOKUP(Tabulka57891011[[#This Row],[Označení]],OCHy[#All],2,FALSE),0.6),0)</f>
        <v>279</v>
      </c>
      <c r="H22">
        <v>5</v>
      </c>
      <c r="I22">
        <v>6</v>
      </c>
      <c r="J22">
        <v>90</v>
      </c>
      <c r="L22" s="112">
        <v>0.7</v>
      </c>
    </row>
    <row r="23" spans="1:12" x14ac:dyDescent="0.35">
      <c r="A23" s="93">
        <v>15</v>
      </c>
      <c r="B23" s="93" t="s">
        <v>50</v>
      </c>
      <c r="C23" s="93" t="str">
        <f>IFERROR(VLOOKUP(B23,Pobočky!$A$1:$C$45,2,FALSE)," ")</f>
        <v>Středozápad</v>
      </c>
      <c r="D23" s="115" t="s">
        <v>1213</v>
      </c>
      <c r="E23" t="s">
        <v>22</v>
      </c>
      <c r="F23" t="s">
        <v>143</v>
      </c>
      <c r="G23">
        <f>ROUND(Tabulka57891011[[#This Row],[Kapacita - počet polic]]*Tabulka57891011[[#This Row],[Kapacita - rozměr polic]]*IFERROR(VLOOKUP(Tabulka57891011[[#This Row],[Označení]],OCHy[#All],2,FALSE),0.6),0)</f>
        <v>821</v>
      </c>
      <c r="H23">
        <v>24</v>
      </c>
      <c r="I23">
        <v>24</v>
      </c>
      <c r="J23">
        <v>90</v>
      </c>
      <c r="L23" s="112">
        <v>0.7</v>
      </c>
    </row>
    <row r="24" spans="1:12" x14ac:dyDescent="0.35">
      <c r="A24" s="93">
        <v>15</v>
      </c>
      <c r="B24" s="93" t="s">
        <v>50</v>
      </c>
      <c r="C24" s="93" t="str">
        <f>IFERROR(VLOOKUP(B24,Pobočky!$A$1:$C$45,2,FALSE)," ")</f>
        <v>Středozápad</v>
      </c>
      <c r="D24" s="115" t="s">
        <v>1213</v>
      </c>
      <c r="E24" t="s">
        <v>22</v>
      </c>
      <c r="F24" t="s">
        <v>143</v>
      </c>
      <c r="G24">
        <f>ROUND(Tabulka57891011[[#This Row],[Kapacita - počet polic]]*Tabulka57891011[[#This Row],[Kapacita - rozměr polic]]*IFERROR(VLOOKUP(Tabulka57891011[[#This Row],[Označení]],OCHy[#All],2,FALSE),0.6),0)</f>
        <v>0</v>
      </c>
      <c r="I24">
        <v>6</v>
      </c>
      <c r="J24">
        <v>55</v>
      </c>
      <c r="L24" s="112">
        <v>0.7</v>
      </c>
    </row>
    <row r="25" spans="1:12" x14ac:dyDescent="0.35">
      <c r="A25" s="93">
        <v>15</v>
      </c>
      <c r="B25" s="93" t="s">
        <v>50</v>
      </c>
      <c r="C25" s="93" t="str">
        <f>IFERROR(VLOOKUP(B25,Pobočky!$A$1:$C$45,2,FALSE)," ")</f>
        <v>Středozápad</v>
      </c>
      <c r="D25" s="115" t="s">
        <v>1213</v>
      </c>
      <c r="E25" t="s">
        <v>22</v>
      </c>
      <c r="F25" t="s">
        <v>146</v>
      </c>
      <c r="G25">
        <f>ROUND(Tabulka57891011[[#This Row],[Kapacita - počet polic]]*Tabulka57891011[[#This Row],[Kapacita - rozměr polic]]*IFERROR(VLOOKUP(Tabulka57891011[[#This Row],[Označení]],OCHy[#All],2,FALSE),0.6),0)</f>
        <v>347</v>
      </c>
      <c r="H25">
        <v>7</v>
      </c>
      <c r="I25">
        <v>7</v>
      </c>
      <c r="J25">
        <v>90</v>
      </c>
      <c r="L25" s="112">
        <v>0.7</v>
      </c>
    </row>
    <row r="26" spans="1:12" x14ac:dyDescent="0.35">
      <c r="A26" s="93">
        <v>15</v>
      </c>
      <c r="B26" s="93" t="s">
        <v>50</v>
      </c>
      <c r="C26" s="93" t="str">
        <f>IFERROR(VLOOKUP(B26,Pobočky!$A$1:$C$45,2,FALSE)," ")</f>
        <v>Středozápad</v>
      </c>
      <c r="D26" s="115" t="s">
        <v>1213</v>
      </c>
      <c r="E26" t="s">
        <v>22</v>
      </c>
      <c r="F26" t="s">
        <v>149</v>
      </c>
      <c r="G26">
        <f>ROUND(Tabulka57891011[[#This Row],[Kapacita - počet polic]]*Tabulka57891011[[#This Row],[Kapacita - rozměr polic]]*IFERROR(VLOOKUP(Tabulka57891011[[#This Row],[Označení]],OCHy[#All],2,FALSE),0.6),0)</f>
        <v>151</v>
      </c>
      <c r="H26">
        <v>4</v>
      </c>
      <c r="I26">
        <v>4</v>
      </c>
      <c r="J26">
        <v>90</v>
      </c>
      <c r="L26" s="112">
        <v>0.7</v>
      </c>
    </row>
    <row r="27" spans="1:12" x14ac:dyDescent="0.35">
      <c r="A27" s="93">
        <v>15</v>
      </c>
      <c r="B27" s="93" t="s">
        <v>50</v>
      </c>
      <c r="C27" s="93" t="str">
        <f>IFERROR(VLOOKUP(B27,Pobočky!$A$1:$C$45,2,FALSE)," ")</f>
        <v>Středozápad</v>
      </c>
      <c r="D27" s="115" t="s">
        <v>1213</v>
      </c>
      <c r="E27" t="s">
        <v>22</v>
      </c>
      <c r="F27" t="s">
        <v>149</v>
      </c>
      <c r="G27">
        <f>ROUND(Tabulka57891011[[#This Row],[Kapacita - počet polic]]*Tabulka57891011[[#This Row],[Kapacita - rozměr polic]]*IFERROR(VLOOKUP(Tabulka57891011[[#This Row],[Označení]],OCHy[#All],2,FALSE),0.6),0)</f>
        <v>328</v>
      </c>
      <c r="H27">
        <v>12</v>
      </c>
      <c r="I27">
        <v>12</v>
      </c>
      <c r="J27">
        <v>65</v>
      </c>
      <c r="L27" s="112">
        <v>0.7</v>
      </c>
    </row>
    <row r="28" spans="1:12" x14ac:dyDescent="0.35">
      <c r="A28" s="93">
        <v>15</v>
      </c>
      <c r="B28" s="93" t="s">
        <v>50</v>
      </c>
      <c r="C28" s="93" t="str">
        <f>IFERROR(VLOOKUP(B28,Pobočky!$A$1:$C$45,2,FALSE)," ")</f>
        <v>Středozápad</v>
      </c>
      <c r="D28" s="115" t="s">
        <v>1213</v>
      </c>
      <c r="E28" t="s">
        <v>22</v>
      </c>
      <c r="F28" t="s">
        <v>149</v>
      </c>
      <c r="G28">
        <f>ROUND(Tabulka57891011[[#This Row],[Kapacita - počet polic]]*Tabulka57891011[[#This Row],[Kapacita - rozměr polic]]*IFERROR(VLOOKUP(Tabulka57891011[[#This Row],[Označení]],OCHy[#All],2,FALSE),0.6),0)</f>
        <v>302</v>
      </c>
      <c r="H28">
        <v>12</v>
      </c>
      <c r="I28">
        <v>12</v>
      </c>
      <c r="J28">
        <v>60</v>
      </c>
      <c r="L28" s="112">
        <v>0.7</v>
      </c>
    </row>
    <row r="29" spans="1:12" x14ac:dyDescent="0.35">
      <c r="A29" s="93">
        <v>15</v>
      </c>
      <c r="B29" s="93" t="s">
        <v>50</v>
      </c>
      <c r="C29" s="93" t="str">
        <f>IFERROR(VLOOKUP(B29,Pobočky!$A$1:$C$45,2,FALSE)," ")</f>
        <v>Středozápad</v>
      </c>
      <c r="D29" s="115" t="s">
        <v>1213</v>
      </c>
      <c r="E29" t="s">
        <v>22</v>
      </c>
      <c r="F29" t="s">
        <v>155</v>
      </c>
      <c r="G29">
        <f>ROUND(Tabulka57891011[[#This Row],[Kapacita - počet polic]]*Tabulka57891011[[#This Row],[Kapacita - rozměr polic]]*IFERROR(VLOOKUP(Tabulka57891011[[#This Row],[Označení]],OCHy[#All],2,FALSE),0.6),0)</f>
        <v>275</v>
      </c>
      <c r="H29">
        <v>6</v>
      </c>
      <c r="I29">
        <v>6</v>
      </c>
      <c r="J29">
        <v>90</v>
      </c>
      <c r="L29" s="112">
        <v>0.7</v>
      </c>
    </row>
    <row r="30" spans="1:12" x14ac:dyDescent="0.35">
      <c r="A30" s="93">
        <v>15</v>
      </c>
      <c r="B30" s="93" t="s">
        <v>50</v>
      </c>
      <c r="C30" s="93" t="str">
        <f>IFERROR(VLOOKUP(B30,Pobočky!$A$1:$C$45,2,FALSE)," ")</f>
        <v>Středozápad</v>
      </c>
      <c r="D30" s="115" t="s">
        <v>1213</v>
      </c>
      <c r="E30" t="s">
        <v>22</v>
      </c>
      <c r="F30" t="s">
        <v>158</v>
      </c>
      <c r="G30">
        <f>ROUND(Tabulka57891011[[#This Row],[Kapacita - počet polic]]*Tabulka57891011[[#This Row],[Kapacita - rozměr polic]]*IFERROR(VLOOKUP(Tabulka57891011[[#This Row],[Označení]],OCHy[#All],2,FALSE),0.6),0)</f>
        <v>677</v>
      </c>
      <c r="H30">
        <v>24</v>
      </c>
      <c r="I30">
        <v>24</v>
      </c>
      <c r="J30">
        <v>60</v>
      </c>
      <c r="L30" s="112">
        <v>0.7</v>
      </c>
    </row>
    <row r="31" spans="1:12" x14ac:dyDescent="0.35">
      <c r="A31" s="93">
        <v>15</v>
      </c>
      <c r="B31" s="93" t="s">
        <v>50</v>
      </c>
      <c r="C31" s="93" t="str">
        <f>IFERROR(VLOOKUP(B31,Pobočky!$A$1:$C$45,2,FALSE)," ")</f>
        <v>Středozápad</v>
      </c>
      <c r="D31" s="115" t="s">
        <v>1213</v>
      </c>
      <c r="E31" t="s">
        <v>22</v>
      </c>
      <c r="F31" t="s">
        <v>160</v>
      </c>
      <c r="G31">
        <f>ROUND(Tabulka57891011[[#This Row],[Kapacita - počet polic]]*Tabulka57891011[[#This Row],[Kapacita - rozměr polic]]*IFERROR(VLOOKUP(Tabulka57891011[[#This Row],[Označení]],OCHy[#All],2,FALSE),0.6),0)</f>
        <v>53</v>
      </c>
      <c r="H31">
        <v>1</v>
      </c>
      <c r="I31">
        <v>1</v>
      </c>
      <c r="J31">
        <v>90</v>
      </c>
      <c r="L31" s="112">
        <v>0.7</v>
      </c>
    </row>
    <row r="32" spans="1:12" x14ac:dyDescent="0.35">
      <c r="A32" s="93">
        <v>15</v>
      </c>
      <c r="B32" s="93" t="s">
        <v>50</v>
      </c>
      <c r="C32" s="93" t="str">
        <f>IFERROR(VLOOKUP(B32,Pobočky!$A$1:$C$45,2,FALSE)," ")</f>
        <v>Středozápad</v>
      </c>
      <c r="D32" s="115" t="s">
        <v>1213</v>
      </c>
      <c r="E32" t="s">
        <v>22</v>
      </c>
      <c r="F32" t="s">
        <v>160</v>
      </c>
      <c r="G32">
        <f>ROUND(Tabulka57891011[[#This Row],[Kapacita - počet polic]]*Tabulka57891011[[#This Row],[Kapacita - rozměr polic]]*IFERROR(VLOOKUP(Tabulka57891011[[#This Row],[Označení]],OCHy[#All],2,FALSE),0.6),0)</f>
        <v>198</v>
      </c>
      <c r="H32">
        <v>6</v>
      </c>
      <c r="I32">
        <v>6</v>
      </c>
      <c r="J32">
        <v>56</v>
      </c>
      <c r="L32" s="112">
        <v>0.7</v>
      </c>
    </row>
    <row r="33" spans="1:12" x14ac:dyDescent="0.35">
      <c r="A33" s="93">
        <v>15</v>
      </c>
      <c r="B33" s="93" t="s">
        <v>50</v>
      </c>
      <c r="C33" s="93" t="str">
        <f>IFERROR(VLOOKUP(B33,Pobočky!$A$1:$C$45,2,FALSE)," ")</f>
        <v>Středozápad</v>
      </c>
      <c r="D33" s="115" t="s">
        <v>1213</v>
      </c>
      <c r="E33" t="s">
        <v>22</v>
      </c>
      <c r="F33" t="s">
        <v>163</v>
      </c>
      <c r="G33">
        <f>ROUND(Tabulka57891011[[#This Row],[Kapacita - počet polic]]*Tabulka57891011[[#This Row],[Kapacita - rozměr polic]]*IFERROR(VLOOKUP(Tabulka57891011[[#This Row],[Označení]],OCHy[#All],2,FALSE),0.6),0)</f>
        <v>48</v>
      </c>
      <c r="H33">
        <v>1</v>
      </c>
      <c r="I33">
        <v>1</v>
      </c>
      <c r="J33">
        <v>90</v>
      </c>
      <c r="L33" s="112">
        <v>0.7</v>
      </c>
    </row>
    <row r="34" spans="1:12" x14ac:dyDescent="0.35">
      <c r="A34" s="93">
        <v>15</v>
      </c>
      <c r="B34" s="93" t="s">
        <v>50</v>
      </c>
      <c r="C34" s="93" t="str">
        <f>IFERROR(VLOOKUP(B34,Pobočky!$A$1:$C$45,2,FALSE)," ")</f>
        <v>Středozápad</v>
      </c>
      <c r="D34" s="115" t="s">
        <v>1213</v>
      </c>
      <c r="E34" t="s">
        <v>22</v>
      </c>
      <c r="F34" t="s">
        <v>166</v>
      </c>
      <c r="G34">
        <f>ROUND(Tabulka57891011[[#This Row],[Kapacita - počet polic]]*Tabulka57891011[[#This Row],[Kapacita - rozměr polic]]*IFERROR(VLOOKUP(Tabulka57891011[[#This Row],[Označení]],OCHy[#All],2,FALSE),0.6),0)</f>
        <v>248</v>
      </c>
      <c r="H34">
        <v>5</v>
      </c>
      <c r="I34">
        <v>6</v>
      </c>
      <c r="J34">
        <v>90</v>
      </c>
      <c r="L34" s="112">
        <v>0.7</v>
      </c>
    </row>
    <row r="35" spans="1:12" x14ac:dyDescent="0.35">
      <c r="A35" s="93">
        <v>15</v>
      </c>
      <c r="B35" s="93" t="s">
        <v>50</v>
      </c>
      <c r="C35" s="93" t="str">
        <f>IFERROR(VLOOKUP(B35,Pobočky!$A$1:$C$45,2,FALSE)," ")</f>
        <v>Středozápad</v>
      </c>
      <c r="D35" s="115" t="s">
        <v>1213</v>
      </c>
      <c r="E35" t="s">
        <v>22</v>
      </c>
      <c r="F35" t="s">
        <v>167</v>
      </c>
      <c r="G35">
        <f>ROUND(Tabulka57891011[[#This Row],[Kapacita - počet polic]]*Tabulka57891011[[#This Row],[Kapacita - rozměr polic]]*IFERROR(VLOOKUP(Tabulka57891011[[#This Row],[Označení]],OCHy[#All],2,FALSE),0.6),0)</f>
        <v>135</v>
      </c>
      <c r="H35">
        <v>3</v>
      </c>
      <c r="I35">
        <v>3</v>
      </c>
      <c r="J35">
        <v>90</v>
      </c>
      <c r="L35" s="112">
        <v>0.7</v>
      </c>
    </row>
    <row r="36" spans="1:12" x14ac:dyDescent="0.35">
      <c r="A36" s="93">
        <v>15</v>
      </c>
      <c r="B36" s="93" t="s">
        <v>50</v>
      </c>
      <c r="C36" s="93" t="str">
        <f>IFERROR(VLOOKUP(B36,Pobočky!$A$1:$C$45,2,FALSE)," ")</f>
        <v>Středozápad</v>
      </c>
      <c r="D36" s="115" t="s">
        <v>1213</v>
      </c>
      <c r="E36" t="s">
        <v>22</v>
      </c>
      <c r="F36" t="s">
        <v>169</v>
      </c>
      <c r="G36">
        <f>ROUND(Tabulka57891011[[#This Row],[Kapacita - počet polic]]*Tabulka57891011[[#This Row],[Kapacita - rozměr polic]]*IFERROR(VLOOKUP(Tabulka57891011[[#This Row],[Označení]],OCHy[#All],2,FALSE),0.6),0)</f>
        <v>248</v>
      </c>
      <c r="H36">
        <v>6</v>
      </c>
      <c r="I36">
        <v>6</v>
      </c>
      <c r="J36">
        <v>90</v>
      </c>
      <c r="L36" s="112">
        <v>0.7</v>
      </c>
    </row>
    <row r="37" spans="1:12" x14ac:dyDescent="0.35">
      <c r="A37" s="93">
        <v>15</v>
      </c>
      <c r="B37" s="93" t="s">
        <v>50</v>
      </c>
      <c r="C37" s="93" t="str">
        <f>IFERROR(VLOOKUP(B37,Pobočky!$A$1:$C$45,2,FALSE)," ")</f>
        <v>Středozápad</v>
      </c>
      <c r="D37" s="115" t="s">
        <v>1213</v>
      </c>
      <c r="E37" t="s">
        <v>22</v>
      </c>
      <c r="F37" t="s">
        <v>169</v>
      </c>
      <c r="G37">
        <f>ROUND(Tabulka57891011[[#This Row],[Kapacita - počet polic]]*Tabulka57891011[[#This Row],[Kapacita - rozměr polic]]*IFERROR(VLOOKUP(Tabulka57891011[[#This Row],[Označení]],OCHy[#All],2,FALSE),0.6),0)</f>
        <v>304</v>
      </c>
      <c r="H37">
        <v>12</v>
      </c>
      <c r="I37">
        <v>6</v>
      </c>
      <c r="J37">
        <v>55</v>
      </c>
      <c r="L37" s="112">
        <v>0.7</v>
      </c>
    </row>
    <row r="38" spans="1:12" x14ac:dyDescent="0.35">
      <c r="A38" s="93">
        <v>15</v>
      </c>
      <c r="B38" s="93" t="s">
        <v>50</v>
      </c>
      <c r="C38" s="93" t="str">
        <f>IFERROR(VLOOKUP(B38,Pobočky!$A$1:$C$45,2,FALSE)," ")</f>
        <v>Středozápad</v>
      </c>
      <c r="D38" s="115" t="s">
        <v>1213</v>
      </c>
      <c r="E38" t="s">
        <v>22</v>
      </c>
      <c r="F38" t="s">
        <v>170</v>
      </c>
      <c r="G38">
        <f>ROUND(Tabulka57891011[[#This Row],[Kapacita - počet polic]]*Tabulka57891011[[#This Row],[Kapacita - rozměr polic]]*IFERROR(VLOOKUP(Tabulka57891011[[#This Row],[Označení]],OCHy[#All],2,FALSE),0.6),0)</f>
        <v>106</v>
      </c>
      <c r="H38">
        <v>2</v>
      </c>
      <c r="I38">
        <v>2</v>
      </c>
      <c r="J38">
        <v>90</v>
      </c>
      <c r="L38" s="112">
        <v>0.7</v>
      </c>
    </row>
    <row r="39" spans="1:12" x14ac:dyDescent="0.35">
      <c r="A39" s="93">
        <v>15</v>
      </c>
      <c r="B39" s="93" t="s">
        <v>50</v>
      </c>
      <c r="C39" s="93" t="str">
        <f>IFERROR(VLOOKUP(B39,Pobočky!$A$1:$C$45,2,FALSE)," ")</f>
        <v>Středozápad</v>
      </c>
      <c r="D39" s="115" t="s">
        <v>1213</v>
      </c>
      <c r="E39" t="s">
        <v>22</v>
      </c>
      <c r="F39" t="s">
        <v>172</v>
      </c>
      <c r="G39">
        <f>ROUND(Tabulka57891011[[#This Row],[Kapacita - počet polic]]*Tabulka57891011[[#This Row],[Kapacita - rozměr polic]]*IFERROR(VLOOKUP(Tabulka57891011[[#This Row],[Označení]],OCHy[#All],2,FALSE),0.6),0)</f>
        <v>83</v>
      </c>
      <c r="H39">
        <v>2</v>
      </c>
      <c r="I39">
        <v>1</v>
      </c>
      <c r="J39">
        <v>90</v>
      </c>
      <c r="L39" s="112">
        <v>0.7</v>
      </c>
    </row>
    <row r="40" spans="1:12" x14ac:dyDescent="0.35">
      <c r="A40" s="93">
        <v>15</v>
      </c>
      <c r="B40" s="93" t="s">
        <v>50</v>
      </c>
      <c r="C40" s="93" t="str">
        <f>IFERROR(VLOOKUP(B40,Pobočky!$A$1:$C$45,2,FALSE)," ")</f>
        <v>Středozápad</v>
      </c>
      <c r="D40" s="115" t="s">
        <v>1213</v>
      </c>
      <c r="E40" t="s">
        <v>22</v>
      </c>
      <c r="F40" t="s">
        <v>173</v>
      </c>
      <c r="G40">
        <f>ROUND(Tabulka57891011[[#This Row],[Kapacita - počet polic]]*Tabulka57891011[[#This Row],[Kapacita - rozměr polic]]*IFERROR(VLOOKUP(Tabulka57891011[[#This Row],[Označení]],OCHy[#All],2,FALSE),0.6),0)</f>
        <v>151</v>
      </c>
      <c r="H40">
        <v>4</v>
      </c>
      <c r="I40">
        <v>6</v>
      </c>
      <c r="J40">
        <v>90</v>
      </c>
      <c r="L40" s="112">
        <v>0.7</v>
      </c>
    </row>
    <row r="41" spans="1:12" x14ac:dyDescent="0.35">
      <c r="A41" s="93">
        <v>15</v>
      </c>
      <c r="B41" s="93" t="s">
        <v>50</v>
      </c>
      <c r="C41" s="93" t="str">
        <f>IFERROR(VLOOKUP(B41,Pobočky!$A$1:$C$45,2,FALSE)," ")</f>
        <v>Středozápad</v>
      </c>
      <c r="D41" s="115" t="s">
        <v>1213</v>
      </c>
      <c r="E41" t="s">
        <v>22</v>
      </c>
      <c r="F41" t="s">
        <v>174</v>
      </c>
      <c r="G41">
        <f>ROUND(Tabulka57891011[[#This Row],[Kapacita - počet polic]]*Tabulka57891011[[#This Row],[Kapacita - rozměr polic]]*IFERROR(VLOOKUP(Tabulka57891011[[#This Row],[Označení]],OCHy[#All],2,FALSE),0.6),0)</f>
        <v>211</v>
      </c>
      <c r="H41">
        <v>6</v>
      </c>
      <c r="I41">
        <v>6</v>
      </c>
      <c r="J41">
        <v>90</v>
      </c>
      <c r="L41" s="112">
        <v>0.7</v>
      </c>
    </row>
    <row r="42" spans="1:12" x14ac:dyDescent="0.35">
      <c r="A42" s="93">
        <v>15</v>
      </c>
      <c r="B42" s="93" t="s">
        <v>50</v>
      </c>
      <c r="C42" s="93" t="str">
        <f>IFERROR(VLOOKUP(B42,Pobočky!$A$1:$C$45,2,FALSE)," ")</f>
        <v>Středozápad</v>
      </c>
      <c r="D42" s="115" t="s">
        <v>1213</v>
      </c>
      <c r="E42" t="s">
        <v>22</v>
      </c>
      <c r="F42" t="s">
        <v>175</v>
      </c>
      <c r="G42">
        <f>ROUND(Tabulka57891011[[#This Row],[Kapacita - počet polic]]*Tabulka57891011[[#This Row],[Kapacita - rozměr polic]]*IFERROR(VLOOKUP(Tabulka57891011[[#This Row],[Označení]],OCHy[#All],2,FALSE),0.6),0)</f>
        <v>151</v>
      </c>
      <c r="H42">
        <v>3</v>
      </c>
      <c r="I42">
        <v>2</v>
      </c>
      <c r="J42">
        <v>90</v>
      </c>
      <c r="L42" s="112">
        <v>0.7</v>
      </c>
    </row>
    <row r="43" spans="1:12" x14ac:dyDescent="0.35">
      <c r="A43" s="93">
        <v>15</v>
      </c>
      <c r="B43" s="93" t="s">
        <v>50</v>
      </c>
      <c r="C43" s="93" t="str">
        <f>IFERROR(VLOOKUP(B43,Pobočky!$A$1:$C$45,2,FALSE)," ")</f>
        <v>Středozápad</v>
      </c>
      <c r="D43" s="115" t="s">
        <v>1213</v>
      </c>
      <c r="E43" t="s">
        <v>22</v>
      </c>
      <c r="F43" t="s">
        <v>176</v>
      </c>
      <c r="G43">
        <f>ROUND(Tabulka57891011[[#This Row],[Kapacita - počet polic]]*Tabulka57891011[[#This Row],[Kapacita - rozměr polic]]*IFERROR(VLOOKUP(Tabulka57891011[[#This Row],[Označení]],OCHy[#All],2,FALSE),0.6),0)</f>
        <v>181</v>
      </c>
      <c r="H43">
        <v>3</v>
      </c>
      <c r="I43">
        <v>3</v>
      </c>
      <c r="J43">
        <v>90</v>
      </c>
      <c r="L43" s="112">
        <v>0.7</v>
      </c>
    </row>
    <row r="44" spans="1:12" x14ac:dyDescent="0.35">
      <c r="A44" s="93">
        <v>15</v>
      </c>
      <c r="B44" s="93" t="s">
        <v>50</v>
      </c>
      <c r="C44" s="93" t="str">
        <f>IFERROR(VLOOKUP(B44,Pobočky!$A$1:$C$45,2,FALSE)," ")</f>
        <v>Středozápad</v>
      </c>
      <c r="D44" s="115" t="s">
        <v>1214</v>
      </c>
      <c r="E44" t="s">
        <v>28</v>
      </c>
      <c r="F44" t="s">
        <v>140</v>
      </c>
      <c r="G44">
        <f>ROUND(Tabulka57891011[[#This Row],[Kapacita - počet polic]]*Tabulka57891011[[#This Row],[Kapacita - rozměr polic]]*IFERROR(VLOOKUP(Tabulka57891011[[#This Row],[Označení]],OCHy[#All],2,FALSE),0.6),0)</f>
        <v>56</v>
      </c>
      <c r="H44">
        <v>1</v>
      </c>
      <c r="I44">
        <v>1</v>
      </c>
      <c r="J44">
        <v>90</v>
      </c>
      <c r="L44" s="112">
        <v>0.6</v>
      </c>
    </row>
    <row r="45" spans="1:12" x14ac:dyDescent="0.35">
      <c r="A45" s="93">
        <v>15</v>
      </c>
      <c r="B45" s="93" t="s">
        <v>50</v>
      </c>
      <c r="C45" s="93" t="str">
        <f>IFERROR(VLOOKUP(B45,Pobočky!$A$1:$C$45,2,FALSE)," ")</f>
        <v>Středozápad</v>
      </c>
      <c r="D45" s="115" t="s">
        <v>1214</v>
      </c>
      <c r="E45" t="s">
        <v>28</v>
      </c>
      <c r="F45" t="s">
        <v>143</v>
      </c>
      <c r="G45">
        <f>ROUND(Tabulka57891011[[#This Row],[Kapacita - počet polic]]*Tabulka57891011[[#This Row],[Kapacita - rozměr polic]]*IFERROR(VLOOKUP(Tabulka57891011[[#This Row],[Označení]],OCHy[#All],2,FALSE),0.6),0)</f>
        <v>68</v>
      </c>
      <c r="H45">
        <v>2</v>
      </c>
      <c r="I45">
        <v>2</v>
      </c>
      <c r="J45">
        <v>90</v>
      </c>
      <c r="L45" s="112">
        <v>0.6</v>
      </c>
    </row>
    <row r="46" spans="1:12" x14ac:dyDescent="0.35">
      <c r="A46" s="93">
        <v>15</v>
      </c>
      <c r="B46" s="93" t="s">
        <v>50</v>
      </c>
      <c r="C46" s="93" t="str">
        <f>IFERROR(VLOOKUP(B46,Pobočky!$A$1:$C$45,2,FALSE)," ")</f>
        <v>Středozápad</v>
      </c>
      <c r="D46" s="115" t="s">
        <v>1214</v>
      </c>
      <c r="E46" t="s">
        <v>28</v>
      </c>
      <c r="F46" t="s">
        <v>146</v>
      </c>
      <c r="G46">
        <f>ROUND(Tabulka57891011[[#This Row],[Kapacita - počet polic]]*Tabulka57891011[[#This Row],[Kapacita - rozměr polic]]*IFERROR(VLOOKUP(Tabulka57891011[[#This Row],[Označení]],OCHy[#All],2,FALSE),0.6),0)</f>
        <v>25</v>
      </c>
      <c r="H46">
        <v>0.5</v>
      </c>
      <c r="I46">
        <v>0.5</v>
      </c>
      <c r="J46">
        <v>90</v>
      </c>
      <c r="L46" s="112">
        <v>0.6</v>
      </c>
    </row>
    <row r="47" spans="1:12" x14ac:dyDescent="0.35">
      <c r="A47" s="93">
        <v>15</v>
      </c>
      <c r="B47" s="93" t="s">
        <v>50</v>
      </c>
      <c r="C47" s="93" t="str">
        <f>IFERROR(VLOOKUP(B47,Pobočky!$A$1:$C$45,2,FALSE)," ")</f>
        <v>Středozápad</v>
      </c>
      <c r="D47" s="115" t="s">
        <v>1214</v>
      </c>
      <c r="E47" t="s">
        <v>28</v>
      </c>
      <c r="F47" t="s">
        <v>149</v>
      </c>
      <c r="G47">
        <f>ROUND(Tabulka57891011[[#This Row],[Kapacita - počet polic]]*Tabulka57891011[[#This Row],[Kapacita - rozměr polic]]*IFERROR(VLOOKUP(Tabulka57891011[[#This Row],[Označení]],OCHy[#All],2,FALSE),0.6),0)</f>
        <v>0</v>
      </c>
      <c r="I47">
        <v>0.25</v>
      </c>
      <c r="J47">
        <v>90</v>
      </c>
      <c r="K47" t="s">
        <v>1215</v>
      </c>
      <c r="L47" s="112">
        <v>0.6</v>
      </c>
    </row>
    <row r="48" spans="1:12" x14ac:dyDescent="0.35">
      <c r="A48" s="93">
        <v>15</v>
      </c>
      <c r="B48" s="93" t="s">
        <v>50</v>
      </c>
      <c r="C48" s="93" t="str">
        <f>IFERROR(VLOOKUP(B48,Pobočky!$A$1:$C$45,2,FALSE)," ")</f>
        <v>Středozápad</v>
      </c>
      <c r="D48" s="115" t="s">
        <v>1214</v>
      </c>
      <c r="E48" t="s">
        <v>28</v>
      </c>
      <c r="F48" t="s">
        <v>155</v>
      </c>
      <c r="G48">
        <f>ROUND(Tabulka57891011[[#This Row],[Kapacita - počet polic]]*Tabulka57891011[[#This Row],[Kapacita - rozměr polic]]*IFERROR(VLOOKUP(Tabulka57891011[[#This Row],[Označení]],OCHy[#All],2,FALSE),0.6),0)</f>
        <v>138</v>
      </c>
      <c r="H48">
        <v>3</v>
      </c>
      <c r="I48">
        <v>3</v>
      </c>
      <c r="J48">
        <v>90</v>
      </c>
      <c r="L48" s="112">
        <v>0.6</v>
      </c>
    </row>
    <row r="49" spans="1:12" x14ac:dyDescent="0.35">
      <c r="A49" s="93">
        <v>15</v>
      </c>
      <c r="B49" s="93" t="s">
        <v>50</v>
      </c>
      <c r="C49" s="93" t="str">
        <f>IFERROR(VLOOKUP(B49,Pobočky!$A$1:$C$45,2,FALSE)," ")</f>
        <v>Středozápad</v>
      </c>
      <c r="D49" s="115" t="s">
        <v>1214</v>
      </c>
      <c r="E49" t="s">
        <v>28</v>
      </c>
      <c r="F49" t="s">
        <v>158</v>
      </c>
      <c r="G49">
        <f>ROUND(Tabulka57891011[[#This Row],[Kapacita - počet polic]]*Tabulka57891011[[#This Row],[Kapacita - rozměr polic]]*IFERROR(VLOOKUP(Tabulka57891011[[#This Row],[Označení]],OCHy[#All],2,FALSE),0.6),0)</f>
        <v>32</v>
      </c>
      <c r="H49">
        <v>0.75</v>
      </c>
      <c r="I49">
        <v>0.75</v>
      </c>
      <c r="J49">
        <v>90</v>
      </c>
      <c r="L49" s="112">
        <v>0.6</v>
      </c>
    </row>
    <row r="50" spans="1:12" x14ac:dyDescent="0.35">
      <c r="A50" s="93">
        <v>15</v>
      </c>
      <c r="B50" s="93" t="s">
        <v>50</v>
      </c>
      <c r="C50" s="93" t="str">
        <f>IFERROR(VLOOKUP(B50,Pobočky!$A$1:$C$45,2,FALSE)," ")</f>
        <v>Středozápad</v>
      </c>
      <c r="D50" s="115" t="s">
        <v>1214</v>
      </c>
      <c r="E50" t="s">
        <v>28</v>
      </c>
      <c r="F50" t="s">
        <v>160</v>
      </c>
      <c r="G50">
        <f>ROUND(Tabulka57891011[[#This Row],[Kapacita - počet polic]]*Tabulka57891011[[#This Row],[Kapacita - rozměr polic]]*IFERROR(VLOOKUP(Tabulka57891011[[#This Row],[Označení]],OCHy[#All],2,FALSE),0.6),0)</f>
        <v>53</v>
      </c>
      <c r="H50">
        <v>1</v>
      </c>
      <c r="I50">
        <v>1</v>
      </c>
      <c r="J50">
        <v>90</v>
      </c>
      <c r="L50" s="112">
        <v>0.6</v>
      </c>
    </row>
    <row r="51" spans="1:12" x14ac:dyDescent="0.35">
      <c r="A51" s="93">
        <v>15</v>
      </c>
      <c r="B51" s="93" t="s">
        <v>50</v>
      </c>
      <c r="C51" s="93" t="str">
        <f>IFERROR(VLOOKUP(B51,Pobočky!$A$1:$C$45,2,FALSE)," ")</f>
        <v>Středozápad</v>
      </c>
      <c r="D51" s="115" t="s">
        <v>1214</v>
      </c>
      <c r="E51" t="s">
        <v>28</v>
      </c>
      <c r="F51" t="s">
        <v>166</v>
      </c>
      <c r="G51">
        <f>ROUND(Tabulka57891011[[#This Row],[Kapacita - počet polic]]*Tabulka57891011[[#This Row],[Kapacita - rozměr polic]]*IFERROR(VLOOKUP(Tabulka57891011[[#This Row],[Označení]],OCHy[#All],2,FALSE),0.6),0)</f>
        <v>25</v>
      </c>
      <c r="H51">
        <v>0.5</v>
      </c>
      <c r="I51">
        <v>0.75</v>
      </c>
      <c r="J51">
        <v>90</v>
      </c>
      <c r="L51" s="112">
        <v>0.6</v>
      </c>
    </row>
    <row r="52" spans="1:12" x14ac:dyDescent="0.35">
      <c r="A52" s="93">
        <v>15</v>
      </c>
      <c r="B52" s="93" t="s">
        <v>50</v>
      </c>
      <c r="C52" s="93" t="str">
        <f>IFERROR(VLOOKUP(B52,Pobočky!$A$1:$C$45,2,FALSE)," ")</f>
        <v>Středozápad</v>
      </c>
      <c r="D52" s="115" t="s">
        <v>1214</v>
      </c>
      <c r="E52" t="s">
        <v>28</v>
      </c>
      <c r="F52" t="s">
        <v>167</v>
      </c>
      <c r="G52">
        <f>ROUND(Tabulka57891011[[#This Row],[Kapacita - počet polic]]*Tabulka57891011[[#This Row],[Kapacita - rozměr polic]]*IFERROR(VLOOKUP(Tabulka57891011[[#This Row],[Označení]],OCHy[#All],2,FALSE),0.6),0)</f>
        <v>23</v>
      </c>
      <c r="H52">
        <v>0.5</v>
      </c>
      <c r="I52">
        <v>0.5</v>
      </c>
      <c r="J52">
        <v>90</v>
      </c>
      <c r="L52" s="112">
        <v>0.6</v>
      </c>
    </row>
    <row r="53" spans="1:12" x14ac:dyDescent="0.35">
      <c r="A53" s="93">
        <v>15</v>
      </c>
      <c r="B53" s="93" t="s">
        <v>50</v>
      </c>
      <c r="C53" s="93" t="str">
        <f>IFERROR(VLOOKUP(B53,Pobočky!$A$1:$C$45,2,FALSE)," ")</f>
        <v>Středozápad</v>
      </c>
      <c r="D53" s="115" t="s">
        <v>1214</v>
      </c>
      <c r="E53" t="s">
        <v>28</v>
      </c>
      <c r="F53" t="s">
        <v>169</v>
      </c>
      <c r="G53">
        <f>ROUND(Tabulka57891011[[#This Row],[Kapacita - počet polic]]*Tabulka57891011[[#This Row],[Kapacita - rozměr polic]]*IFERROR(VLOOKUP(Tabulka57891011[[#This Row],[Označení]],OCHy[#All],2,FALSE),0.6),0)</f>
        <v>21</v>
      </c>
      <c r="H53">
        <v>0.5</v>
      </c>
      <c r="I53">
        <v>0.5</v>
      </c>
      <c r="J53">
        <v>90</v>
      </c>
      <c r="L53" s="112">
        <v>0.6</v>
      </c>
    </row>
    <row r="54" spans="1:12" x14ac:dyDescent="0.35">
      <c r="A54" s="93">
        <v>15</v>
      </c>
      <c r="B54" s="93" t="s">
        <v>50</v>
      </c>
      <c r="C54" s="93" t="str">
        <f>IFERROR(VLOOKUP(B54,Pobočky!$A$1:$C$45,2,FALSE)," ")</f>
        <v>Středozápad</v>
      </c>
      <c r="D54" s="115" t="s">
        <v>1214</v>
      </c>
      <c r="E54" t="s">
        <v>28</v>
      </c>
      <c r="F54" t="s">
        <v>170</v>
      </c>
      <c r="G54">
        <f>ROUND(Tabulka57891011[[#This Row],[Kapacita - počet polic]]*Tabulka57891011[[#This Row],[Kapacita - rozměr polic]]*IFERROR(VLOOKUP(Tabulka57891011[[#This Row],[Označení]],OCHy[#All],2,FALSE),0.6),0)</f>
        <v>27</v>
      </c>
      <c r="H54">
        <v>0.5</v>
      </c>
      <c r="I54">
        <v>0.5</v>
      </c>
      <c r="J54">
        <v>90</v>
      </c>
      <c r="L54" s="112">
        <v>0.6</v>
      </c>
    </row>
    <row r="55" spans="1:12" x14ac:dyDescent="0.35">
      <c r="A55" s="93">
        <v>15</v>
      </c>
      <c r="B55" s="93" t="s">
        <v>50</v>
      </c>
      <c r="C55" s="93" t="str">
        <f>IFERROR(VLOOKUP(B55,Pobočky!$A$1:$C$45,2,FALSE)," ")</f>
        <v>Středozápad</v>
      </c>
      <c r="D55" s="115" t="s">
        <v>1214</v>
      </c>
      <c r="E55" t="s">
        <v>28</v>
      </c>
      <c r="F55" t="s">
        <v>171</v>
      </c>
      <c r="G55">
        <f>ROUND(Tabulka57891011[[#This Row],[Kapacita - počet polic]]*Tabulka57891011[[#This Row],[Kapacita - rozměr polic]]*IFERROR(VLOOKUP(Tabulka57891011[[#This Row],[Označení]],OCHy[#All],2,FALSE),0.6),0)</f>
        <v>8</v>
      </c>
      <c r="H55">
        <v>0.5</v>
      </c>
      <c r="I55">
        <v>0.5</v>
      </c>
      <c r="J55">
        <v>90</v>
      </c>
      <c r="L55" s="112">
        <v>0.6</v>
      </c>
    </row>
    <row r="56" spans="1:12" x14ac:dyDescent="0.35">
      <c r="A56" s="93">
        <v>15</v>
      </c>
      <c r="B56" s="93" t="s">
        <v>50</v>
      </c>
      <c r="C56" s="93" t="str">
        <f>IFERROR(VLOOKUP(B56,Pobočky!$A$1:$C$45,2,FALSE)," ")</f>
        <v>Středozápad</v>
      </c>
      <c r="D56" s="115" t="s">
        <v>1214</v>
      </c>
      <c r="E56" t="s">
        <v>28</v>
      </c>
      <c r="F56" t="s">
        <v>172</v>
      </c>
      <c r="G56">
        <f>ROUND(Tabulka57891011[[#This Row],[Kapacita - počet polic]]*Tabulka57891011[[#This Row],[Kapacita - rozměr polic]]*IFERROR(VLOOKUP(Tabulka57891011[[#This Row],[Označení]],OCHy[#All],2,FALSE),0.6),0)</f>
        <v>21</v>
      </c>
      <c r="H56">
        <v>0.5</v>
      </c>
      <c r="I56">
        <v>0.5</v>
      </c>
      <c r="J56">
        <v>90</v>
      </c>
      <c r="L56" s="112">
        <v>0.6</v>
      </c>
    </row>
    <row r="57" spans="1:12" x14ac:dyDescent="0.35">
      <c r="A57" s="93">
        <v>15</v>
      </c>
      <c r="B57" s="93" t="s">
        <v>50</v>
      </c>
      <c r="C57" s="93" t="str">
        <f>IFERROR(VLOOKUP(B57,Pobočky!$A$1:$C$45,2,FALSE)," ")</f>
        <v>Středozápad</v>
      </c>
      <c r="D57" s="115" t="s">
        <v>1214</v>
      </c>
      <c r="E57" t="s">
        <v>28</v>
      </c>
      <c r="F57" t="s">
        <v>175</v>
      </c>
      <c r="G57">
        <f>ROUND(Tabulka57891011[[#This Row],[Kapacita - počet polic]]*Tabulka57891011[[#This Row],[Kapacita - rozměr polic]]*IFERROR(VLOOKUP(Tabulka57891011[[#This Row],[Označení]],OCHy[#All],2,FALSE),0.6),0)</f>
        <v>25</v>
      </c>
      <c r="H57">
        <v>0.5</v>
      </c>
      <c r="I57">
        <v>0.5</v>
      </c>
      <c r="J57">
        <v>90</v>
      </c>
      <c r="L57" s="112">
        <v>0.6</v>
      </c>
    </row>
    <row r="58" spans="1:12" x14ac:dyDescent="0.35">
      <c r="A58" s="93">
        <v>15</v>
      </c>
      <c r="B58" s="93" t="s">
        <v>50</v>
      </c>
      <c r="C58" s="93" t="str">
        <f>IFERROR(VLOOKUP(B58,Pobočky!$A$1:$C$45,2,FALSE)," ")</f>
        <v>Středozápad</v>
      </c>
      <c r="D58" s="115" t="s">
        <v>1214</v>
      </c>
      <c r="E58" t="s">
        <v>28</v>
      </c>
      <c r="F58" t="s">
        <v>176</v>
      </c>
      <c r="G58">
        <f>ROUND(Tabulka57891011[[#This Row],[Kapacita - počet polic]]*Tabulka57891011[[#This Row],[Kapacita - rozměr polic]]*IFERROR(VLOOKUP(Tabulka57891011[[#This Row],[Označení]],OCHy[#All],2,FALSE),0.6),0)</f>
        <v>30</v>
      </c>
      <c r="H58">
        <v>0.5</v>
      </c>
      <c r="I58">
        <v>0.5</v>
      </c>
      <c r="J58">
        <v>90</v>
      </c>
      <c r="L58" s="112">
        <v>0.6</v>
      </c>
    </row>
    <row r="59" spans="1:12" x14ac:dyDescent="0.35">
      <c r="A59" s="93">
        <v>15</v>
      </c>
      <c r="B59" s="93" t="s">
        <v>50</v>
      </c>
      <c r="C59" s="93" t="str">
        <f>IFERROR(VLOOKUP(B59,Pobočky!$A$1:$C$45,2,FALSE)," ")</f>
        <v>Středozápad</v>
      </c>
      <c r="D59" s="115" t="s">
        <v>1216</v>
      </c>
      <c r="E59" t="s">
        <v>20</v>
      </c>
      <c r="F59" t="s">
        <v>261</v>
      </c>
      <c r="G59">
        <f>ROUND(Tabulka57891011[[#This Row],[Kapacita - počet polic]]*Tabulka57891011[[#This Row],[Kapacita - rozměr polic]]*IFERROR(VLOOKUP(Tabulka57891011[[#This Row],[Označení]],OCHy[#All],2,FALSE),0.6),0)</f>
        <v>132</v>
      </c>
      <c r="H59">
        <v>4</v>
      </c>
      <c r="I59">
        <v>4</v>
      </c>
      <c r="J59">
        <v>55</v>
      </c>
      <c r="K59" t="s">
        <v>266</v>
      </c>
      <c r="L59" s="112">
        <v>0.7</v>
      </c>
    </row>
    <row r="60" spans="1:12" x14ac:dyDescent="0.35">
      <c r="A60" s="93">
        <v>15</v>
      </c>
      <c r="B60" s="93" t="s">
        <v>50</v>
      </c>
      <c r="C60" s="93" t="str">
        <f>IFERROR(VLOOKUP(B60,Pobočky!$A$1:$C$45,2,FALSE)," ")</f>
        <v>Středozápad</v>
      </c>
      <c r="D60" s="115" t="s">
        <v>1216</v>
      </c>
      <c r="E60" t="s">
        <v>20</v>
      </c>
      <c r="F60" t="s">
        <v>261</v>
      </c>
      <c r="G60">
        <f>ROUND(Tabulka57891011[[#This Row],[Kapacita - počet polic]]*Tabulka57891011[[#This Row],[Kapacita - rozměr polic]]*IFERROR(VLOOKUP(Tabulka57891011[[#This Row],[Označení]],OCHy[#All],2,FALSE),0.6),0)</f>
        <v>234</v>
      </c>
      <c r="H60">
        <v>6</v>
      </c>
      <c r="I60">
        <v>6</v>
      </c>
      <c r="J60">
        <v>65</v>
      </c>
      <c r="K60" t="s">
        <v>594</v>
      </c>
      <c r="L60" s="112">
        <v>0.7</v>
      </c>
    </row>
    <row r="61" spans="1:12" x14ac:dyDescent="0.35">
      <c r="A61" s="93">
        <v>15</v>
      </c>
      <c r="B61" s="93" t="s">
        <v>50</v>
      </c>
      <c r="C61" s="93" t="str">
        <f>IFERROR(VLOOKUP(B61,Pobočky!$A$1:$C$45,2,FALSE)," ")</f>
        <v>Středozápad</v>
      </c>
      <c r="D61" s="115" t="s">
        <v>1216</v>
      </c>
      <c r="E61" t="s">
        <v>20</v>
      </c>
      <c r="F61" t="s">
        <v>261</v>
      </c>
      <c r="G61">
        <f>ROUND(Tabulka57891011[[#This Row],[Kapacita - počet polic]]*Tabulka57891011[[#This Row],[Kapacita - rozměr polic]]*IFERROR(VLOOKUP(Tabulka57891011[[#This Row],[Označení]],OCHy[#All],2,FALSE),0.6),0)</f>
        <v>66</v>
      </c>
      <c r="H61">
        <v>2</v>
      </c>
      <c r="I61">
        <v>2</v>
      </c>
      <c r="J61">
        <v>55</v>
      </c>
      <c r="K61" t="s">
        <v>594</v>
      </c>
      <c r="L61" s="112">
        <v>0.7</v>
      </c>
    </row>
    <row r="62" spans="1:12" x14ac:dyDescent="0.35">
      <c r="A62" s="93">
        <v>15</v>
      </c>
      <c r="B62" s="93" t="s">
        <v>50</v>
      </c>
      <c r="C62" s="93" t="str">
        <f>IFERROR(VLOOKUP(B62,Pobočky!$A$1:$C$45,2,FALSE)," ")</f>
        <v>Středozápad</v>
      </c>
      <c r="D62" s="115" t="s">
        <v>1216</v>
      </c>
      <c r="E62" t="s">
        <v>20</v>
      </c>
      <c r="F62" t="s">
        <v>97</v>
      </c>
      <c r="G62">
        <f>ROUND(Tabulka57891011[[#This Row],[Kapacita - počet polic]]*Tabulka57891011[[#This Row],[Kapacita - rozměr polic]]*IFERROR(VLOOKUP(Tabulka57891011[[#This Row],[Označení]],OCHy[#All],2,FALSE),0.6),0)</f>
        <v>20</v>
      </c>
      <c r="H62">
        <v>1</v>
      </c>
      <c r="I62">
        <v>1</v>
      </c>
      <c r="J62">
        <v>55</v>
      </c>
      <c r="K62" t="s">
        <v>224</v>
      </c>
      <c r="L62" s="112">
        <v>0.7</v>
      </c>
    </row>
    <row r="63" spans="1:12" x14ac:dyDescent="0.35">
      <c r="A63" s="93">
        <v>15</v>
      </c>
      <c r="B63" s="93" t="s">
        <v>50</v>
      </c>
      <c r="C63" s="93" t="str">
        <f>IFERROR(VLOOKUP(B63,Pobočky!$A$1:$C$45,2,FALSE)," ")</f>
        <v>Středozápad</v>
      </c>
      <c r="D63" s="115" t="s">
        <v>1216</v>
      </c>
      <c r="E63" t="s">
        <v>20</v>
      </c>
      <c r="F63" t="s">
        <v>97</v>
      </c>
      <c r="G63">
        <f>ROUND(Tabulka57891011[[#This Row],[Kapacita - počet polic]]*Tabulka57891011[[#This Row],[Kapacita - rozměr polic]]*IFERROR(VLOOKUP(Tabulka57891011[[#This Row],[Označení]],OCHy[#All],2,FALSE),0.6),0)</f>
        <v>59</v>
      </c>
      <c r="H63">
        <v>3</v>
      </c>
      <c r="I63">
        <v>3</v>
      </c>
      <c r="J63">
        <v>55</v>
      </c>
      <c r="K63" t="s">
        <v>225</v>
      </c>
      <c r="L63" s="112">
        <v>0.7</v>
      </c>
    </row>
    <row r="64" spans="1:12" x14ac:dyDescent="0.35">
      <c r="A64" s="93">
        <v>15</v>
      </c>
      <c r="B64" s="93" t="s">
        <v>50</v>
      </c>
      <c r="C64" s="93" t="str">
        <f>IFERROR(VLOOKUP(B64,Pobočky!$A$1:$C$45,2,FALSE)," ")</f>
        <v>Středozápad</v>
      </c>
      <c r="D64" s="115" t="s">
        <v>1216</v>
      </c>
      <c r="E64" t="s">
        <v>20</v>
      </c>
      <c r="F64" t="s">
        <v>97</v>
      </c>
      <c r="G64">
        <f>ROUND(Tabulka57891011[[#This Row],[Kapacita - počet polic]]*Tabulka57891011[[#This Row],[Kapacita - rozměr polic]]*IFERROR(VLOOKUP(Tabulka57891011[[#This Row],[Označení]],OCHy[#All],2,FALSE),0.6),0)</f>
        <v>40</v>
      </c>
      <c r="H64">
        <v>2</v>
      </c>
      <c r="I64">
        <v>2</v>
      </c>
      <c r="J64">
        <v>55</v>
      </c>
      <c r="K64" t="s">
        <v>226</v>
      </c>
      <c r="L64" s="112">
        <v>0.7</v>
      </c>
    </row>
    <row r="65" spans="1:12" x14ac:dyDescent="0.35">
      <c r="A65" s="93">
        <v>15</v>
      </c>
      <c r="B65" s="93" t="s">
        <v>50</v>
      </c>
      <c r="C65" s="93" t="str">
        <f>IFERROR(VLOOKUP(B65,Pobočky!$A$1:$C$45,2,FALSE)," ")</f>
        <v>Středozápad</v>
      </c>
      <c r="D65" s="115" t="s">
        <v>1216</v>
      </c>
      <c r="E65" t="s">
        <v>20</v>
      </c>
      <c r="F65" t="s">
        <v>97</v>
      </c>
      <c r="G65">
        <f>ROUND(Tabulka57891011[[#This Row],[Kapacita - počet polic]]*Tabulka57891011[[#This Row],[Kapacita - rozměr polic]]*IFERROR(VLOOKUP(Tabulka57891011[[#This Row],[Označení]],OCHy[#All],2,FALSE),0.6),0)</f>
        <v>130</v>
      </c>
      <c r="H65">
        <v>4</v>
      </c>
      <c r="I65">
        <v>4</v>
      </c>
      <c r="J65">
        <v>90</v>
      </c>
      <c r="K65" t="s">
        <v>227</v>
      </c>
      <c r="L65" s="112">
        <v>0.7</v>
      </c>
    </row>
    <row r="66" spans="1:12" x14ac:dyDescent="0.35">
      <c r="A66" s="93">
        <v>15</v>
      </c>
      <c r="B66" s="93" t="s">
        <v>50</v>
      </c>
      <c r="C66" s="93" t="str">
        <f>IFERROR(VLOOKUP(B66,Pobočky!$A$1:$C$45,2,FALSE)," ")</f>
        <v>Středozápad</v>
      </c>
      <c r="D66" s="115" t="s">
        <v>1216</v>
      </c>
      <c r="E66" t="s">
        <v>20</v>
      </c>
      <c r="F66" t="s">
        <v>97</v>
      </c>
      <c r="G66">
        <f>ROUND(Tabulka57891011[[#This Row],[Kapacita - počet polic]]*Tabulka57891011[[#This Row],[Kapacita - rozměr polic]]*IFERROR(VLOOKUP(Tabulka57891011[[#This Row],[Označení]],OCHy[#All],2,FALSE),0.6),0)</f>
        <v>140</v>
      </c>
      <c r="H66">
        <v>6</v>
      </c>
      <c r="I66">
        <v>6</v>
      </c>
      <c r="J66">
        <v>65</v>
      </c>
      <c r="K66" t="s">
        <v>227</v>
      </c>
      <c r="L66" s="112">
        <v>0.7</v>
      </c>
    </row>
    <row r="67" spans="1:12" x14ac:dyDescent="0.35">
      <c r="A67" s="93">
        <v>15</v>
      </c>
      <c r="B67" s="93" t="s">
        <v>50</v>
      </c>
      <c r="C67" s="93" t="str">
        <f>IFERROR(VLOOKUP(B67,Pobočky!$A$1:$C$45,2,FALSE)," ")</f>
        <v>Středozápad</v>
      </c>
      <c r="D67" s="115" t="s">
        <v>1216</v>
      </c>
      <c r="E67" t="s">
        <v>20</v>
      </c>
      <c r="F67" t="s">
        <v>97</v>
      </c>
      <c r="G67">
        <f>ROUND(Tabulka57891011[[#This Row],[Kapacita - počet polic]]*Tabulka57891011[[#This Row],[Kapacita - rozměr polic]]*IFERROR(VLOOKUP(Tabulka57891011[[#This Row],[Označení]],OCHy[#All],2,FALSE),0.6),0)</f>
        <v>32</v>
      </c>
      <c r="H67">
        <v>1</v>
      </c>
      <c r="I67">
        <v>1</v>
      </c>
      <c r="J67">
        <v>90</v>
      </c>
      <c r="K67" t="s">
        <v>228</v>
      </c>
      <c r="L67" s="112">
        <v>0.7</v>
      </c>
    </row>
    <row r="68" spans="1:12" x14ac:dyDescent="0.35">
      <c r="A68" s="93">
        <v>15</v>
      </c>
      <c r="B68" s="93" t="s">
        <v>50</v>
      </c>
      <c r="C68" s="93" t="str">
        <f>IFERROR(VLOOKUP(B68,Pobočky!$A$1:$C$45,2,FALSE)," ")</f>
        <v>Středozápad</v>
      </c>
      <c r="D68" s="115" t="s">
        <v>1216</v>
      </c>
      <c r="E68" t="s">
        <v>20</v>
      </c>
      <c r="F68" t="s">
        <v>97</v>
      </c>
      <c r="G68">
        <f>ROUND(Tabulka57891011[[#This Row],[Kapacita - počet polic]]*Tabulka57891011[[#This Row],[Kapacita - rozměr polic]]*IFERROR(VLOOKUP(Tabulka57891011[[#This Row],[Označení]],OCHy[#All],2,FALSE),0.6),0)</f>
        <v>32</v>
      </c>
      <c r="H68">
        <v>1</v>
      </c>
      <c r="I68">
        <v>1</v>
      </c>
      <c r="J68">
        <v>90</v>
      </c>
      <c r="K68" t="s">
        <v>265</v>
      </c>
      <c r="L68" s="112">
        <v>0.7</v>
      </c>
    </row>
    <row r="69" spans="1:12" x14ac:dyDescent="0.35">
      <c r="A69" s="93">
        <v>15</v>
      </c>
      <c r="B69" s="93" t="s">
        <v>50</v>
      </c>
      <c r="C69" s="93" t="str">
        <f>IFERROR(VLOOKUP(B69,Pobočky!$A$1:$C$45,2,FALSE)," ")</f>
        <v>Středozápad</v>
      </c>
      <c r="D69" s="115" t="s">
        <v>1217</v>
      </c>
      <c r="E69" t="s">
        <v>20</v>
      </c>
      <c r="F69" t="s">
        <v>130</v>
      </c>
      <c r="G69">
        <f>ROUND(Tabulka57891011[[#This Row],[Kapacita - počet polic]]*Tabulka57891011[[#This Row],[Kapacita - rozměr polic]]*IFERROR(VLOOKUP(Tabulka57891011[[#This Row],[Označení]],OCHy[#All],2,FALSE),0.6),0)</f>
        <v>437</v>
      </c>
      <c r="H69">
        <v>12</v>
      </c>
      <c r="I69">
        <v>12</v>
      </c>
      <c r="J69">
        <v>65</v>
      </c>
      <c r="K69" t="s">
        <v>1046</v>
      </c>
      <c r="L69" s="112">
        <v>0.6</v>
      </c>
    </row>
    <row r="70" spans="1:12" x14ac:dyDescent="0.35">
      <c r="A70" s="93">
        <v>15</v>
      </c>
      <c r="B70" s="93" t="s">
        <v>50</v>
      </c>
      <c r="C70" s="93" t="str">
        <f>IFERROR(VLOOKUP(B70,Pobočky!$A$1:$C$45,2,FALSE)," ")</f>
        <v>Středozápad</v>
      </c>
      <c r="D70" s="115" t="s">
        <v>1217</v>
      </c>
      <c r="E70" t="s">
        <v>20</v>
      </c>
      <c r="F70" t="s">
        <v>130</v>
      </c>
      <c r="G70">
        <f>ROUND(Tabulka57891011[[#This Row],[Kapacita - počet polic]]*Tabulka57891011[[#This Row],[Kapacita - rozměr polic]]*IFERROR(VLOOKUP(Tabulka57891011[[#This Row],[Označení]],OCHy[#All],2,FALSE),0.6),0)</f>
        <v>62</v>
      </c>
      <c r="H70">
        <v>2</v>
      </c>
      <c r="I70">
        <v>2</v>
      </c>
      <c r="J70">
        <v>55</v>
      </c>
      <c r="K70" t="s">
        <v>1046</v>
      </c>
      <c r="L70" s="112">
        <v>0.6</v>
      </c>
    </row>
    <row r="71" spans="1:12" x14ac:dyDescent="0.35">
      <c r="A71" s="93">
        <v>15</v>
      </c>
      <c r="B71" s="93" t="s">
        <v>50</v>
      </c>
      <c r="C71" s="93" t="str">
        <f>IFERROR(VLOOKUP(B71,Pobočky!$A$1:$C$45,2,FALSE)," ")</f>
        <v>Středozápad</v>
      </c>
      <c r="D71" s="115" t="s">
        <v>1217</v>
      </c>
      <c r="E71" t="s">
        <v>20</v>
      </c>
      <c r="F71" t="s">
        <v>130</v>
      </c>
      <c r="G71">
        <f>ROUND(Tabulka57891011[[#This Row],[Kapacita - počet polic]]*Tabulka57891011[[#This Row],[Kapacita - rozměr polic]]*IFERROR(VLOOKUP(Tabulka57891011[[#This Row],[Označení]],OCHy[#All],2,FALSE),0.6),0)</f>
        <v>308</v>
      </c>
      <c r="H71">
        <v>10</v>
      </c>
      <c r="I71">
        <v>10</v>
      </c>
      <c r="J71">
        <v>55</v>
      </c>
      <c r="K71" t="s">
        <v>1045</v>
      </c>
      <c r="L71" s="112">
        <v>0.6</v>
      </c>
    </row>
    <row r="72" spans="1:12" x14ac:dyDescent="0.35">
      <c r="A72" s="93">
        <v>15</v>
      </c>
      <c r="B72" s="93" t="s">
        <v>50</v>
      </c>
      <c r="C72" s="93" t="str">
        <f>IFERROR(VLOOKUP(B72,Pobočky!$A$1:$C$45,2,FALSE)," ")</f>
        <v>Středozápad</v>
      </c>
      <c r="D72" s="115" t="s">
        <v>1217</v>
      </c>
      <c r="E72" t="s">
        <v>20</v>
      </c>
      <c r="F72" t="s">
        <v>130</v>
      </c>
      <c r="G72">
        <f>ROUND(Tabulka57891011[[#This Row],[Kapacita - počet polic]]*Tabulka57891011[[#This Row],[Kapacita - rozměr polic]]*IFERROR(VLOOKUP(Tabulka57891011[[#This Row],[Označení]],OCHy[#All],2,FALSE),0.6),0)</f>
        <v>578</v>
      </c>
      <c r="H72">
        <v>12</v>
      </c>
      <c r="I72">
        <v>12</v>
      </c>
      <c r="J72">
        <v>86</v>
      </c>
      <c r="K72" t="s">
        <v>1045</v>
      </c>
      <c r="L72" s="112">
        <v>0.6</v>
      </c>
    </row>
    <row r="73" spans="1:12" x14ac:dyDescent="0.35">
      <c r="A73" s="93">
        <v>15</v>
      </c>
      <c r="B73" s="93" t="s">
        <v>50</v>
      </c>
      <c r="C73" s="93" t="str">
        <f>IFERROR(VLOOKUP(B73,Pobočky!$A$1:$C$45,2,FALSE)," ")</f>
        <v>Středozápad</v>
      </c>
      <c r="D73" t="s">
        <v>1218</v>
      </c>
      <c r="G73">
        <f>ROUND(Tabulka57891011[[#This Row],[Kapacita - počet polic]]*Tabulka57891011[[#This Row],[Kapacita - rozměr polic]]*IFERROR(VLOOKUP(Tabulka57891011[[#This Row],[Označení]],OCHy[#All],2,FALSE),0.6),0)</f>
        <v>0</v>
      </c>
      <c r="I73">
        <v>14</v>
      </c>
      <c r="J73">
        <v>90</v>
      </c>
      <c r="K73" t="s">
        <v>569</v>
      </c>
    </row>
    <row r="74" spans="1:12" x14ac:dyDescent="0.35">
      <c r="A74" s="93">
        <v>15</v>
      </c>
      <c r="B74" s="93" t="s">
        <v>50</v>
      </c>
      <c r="C74" s="93" t="str">
        <f>IFERROR(VLOOKUP(B74,Pobočky!$A$1:$C$45,2,FALSE)," ")</f>
        <v>Středozápad</v>
      </c>
      <c r="D74" t="s">
        <v>1219</v>
      </c>
      <c r="G74">
        <f>ROUND(Tabulka57891011[[#This Row],[Kapacita - počet polic]]*Tabulka57891011[[#This Row],[Kapacita - rozměr polic]]*IFERROR(VLOOKUP(Tabulka57891011[[#This Row],[Označení]],OCHy[#All],2,FALSE),0.6),0)</f>
        <v>0</v>
      </c>
      <c r="I74">
        <v>7</v>
      </c>
      <c r="J74">
        <v>49</v>
      </c>
      <c r="K74" t="s">
        <v>1220</v>
      </c>
      <c r="L74" s="112">
        <v>0.6</v>
      </c>
    </row>
    <row r="75" spans="1:12" x14ac:dyDescent="0.35">
      <c r="A75" s="93">
        <v>15</v>
      </c>
      <c r="B75" s="93" t="s">
        <v>50</v>
      </c>
      <c r="C75" s="93" t="str">
        <f>IFERROR(VLOOKUP(B75,Pobočky!$A$1:$C$45,2,FALSE)," ")</f>
        <v>Středozápad</v>
      </c>
      <c r="D75" t="s">
        <v>1219</v>
      </c>
      <c r="G75">
        <f>ROUND(Tabulka57891011[[#This Row],[Kapacita - počet polic]]*Tabulka57891011[[#This Row],[Kapacita - rozměr polic]]*IFERROR(VLOOKUP(Tabulka57891011[[#This Row],[Označení]],OCHy[#All],2,FALSE),0.6),0)</f>
        <v>0</v>
      </c>
      <c r="I75">
        <v>3</v>
      </c>
      <c r="J75">
        <v>65</v>
      </c>
      <c r="K75" t="s">
        <v>1221</v>
      </c>
      <c r="L75" s="112">
        <v>0.5</v>
      </c>
    </row>
    <row r="76" spans="1:12" x14ac:dyDescent="0.35">
      <c r="A76" s="93">
        <v>15</v>
      </c>
      <c r="B76" s="93" t="s">
        <v>50</v>
      </c>
      <c r="C76" s="93" t="str">
        <f>IFERROR(VLOOKUP(B76,Pobočky!$A$1:$C$45,2,FALSE)," ")</f>
        <v>Středozápad</v>
      </c>
      <c r="D76" t="s">
        <v>1222</v>
      </c>
      <c r="G76">
        <f>ROUND(Tabulka57891011[[#This Row],[Kapacita - počet polic]]*Tabulka57891011[[#This Row],[Kapacita - rozměr polic]]*IFERROR(VLOOKUP(Tabulka57891011[[#This Row],[Označení]],OCHy[#All],2,FALSE),0.6),0)</f>
        <v>0</v>
      </c>
      <c r="I76">
        <v>5</v>
      </c>
      <c r="J76">
        <v>90</v>
      </c>
      <c r="K76" t="s">
        <v>1223</v>
      </c>
      <c r="L76" s="112">
        <v>0.7</v>
      </c>
    </row>
    <row r="77" spans="1:12" x14ac:dyDescent="0.35">
      <c r="A77" s="93">
        <v>15</v>
      </c>
      <c r="B77" s="93" t="s">
        <v>50</v>
      </c>
      <c r="C77" s="93" t="str">
        <f>IFERROR(VLOOKUP(B77,Pobočky!$A$1:$C$45,2,FALSE)," ")</f>
        <v>Středozápad</v>
      </c>
      <c r="G77">
        <f>ROUND(Tabulka57891011[[#This Row],[Kapacita - počet polic]]*Tabulka57891011[[#This Row],[Kapacita - rozměr polic]]*IFERROR(VLOOKUP(Tabulka57891011[[#This Row],[Označení]],OCHy[#All],2,FALSE),0.6),0)</f>
        <v>0</v>
      </c>
      <c r="I77">
        <v>1</v>
      </c>
      <c r="J77">
        <v>90</v>
      </c>
      <c r="K77" t="s">
        <v>1224</v>
      </c>
    </row>
    <row r="78" spans="1:12" x14ac:dyDescent="0.35">
      <c r="A78" s="93">
        <v>15</v>
      </c>
      <c r="B78" s="93" t="s">
        <v>50</v>
      </c>
      <c r="C78" s="93" t="str">
        <f>IFERROR(VLOOKUP(B78,Pobočky!$A$1:$C$45,2,FALSE)," ")</f>
        <v>Středozápad</v>
      </c>
      <c r="D78" t="s">
        <v>1222</v>
      </c>
      <c r="G78">
        <f>ROUND(Tabulka57891011[[#This Row],[Kapacita - počet polic]]*Tabulka57891011[[#This Row],[Kapacita - rozměr polic]]*IFERROR(VLOOKUP(Tabulka57891011[[#This Row],[Označení]],OCHy[#All],2,FALSE),0.6),0)</f>
        <v>0</v>
      </c>
      <c r="I78">
        <v>21</v>
      </c>
      <c r="J78">
        <v>48</v>
      </c>
      <c r="K78" t="s">
        <v>1225</v>
      </c>
      <c r="L78" s="112">
        <v>0.7</v>
      </c>
    </row>
    <row r="79" spans="1:12" x14ac:dyDescent="0.35">
      <c r="A79" s="93">
        <v>15</v>
      </c>
      <c r="B79" s="93" t="s">
        <v>50</v>
      </c>
      <c r="C79" s="93" t="str">
        <f>IFERROR(VLOOKUP(B79,Pobočky!$A$1:$C$45,2,FALSE)," ")</f>
        <v>Středozápad</v>
      </c>
      <c r="D79" t="s">
        <v>1222</v>
      </c>
      <c r="G79">
        <f>ROUND(Tabulka57891011[[#This Row],[Kapacita - počet polic]]*Tabulka57891011[[#This Row],[Kapacita - rozměr polic]]*IFERROR(VLOOKUP(Tabulka57891011[[#This Row],[Označení]],OCHy[#All],2,FALSE),0.6),0)</f>
        <v>0</v>
      </c>
      <c r="I79">
        <v>1</v>
      </c>
      <c r="J79">
        <v>75</v>
      </c>
      <c r="K79" t="s">
        <v>873</v>
      </c>
      <c r="L79" s="112">
        <v>0.7</v>
      </c>
    </row>
    <row r="80" spans="1:12" x14ac:dyDescent="0.35">
      <c r="A80" s="93">
        <v>15</v>
      </c>
      <c r="B80" s="93" t="s">
        <v>50</v>
      </c>
      <c r="C80" s="93" t="str">
        <f>IFERROR(VLOOKUP(B80,Pobočky!$A$1:$C$45,2,FALSE)," ")</f>
        <v>Středozápad</v>
      </c>
      <c r="G80">
        <f>ROUND(Tabulka57891011[[#This Row],[Kapacita - počet polic]]*Tabulka57891011[[#This Row],[Kapacita - rozměr polic]]*IFERROR(VLOOKUP(Tabulka57891011[[#This Row],[Označení]],OCHy[#All],2,FALSE),0.6),0)</f>
        <v>0</v>
      </c>
      <c r="I80">
        <v>10</v>
      </c>
      <c r="J80">
        <v>70</v>
      </c>
      <c r="K80" t="s">
        <v>280</v>
      </c>
    </row>
    <row r="81" spans="1:12" x14ac:dyDescent="0.35">
      <c r="A81" s="93" t="str">
        <f>IFERROR(VLOOKUP(B81,Pobočky!$A$1:$C$45,3,FALSE)," ")</f>
        <v xml:space="preserve"> </v>
      </c>
      <c r="B81" s="93"/>
      <c r="C81" s="93" t="str">
        <f>IFERROR(VLOOKUP(B81,Pobočky!$A$1:$C$45,2,FALSE)," ")</f>
        <v xml:space="preserve"> </v>
      </c>
      <c r="D81" t="s">
        <v>1226</v>
      </c>
      <c r="G81">
        <f>ROUND(Tabulka57891011[[#This Row],[Kapacita - počet polic]]*Tabulka57891011[[#This Row],[Kapacita - rozměr polic]]*IFERROR(VLOOKUP(Tabulka57891011[[#This Row],[Označení]],OCHy[#All],2,FALSE),0.6),0)</f>
        <v>0</v>
      </c>
      <c r="I81">
        <v>1</v>
      </c>
      <c r="J81">
        <v>42</v>
      </c>
      <c r="K81" t="s">
        <v>1102</v>
      </c>
      <c r="L81" s="112">
        <v>0.8</v>
      </c>
    </row>
    <row r="82" spans="1:12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  <c r="D82" t="s">
        <v>1218</v>
      </c>
      <c r="G82">
        <f>ROUND(Tabulka57891011[[#This Row],[Kapacita - počet polic]]*Tabulka57891011[[#This Row],[Kapacita - rozměr polic]]*IFERROR(VLOOKUP(Tabulka57891011[[#This Row],[Označení]],OCHy[#All],2,FALSE),0.6),0)</f>
        <v>0</v>
      </c>
      <c r="I82">
        <v>6</v>
      </c>
      <c r="J82">
        <v>85</v>
      </c>
      <c r="K82" t="s">
        <v>1227</v>
      </c>
      <c r="L82" s="112">
        <v>0.6</v>
      </c>
    </row>
    <row r="83" spans="1:12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  <c r="D83" t="s">
        <v>1218</v>
      </c>
      <c r="G83">
        <f>ROUND(Tabulka57891011[[#This Row],[Kapacita - počet polic]]*Tabulka57891011[[#This Row],[Kapacita - rozměr polic]]*IFERROR(VLOOKUP(Tabulka57891011[[#This Row],[Označení]],OCHy[#All],2,FALSE),0.6),0)</f>
        <v>0</v>
      </c>
      <c r="I83">
        <v>2</v>
      </c>
      <c r="J83">
        <v>69</v>
      </c>
      <c r="K83" t="s">
        <v>1228</v>
      </c>
    </row>
    <row r="84" spans="1:12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D84" t="s">
        <v>1226</v>
      </c>
      <c r="G84">
        <f>ROUND(Tabulka57891011[[#This Row],[Kapacita - počet polic]]*Tabulka57891011[[#This Row],[Kapacita - rozměr polic]]*IFERROR(VLOOKUP(Tabulka57891011[[#This Row],[Označení]],OCHy[#All],2,FALSE),0.6),0)</f>
        <v>0</v>
      </c>
      <c r="I84">
        <v>1</v>
      </c>
      <c r="J84">
        <v>18</v>
      </c>
      <c r="K84" t="s">
        <v>1229</v>
      </c>
      <c r="L84" s="112">
        <v>0.8</v>
      </c>
    </row>
    <row r="85" spans="1:12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D85" t="s">
        <v>1205</v>
      </c>
      <c r="G85">
        <f>ROUND(Tabulka57891011[[#This Row],[Kapacita - počet polic]]*Tabulka57891011[[#This Row],[Kapacita - rozměr polic]]*IFERROR(VLOOKUP(Tabulka57891011[[#This Row],[Označení]],OCHy[#All],2,FALSE),0.6),0)</f>
        <v>0</v>
      </c>
      <c r="I85">
        <v>3</v>
      </c>
      <c r="J85">
        <v>68</v>
      </c>
      <c r="K85" t="s">
        <v>1230</v>
      </c>
      <c r="L85" s="112">
        <v>0.6</v>
      </c>
    </row>
    <row r="86" spans="1:12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D86" t="s">
        <v>1213</v>
      </c>
      <c r="G86">
        <f>ROUND(Tabulka57891011[[#This Row],[Kapacita - počet polic]]*Tabulka57891011[[#This Row],[Kapacita - rozměr polic]]*IFERROR(VLOOKUP(Tabulka57891011[[#This Row],[Označení]],OCHy[#All],2,FALSE),0.6),0)</f>
        <v>0</v>
      </c>
      <c r="I86">
        <v>0.5</v>
      </c>
      <c r="J86">
        <v>90</v>
      </c>
      <c r="K86" t="s">
        <v>1189</v>
      </c>
      <c r="L86" s="112">
        <v>0.7</v>
      </c>
    </row>
    <row r="87" spans="1:12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D87" t="s">
        <v>1205</v>
      </c>
      <c r="G87">
        <f>ROUND(Tabulka57891011[[#This Row],[Kapacita - počet polic]]*Tabulka57891011[[#This Row],[Kapacita - rozměr polic]]*IFERROR(VLOOKUP(Tabulka57891011[[#This Row],[Označení]],OCHy[#All],2,FALSE),0.6),0)</f>
        <v>0</v>
      </c>
      <c r="I87">
        <v>2</v>
      </c>
      <c r="J87">
        <v>27</v>
      </c>
      <c r="K87" t="s">
        <v>1011</v>
      </c>
      <c r="L87" s="112">
        <v>0.6</v>
      </c>
    </row>
    <row r="88" spans="1:12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ROUND(Tabulka57891011[[#This Row],[Kapacita - počet polic]]*Tabulka57891011[[#This Row],[Kapacita - rozměr polic]]*IFERROR(VLOOKUP(Tabulka57891011[[#This Row],[Označení]],OCHy[#All],2,FALSE),0.6),0)</f>
        <v>0</v>
      </c>
    </row>
    <row r="89" spans="1:12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ROUND(Tabulka57891011[[#This Row],[Kapacita - počet polic]]*Tabulka57891011[[#This Row],[Kapacita - rozměr polic]]*IFERROR(VLOOKUP(Tabulka57891011[[#This Row],[Označení]],OCHy[#All],2,FALSE),0.6),0)</f>
        <v>0</v>
      </c>
    </row>
    <row r="90" spans="1:12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ROUND(Tabulka57891011[[#This Row],[Kapacita - počet polic]]*Tabulka57891011[[#This Row],[Kapacita - rozměr polic]]*IFERROR(VLOOKUP(Tabulka57891011[[#This Row],[Označení]],OCHy[#All],2,FALSE),0.6),0)</f>
        <v>0</v>
      </c>
    </row>
    <row r="91" spans="1:12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ROUND(Tabulka57891011[[#This Row],[Kapacita - počet polic]]*Tabulka57891011[[#This Row],[Kapacita - rozměr polic]]*IFERROR(VLOOKUP(Tabulka57891011[[#This Row],[Označení]],OCHy[#All],2,FALSE),0.6),0)</f>
        <v>0</v>
      </c>
    </row>
    <row r="92" spans="1:12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ROUND(Tabulka57891011[[#This Row],[Kapacita - počet polic]]*Tabulka57891011[[#This Row],[Kapacita - rozměr polic]]*IFERROR(VLOOKUP(Tabulka57891011[[#This Row],[Označení]],OCHy[#All],2,FALSE),0.6),0)</f>
        <v>0</v>
      </c>
    </row>
    <row r="93" spans="1:12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ROUND(Tabulka57891011[[#This Row],[Kapacita - počet polic]]*Tabulka57891011[[#This Row],[Kapacita - rozměr polic]]*IFERROR(VLOOKUP(Tabulka57891011[[#This Row],[Označení]],OCHy[#All],2,FALSE),0.6),0)</f>
        <v>0</v>
      </c>
    </row>
    <row r="94" spans="1:12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ROUND(Tabulka57891011[[#This Row],[Kapacita - počet polic]]*Tabulka57891011[[#This Row],[Kapacita - rozměr polic]]*IFERROR(VLOOKUP(Tabulka57891011[[#This Row],[Označení]],OCHy[#All],2,FALSE),0.6),0)</f>
        <v>0</v>
      </c>
    </row>
    <row r="95" spans="1:12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ROUND(Tabulka57891011[[#This Row],[Kapacita - počet polic]]*Tabulka57891011[[#This Row],[Kapacita - rozměr polic]]*IFERROR(VLOOKUP(Tabulka57891011[[#This Row],[Označení]],OCHy[#All],2,FALSE),0.6),0)</f>
        <v>0</v>
      </c>
    </row>
    <row r="96" spans="1:12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ROUND(Tabulka57891011[[#This Row],[Kapacita - počet polic]]*Tabulka57891011[[#This Row],[Kapacita - rozměr polic]]*IFERROR(VLOOKUP(Tabulka57891011[[#This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ROUND(Tabulka57891011[[#This Row],[Kapacita - počet polic]]*Tabulka57891011[[#This Row],[Kapacita - rozměr polic]]*IFERROR(VLOOKUP(Tabulka57891011[[#This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ROUND(Tabulka57891011[[#This Row],[Kapacita - počet polic]]*Tabulka57891011[[#This Row],[Kapacita - rozměr polic]]*IFERROR(VLOOKUP(Tabulka57891011[[#This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ROUND(Tabulka57891011[[#This Row],[Kapacita - počet polic]]*Tabulka57891011[[#This Row],[Kapacita - rozměr polic]]*IFERROR(VLOOKUP(Tabulka57891011[[#This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ROUND(Tabulka57891011[[#This Row],[Kapacita - počet polic]]*Tabulka57891011[[#This Row],[Kapacita - rozměr polic]]*IFERROR(VLOOKUP(Tabulka57891011[[#This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ROUND(Tabulka57891011[[#This Row],[Kapacita - počet polic]]*Tabulka57891011[[#This Row],[Kapacita - rozměr polic]]*IFERROR(VLOOKUP(Tabulka57891011[[#This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ROUND(Tabulka57891011[[#This Row],[Kapacita - počet polic]]*Tabulka57891011[[#This Row],[Kapacita - rozměr polic]]*IFERROR(VLOOKUP(Tabulka57891011[[#This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ROUND(Tabulka57891011[[#This Row],[Kapacita - počet polic]]*Tabulka57891011[[#This Row],[Kapacita - rozměr polic]]*IFERROR(VLOOKUP(Tabulka57891011[[#This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ROUND(Tabulka57891011[[#This Row],[Kapacita - počet polic]]*Tabulka57891011[[#This Row],[Kapacita - rozměr polic]]*IFERROR(VLOOKUP(Tabulka57891011[[#This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ROUND(Tabulka57891011[[#This Row],[Kapacita - počet polic]]*Tabulka57891011[[#This Row],[Kapacita - rozměr polic]]*IFERROR(VLOOKUP(Tabulka57891011[[#This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ROUND(Tabulka57891011[[#This Row],[Kapacita - počet polic]]*Tabulka57891011[[#This Row],[Kapacita - rozměr polic]]*IFERROR(VLOOKUP(Tabulka57891011[[#This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ROUND(Tabulka57891011[[#This Row],[Kapacita - počet polic]]*Tabulka57891011[[#This Row],[Kapacita - rozměr polic]]*IFERROR(VLOOKUP(Tabulka57891011[[#This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ROUND(Tabulka57891011[[#This Row],[Kapacita - počet polic]]*Tabulka57891011[[#This Row],[Kapacita - rozměr polic]]*IFERROR(VLOOKUP(Tabulka57891011[[#This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ROUND(Tabulka57891011[[#This Row],[Kapacita - počet polic]]*Tabulka57891011[[#This Row],[Kapacita - rozměr polic]]*IFERROR(VLOOKUP(Tabulka57891011[[#This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ROUND(Tabulka57891011[[#This Row],[Kapacita - počet polic]]*Tabulka57891011[[#This Row],[Kapacita - rozměr polic]]*IFERROR(VLOOKUP(Tabulka57891011[[#This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ROUND(Tabulka57891011[[#This Row],[Kapacita - počet polic]]*Tabulka57891011[[#This Row],[Kapacita - rozměr polic]]*IFERROR(VLOOKUP(Tabulka57891011[[#This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ROUND(Tabulka57891011[[#This Row],[Kapacita - počet polic]]*Tabulka57891011[[#This Row],[Kapacita - rozměr polic]]*IFERROR(VLOOKUP(Tabulka57891011[[#This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ROUND(Tabulka57891011[[#This Row],[Kapacita - počet polic]]*Tabulka57891011[[#This Row],[Kapacita - rozměr polic]]*IFERROR(VLOOKUP(Tabulka57891011[[#This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ROUND(Tabulka57891011[[#This Row],[Kapacita - počet polic]]*Tabulka57891011[[#This Row],[Kapacita - rozměr polic]]*IFERROR(VLOOKUP(Tabulka57891011[[#This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ROUND(Tabulka57891011[[#This Row],[Kapacita - počet polic]]*Tabulka57891011[[#This Row],[Kapacita - rozměr polic]]*IFERROR(VLOOKUP(Tabulka57891011[[#This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ROUND(Tabulka57891011[[#This Row],[Kapacita - počet polic]]*Tabulka57891011[[#This Row],[Kapacita - rozměr polic]]*IFERROR(VLOOKUP(Tabulka57891011[[#This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ROUND(Tabulka57891011[[#This Row],[Kapacita - počet polic]]*Tabulka57891011[[#This Row],[Kapacita - rozměr polic]]*IFERROR(VLOOKUP(Tabulka57891011[[#This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ROUND(Tabulka57891011[[#This Row],[Kapacita - počet polic]]*Tabulka57891011[[#This Row],[Kapacita - rozměr polic]]*IFERROR(VLOOKUP(Tabulka57891011[[#This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ROUND(Tabulka57891011[[#This Row],[Kapacita - počet polic]]*Tabulka57891011[[#This Row],[Kapacita - rozměr polic]]*IFERROR(VLOOKUP(Tabulka57891011[[#This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ROUND(Tabulka57891011[[#This Row],[Kapacita - počet polic]]*Tabulka57891011[[#This Row],[Kapacita - rozměr polic]]*IFERROR(VLOOKUP(Tabulka57891011[[#This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ROUND(Tabulka57891011[[#This Row],[Kapacita - počet polic]]*Tabulka57891011[[#This Row],[Kapacita - rozměr polic]]*IFERROR(VLOOKUP(Tabulka57891011[[#This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ROUND(Tabulka57891011[[#This Row],[Kapacita - počet polic]]*Tabulka57891011[[#This Row],[Kapacita - rozměr polic]]*IFERROR(VLOOKUP(Tabulka57891011[[#This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ROUND(Tabulka57891011[[#This Row],[Kapacita - počet polic]]*Tabulka57891011[[#This Row],[Kapacita - rozměr polic]]*IFERROR(VLOOKUP(Tabulka57891011[[#This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ROUND(Tabulka57891011[[#This Row],[Kapacita - počet polic]]*Tabulka57891011[[#This Row],[Kapacita - rozměr polic]]*IFERROR(VLOOKUP(Tabulka57891011[[#This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ROUND(Tabulka57891011[[#This Row],[Kapacita - počet polic]]*Tabulka57891011[[#This Row],[Kapacita - rozměr polic]]*IFERROR(VLOOKUP(Tabulka57891011[[#This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ROUND(Tabulka57891011[[#This Row],[Kapacita - počet polic]]*Tabulka57891011[[#This Row],[Kapacita - rozměr polic]]*IFERROR(VLOOKUP(Tabulka57891011[[#This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ROUND(Tabulka57891011[[#This Row],[Kapacita - počet polic]]*Tabulka57891011[[#This Row],[Kapacita - rozměr polic]]*IFERROR(VLOOKUP(Tabulka57891011[[#This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ROUND(Tabulka57891011[[#This Row],[Kapacita - počet polic]]*Tabulka57891011[[#This Row],[Kapacita - rozměr polic]]*IFERROR(VLOOKUP(Tabulka57891011[[#This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ROUND(Tabulka57891011[[#This Row],[Kapacita - počet polic]]*Tabulka57891011[[#This Row],[Kapacita - rozměr polic]]*IFERROR(VLOOKUP(Tabulka57891011[[#This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ROUND(Tabulka57891011[[#This Row],[Kapacita - počet polic]]*Tabulka57891011[[#This Row],[Kapacita - rozměr polic]]*IFERROR(VLOOKUP(Tabulka57891011[[#This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ROUND(Tabulka57891011[[#This Row],[Kapacita - počet polic]]*Tabulka57891011[[#This Row],[Kapacita - rozměr polic]]*IFERROR(VLOOKUP(Tabulka57891011[[#This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ROUND(Tabulka57891011[[#This Row],[Kapacita - počet polic]]*Tabulka57891011[[#This Row],[Kapacita - rozměr polic]]*IFERROR(VLOOKUP(Tabulka57891011[[#This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ROUND(Tabulka57891011[[#This Row],[Kapacita - počet polic]]*Tabulka57891011[[#This Row],[Kapacita - rozměr polic]]*IFERROR(VLOOKUP(Tabulka57891011[[#This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ROUND(Tabulka57891011[[#This Row],[Kapacita - počet polic]]*Tabulka57891011[[#This Row],[Kapacita - rozměr polic]]*IFERROR(VLOOKUP(Tabulka57891011[[#This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ROUND(Tabulka57891011[[#This Row],[Kapacita - počet polic]]*Tabulka57891011[[#This Row],[Kapacita - rozměr polic]]*IFERROR(VLOOKUP(Tabulka57891011[[#This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ROUND(Tabulka57891011[[#This Row],[Kapacita - počet polic]]*Tabulka57891011[[#This Row],[Kapacita - rozměr polic]]*IFERROR(VLOOKUP(Tabulka57891011[[#This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ROUND(Tabulka57891011[[#This Row],[Kapacita - počet polic]]*Tabulka57891011[[#This Row],[Kapacita - rozměr polic]]*IFERROR(VLOOKUP(Tabulka57891011[[#This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ROUND(Tabulka57891011[[#This Row],[Kapacita - počet polic]]*Tabulka57891011[[#This Row],[Kapacita - rozměr polic]]*IFERROR(VLOOKUP(Tabulka57891011[[#This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ROUND(Tabulka57891011[[#This Row],[Kapacita - počet polic]]*Tabulka57891011[[#This Row],[Kapacita - rozměr polic]]*IFERROR(VLOOKUP(Tabulka57891011[[#This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ROUND(Tabulka57891011[[#This Row],[Kapacita - počet polic]]*Tabulka57891011[[#This Row],[Kapacita - rozměr polic]]*IFERROR(VLOOKUP(Tabulka57891011[[#This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ROUND(Tabulka57891011[[#This Row],[Kapacita - počet polic]]*Tabulka57891011[[#This Row],[Kapacita - rozměr polic]]*IFERROR(VLOOKUP(Tabulka57891011[[#This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ROUND(Tabulka57891011[[#This Row],[Kapacita - počet polic]]*Tabulka57891011[[#This Row],[Kapacita - rozměr polic]]*IFERROR(VLOOKUP(Tabulka57891011[[#This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ROUND(Tabulka57891011[[#This Row],[Kapacita - počet polic]]*Tabulka57891011[[#This Row],[Kapacita - rozměr polic]]*IFERROR(VLOOKUP(Tabulka57891011[[#This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ROUND(Tabulka57891011[[#This Row],[Kapacita - počet polic]]*Tabulka57891011[[#This Row],[Kapacita - rozměr polic]]*IFERROR(VLOOKUP(Tabulka57891011[[#This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ROUND(Tabulka57891011[[#This Row],[Kapacita - počet polic]]*Tabulka57891011[[#This Row],[Kapacita - rozměr polic]]*IFERROR(VLOOKUP(Tabulka57891011[[#This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ROUND(Tabulka57891011[[#This Row],[Kapacita - počet polic]]*Tabulka57891011[[#This Row],[Kapacita - rozměr polic]]*IFERROR(VLOOKUP(Tabulka57891011[[#This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ROUND(Tabulka57891011[[#This Row],[Kapacita - počet polic]]*Tabulka57891011[[#This Row],[Kapacita - rozměr polic]]*IFERROR(VLOOKUP(Tabulka57891011[[#This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ROUND(Tabulka57891011[[#This Row],[Kapacita - počet polic]]*Tabulka57891011[[#This Row],[Kapacita - rozměr polic]]*IFERROR(VLOOKUP(Tabulka57891011[[#This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ROUND(Tabulka57891011[[#This Row],[Kapacita - počet polic]]*Tabulka57891011[[#This Row],[Kapacita - rozměr polic]]*IFERROR(VLOOKUP(Tabulka57891011[[#This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ROUND(Tabulka57891011[[#This Row],[Kapacita - počet polic]]*Tabulka57891011[[#This Row],[Kapacita - rozměr polic]]*IFERROR(VLOOKUP(Tabulka57891011[[#This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ROUND(Tabulka57891011[[#This Row],[Kapacita - počet polic]]*Tabulka57891011[[#This Row],[Kapacita - rozměr polic]]*IFERROR(VLOOKUP(Tabulka57891011[[#This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ROUND(Tabulka57891011[[#This Row],[Kapacita - počet polic]]*Tabulka57891011[[#This Row],[Kapacita - rozměr polic]]*IFERROR(VLOOKUP(Tabulka57891011[[#This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ROUND(Tabulka57891011[[#This Row],[Kapacita - počet polic]]*Tabulka57891011[[#This Row],[Kapacita - rozměr polic]]*IFERROR(VLOOKUP(Tabulka57891011[[#This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ROUND(Tabulka57891011[[#This Row],[Kapacita - počet polic]]*Tabulka57891011[[#This Row],[Kapacita - rozměr polic]]*IFERROR(VLOOKUP(Tabulka57891011[[#This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ROUND(Tabulka57891011[[#This Row],[Kapacita - počet polic]]*Tabulka57891011[[#This Row],[Kapacita - rozměr polic]]*IFERROR(VLOOKUP(Tabulka57891011[[#This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ROUND(Tabulka57891011[[#This Row],[Kapacita - počet polic]]*Tabulka57891011[[#This Row],[Kapacita - rozměr polic]]*IFERROR(VLOOKUP(Tabulka57891011[[#This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ROUND(Tabulka57891011[[#This Row],[Kapacita - počet polic]]*Tabulka57891011[[#This Row],[Kapacita - rozměr polic]]*IFERROR(VLOOKUP(Tabulka57891011[[#This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ROUND(Tabulka57891011[[#This Row],[Kapacita - počet polic]]*Tabulka57891011[[#This Row],[Kapacita - rozměr polic]]*IFERROR(VLOOKUP(Tabulka57891011[[#This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ROUND(Tabulka57891011[[#This Row],[Kapacita - počet polic]]*Tabulka57891011[[#This Row],[Kapacita - rozměr polic]]*IFERROR(VLOOKUP(Tabulka57891011[[#This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ROUND(Tabulka57891011[[#This Row],[Kapacita - počet polic]]*Tabulka57891011[[#This Row],[Kapacita - rozměr polic]]*IFERROR(VLOOKUP(Tabulka57891011[[#This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ROUND(Tabulka57891011[[#This Row],[Kapacita - počet polic]]*Tabulka57891011[[#This Row],[Kapacita - rozměr polic]]*IFERROR(VLOOKUP(Tabulka57891011[[#This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ROUND(Tabulka57891011[[#This Row],[Kapacita - počet polic]]*Tabulka57891011[[#This Row],[Kapacita - rozměr polic]]*IFERROR(VLOOKUP(Tabulka57891011[[#This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ROUND(Tabulka57891011[[#This Row],[Kapacita - počet polic]]*Tabulka57891011[[#This Row],[Kapacita - rozměr polic]]*IFERROR(VLOOKUP(Tabulka57891011[[#This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ROUND(Tabulka57891011[[#This Row],[Kapacita - počet polic]]*Tabulka57891011[[#This Row],[Kapacita - rozměr polic]]*IFERROR(VLOOKUP(Tabulka57891011[[#This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ROUND(Tabulka57891011[[#This Row],[Kapacita - počet polic]]*Tabulka57891011[[#This Row],[Kapacita - rozměr polic]]*IFERROR(VLOOKUP(Tabulka57891011[[#This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ROUND(Tabulka57891011[[#This Row],[Kapacita - počet polic]]*Tabulka57891011[[#This Row],[Kapacita - rozměr polic]]*IFERROR(VLOOKUP(Tabulka57891011[[#This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ROUND(Tabulka57891011[[#This Row],[Kapacita - počet polic]]*Tabulka57891011[[#This Row],[Kapacita - rozměr polic]]*IFERROR(VLOOKUP(Tabulka57891011[[#This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ROUND(Tabulka57891011[[#This Row],[Kapacita - počet polic]]*Tabulka57891011[[#This Row],[Kapacita - rozměr polic]]*IFERROR(VLOOKUP(Tabulka57891011[[#This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ROUND(Tabulka57891011[[#This Row],[Kapacita - počet polic]]*Tabulka57891011[[#This Row],[Kapacita - rozměr polic]]*IFERROR(VLOOKUP(Tabulka57891011[[#This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ROUND(Tabulka57891011[[#This Row],[Kapacita - počet polic]]*Tabulka57891011[[#This Row],[Kapacita - rozměr polic]]*IFERROR(VLOOKUP(Tabulka57891011[[#This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ROUND(Tabulka57891011[[#This Row],[Kapacita - počet polic]]*Tabulka57891011[[#This Row],[Kapacita - rozměr polic]]*IFERROR(VLOOKUP(Tabulka57891011[[#This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ROUND(Tabulka57891011[[#This Row],[Kapacita - počet polic]]*Tabulka57891011[[#This Row],[Kapacita - rozměr polic]]*IFERROR(VLOOKUP(Tabulka57891011[[#This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ROUND(Tabulka57891011[[#This Row],[Kapacita - počet polic]]*Tabulka57891011[[#This Row],[Kapacita - rozměr polic]]*IFERROR(VLOOKUP(Tabulka57891011[[#This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ROUND(Tabulka57891011[[#This Row],[Kapacita - počet polic]]*Tabulka57891011[[#This Row],[Kapacita - rozměr polic]]*IFERROR(VLOOKUP(Tabulka57891011[[#This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ROUND(Tabulka57891011[[#This Row],[Kapacita - počet polic]]*Tabulka57891011[[#This Row],[Kapacita - rozměr polic]]*IFERROR(VLOOKUP(Tabulka57891011[[#This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ROUND(Tabulka57891011[[#This Row],[Kapacita - počet polic]]*Tabulka57891011[[#This Row],[Kapacita - rozměr polic]]*IFERROR(VLOOKUP(Tabulka57891011[[#This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ROUND(Tabulka57891011[[#This Row],[Kapacita - počet polic]]*Tabulka57891011[[#This Row],[Kapacita - rozměr polic]]*IFERROR(VLOOKUP(Tabulka57891011[[#This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ROUND(Tabulka57891011[[#This Row],[Kapacita - počet polic]]*Tabulka57891011[[#This Row],[Kapacita - rozměr polic]]*IFERROR(VLOOKUP(Tabulka57891011[[#This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ROUND(Tabulka57891011[[#This Row],[Kapacita - počet polic]]*Tabulka57891011[[#This Row],[Kapacita - rozměr polic]]*IFERROR(VLOOKUP(Tabulka57891011[[#This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ROUND(Tabulka57891011[[#This Row],[Kapacita - počet polic]]*Tabulka57891011[[#This Row],[Kapacita - rozměr polic]]*IFERROR(VLOOKUP(Tabulka57891011[[#This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ROUND(Tabulka57891011[[#This Row],[Kapacita - počet polic]]*Tabulka57891011[[#This Row],[Kapacita - rozměr polic]]*IFERROR(VLOOKUP(Tabulka57891011[[#This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ROUND(Tabulka57891011[[#This Row],[Kapacita - počet polic]]*Tabulka57891011[[#This Row],[Kapacita - rozměr polic]]*IFERROR(VLOOKUP(Tabulka57891011[[#This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ROUND(Tabulka57891011[[#This Row],[Kapacita - počet polic]]*Tabulka57891011[[#This Row],[Kapacita - rozměr polic]]*IFERROR(VLOOKUP(Tabulka57891011[[#This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ROUND(Tabulka57891011[[#This Row],[Kapacita - počet polic]]*Tabulka57891011[[#This Row],[Kapacita - rozměr polic]]*IFERROR(VLOOKUP(Tabulka57891011[[#This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ROUND(Tabulka57891011[[#This Row],[Kapacita - počet polic]]*Tabulka57891011[[#This Row],[Kapacita - rozměr polic]]*IFERROR(VLOOKUP(Tabulka57891011[[#This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ROUND(Tabulka57891011[[#This Row],[Kapacita - počet polic]]*Tabulka57891011[[#This Row],[Kapacita - rozměr polic]]*IFERROR(VLOOKUP(Tabulka57891011[[#This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ROUND(Tabulka57891011[[#This Row],[Kapacita - počet polic]]*Tabulka57891011[[#This Row],[Kapacita - rozměr polic]]*IFERROR(VLOOKUP(Tabulka57891011[[#This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ROUND(Tabulka57891011[[#This Row],[Kapacita - počet polic]]*Tabulka57891011[[#This Row],[Kapacita - rozměr polic]]*IFERROR(VLOOKUP(Tabulka57891011[[#This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ROUND(Tabulka57891011[[#This Row],[Kapacita - počet polic]]*Tabulka57891011[[#This Row],[Kapacita - rozměr polic]]*IFERROR(VLOOKUP(Tabulka57891011[[#This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ROUND(Tabulka57891011[[#This Row],[Kapacita - počet polic]]*Tabulka57891011[[#This Row],[Kapacita - rozměr polic]]*IFERROR(VLOOKUP(Tabulka57891011[[#This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ROUND(Tabulka57891011[[#This Row],[Kapacita - počet polic]]*Tabulka57891011[[#This Row],[Kapacita - rozměr polic]]*IFERROR(VLOOKUP(Tabulka57891011[[#This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ROUND(Tabulka57891011[[#This Row],[Kapacita - počet polic]]*Tabulka57891011[[#This Row],[Kapacita - rozměr polic]]*IFERROR(VLOOKUP(Tabulka57891011[[#This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ROUND(Tabulka57891011[[#This Row],[Kapacita - počet polic]]*Tabulka57891011[[#This Row],[Kapacita - rozměr polic]]*IFERROR(VLOOKUP(Tabulka57891011[[#This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ROUND(Tabulka57891011[[#This Row],[Kapacita - počet polic]]*Tabulka57891011[[#This Row],[Kapacita - rozměr polic]]*IFERROR(VLOOKUP(Tabulka57891011[[#This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ROUND(Tabulka57891011[[#This Row],[Kapacita - počet polic]]*Tabulka57891011[[#This Row],[Kapacita - rozměr polic]]*IFERROR(VLOOKUP(Tabulka57891011[[#This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ROUND(Tabulka57891011[[#This Row],[Kapacita - počet polic]]*Tabulka57891011[[#This Row],[Kapacita - rozměr polic]]*IFERROR(VLOOKUP(Tabulka57891011[[#This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ROUND(Tabulka57891011[[#This Row],[Kapacita - počet polic]]*Tabulka57891011[[#This Row],[Kapacita - rozměr polic]]*IFERROR(VLOOKUP(Tabulka57891011[[#This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ROUND(Tabulka57891011[[#This Row],[Kapacita - počet polic]]*Tabulka57891011[[#This Row],[Kapacita - rozměr polic]]*IFERROR(VLOOKUP(Tabulka57891011[[#This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ROUND(Tabulka57891011[[#This Row],[Kapacita - počet polic]]*Tabulka57891011[[#This Row],[Kapacita - rozměr polic]]*IFERROR(VLOOKUP(Tabulka57891011[[#This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ROUND(Tabulka57891011[[#This Row],[Kapacita - počet polic]]*Tabulka57891011[[#This Row],[Kapacita - rozměr polic]]*IFERROR(VLOOKUP(Tabulka57891011[[#This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ROUND(Tabulka57891011[[#This Row],[Kapacita - počet polic]]*Tabulka57891011[[#This Row],[Kapacita - rozměr polic]]*IFERROR(VLOOKUP(Tabulka57891011[[#This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ROUND(Tabulka57891011[[#This Row],[Kapacita - počet polic]]*Tabulka57891011[[#This Row],[Kapacita - rozměr polic]]*IFERROR(VLOOKUP(Tabulka57891011[[#This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ROUND(Tabulka57891011[[#This Row],[Kapacita - počet polic]]*Tabulka57891011[[#This Row],[Kapacita - rozměr polic]]*IFERROR(VLOOKUP(Tabulka57891011[[#This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ROUND(Tabulka57891011[[#This Row],[Kapacita - počet polic]]*Tabulka57891011[[#This Row],[Kapacita - rozměr polic]]*IFERROR(VLOOKUP(Tabulka57891011[[#This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ROUND(Tabulka57891011[[#This Row],[Kapacita - počet polic]]*Tabulka57891011[[#This Row],[Kapacita - rozměr polic]]*IFERROR(VLOOKUP(Tabulka57891011[[#This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ROUND(Tabulka57891011[[#This Row],[Kapacita - počet polic]]*Tabulka57891011[[#This Row],[Kapacita - rozměr polic]]*IFERROR(VLOOKUP(Tabulka57891011[[#This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ROUND(Tabulka57891011[[#This Row],[Kapacita - počet polic]]*Tabulka57891011[[#This Row],[Kapacita - rozměr polic]]*IFERROR(VLOOKUP(Tabulka57891011[[#This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ROUND(Tabulka57891011[[#This Row],[Kapacita - počet polic]]*Tabulka57891011[[#This Row],[Kapacita - rozměr polic]]*IFERROR(VLOOKUP(Tabulka57891011[[#This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ROUND(Tabulka57891011[[#This Row],[Kapacita - počet polic]]*Tabulka57891011[[#This Row],[Kapacita - rozměr polic]]*IFERROR(VLOOKUP(Tabulka57891011[[#This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ROUND(Tabulka57891011[[#This Row],[Kapacita - počet polic]]*Tabulka57891011[[#This Row],[Kapacita - rozměr polic]]*IFERROR(VLOOKUP(Tabulka57891011[[#This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ROUND(Tabulka57891011[[#This Row],[Kapacita - počet polic]]*Tabulka57891011[[#This Row],[Kapacita - rozměr polic]]*IFERROR(VLOOKUP(Tabulka57891011[[#This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ROUND(Tabulka57891011[[#This Row],[Kapacita - počet polic]]*Tabulka57891011[[#This Row],[Kapacita - rozměr polic]]*IFERROR(VLOOKUP(Tabulka57891011[[#This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ROUND(Tabulka57891011[[#This Row],[Kapacita - počet polic]]*Tabulka57891011[[#This Row],[Kapacita - rozměr polic]]*IFERROR(VLOOKUP(Tabulka57891011[[#This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ROUND(Tabulka57891011[[#This Row],[Kapacita - počet polic]]*Tabulka57891011[[#This Row],[Kapacita - rozměr polic]]*IFERROR(VLOOKUP(Tabulka57891011[[#This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ROUND(Tabulka57891011[[#This Row],[Kapacita - počet polic]]*Tabulka57891011[[#This Row],[Kapacita - rozměr polic]]*IFERROR(VLOOKUP(Tabulka57891011[[#This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ROUND(Tabulka57891011[[#This Row],[Kapacita - počet polic]]*Tabulka57891011[[#This Row],[Kapacita - rozměr polic]]*IFERROR(VLOOKUP(Tabulka57891011[[#This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ROUND(Tabulka57891011[[#This Row],[Kapacita - počet polic]]*Tabulka57891011[[#This Row],[Kapacita - rozměr polic]]*IFERROR(VLOOKUP(Tabulka57891011[[#This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ROUND(Tabulka57891011[[#This Row],[Kapacita - počet polic]]*Tabulka57891011[[#This Row],[Kapacita - rozměr polic]]*IFERROR(VLOOKUP(Tabulka57891011[[#This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ROUND(Tabulka57891011[[#This Row],[Kapacita - počet polic]]*Tabulka57891011[[#This Row],[Kapacita - rozměr polic]]*IFERROR(VLOOKUP(Tabulka57891011[[#This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ROUND(Tabulka57891011[[#This Row],[Kapacita - počet polic]]*Tabulka57891011[[#This Row],[Kapacita - rozměr polic]]*IFERROR(VLOOKUP(Tabulka57891011[[#This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ROUND(Tabulka57891011[[#This Row],[Kapacita - počet polic]]*Tabulka57891011[[#This Row],[Kapacita - rozměr polic]]*IFERROR(VLOOKUP(Tabulka57891011[[#This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ROUND(Tabulka57891011[[#This Row],[Kapacita - počet polic]]*Tabulka57891011[[#This Row],[Kapacita - rozměr polic]]*IFERROR(VLOOKUP(Tabulka57891011[[#This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ROUND(Tabulka57891011[[#This Row],[Kapacita - počet polic]]*Tabulka57891011[[#This Row],[Kapacita - rozměr polic]]*IFERROR(VLOOKUP(Tabulka57891011[[#This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ROUND(Tabulka57891011[[#This Row],[Kapacita - počet polic]]*Tabulka57891011[[#This Row],[Kapacita - rozměr polic]]*IFERROR(VLOOKUP(Tabulka57891011[[#This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ROUND(Tabulka57891011[[#This Row],[Kapacita - počet polic]]*Tabulka57891011[[#This Row],[Kapacita - rozměr polic]]*IFERROR(VLOOKUP(Tabulka57891011[[#This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ROUND(Tabulka57891011[[#This Row],[Kapacita - počet polic]]*Tabulka57891011[[#This Row],[Kapacita - rozměr polic]]*IFERROR(VLOOKUP(Tabulka57891011[[#This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ROUND(Tabulka57891011[[#This Row],[Kapacita - počet polic]]*Tabulka57891011[[#This Row],[Kapacita - rozměr polic]]*IFERROR(VLOOKUP(Tabulka57891011[[#This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ROUND(Tabulka57891011[[#This Row],[Kapacita - počet polic]]*Tabulka57891011[[#This Row],[Kapacita - rozměr polic]]*IFERROR(VLOOKUP(Tabulka57891011[[#This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ROUND(Tabulka57891011[[#This Row],[Kapacita - počet polic]]*Tabulka57891011[[#This Row],[Kapacita - rozměr polic]]*IFERROR(VLOOKUP(Tabulka57891011[[#This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ROUND(Tabulka57891011[[#This Row],[Kapacita - počet polic]]*Tabulka57891011[[#This Row],[Kapacita - rozměr polic]]*IFERROR(VLOOKUP(Tabulka57891011[[#This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ROUND(Tabulka57891011[[#This Row],[Kapacita - počet polic]]*Tabulka57891011[[#This Row],[Kapacita - rozměr polic]]*IFERROR(VLOOKUP(Tabulka57891011[[#This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ROUND(Tabulka57891011[[#This Row],[Kapacita - počet polic]]*Tabulka57891011[[#This Row],[Kapacita - rozměr polic]]*IFERROR(VLOOKUP(Tabulka57891011[[#This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ROUND(Tabulka57891011[[#This Row],[Kapacita - počet polic]]*Tabulka57891011[[#This Row],[Kapacita - rozměr polic]]*IFERROR(VLOOKUP(Tabulka57891011[[#This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ROUND(Tabulka57891011[[#This Row],[Kapacita - počet polic]]*Tabulka57891011[[#This Row],[Kapacita - rozměr polic]]*IFERROR(VLOOKUP(Tabulka57891011[[#This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ROUND(Tabulka57891011[[#This Row],[Kapacita - počet polic]]*Tabulka57891011[[#This Row],[Kapacita - rozměr polic]]*IFERROR(VLOOKUP(Tabulka57891011[[#This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ROUND(Tabulka57891011[[#This Row],[Kapacita - počet polic]]*Tabulka57891011[[#This Row],[Kapacita - rozměr polic]]*IFERROR(VLOOKUP(Tabulka57891011[[#This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ROUND(Tabulka57891011[[#This Row],[Kapacita - počet polic]]*Tabulka57891011[[#This Row],[Kapacita - rozměr polic]]*IFERROR(VLOOKUP(Tabulka57891011[[#This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ROUND(Tabulka57891011[[#This Row],[Kapacita - počet polic]]*Tabulka57891011[[#This Row],[Kapacita - rozměr polic]]*IFERROR(VLOOKUP(Tabulka57891011[[#This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ROUND(Tabulka57891011[[#This Row],[Kapacita - počet polic]]*Tabulka57891011[[#This Row],[Kapacita - rozměr polic]]*IFERROR(VLOOKUP(Tabulka57891011[[#This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ROUND(Tabulka57891011[[#This Row],[Kapacita - počet polic]]*Tabulka57891011[[#This Row],[Kapacita - rozměr polic]]*IFERROR(VLOOKUP(Tabulka57891011[[#This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ROUND(Tabulka57891011[[#This Row],[Kapacita - počet polic]]*Tabulka57891011[[#This Row],[Kapacita - rozměr polic]]*IFERROR(VLOOKUP(Tabulka57891011[[#This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ROUND(Tabulka57891011[[#This Row],[Kapacita - počet polic]]*Tabulka57891011[[#This Row],[Kapacita - rozměr polic]]*IFERROR(VLOOKUP(Tabulka57891011[[#This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ROUND(Tabulka57891011[[#This Row],[Kapacita - počet polic]]*Tabulka57891011[[#This Row],[Kapacita - rozměr polic]]*IFERROR(VLOOKUP(Tabulka57891011[[#This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ROUND(Tabulka57891011[[#This Row],[Kapacita - počet polic]]*Tabulka57891011[[#This Row],[Kapacita - rozměr polic]]*IFERROR(VLOOKUP(Tabulka57891011[[#This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ROUND(Tabulka57891011[[#This Row],[Kapacita - počet polic]]*Tabulka57891011[[#This Row],[Kapacita - rozměr polic]]*IFERROR(VLOOKUP(Tabulka57891011[[#This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ROUND(Tabulka57891011[[#This Row],[Kapacita - počet polic]]*Tabulka57891011[[#This Row],[Kapacita - rozměr polic]]*IFERROR(VLOOKUP(Tabulka57891011[[#This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ROUND(Tabulka57891011[[#This Row],[Kapacita - počet polic]]*Tabulka57891011[[#This Row],[Kapacita - rozměr polic]]*IFERROR(VLOOKUP(Tabulka57891011[[#This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ROUND(Tabulka57891011[[#This Row],[Kapacita - počet polic]]*Tabulka57891011[[#This Row],[Kapacita - rozměr polic]]*IFERROR(VLOOKUP(Tabulka57891011[[#This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ROUND(Tabulka57891011[[#This Row],[Kapacita - počet polic]]*Tabulka57891011[[#This Row],[Kapacita - rozměr polic]]*IFERROR(VLOOKUP(Tabulka57891011[[#This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ROUND(Tabulka57891011[[#This Row],[Kapacita - počet polic]]*Tabulka57891011[[#This Row],[Kapacita - rozměr polic]]*IFERROR(VLOOKUP(Tabulka57891011[[#This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ROUND(Tabulka57891011[[#This Row],[Kapacita - počet polic]]*Tabulka57891011[[#This Row],[Kapacita - rozměr polic]]*IFERROR(VLOOKUP(Tabulka57891011[[#This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ROUND(Tabulka57891011[[#This Row],[Kapacita - počet polic]]*Tabulka57891011[[#This Row],[Kapacita - rozměr polic]]*IFERROR(VLOOKUP(Tabulka57891011[[#This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ROUND(Tabulka57891011[[#This Row],[Kapacita - počet polic]]*Tabulka57891011[[#This Row],[Kapacita - rozměr polic]]*IFERROR(VLOOKUP(Tabulka57891011[[#This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ROUND(Tabulka57891011[[#This Row],[Kapacita - počet polic]]*Tabulka57891011[[#This Row],[Kapacita - rozměr polic]]*IFERROR(VLOOKUP(Tabulka57891011[[#This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ROUND(Tabulka57891011[[#This Row],[Kapacita - počet polic]]*Tabulka57891011[[#This Row],[Kapacita - rozměr polic]]*IFERROR(VLOOKUP(Tabulka57891011[[#This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ROUND(Tabulka57891011[[#This Row],[Kapacita - počet polic]]*Tabulka57891011[[#This Row],[Kapacita - rozměr polic]]*IFERROR(VLOOKUP(Tabulka57891011[[#This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ROUND(Tabulka57891011[[#This Row],[Kapacita - počet polic]]*Tabulka57891011[[#This Row],[Kapacita - rozměr polic]]*IFERROR(VLOOKUP(Tabulka57891011[[#This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ROUND(Tabulka57891011[[#This Row],[Kapacita - počet polic]]*Tabulka57891011[[#This Row],[Kapacita - rozměr polic]]*IFERROR(VLOOKUP(Tabulka57891011[[#This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ROUND(Tabulka57891011[[#This Row],[Kapacita - počet polic]]*Tabulka57891011[[#This Row],[Kapacita - rozměr polic]]*IFERROR(VLOOKUP(Tabulka57891011[[#This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ROUND(Tabulka57891011[[#This Row],[Kapacita - počet polic]]*Tabulka57891011[[#This Row],[Kapacita - rozměr polic]]*IFERROR(VLOOKUP(Tabulka57891011[[#This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ROUND(Tabulka57891011[[#This Row],[Kapacita - počet polic]]*Tabulka57891011[[#This Row],[Kapacita - rozměr polic]]*IFERROR(VLOOKUP(Tabulka57891011[[#This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ROUND(Tabulka57891011[[#This Row],[Kapacita - počet polic]]*Tabulka57891011[[#This Row],[Kapacita - rozměr polic]]*IFERROR(VLOOKUP(Tabulka57891011[[#This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ROUND(Tabulka57891011[[#This Row],[Kapacita - počet polic]]*Tabulka57891011[[#This Row],[Kapacita - rozměr polic]]*IFERROR(VLOOKUP(Tabulka57891011[[#This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ROUND(Tabulka57891011[[#This Row],[Kapacita - počet polic]]*Tabulka57891011[[#This Row],[Kapacita - rozměr polic]]*IFERROR(VLOOKUP(Tabulka57891011[[#This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ROUND(Tabulka57891011[[#This Row],[Kapacita - počet polic]]*Tabulka57891011[[#This Row],[Kapacita - rozměr polic]]*IFERROR(VLOOKUP(Tabulka57891011[[#This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ROUND(Tabulka57891011[[#This Row],[Kapacita - počet polic]]*Tabulka57891011[[#This Row],[Kapacita - rozměr polic]]*IFERROR(VLOOKUP(Tabulka57891011[[#This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ROUND(Tabulka57891011[[#This Row],[Kapacita - počet polic]]*Tabulka57891011[[#This Row],[Kapacita - rozměr polic]]*IFERROR(VLOOKUP(Tabulka57891011[[#This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ROUND(Tabulka57891011[[#This Row],[Kapacita - počet polic]]*Tabulka57891011[[#This Row],[Kapacita - rozměr polic]]*IFERROR(VLOOKUP(Tabulka57891011[[#This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ROUND(Tabulka57891011[[#This Row],[Kapacita - počet polic]]*Tabulka57891011[[#This Row],[Kapacita - rozměr polic]]*IFERROR(VLOOKUP(Tabulka57891011[[#This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ROUND(Tabulka57891011[[#This Row],[Kapacita - počet polic]]*Tabulka57891011[[#This Row],[Kapacita - rozměr polic]]*IFERROR(VLOOKUP(Tabulka57891011[[#This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ROUND(Tabulka57891011[[#This Row],[Kapacita - počet polic]]*Tabulka57891011[[#This Row],[Kapacita - rozměr polic]]*IFERROR(VLOOKUP(Tabulka57891011[[#This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ROUND(Tabulka57891011[[#This Row],[Kapacita - počet polic]]*Tabulka57891011[[#This Row],[Kapacita - rozměr polic]]*IFERROR(VLOOKUP(Tabulka57891011[[#This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ROUND(Tabulka57891011[[#This Row],[Kapacita - počet polic]]*Tabulka57891011[[#This Row],[Kapacita - rozměr polic]]*IFERROR(VLOOKUP(Tabulka57891011[[#This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ROUND(Tabulka57891011[[#This Row],[Kapacita - počet polic]]*Tabulka57891011[[#This Row],[Kapacita - rozměr polic]]*IFERROR(VLOOKUP(Tabulka57891011[[#This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ROUND(Tabulka57891011[[#This Row],[Kapacita - počet polic]]*Tabulka57891011[[#This Row],[Kapacita - rozměr polic]]*IFERROR(VLOOKUP(Tabulka57891011[[#This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ROUND(Tabulka57891011[[#This Row],[Kapacita - počet polic]]*Tabulka57891011[[#This Row],[Kapacita - rozměr polic]]*IFERROR(VLOOKUP(Tabulka57891011[[#This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ROUND(Tabulka57891011[[#This Row],[Kapacita - počet polic]]*Tabulka57891011[[#This Row],[Kapacita - rozměr polic]]*IFERROR(VLOOKUP(Tabulka57891011[[#This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ROUND(Tabulka57891011[[#This Row],[Kapacita - počet polic]]*Tabulka57891011[[#This Row],[Kapacita - rozměr polic]]*IFERROR(VLOOKUP(Tabulka57891011[[#This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ROUND(Tabulka57891011[[#This Row],[Kapacita - počet polic]]*Tabulka57891011[[#This Row],[Kapacita - rozměr polic]]*IFERROR(VLOOKUP(Tabulka57891011[[#This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ROUND(Tabulka57891011[[#This Row],[Kapacita - počet polic]]*Tabulka57891011[[#This Row],[Kapacita - rozměr polic]]*IFERROR(VLOOKUP(Tabulka57891011[[#This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ROUND(Tabulka57891011[[#This Row],[Kapacita - počet polic]]*Tabulka57891011[[#This Row],[Kapacita - rozměr polic]]*IFERROR(VLOOKUP(Tabulka57891011[[#This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ROUND(Tabulka57891011[[#This Row],[Kapacita - počet polic]]*Tabulka57891011[[#This Row],[Kapacita - rozměr polic]]*IFERROR(VLOOKUP(Tabulka57891011[[#This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ROUND(Tabulka57891011[[#This Row],[Kapacita - počet polic]]*Tabulka57891011[[#This Row],[Kapacita - rozměr polic]]*IFERROR(VLOOKUP(Tabulka57891011[[#This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ROUND(Tabulka57891011[[#This Row],[Kapacita - počet polic]]*Tabulka57891011[[#This Row],[Kapacita - rozměr polic]]*IFERROR(VLOOKUP(Tabulka57891011[[#This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ROUND(Tabulka57891011[[#This Row],[Kapacita - počet polic]]*Tabulka57891011[[#This Row],[Kapacita - rozměr polic]]*IFERROR(VLOOKUP(Tabulka57891011[[#This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ROUND(Tabulka57891011[[#This Row],[Kapacita - počet polic]]*Tabulka57891011[[#This Row],[Kapacita - rozměr polic]]*IFERROR(VLOOKUP(Tabulka57891011[[#This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ROUND(Tabulka57891011[[#This Row],[Kapacita - počet polic]]*Tabulka57891011[[#This Row],[Kapacita - rozměr polic]]*IFERROR(VLOOKUP(Tabulka57891011[[#This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ROUND(Tabulka57891011[[#This Row],[Kapacita - počet polic]]*Tabulka57891011[[#This Row],[Kapacita - rozměr polic]]*IFERROR(VLOOKUP(Tabulka57891011[[#This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ROUND(Tabulka57891011[[#This Row],[Kapacita - počet polic]]*Tabulka57891011[[#This Row],[Kapacita - rozměr polic]]*IFERROR(VLOOKUP(Tabulka57891011[[#This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ROUND(Tabulka57891011[[#This Row],[Kapacita - počet polic]]*Tabulka57891011[[#This Row],[Kapacita - rozměr polic]]*IFERROR(VLOOKUP(Tabulka57891011[[#This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ROUND(Tabulka57891011[[#This Row],[Kapacita - počet polic]]*Tabulka57891011[[#This Row],[Kapacita - rozměr polic]]*IFERROR(VLOOKUP(Tabulka57891011[[#This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ROUND(Tabulka57891011[[#This Row],[Kapacita - počet polic]]*Tabulka57891011[[#This Row],[Kapacita - rozměr polic]]*IFERROR(VLOOKUP(Tabulka57891011[[#This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ROUND(Tabulka57891011[[#This Row],[Kapacita - počet polic]]*Tabulka57891011[[#This Row],[Kapacita - rozměr polic]]*IFERROR(VLOOKUP(Tabulka57891011[[#This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ROUND(Tabulka57891011[[#This Row],[Kapacita - počet polic]]*Tabulka57891011[[#This Row],[Kapacita - rozměr polic]]*IFERROR(VLOOKUP(Tabulka57891011[[#This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ROUND(Tabulka57891011[[#This Row],[Kapacita - počet polic]]*Tabulka57891011[[#This Row],[Kapacita - rozměr polic]]*IFERROR(VLOOKUP(Tabulka57891011[[#This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ROUND(Tabulka57891011[[#This Row],[Kapacita - počet polic]]*Tabulka57891011[[#This Row],[Kapacita - rozměr polic]]*IFERROR(VLOOKUP(Tabulka57891011[[#This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ROUND(Tabulka57891011[[#This Row],[Kapacita - počet polic]]*Tabulka57891011[[#This Row],[Kapacita - rozměr polic]]*IFERROR(VLOOKUP(Tabulka57891011[[#This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ROUND(Tabulka57891011[[#This Row],[Kapacita - počet polic]]*Tabulka57891011[[#This Row],[Kapacita - rozměr polic]]*IFERROR(VLOOKUP(Tabulka57891011[[#This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ROUND(Tabulka57891011[[#This Row],[Kapacita - počet polic]]*Tabulka57891011[[#This Row],[Kapacita - rozměr polic]]*IFERROR(VLOOKUP(Tabulka57891011[[#This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ROUND(Tabulka57891011[[#This Row],[Kapacita - počet polic]]*Tabulka57891011[[#This Row],[Kapacita - rozměr polic]]*IFERROR(VLOOKUP(Tabulka57891011[[#This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ROUND(Tabulka57891011[[#This Row],[Kapacita - počet polic]]*Tabulka57891011[[#This Row],[Kapacita - rozměr polic]]*IFERROR(VLOOKUP(Tabulka57891011[[#This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ROUND(Tabulka57891011[[#This Row],[Kapacita - počet polic]]*Tabulka57891011[[#This Row],[Kapacita - rozměr polic]]*IFERROR(VLOOKUP(Tabulka57891011[[#This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ROUND(Tabulka57891011[[#This Row],[Kapacita - počet polic]]*Tabulka57891011[[#This Row],[Kapacita - rozměr polic]]*IFERROR(VLOOKUP(Tabulka57891011[[#This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ROUND(Tabulka57891011[[#This Row],[Kapacita - počet polic]]*Tabulka57891011[[#This Row],[Kapacita - rozměr polic]]*IFERROR(VLOOKUP(Tabulka57891011[[#This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ROUND(Tabulka57891011[[#This Row],[Kapacita - počet polic]]*Tabulka57891011[[#This Row],[Kapacita - rozměr polic]]*IFERROR(VLOOKUP(Tabulka57891011[[#This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ROUND(Tabulka57891011[[#This Row],[Kapacita - počet polic]]*Tabulka57891011[[#This Row],[Kapacita - rozměr polic]]*IFERROR(VLOOKUP(Tabulka57891011[[#This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ROUND(Tabulka57891011[[#This Row],[Kapacita - počet polic]]*Tabulka57891011[[#This Row],[Kapacita - rozměr polic]]*IFERROR(VLOOKUP(Tabulka57891011[[#This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ROUND(Tabulka57891011[[#This Row],[Kapacita - počet polic]]*Tabulka57891011[[#This Row],[Kapacita - rozměr polic]]*IFERROR(VLOOKUP(Tabulka57891011[[#This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ROUND(Tabulka57891011[[#This Row],[Kapacita - počet polic]]*Tabulka57891011[[#This Row],[Kapacita - rozměr polic]]*IFERROR(VLOOKUP(Tabulka57891011[[#This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ROUND(Tabulka57891011[[#This Row],[Kapacita - počet polic]]*Tabulka57891011[[#This Row],[Kapacita - rozměr polic]]*IFERROR(VLOOKUP(Tabulka57891011[[#This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ROUND(Tabulka57891011[[#This Row],[Kapacita - počet polic]]*Tabulka57891011[[#This Row],[Kapacita - rozměr polic]]*IFERROR(VLOOKUP(Tabulka57891011[[#This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ROUND(Tabulka57891011[[#This Row],[Kapacita - počet polic]]*Tabulka57891011[[#This Row],[Kapacita - rozměr polic]]*IFERROR(VLOOKUP(Tabulka57891011[[#This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ROUND(Tabulka57891011[[#This Row],[Kapacita - počet polic]]*Tabulka57891011[[#This Row],[Kapacita - rozměr polic]]*IFERROR(VLOOKUP(Tabulka57891011[[#This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ROUND(Tabulka57891011[[#This Row],[Kapacita - počet polic]]*Tabulka57891011[[#This Row],[Kapacita - rozměr polic]]*IFERROR(VLOOKUP(Tabulka57891011[[#This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ROUND(Tabulka57891011[[#This Row],[Kapacita - počet polic]]*Tabulka57891011[[#This Row],[Kapacita - rozměr polic]]*IFERROR(VLOOKUP(Tabulka57891011[[#This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ROUND(Tabulka57891011[[#This Row],[Kapacita - počet polic]]*Tabulka57891011[[#This Row],[Kapacita - rozměr polic]]*IFERROR(VLOOKUP(Tabulka57891011[[#This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ROUND(Tabulka57891011[[#This Row],[Kapacita - počet polic]]*Tabulka57891011[[#This Row],[Kapacita - rozměr polic]]*IFERROR(VLOOKUP(Tabulka57891011[[#This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ROUND(Tabulka57891011[[#This Row],[Kapacita - počet polic]]*Tabulka57891011[[#This Row],[Kapacita - rozměr polic]]*IFERROR(VLOOKUP(Tabulka57891011[[#This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ROUND(Tabulka57891011[[#This Row],[Kapacita - počet polic]]*Tabulka57891011[[#This Row],[Kapacita - rozměr polic]]*IFERROR(VLOOKUP(Tabulka57891011[[#This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ROUND(Tabulka57891011[[#This Row],[Kapacita - počet polic]]*Tabulka57891011[[#This Row],[Kapacita - rozměr polic]]*IFERROR(VLOOKUP(Tabulka57891011[[#This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ROUND(Tabulka57891011[[#This Row],[Kapacita - počet polic]]*Tabulka57891011[[#This Row],[Kapacita - rozměr polic]]*IFERROR(VLOOKUP(Tabulka57891011[[#This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ROUND(Tabulka57891011[[#This Row],[Kapacita - počet polic]]*Tabulka57891011[[#This Row],[Kapacita - rozměr polic]]*IFERROR(VLOOKUP(Tabulka57891011[[#This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ROUND(Tabulka57891011[[#This Row],[Kapacita - počet polic]]*Tabulka57891011[[#This Row],[Kapacita - rozměr polic]]*IFERROR(VLOOKUP(Tabulka57891011[[#This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ROUND(Tabulka57891011[[#This Row],[Kapacita - počet polic]]*Tabulka57891011[[#This Row],[Kapacita - rozměr polic]]*IFERROR(VLOOKUP(Tabulka57891011[[#This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ROUND(Tabulka57891011[[#This Row],[Kapacita - počet polic]]*Tabulka57891011[[#This Row],[Kapacita - rozměr polic]]*IFERROR(VLOOKUP(Tabulka57891011[[#This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ROUND(Tabulka57891011[[#This Row],[Kapacita - počet polic]]*Tabulka57891011[[#This Row],[Kapacita - rozměr polic]]*IFERROR(VLOOKUP(Tabulka57891011[[#This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ROUND(Tabulka57891011[[#This Row],[Kapacita - počet polic]]*Tabulka57891011[[#This Row],[Kapacita - rozměr polic]]*IFERROR(VLOOKUP(Tabulka57891011[[#This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ROUND(Tabulka57891011[[#This Row],[Kapacita - počet polic]]*Tabulka57891011[[#This Row],[Kapacita - rozměr polic]]*IFERROR(VLOOKUP(Tabulka57891011[[#This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ROUND(Tabulka57891011[[#This Row],[Kapacita - počet polic]]*Tabulka57891011[[#This Row],[Kapacita - rozměr polic]]*IFERROR(VLOOKUP(Tabulka57891011[[#This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ROUND(Tabulka57891011[[#This Row],[Kapacita - počet polic]]*Tabulka57891011[[#This Row],[Kapacita - rozměr polic]]*IFERROR(VLOOKUP(Tabulka57891011[[#This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ROUND(Tabulka57891011[[#This Row],[Kapacita - počet polic]]*Tabulka57891011[[#This Row],[Kapacita - rozměr polic]]*IFERROR(VLOOKUP(Tabulka57891011[[#This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ROUND(Tabulka57891011[[#This Row],[Kapacita - počet polic]]*Tabulka57891011[[#This Row],[Kapacita - rozměr polic]]*IFERROR(VLOOKUP(Tabulka57891011[[#This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ROUND(Tabulka57891011[[#This Row],[Kapacita - počet polic]]*Tabulka57891011[[#This Row],[Kapacita - rozměr polic]]*IFERROR(VLOOKUP(Tabulka57891011[[#This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ROUND(Tabulka57891011[[#This Row],[Kapacita - počet polic]]*Tabulka57891011[[#This Row],[Kapacita - rozměr polic]]*IFERROR(VLOOKUP(Tabulka57891011[[#This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ROUND(Tabulka57891011[[#This Row],[Kapacita - počet polic]]*Tabulka57891011[[#This Row],[Kapacita - rozměr polic]]*IFERROR(VLOOKUP(Tabulka57891011[[#This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ROUND(Tabulka57891011[[#This Row],[Kapacita - počet polic]]*Tabulka57891011[[#This Row],[Kapacita - rozměr polic]]*IFERROR(VLOOKUP(Tabulka57891011[[#This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ROUND(Tabulka57891011[[#This Row],[Kapacita - počet polic]]*Tabulka57891011[[#This Row],[Kapacita - rozměr polic]]*IFERROR(VLOOKUP(Tabulka57891011[[#This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ROUND(Tabulka57891011[[#This Row],[Kapacita - počet polic]]*Tabulka57891011[[#This Row],[Kapacita - rozměr polic]]*IFERROR(VLOOKUP(Tabulka57891011[[#This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ROUND(Tabulka57891011[[#This Row],[Kapacita - počet polic]]*Tabulka57891011[[#This Row],[Kapacita - rozměr polic]]*IFERROR(VLOOKUP(Tabulka57891011[[#This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ROUND(Tabulka57891011[[#This Row],[Kapacita - počet polic]]*Tabulka57891011[[#This Row],[Kapacita - rozměr polic]]*IFERROR(VLOOKUP(Tabulka57891011[[#This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ROUND(Tabulka57891011[[#This Row],[Kapacita - počet polic]]*Tabulka57891011[[#This Row],[Kapacita - rozměr polic]]*IFERROR(VLOOKUP(Tabulka57891011[[#This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ROUND(Tabulka57891011[[#This Row],[Kapacita - počet polic]]*Tabulka57891011[[#This Row],[Kapacita - rozměr polic]]*IFERROR(VLOOKUP(Tabulka57891011[[#This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ROUND(Tabulka57891011[[#This Row],[Kapacita - počet polic]]*Tabulka57891011[[#This Row],[Kapacita - rozměr polic]]*IFERROR(VLOOKUP(Tabulka57891011[[#This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ROUND(Tabulka57891011[[#This Row],[Kapacita - počet polic]]*Tabulka57891011[[#This Row],[Kapacita - rozměr polic]]*IFERROR(VLOOKUP(Tabulka57891011[[#This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ROUND(Tabulka57891011[[#This Row],[Kapacita - počet polic]]*Tabulka57891011[[#This Row],[Kapacita - rozměr polic]]*IFERROR(VLOOKUP(Tabulka57891011[[#This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ROUND(Tabulka57891011[[#This Row],[Kapacita - počet polic]]*Tabulka57891011[[#This Row],[Kapacita - rozměr polic]]*IFERROR(VLOOKUP(Tabulka57891011[[#This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ROUND(Tabulka57891011[[#This Row],[Kapacita - počet polic]]*Tabulka57891011[[#This Row],[Kapacita - rozměr polic]]*IFERROR(VLOOKUP(Tabulka57891011[[#This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ROUND(Tabulka57891011[[#This Row],[Kapacita - počet polic]]*Tabulka57891011[[#This Row],[Kapacita - rozměr polic]]*IFERROR(VLOOKUP(Tabulka57891011[[#This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ROUND(Tabulka57891011[[#This Row],[Kapacita - počet polic]]*Tabulka57891011[[#This Row],[Kapacita - rozměr polic]]*IFERROR(VLOOKUP(Tabulka57891011[[#This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ROUND(Tabulka57891011[[#This Row],[Kapacita - počet polic]]*Tabulka57891011[[#This Row],[Kapacita - rozměr polic]]*IFERROR(VLOOKUP(Tabulka57891011[[#This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ROUND(Tabulka57891011[[#This Row],[Kapacita - počet polic]]*Tabulka57891011[[#This Row],[Kapacita - rozměr polic]]*IFERROR(VLOOKUP(Tabulka57891011[[#This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ROUND(Tabulka57891011[[#This Row],[Kapacita - počet polic]]*Tabulka57891011[[#This Row],[Kapacita - rozměr polic]]*IFERROR(VLOOKUP(Tabulka57891011[[#This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ROUND(Tabulka57891011[[#This Row],[Kapacita - počet polic]]*Tabulka57891011[[#This Row],[Kapacita - rozměr polic]]*IFERROR(VLOOKUP(Tabulka57891011[[#This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ROUND(Tabulka57891011[[#This Row],[Kapacita - počet polic]]*Tabulka57891011[[#This Row],[Kapacita - rozměr polic]]*IFERROR(VLOOKUP(Tabulka57891011[[#This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ROUND(Tabulka57891011[[#This Row],[Kapacita - počet polic]]*Tabulka57891011[[#This Row],[Kapacita - rozměr polic]]*IFERROR(VLOOKUP(Tabulka57891011[[#This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ROUND(Tabulka57891011[[#This Row],[Kapacita - počet polic]]*Tabulka57891011[[#This Row],[Kapacita - rozměr polic]]*IFERROR(VLOOKUP(Tabulka57891011[[#This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ROUND(Tabulka57891011[[#This Row],[Kapacita - počet polic]]*Tabulka57891011[[#This Row],[Kapacita - rozměr polic]]*IFERROR(VLOOKUP(Tabulka57891011[[#This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ROUND(Tabulka57891011[[#This Row],[Kapacita - počet polic]]*Tabulka57891011[[#This Row],[Kapacita - rozměr polic]]*IFERROR(VLOOKUP(Tabulka57891011[[#This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ROUND(Tabulka57891011[[#This Row],[Kapacita - počet polic]]*Tabulka57891011[[#This Row],[Kapacita - rozměr polic]]*IFERROR(VLOOKUP(Tabulka57891011[[#This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ROUND(Tabulka57891011[[#This Row],[Kapacita - počet polic]]*Tabulka57891011[[#This Row],[Kapacita - rozměr polic]]*IFERROR(VLOOKUP(Tabulka57891011[[#This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ROUND(Tabulka57891011[[#This Row],[Kapacita - počet polic]]*Tabulka57891011[[#This Row],[Kapacita - rozměr polic]]*IFERROR(VLOOKUP(Tabulka57891011[[#This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ROUND(Tabulka57891011[[#This Row],[Kapacita - počet polic]]*Tabulka57891011[[#This Row],[Kapacita - rozměr polic]]*IFERROR(VLOOKUP(Tabulka57891011[[#This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ROUND(Tabulka57891011[[#This Row],[Kapacita - počet polic]]*Tabulka57891011[[#This Row],[Kapacita - rozměr polic]]*IFERROR(VLOOKUP(Tabulka57891011[[#This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ROUND(Tabulka57891011[[#This Row],[Kapacita - počet polic]]*Tabulka57891011[[#This Row],[Kapacita - rozměr polic]]*IFERROR(VLOOKUP(Tabulka57891011[[#This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ROUND(Tabulka57891011[[#This Row],[Kapacita - počet polic]]*Tabulka57891011[[#This Row],[Kapacita - rozměr polic]]*IFERROR(VLOOKUP(Tabulka57891011[[#This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ROUND(Tabulka57891011[[#This Row],[Kapacita - počet polic]]*Tabulka57891011[[#This Row],[Kapacita - rozměr polic]]*IFERROR(VLOOKUP(Tabulka57891011[[#This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ROUND(Tabulka57891011[[#This Row],[Kapacita - počet polic]]*Tabulka57891011[[#This Row],[Kapacita - rozměr polic]]*IFERROR(VLOOKUP(Tabulka57891011[[#This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ROUND(Tabulka57891011[[#This Row],[Kapacita - počet polic]]*Tabulka57891011[[#This Row],[Kapacita - rozměr polic]]*IFERROR(VLOOKUP(Tabulka57891011[[#This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ROUND(Tabulka57891011[[#This Row],[Kapacita - počet polic]]*Tabulka57891011[[#This Row],[Kapacita - rozměr polic]]*IFERROR(VLOOKUP(Tabulka57891011[[#This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ROUND(Tabulka57891011[[#This Row],[Kapacita - počet polic]]*Tabulka57891011[[#This Row],[Kapacita - rozměr polic]]*IFERROR(VLOOKUP(Tabulka57891011[[#This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ROUND(Tabulka57891011[[#This Row],[Kapacita - počet polic]]*Tabulka57891011[[#This Row],[Kapacita - rozměr polic]]*IFERROR(VLOOKUP(Tabulka57891011[[#This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ROUND(Tabulka57891011[[#This Row],[Kapacita - počet polic]]*Tabulka57891011[[#This Row],[Kapacita - rozměr polic]]*IFERROR(VLOOKUP(Tabulka57891011[[#This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ROUND(Tabulka57891011[[#This Row],[Kapacita - počet polic]]*Tabulka57891011[[#This Row],[Kapacita - rozměr polic]]*IFERROR(VLOOKUP(Tabulka57891011[[#This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ROUND(Tabulka57891011[[#This Row],[Kapacita - počet polic]]*Tabulka57891011[[#This Row],[Kapacita - rozměr polic]]*IFERROR(VLOOKUP(Tabulka57891011[[#This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ROUND(Tabulka57891011[[#This Row],[Kapacita - počet polic]]*Tabulka57891011[[#This Row],[Kapacita - rozměr polic]]*IFERROR(VLOOKUP(Tabulka57891011[[#This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ROUND(Tabulka57891011[[#This Row],[Kapacita - počet polic]]*Tabulka57891011[[#This Row],[Kapacita - rozměr polic]]*IFERROR(VLOOKUP(Tabulka57891011[[#This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ROUND(Tabulka57891011[[#This Row],[Kapacita - počet polic]]*Tabulka57891011[[#This Row],[Kapacita - rozměr polic]]*IFERROR(VLOOKUP(Tabulka57891011[[#This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ROUND(Tabulka57891011[[#This Row],[Kapacita - počet polic]]*Tabulka57891011[[#This Row],[Kapacita - rozměr polic]]*IFERROR(VLOOKUP(Tabulka57891011[[#This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ROUND(Tabulka57891011[[#This Row],[Kapacita - počet polic]]*Tabulka57891011[[#This Row],[Kapacita - rozměr polic]]*IFERROR(VLOOKUP(Tabulka57891011[[#This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ROUND(Tabulka57891011[[#This Row],[Kapacita - počet polic]]*Tabulka57891011[[#This Row],[Kapacita - rozměr polic]]*IFERROR(VLOOKUP(Tabulka57891011[[#This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ROUND(Tabulka57891011[[#This Row],[Kapacita - počet polic]]*Tabulka57891011[[#This Row],[Kapacita - rozměr polic]]*IFERROR(VLOOKUP(Tabulka57891011[[#This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ROUND(Tabulka57891011[[#This Row],[Kapacita - počet polic]]*Tabulka57891011[[#This Row],[Kapacita - rozměr polic]]*IFERROR(VLOOKUP(Tabulka57891011[[#This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ROUND(Tabulka57891011[[#This Row],[Kapacita - počet polic]]*Tabulka57891011[[#This Row],[Kapacita - rozměr polic]]*IFERROR(VLOOKUP(Tabulka57891011[[#This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ROUND(Tabulka57891011[[#This Row],[Kapacita - počet polic]]*Tabulka57891011[[#This Row],[Kapacita - rozměr polic]]*IFERROR(VLOOKUP(Tabulka57891011[[#This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ROUND(Tabulka57891011[[#This Row],[Kapacita - počet polic]]*Tabulka57891011[[#This Row],[Kapacita - rozměr polic]]*IFERROR(VLOOKUP(Tabulka57891011[[#This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ROUND(Tabulka57891011[[#This Row],[Kapacita - počet polic]]*Tabulka57891011[[#This Row],[Kapacita - rozměr polic]]*IFERROR(VLOOKUP(Tabulka57891011[[#This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ROUND(Tabulka57891011[[#This Row],[Kapacita - počet polic]]*Tabulka57891011[[#This Row],[Kapacita - rozměr polic]]*IFERROR(VLOOKUP(Tabulka57891011[[#This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ROUND(Tabulka57891011[[#This Row],[Kapacita - počet polic]]*Tabulka57891011[[#This Row],[Kapacita - rozměr polic]]*IFERROR(VLOOKUP(Tabulka57891011[[#This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ROUND(Tabulka57891011[[#This Row],[Kapacita - počet polic]]*Tabulka57891011[[#This Row],[Kapacita - rozměr polic]]*IFERROR(VLOOKUP(Tabulka57891011[[#This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ROUND(Tabulka57891011[[#This Row],[Kapacita - počet polic]]*Tabulka57891011[[#This Row],[Kapacita - rozměr polic]]*IFERROR(VLOOKUP(Tabulka57891011[[#This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ROUND(Tabulka57891011[[#This Row],[Kapacita - počet polic]]*Tabulka57891011[[#This Row],[Kapacita - rozměr polic]]*IFERROR(VLOOKUP(Tabulka57891011[[#This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ROUND(Tabulka57891011[[#This Row],[Kapacita - počet polic]]*Tabulka57891011[[#This Row],[Kapacita - rozměr polic]]*IFERROR(VLOOKUP(Tabulka57891011[[#This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ROUND(Tabulka57891011[[#This Row],[Kapacita - počet polic]]*Tabulka57891011[[#This Row],[Kapacita - rozměr polic]]*IFERROR(VLOOKUP(Tabulka57891011[[#This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ROUND(Tabulka57891011[[#This Row],[Kapacita - počet polic]]*Tabulka57891011[[#This Row],[Kapacita - rozměr polic]]*IFERROR(VLOOKUP(Tabulka57891011[[#This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ROUND(Tabulka57891011[[#This Row],[Kapacita - počet polic]]*Tabulka57891011[[#This Row],[Kapacita - rozměr polic]]*IFERROR(VLOOKUP(Tabulka57891011[[#This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ROUND(Tabulka57891011[[#This Row],[Kapacita - počet polic]]*Tabulka57891011[[#This Row],[Kapacita - rozměr polic]]*IFERROR(VLOOKUP(Tabulka57891011[[#This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ROUND(Tabulka57891011[[#This Row],[Kapacita - počet polic]]*Tabulka57891011[[#This Row],[Kapacita - rozměr polic]]*IFERROR(VLOOKUP(Tabulka57891011[[#This Row],[Označení]],OCHy[#All],2,FALSE),0.6),0)</f>
        <v>0</v>
      </c>
    </row>
    <row r="398" spans="1:7" x14ac:dyDescent="0.35">
      <c r="A398" s="105" t="str">
        <f>IFERROR(VLOOKUP(B398,Pobočky!$A$1:$C$45,3,FALSE)," ")</f>
        <v xml:space="preserve"> </v>
      </c>
      <c r="B398" s="105"/>
      <c r="C398" s="105" t="str">
        <f>IFERROR(VLOOKUP(B398,Pobočky!$A$1:$C$45,2,FALSE)," ")</f>
        <v xml:space="preserve"> </v>
      </c>
      <c r="G398">
        <f>ROUND(Tabulka57891011[[#This Row],[Kapacita - počet polic]]*Tabulka57891011[[#This Row],[Kapacita - rozměr polic]]*IFERROR(VLOOKUP(Tabulka57891011[[#This Row],[Označení]],OCHy[#All],2,FALSE),0.6),0)</f>
        <v>0</v>
      </c>
    </row>
  </sheetData>
  <dataValidations count="2">
    <dataValidation type="list" allowBlank="1" showInputMessage="1" showErrorMessage="1" sqref="L2:L398">
      <formula1>"0 %,10 %,20 %,30 %,40 %,50 %,60 %,70 %,80 %,90 %,100 %"</formula1>
    </dataValidation>
    <dataValidation type="list" allowBlank="1" showInputMessage="1" showErrorMessage="1" sqref="E2:E398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B2:B398</xm:sqref>
        </x14:dataValidation>
        <x14:dataValidation type="list" allowBlank="1" showInputMessage="1" showErrorMessage="1">
          <x14:formula1>
            <xm:f>Označení!$F$2:$F$50</xm:f>
          </x14:formula1>
          <xm:sqref>F2:F398</xm:sqref>
        </x14:dataValidation>
      </x14:dataValidation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99"/>
  <sheetViews>
    <sheetView topLeftCell="E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23.26953125" customWidth="1"/>
    <col min="6" max="6" width="60" bestFit="1" customWidth="1"/>
    <col min="7" max="7" width="16.26953125" bestFit="1" customWidth="1"/>
    <col min="8" max="8" width="21.0898437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v>8</v>
      </c>
      <c r="B2" s="93" t="s">
        <v>49</v>
      </c>
      <c r="C2" s="93" t="str">
        <f>IFERROR(VLOOKUP(B2,Pobočky!$A$1:$C$45,2,FALSE)," ")</f>
        <v>Středozápad</v>
      </c>
      <c r="D2" s="117" t="s">
        <v>1231</v>
      </c>
      <c r="E2" s="93" t="s">
        <v>20</v>
      </c>
      <c r="F2" t="s">
        <v>130</v>
      </c>
      <c r="G2" s="93">
        <f>ROUND(Tabulka578910[[#This Row],[Kapacita - počet polic]]*Tabulka578910[[#This Row],[Kapacita - rozměr polic]]*IFERROR(VLOOKUP(Tabulka578910[[#This Row],[Označení]],OCHy[#All],2,FALSE),0.6),0)</f>
        <v>3660</v>
      </c>
      <c r="H2" s="93">
        <v>76</v>
      </c>
      <c r="I2" s="93">
        <v>76</v>
      </c>
      <c r="J2" s="93">
        <v>86</v>
      </c>
      <c r="K2" s="93"/>
      <c r="L2" s="102">
        <v>0.7</v>
      </c>
    </row>
    <row r="3" spans="1:12" x14ac:dyDescent="0.35">
      <c r="A3" s="93">
        <v>8</v>
      </c>
      <c r="B3" s="93" t="s">
        <v>49</v>
      </c>
      <c r="C3" s="105" t="str">
        <f>IFERROR(VLOOKUP(B3,Pobočky!$A$1:$C$45,2,FALSE)," ")</f>
        <v>Středozápad</v>
      </c>
      <c r="D3" s="116" t="s">
        <v>1231</v>
      </c>
      <c r="E3" s="106" t="s">
        <v>20</v>
      </c>
      <c r="F3" s="106" t="s">
        <v>130</v>
      </c>
      <c r="G3" s="106">
        <f>ROUND(Tabulka578910[[#This Row],[Kapacita - počet polic]]*Tabulka578910[[#This Row],[Kapacita - rozměr polic]]*IFERROR(VLOOKUP(Tabulka578910[[#This Row],[Označení]],OCHy[#All],2,FALSE),0.6),0)</f>
        <v>259</v>
      </c>
      <c r="H3" s="106">
        <v>6</v>
      </c>
      <c r="I3" s="106">
        <v>6</v>
      </c>
      <c r="J3" s="106">
        <v>77</v>
      </c>
      <c r="K3" s="106"/>
      <c r="L3" s="102">
        <v>0.7</v>
      </c>
    </row>
    <row r="4" spans="1:12" x14ac:dyDescent="0.35">
      <c r="A4" s="93">
        <v>8</v>
      </c>
      <c r="B4" s="93" t="s">
        <v>49</v>
      </c>
      <c r="C4" s="93" t="str">
        <f>IFERROR(VLOOKUP(B4,Pobočky!$A$1:$C$45,2,FALSE)," ")</f>
        <v>Středozápad</v>
      </c>
      <c r="D4" s="116" t="s">
        <v>1231</v>
      </c>
      <c r="E4" t="s">
        <v>20</v>
      </c>
      <c r="F4" t="s">
        <v>130</v>
      </c>
      <c r="G4">
        <f>ROUND(Tabulka578910[[#This Row],[Kapacita - počet polic]]*Tabulka578910[[#This Row],[Kapacita - rozměr polic]]*IFERROR(VLOOKUP(Tabulka578910[[#This Row],[Označení]],OCHy[#All],2,FALSE),0.6),0)</f>
        <v>1004</v>
      </c>
      <c r="H4">
        <v>32</v>
      </c>
      <c r="I4">
        <v>32</v>
      </c>
      <c r="J4">
        <v>56</v>
      </c>
      <c r="L4" s="102">
        <v>0.7</v>
      </c>
    </row>
    <row r="5" spans="1:12" x14ac:dyDescent="0.35">
      <c r="A5" s="93">
        <v>8</v>
      </c>
      <c r="B5" s="93" t="s">
        <v>49</v>
      </c>
      <c r="C5" s="93" t="str">
        <f>IFERROR(VLOOKUP(B5,Pobočky!$A$1:$C$45,2,FALSE)," ")</f>
        <v>Středozápad</v>
      </c>
      <c r="D5" s="116" t="s">
        <v>1231</v>
      </c>
      <c r="E5" t="s">
        <v>20</v>
      </c>
      <c r="F5" t="s">
        <v>97</v>
      </c>
      <c r="G5">
        <f>ROUND(Tabulka578910[[#This Row],[Kapacita - počet polic]]*Tabulka578910[[#This Row],[Kapacita - rozměr polic]]*IFERROR(VLOOKUP(Tabulka578910[[#This Row],[Označení]],OCHy[#All],2,FALSE),0.6),0)</f>
        <v>13</v>
      </c>
      <c r="H5">
        <v>0.5</v>
      </c>
      <c r="I5">
        <v>0.5</v>
      </c>
      <c r="J5">
        <v>70</v>
      </c>
      <c r="K5" t="s">
        <v>224</v>
      </c>
      <c r="L5" s="102">
        <v>0.7</v>
      </c>
    </row>
    <row r="6" spans="1:12" x14ac:dyDescent="0.35">
      <c r="A6" s="93">
        <v>8</v>
      </c>
      <c r="B6" s="93" t="s">
        <v>49</v>
      </c>
      <c r="C6" s="93" t="str">
        <f>IFERROR(VLOOKUP(B6,Pobočky!$A$1:$C$45,2,FALSE)," ")</f>
        <v>Středozápad</v>
      </c>
      <c r="D6" s="116" t="s">
        <v>1231</v>
      </c>
      <c r="E6" t="s">
        <v>20</v>
      </c>
      <c r="F6" t="s">
        <v>97</v>
      </c>
      <c r="G6">
        <f>ROUND(Tabulka578910[[#This Row],[Kapacita - počet polic]]*Tabulka578910[[#This Row],[Kapacita - rozměr polic]]*IFERROR(VLOOKUP(Tabulka578910[[#This Row],[Označení]],OCHy[#All],2,FALSE),0.6),0)</f>
        <v>15</v>
      </c>
      <c r="H6">
        <v>0.5</v>
      </c>
      <c r="I6">
        <v>0.5</v>
      </c>
      <c r="J6">
        <v>86</v>
      </c>
      <c r="K6" t="s">
        <v>225</v>
      </c>
      <c r="L6" s="102">
        <v>0.7</v>
      </c>
    </row>
    <row r="7" spans="1:12" x14ac:dyDescent="0.35">
      <c r="A7" s="93">
        <v>8</v>
      </c>
      <c r="B7" s="93" t="s">
        <v>49</v>
      </c>
      <c r="C7" s="93" t="str">
        <f>IFERROR(VLOOKUP(B7,Pobočky!$A$1:$C$45,2,FALSE)," ")</f>
        <v>Středozápad</v>
      </c>
      <c r="D7" s="116" t="s">
        <v>1231</v>
      </c>
      <c r="E7" t="s">
        <v>20</v>
      </c>
      <c r="F7" t="s">
        <v>97</v>
      </c>
      <c r="G7">
        <f>ROUND(Tabulka578910[[#This Row],[Kapacita - počet polic]]*Tabulka578910[[#This Row],[Kapacita - rozměr polic]]*IFERROR(VLOOKUP(Tabulka578910[[#This Row],[Označení]],OCHy[#All],2,FALSE),0.6),0)</f>
        <v>31</v>
      </c>
      <c r="H7">
        <v>1</v>
      </c>
      <c r="I7">
        <v>1</v>
      </c>
      <c r="J7">
        <v>86</v>
      </c>
      <c r="K7" t="s">
        <v>226</v>
      </c>
      <c r="L7" s="102">
        <v>0.7</v>
      </c>
    </row>
    <row r="8" spans="1:12" x14ac:dyDescent="0.35">
      <c r="A8" s="93">
        <v>8</v>
      </c>
      <c r="B8" s="93" t="s">
        <v>49</v>
      </c>
      <c r="C8" s="93" t="str">
        <f>IFERROR(VLOOKUP(B8,Pobočky!$A$1:$C$45,2,FALSE)," ")</f>
        <v>Středozápad</v>
      </c>
      <c r="D8" s="116" t="s">
        <v>1231</v>
      </c>
      <c r="E8" t="s">
        <v>20</v>
      </c>
      <c r="F8" t="s">
        <v>97</v>
      </c>
      <c r="G8">
        <f>ROUND(Tabulka578910[[#This Row],[Kapacita - počet polic]]*Tabulka578910[[#This Row],[Kapacita - rozměr polic]]*IFERROR(VLOOKUP(Tabulka578910[[#This Row],[Označení]],OCHy[#All],2,FALSE),0.6),0)</f>
        <v>124</v>
      </c>
      <c r="H8">
        <v>4</v>
      </c>
      <c r="I8">
        <v>4.5</v>
      </c>
      <c r="J8">
        <v>86</v>
      </c>
      <c r="K8" t="s">
        <v>227</v>
      </c>
      <c r="L8" s="102">
        <v>0.7</v>
      </c>
    </row>
    <row r="9" spans="1:12" x14ac:dyDescent="0.35">
      <c r="A9" s="93">
        <v>8</v>
      </c>
      <c r="B9" s="93" t="s">
        <v>49</v>
      </c>
      <c r="C9" s="93" t="str">
        <f>IFERROR(VLOOKUP(B9,Pobočky!$A$1:$C$45,2,FALSE)," ")</f>
        <v>Středozápad</v>
      </c>
      <c r="D9" s="116" t="s">
        <v>1231</v>
      </c>
      <c r="E9" t="s">
        <v>20</v>
      </c>
      <c r="F9" t="s">
        <v>97</v>
      </c>
      <c r="G9">
        <f>ROUND(Tabulka578910[[#This Row],[Kapacita - počet polic]]*Tabulka578910[[#This Row],[Kapacita - rozměr polic]]*IFERROR(VLOOKUP(Tabulka578910[[#This Row],[Označení]],OCHy[#All],2,FALSE),0.6),0)</f>
        <v>25</v>
      </c>
      <c r="H9">
        <v>1</v>
      </c>
      <c r="I9">
        <v>1.5</v>
      </c>
      <c r="J9">
        <v>70</v>
      </c>
      <c r="K9" t="s">
        <v>265</v>
      </c>
      <c r="L9" s="102">
        <v>0.7</v>
      </c>
    </row>
    <row r="10" spans="1:12" x14ac:dyDescent="0.35">
      <c r="A10" s="93">
        <v>8</v>
      </c>
      <c r="B10" s="93" t="s">
        <v>49</v>
      </c>
      <c r="C10" s="93" t="str">
        <f>IFERROR(VLOOKUP(B10,Pobočky!$A$1:$C$45,2,FALSE)," ")</f>
        <v>Středozápad</v>
      </c>
      <c r="D10" s="116" t="s">
        <v>1231</v>
      </c>
      <c r="E10" t="s">
        <v>20</v>
      </c>
      <c r="F10" t="s">
        <v>130</v>
      </c>
      <c r="G10">
        <f>ROUND(Tabulka578910[[#This Row],[Kapacita - počet polic]]*Tabulka578910[[#This Row],[Kapacita - rozměr polic]]*IFERROR(VLOOKUP(Tabulka578910[[#This Row],[Označení]],OCHy[#All],2,FALSE),0.6),0)</f>
        <v>289</v>
      </c>
      <c r="H10">
        <v>6</v>
      </c>
      <c r="I10">
        <v>6</v>
      </c>
      <c r="J10">
        <v>86</v>
      </c>
      <c r="K10" t="s">
        <v>1232</v>
      </c>
      <c r="L10" s="102">
        <v>0.7</v>
      </c>
    </row>
    <row r="11" spans="1:12" x14ac:dyDescent="0.35">
      <c r="A11" s="93">
        <v>8</v>
      </c>
      <c r="B11" s="93" t="s">
        <v>49</v>
      </c>
      <c r="C11" s="93" t="str">
        <f>IFERROR(VLOOKUP(B11,Pobočky!$A$1:$C$45,2,FALSE)," ")</f>
        <v>Středozápad</v>
      </c>
      <c r="D11" s="116" t="s">
        <v>1231</v>
      </c>
      <c r="E11" t="s">
        <v>20</v>
      </c>
      <c r="F11" t="s">
        <v>130</v>
      </c>
      <c r="G11">
        <f>ROUND(Tabulka578910[[#This Row],[Kapacita - počet polic]]*Tabulka578910[[#This Row],[Kapacita - rozměr polic]]*IFERROR(VLOOKUP(Tabulka578910[[#This Row],[Označení]],OCHy[#All],2,FALSE),0.6),0)</f>
        <v>235</v>
      </c>
      <c r="H11">
        <v>6</v>
      </c>
      <c r="I11">
        <v>6</v>
      </c>
      <c r="J11">
        <v>70</v>
      </c>
      <c r="K11" t="s">
        <v>1233</v>
      </c>
      <c r="L11" s="102">
        <v>0.7</v>
      </c>
    </row>
    <row r="12" spans="1:12" x14ac:dyDescent="0.35">
      <c r="A12" s="93">
        <v>8</v>
      </c>
      <c r="B12" s="93" t="s">
        <v>49</v>
      </c>
      <c r="C12" s="93" t="str">
        <f>IFERROR(VLOOKUP(B12,Pobočky!$A$1:$C$45,2,FALSE)," ")</f>
        <v>Středozápad</v>
      </c>
      <c r="D12" s="116" t="s">
        <v>1231</v>
      </c>
      <c r="E12" t="s">
        <v>20</v>
      </c>
      <c r="F12" t="s">
        <v>130</v>
      </c>
      <c r="G12">
        <f>ROUND(Tabulka578910[[#This Row],[Kapacita - počet polic]]*Tabulka578910[[#This Row],[Kapacita - rozměr polic]]*IFERROR(VLOOKUP(Tabulka578910[[#This Row],[Označení]],OCHy[#All],2,FALSE),0.6),0)</f>
        <v>255</v>
      </c>
      <c r="H12">
        <v>6</v>
      </c>
      <c r="I12">
        <v>6</v>
      </c>
      <c r="J12">
        <v>76</v>
      </c>
      <c r="K12" t="s">
        <v>1233</v>
      </c>
      <c r="L12" s="102">
        <v>0.7</v>
      </c>
    </row>
    <row r="13" spans="1:12" x14ac:dyDescent="0.35">
      <c r="A13" s="93">
        <v>8</v>
      </c>
      <c r="B13" s="93" t="s">
        <v>49</v>
      </c>
      <c r="C13" s="93" t="str">
        <f>IFERROR(VLOOKUP(B13,Pobočky!$A$1:$C$45,2,FALSE)," ")</f>
        <v>Středozápad</v>
      </c>
      <c r="D13" s="116" t="s">
        <v>1234</v>
      </c>
      <c r="E13" t="s">
        <v>20</v>
      </c>
      <c r="F13" t="s">
        <v>261</v>
      </c>
      <c r="G13">
        <f>ROUND(Tabulka578910[[#This Row],[Kapacita - počet polic]]*Tabulka578910[[#This Row],[Kapacita - rozměr polic]]*IFERROR(VLOOKUP(Tabulka578910[[#This Row],[Označení]],OCHy[#All],2,FALSE),0.6),0)</f>
        <v>94</v>
      </c>
      <c r="H13">
        <v>2</v>
      </c>
      <c r="I13">
        <v>2</v>
      </c>
      <c r="J13">
        <v>78</v>
      </c>
      <c r="K13" t="s">
        <v>266</v>
      </c>
      <c r="L13" s="112">
        <v>0.6</v>
      </c>
    </row>
    <row r="14" spans="1:12" x14ac:dyDescent="0.35">
      <c r="A14" s="93">
        <v>8</v>
      </c>
      <c r="B14" s="93" t="s">
        <v>49</v>
      </c>
      <c r="C14" s="93" t="str">
        <f>IFERROR(VLOOKUP(B14,Pobočky!$A$1:$C$45,2,FALSE)," ")</f>
        <v>Středozápad</v>
      </c>
      <c r="D14" s="116" t="s">
        <v>1235</v>
      </c>
      <c r="E14" t="s">
        <v>20</v>
      </c>
      <c r="F14" t="s">
        <v>261</v>
      </c>
      <c r="G14">
        <f>ROUND(Tabulka578910[[#This Row],[Kapacita - počet polic]]*Tabulka578910[[#This Row],[Kapacita - rozměr polic]]*IFERROR(VLOOKUP(Tabulka578910[[#This Row],[Označení]],OCHy[#All],2,FALSE),0.6),0)</f>
        <v>187</v>
      </c>
      <c r="H14">
        <v>4</v>
      </c>
      <c r="I14">
        <v>4</v>
      </c>
      <c r="J14">
        <v>78</v>
      </c>
      <c r="K14" t="s">
        <v>594</v>
      </c>
      <c r="L14" s="112">
        <v>0.6</v>
      </c>
    </row>
    <row r="15" spans="1:12" x14ac:dyDescent="0.35">
      <c r="A15" s="93">
        <v>8</v>
      </c>
      <c r="B15" s="93" t="s">
        <v>49</v>
      </c>
      <c r="C15" s="93" t="str">
        <f>IFERROR(VLOOKUP(B15,Pobočky!$A$1:$C$45,2,FALSE)," ")</f>
        <v>Středozápad</v>
      </c>
      <c r="D15" s="116" t="s">
        <v>1236</v>
      </c>
      <c r="E15" t="s">
        <v>20</v>
      </c>
      <c r="F15" t="s">
        <v>130</v>
      </c>
      <c r="G15">
        <f>ROUND(Tabulka578910[[#This Row],[Kapacita - počet polic]]*Tabulka578910[[#This Row],[Kapacita - rozměr polic]]*IFERROR(VLOOKUP(Tabulka578910[[#This Row],[Označení]],OCHy[#All],2,FALSE),0.6),0)</f>
        <v>0</v>
      </c>
      <c r="I15">
        <v>11</v>
      </c>
      <c r="J15">
        <v>62</v>
      </c>
      <c r="K15" t="s">
        <v>1069</v>
      </c>
      <c r="L15" s="112">
        <v>0.7</v>
      </c>
    </row>
    <row r="16" spans="1:12" x14ac:dyDescent="0.35">
      <c r="A16" s="93">
        <v>8</v>
      </c>
      <c r="B16" s="93" t="s">
        <v>49</v>
      </c>
      <c r="C16" s="93" t="str">
        <f>IFERROR(VLOOKUP(B16,Pobočky!$A$1:$C$45,2,FALSE)," ")</f>
        <v>Středozápad</v>
      </c>
      <c r="D16" s="116" t="s">
        <v>1237</v>
      </c>
      <c r="E16" t="s">
        <v>14</v>
      </c>
      <c r="F16" t="s">
        <v>130</v>
      </c>
      <c r="G16">
        <f>ROUND(Tabulka578910[[#This Row],[Kapacita - počet polic]]*Tabulka578910[[#This Row],[Kapacita - rozměr polic]]*IFERROR(VLOOKUP(Tabulka578910[[#This Row],[Označení]],OCHy[#All],2,FALSE),0.6),0)</f>
        <v>0</v>
      </c>
      <c r="I16">
        <v>3.5</v>
      </c>
      <c r="J16">
        <v>86</v>
      </c>
      <c r="K16" t="s">
        <v>1148</v>
      </c>
      <c r="L16" s="112">
        <v>0.7</v>
      </c>
    </row>
    <row r="17" spans="1:12" x14ac:dyDescent="0.35">
      <c r="A17" s="93">
        <v>8</v>
      </c>
      <c r="B17" s="93" t="s">
        <v>49</v>
      </c>
      <c r="C17" s="93" t="str">
        <f>IFERROR(VLOOKUP(B17,Pobočky!$A$1:$C$45,2,FALSE)," ")</f>
        <v>Středozápad</v>
      </c>
      <c r="D17" s="116" t="s">
        <v>1238</v>
      </c>
      <c r="E17" t="s">
        <v>20</v>
      </c>
      <c r="F17" t="s">
        <v>130</v>
      </c>
      <c r="G17">
        <f>ROUND(Tabulka578910[[#This Row],[Kapacita - počet polic]]*Tabulka578910[[#This Row],[Kapacita - rozměr polic]]*IFERROR(VLOOKUP(Tabulka578910[[#This Row],[Označení]],OCHy[#All],2,FALSE),0.6),0)</f>
        <v>72</v>
      </c>
      <c r="H17">
        <v>1.5</v>
      </c>
      <c r="I17">
        <v>1.5</v>
      </c>
      <c r="J17">
        <v>86</v>
      </c>
      <c r="K17" t="s">
        <v>221</v>
      </c>
      <c r="L17" s="112">
        <v>0.7</v>
      </c>
    </row>
    <row r="18" spans="1:12" x14ac:dyDescent="0.35">
      <c r="A18" s="93">
        <v>8</v>
      </c>
      <c r="B18" s="93" t="s">
        <v>49</v>
      </c>
      <c r="C18" s="93" t="str">
        <f>IFERROR(VLOOKUP(B18,Pobočky!$A$1:$C$45,2,FALSE)," ")</f>
        <v>Středozápad</v>
      </c>
      <c r="D18" s="116" t="s">
        <v>1238</v>
      </c>
      <c r="E18" t="s">
        <v>14</v>
      </c>
      <c r="F18" t="s">
        <v>130</v>
      </c>
      <c r="G18">
        <f>ROUND(Tabulka578910[[#This Row],[Kapacita - počet polic]]*Tabulka578910[[#This Row],[Kapacita - rozměr polic]]*IFERROR(VLOOKUP(Tabulka578910[[#This Row],[Označení]],OCHy[#All],2,FALSE),0.6),0)</f>
        <v>48</v>
      </c>
      <c r="H18">
        <v>1</v>
      </c>
      <c r="I18">
        <v>1</v>
      </c>
      <c r="J18">
        <v>86</v>
      </c>
      <c r="L18" s="112">
        <v>0.6</v>
      </c>
    </row>
    <row r="19" spans="1:12" x14ac:dyDescent="0.35">
      <c r="A19" s="93">
        <v>8</v>
      </c>
      <c r="B19" s="93" t="s">
        <v>49</v>
      </c>
      <c r="C19" s="93" t="str">
        <f>IFERROR(VLOOKUP(B19,Pobočky!$A$1:$C$45,2,FALSE)," ")</f>
        <v>Středozápad</v>
      </c>
      <c r="D19" s="116" t="s">
        <v>1238</v>
      </c>
      <c r="E19" t="s">
        <v>14</v>
      </c>
      <c r="F19" t="s">
        <v>130</v>
      </c>
      <c r="G19">
        <f>ROUND(Tabulka578910[[#This Row],[Kapacita - počet polic]]*Tabulka578910[[#This Row],[Kapacita - rozměr polic]]*IFERROR(VLOOKUP(Tabulka578910[[#This Row],[Označení]],OCHy[#All],2,FALSE),0.6),0)</f>
        <v>530</v>
      </c>
      <c r="H19">
        <v>11</v>
      </c>
      <c r="I19">
        <v>11</v>
      </c>
      <c r="J19">
        <v>86</v>
      </c>
      <c r="K19" t="s">
        <v>34</v>
      </c>
      <c r="L19" s="112">
        <v>0.6</v>
      </c>
    </row>
    <row r="20" spans="1:12" x14ac:dyDescent="0.35">
      <c r="A20" s="93">
        <v>8</v>
      </c>
      <c r="B20" s="93" t="s">
        <v>49</v>
      </c>
      <c r="C20" s="93" t="str">
        <f>IFERROR(VLOOKUP(B20,Pobočky!$A$1:$C$45,2,FALSE)," ")</f>
        <v>Středozápad</v>
      </c>
      <c r="D20" s="116" t="s">
        <v>1238</v>
      </c>
      <c r="E20" t="s">
        <v>14</v>
      </c>
      <c r="F20" t="s">
        <v>130</v>
      </c>
      <c r="G20">
        <f>ROUND(Tabulka578910[[#This Row],[Kapacita - počet polic]]*Tabulka578910[[#This Row],[Kapacita - rozměr polic]]*IFERROR(VLOOKUP(Tabulka578910[[#This Row],[Označení]],OCHy[#All],2,FALSE),0.6),0)</f>
        <v>144</v>
      </c>
      <c r="H20">
        <v>3</v>
      </c>
      <c r="I20">
        <v>3</v>
      </c>
      <c r="J20">
        <v>86</v>
      </c>
      <c r="K20" t="s">
        <v>182</v>
      </c>
      <c r="L20" s="112">
        <v>0.6</v>
      </c>
    </row>
    <row r="21" spans="1:12" x14ac:dyDescent="0.35">
      <c r="A21" s="93">
        <v>8</v>
      </c>
      <c r="B21" s="93" t="s">
        <v>49</v>
      </c>
      <c r="C21" s="93" t="str">
        <f>IFERROR(VLOOKUP(B21,Pobočky!$A$1:$C$45,2,FALSE)," ")</f>
        <v>Středozápad</v>
      </c>
      <c r="D21" s="116" t="s">
        <v>1238</v>
      </c>
      <c r="E21" t="s">
        <v>14</v>
      </c>
      <c r="F21" t="s">
        <v>130</v>
      </c>
      <c r="G21">
        <f>ROUND(Tabulka578910[[#This Row],[Kapacita - počet polic]]*Tabulka578910[[#This Row],[Kapacita - rozměr polic]]*IFERROR(VLOOKUP(Tabulka578910[[#This Row],[Označení]],OCHy[#All],2,FALSE),0.6),0)</f>
        <v>578</v>
      </c>
      <c r="H21">
        <v>12</v>
      </c>
      <c r="I21">
        <v>12</v>
      </c>
      <c r="J21">
        <v>86</v>
      </c>
      <c r="K21" t="s">
        <v>184</v>
      </c>
      <c r="L21" s="112">
        <v>0.6</v>
      </c>
    </row>
    <row r="22" spans="1:12" x14ac:dyDescent="0.35">
      <c r="A22" s="93">
        <v>8</v>
      </c>
      <c r="B22" s="93" t="s">
        <v>49</v>
      </c>
      <c r="C22" s="105" t="str">
        <f>IFERROR(VLOOKUP(B22,Pobočky!$A$1:$C$45,2,FALSE)," ")</f>
        <v>Středozápad</v>
      </c>
      <c r="D22" s="116" t="s">
        <v>1238</v>
      </c>
      <c r="E22" t="s">
        <v>14</v>
      </c>
      <c r="F22" t="s">
        <v>130</v>
      </c>
      <c r="G22">
        <f>ROUND(Tabulka578910[[#This Row],[Kapacita - počet polic]]*Tabulka578910[[#This Row],[Kapacita - rozměr polic]]*IFERROR(VLOOKUP(Tabulka578910[[#This Row],[Označení]],OCHy[#All],2,FALSE),0.6),0)</f>
        <v>193</v>
      </c>
      <c r="H22">
        <v>4</v>
      </c>
      <c r="I22">
        <v>4</v>
      </c>
      <c r="J22">
        <v>86</v>
      </c>
      <c r="K22" t="s">
        <v>1239</v>
      </c>
      <c r="L22" s="112">
        <v>0.6</v>
      </c>
    </row>
    <row r="23" spans="1:12" x14ac:dyDescent="0.35">
      <c r="A23" s="93">
        <v>8</v>
      </c>
      <c r="B23" s="93" t="s">
        <v>49</v>
      </c>
      <c r="C23" s="93" t="str">
        <f>IFERROR(VLOOKUP(B23,Pobočky!$A$1:$C$45,2,FALSE)," ")</f>
        <v>Středozápad</v>
      </c>
      <c r="D23" s="116" t="s">
        <v>1238</v>
      </c>
      <c r="E23" s="118" t="s">
        <v>14</v>
      </c>
      <c r="F23" t="s">
        <v>130</v>
      </c>
      <c r="G23">
        <f>ROUND(Tabulka578910[[#This Row],[Kapacita - počet polic]]*Tabulka578910[[#This Row],[Kapacita - rozměr polic]]*IFERROR(VLOOKUP(Tabulka578910[[#This Row],[Označení]],OCHy[#All],2,FALSE),0.6),0)</f>
        <v>96</v>
      </c>
      <c r="H23">
        <v>2</v>
      </c>
      <c r="I23">
        <v>2</v>
      </c>
      <c r="J23">
        <v>86</v>
      </c>
      <c r="K23" t="s">
        <v>1240</v>
      </c>
      <c r="L23" s="112">
        <v>0.6</v>
      </c>
    </row>
    <row r="24" spans="1:12" x14ac:dyDescent="0.35">
      <c r="A24" s="93">
        <v>8</v>
      </c>
      <c r="B24" s="93" t="s">
        <v>49</v>
      </c>
      <c r="C24" s="93" t="str">
        <f>IFERROR(VLOOKUP(B24,Pobočky!$A$1:$C$45,2,FALSE)," ")</f>
        <v>Středozápad</v>
      </c>
      <c r="D24" s="116" t="s">
        <v>1238</v>
      </c>
      <c r="E24" s="118" t="s">
        <v>14</v>
      </c>
      <c r="F24" t="s">
        <v>130</v>
      </c>
      <c r="G24">
        <f>ROUND(Tabulka578910[[#This Row],[Kapacita - počet polic]]*Tabulka578910[[#This Row],[Kapacita - rozměr polic]]*IFERROR(VLOOKUP(Tabulka578910[[#This Row],[Označení]],OCHy[#All],2,FALSE),0.6),0)</f>
        <v>48</v>
      </c>
      <c r="H24">
        <v>1</v>
      </c>
      <c r="I24">
        <v>1</v>
      </c>
      <c r="J24">
        <v>86</v>
      </c>
      <c r="K24" t="s">
        <v>1241</v>
      </c>
      <c r="L24" s="112">
        <v>0.6</v>
      </c>
    </row>
    <row r="25" spans="1:12" x14ac:dyDescent="0.35">
      <c r="A25" s="93">
        <v>8</v>
      </c>
      <c r="B25" s="93" t="s">
        <v>49</v>
      </c>
      <c r="C25" s="93" t="str">
        <f>IFERROR(VLOOKUP(B25,Pobočky!$A$1:$C$45,2,FALSE)," ")</f>
        <v>Středozápad</v>
      </c>
      <c r="D25" s="116" t="s">
        <v>1238</v>
      </c>
      <c r="E25" t="s">
        <v>14</v>
      </c>
      <c r="F25" t="s">
        <v>130</v>
      </c>
      <c r="G25">
        <f>ROUND(Tabulka578910[[#This Row],[Kapacita - počet polic]]*Tabulka578910[[#This Row],[Kapacita - rozměr polic]]*IFERROR(VLOOKUP(Tabulka578910[[#This Row],[Označení]],OCHy[#All],2,FALSE),0.6),0)</f>
        <v>217</v>
      </c>
      <c r="H25">
        <v>4.5</v>
      </c>
      <c r="I25">
        <v>4.5</v>
      </c>
      <c r="J25">
        <v>86</v>
      </c>
      <c r="K25" t="s">
        <v>1233</v>
      </c>
      <c r="L25" s="112">
        <v>0.6</v>
      </c>
    </row>
    <row r="26" spans="1:12" x14ac:dyDescent="0.35">
      <c r="A26" s="93">
        <v>8</v>
      </c>
      <c r="B26" s="93" t="s">
        <v>49</v>
      </c>
      <c r="C26" s="93" t="str">
        <f>IFERROR(VLOOKUP(B26,Pobočky!$A$1:$C$45,2,FALSE)," ")</f>
        <v>Středozápad</v>
      </c>
      <c r="D26" s="116" t="s">
        <v>1238</v>
      </c>
      <c r="E26" t="s">
        <v>14</v>
      </c>
      <c r="F26" t="s">
        <v>130</v>
      </c>
      <c r="G26">
        <f>ROUND(Tabulka578910[[#This Row],[Kapacita - počet polic]]*Tabulka578910[[#This Row],[Kapacita - rozměr polic]]*IFERROR(VLOOKUP(Tabulka578910[[#This Row],[Označení]],OCHy[#All],2,FALSE),0.6),0)</f>
        <v>24</v>
      </c>
      <c r="H26">
        <v>0.5</v>
      </c>
      <c r="I26">
        <v>0.5</v>
      </c>
      <c r="J26">
        <v>86</v>
      </c>
      <c r="K26" t="s">
        <v>1242</v>
      </c>
      <c r="L26" s="112">
        <v>0.6</v>
      </c>
    </row>
    <row r="27" spans="1:12" x14ac:dyDescent="0.35">
      <c r="A27" s="93">
        <v>8</v>
      </c>
      <c r="B27" s="93" t="s">
        <v>49</v>
      </c>
      <c r="C27" s="93" t="str">
        <f>IFERROR(VLOOKUP(B27,Pobočky!$A$1:$C$45,2,FALSE)," ")</f>
        <v>Středozápad</v>
      </c>
      <c r="D27" s="116" t="s">
        <v>1238</v>
      </c>
      <c r="E27" t="s">
        <v>14</v>
      </c>
      <c r="F27" t="s">
        <v>130</v>
      </c>
      <c r="G27">
        <f>ROUND(Tabulka578910[[#This Row],[Kapacita - počet polic]]*Tabulka578910[[#This Row],[Kapacita - rozměr polic]]*IFERROR(VLOOKUP(Tabulka578910[[#This Row],[Označení]],OCHy[#All],2,FALSE),0.6),0)</f>
        <v>72</v>
      </c>
      <c r="H27">
        <v>1.5</v>
      </c>
      <c r="I27">
        <v>1</v>
      </c>
      <c r="J27">
        <v>86</v>
      </c>
      <c r="K27" t="s">
        <v>1232</v>
      </c>
      <c r="L27" s="112">
        <v>0.6</v>
      </c>
    </row>
    <row r="28" spans="1:12" x14ac:dyDescent="0.35">
      <c r="A28" s="93">
        <v>8</v>
      </c>
      <c r="B28" s="93" t="s">
        <v>49</v>
      </c>
      <c r="C28" s="93" t="str">
        <f>IFERROR(VLOOKUP(B28,Pobočky!$A$1:$C$45,2,FALSE)," ")</f>
        <v>Středozápad</v>
      </c>
      <c r="D28" s="116" t="s">
        <v>1238</v>
      </c>
      <c r="E28" t="s">
        <v>14</v>
      </c>
      <c r="F28" t="s">
        <v>261</v>
      </c>
      <c r="G28">
        <f>ROUND(Tabulka578910[[#This Row],[Kapacita - počet polic]]*Tabulka578910[[#This Row],[Kapacita - rozměr polic]]*IFERROR(VLOOKUP(Tabulka578910[[#This Row],[Označení]],OCHy[#All],2,FALSE),0.6),0)</f>
        <v>155</v>
      </c>
      <c r="H28">
        <v>3</v>
      </c>
      <c r="I28">
        <v>3</v>
      </c>
      <c r="J28">
        <v>86</v>
      </c>
      <c r="L28" s="112">
        <v>0.6</v>
      </c>
    </row>
    <row r="29" spans="1:12" x14ac:dyDescent="0.35">
      <c r="A29" s="93">
        <v>8</v>
      </c>
      <c r="B29" s="93" t="s">
        <v>49</v>
      </c>
      <c r="C29" s="93" t="str">
        <f>IFERROR(VLOOKUP(B29,Pobočky!$A$1:$C$45,2,FALSE)," ")</f>
        <v>Středozápad</v>
      </c>
      <c r="D29" s="116" t="s">
        <v>1238</v>
      </c>
      <c r="E29" t="s">
        <v>14</v>
      </c>
      <c r="F29" t="s">
        <v>97</v>
      </c>
      <c r="G29">
        <f>ROUND(Tabulka578910[[#This Row],[Kapacita - počet polic]]*Tabulka578910[[#This Row],[Kapacita - rozměr polic]]*IFERROR(VLOOKUP(Tabulka578910[[#This Row],[Označení]],OCHy[#All],2,FALSE),0.6),0)</f>
        <v>15</v>
      </c>
      <c r="H29">
        <v>0.5</v>
      </c>
      <c r="I29">
        <v>1</v>
      </c>
      <c r="J29">
        <v>86</v>
      </c>
      <c r="K29" t="s">
        <v>227</v>
      </c>
      <c r="L29" s="112">
        <v>0.6</v>
      </c>
    </row>
    <row r="30" spans="1:12" x14ac:dyDescent="0.35">
      <c r="A30" s="93">
        <v>8</v>
      </c>
      <c r="B30" s="93" t="s">
        <v>49</v>
      </c>
      <c r="C30" s="93" t="str">
        <f>IFERROR(VLOOKUP(B30,Pobočky!$A$1:$C$45,2,FALSE)," ")</f>
        <v>Středozápad</v>
      </c>
      <c r="D30" s="116" t="s">
        <v>1238</v>
      </c>
      <c r="E30" t="s">
        <v>14</v>
      </c>
      <c r="F30" t="s">
        <v>97</v>
      </c>
      <c r="G30">
        <f>ROUND(Tabulka578910[[#This Row],[Kapacita - počet polic]]*Tabulka578910[[#This Row],[Kapacita - rozměr polic]]*IFERROR(VLOOKUP(Tabulka578910[[#This Row],[Označení]],OCHy[#All],2,FALSE),0.6),0)</f>
        <v>15</v>
      </c>
      <c r="H30">
        <v>0.5</v>
      </c>
      <c r="I30">
        <v>0.5</v>
      </c>
      <c r="J30">
        <v>86</v>
      </c>
      <c r="K30" t="s">
        <v>265</v>
      </c>
      <c r="L30" s="112">
        <v>0.6</v>
      </c>
    </row>
    <row r="31" spans="1:12" x14ac:dyDescent="0.35">
      <c r="A31" s="93">
        <v>8</v>
      </c>
      <c r="B31" s="93" t="s">
        <v>49</v>
      </c>
      <c r="C31" s="93" t="str">
        <f>IFERROR(VLOOKUP(B31,Pobočky!$A$1:$C$45,2,FALSE)," ")</f>
        <v>Středozápad</v>
      </c>
      <c r="D31" s="116" t="s">
        <v>1238</v>
      </c>
      <c r="E31" t="s">
        <v>28</v>
      </c>
      <c r="F31" t="s">
        <v>140</v>
      </c>
      <c r="G31">
        <f>ROUND(Tabulka578910[[#This Row],[Kapacita - počet polic]]*Tabulka578910[[#This Row],[Kapacita - rozměr polic]]*IFERROR(VLOOKUP(Tabulka578910[[#This Row],[Označení]],OCHy[#All],2,FALSE),0.6),0)</f>
        <v>80</v>
      </c>
      <c r="H31">
        <v>1.5</v>
      </c>
      <c r="I31">
        <v>1</v>
      </c>
      <c r="J31">
        <v>86</v>
      </c>
      <c r="L31" s="112">
        <v>0.6</v>
      </c>
    </row>
    <row r="32" spans="1:12" x14ac:dyDescent="0.35">
      <c r="A32" s="93">
        <v>8</v>
      </c>
      <c r="B32" s="93" t="s">
        <v>49</v>
      </c>
      <c r="C32" s="93" t="str">
        <f>IFERROR(VLOOKUP(B32,Pobočky!$A$1:$C$45,2,FALSE)," ")</f>
        <v>Středozápad</v>
      </c>
      <c r="D32" s="116" t="s">
        <v>1238</v>
      </c>
      <c r="E32" t="s">
        <v>28</v>
      </c>
      <c r="F32" t="s">
        <v>143</v>
      </c>
      <c r="G32">
        <f>ROUND(Tabulka578910[[#This Row],[Kapacita - počet polic]]*Tabulka578910[[#This Row],[Kapacita - rozměr polic]]*IFERROR(VLOOKUP(Tabulka578910[[#This Row],[Označení]],OCHy[#All],2,FALSE),0.6),0)</f>
        <v>49</v>
      </c>
      <c r="H32">
        <v>1.5</v>
      </c>
      <c r="I32">
        <v>2</v>
      </c>
      <c r="J32">
        <v>86</v>
      </c>
      <c r="L32" s="112">
        <v>0.6</v>
      </c>
    </row>
    <row r="33" spans="1:12" x14ac:dyDescent="0.35">
      <c r="A33" s="93">
        <f>IFERROR(VLOOKUP(B33,Pobočky!$A$1:$C$45,3,FALSE)," ")</f>
        <v>8</v>
      </c>
      <c r="B33" s="93" t="s">
        <v>49</v>
      </c>
      <c r="C33" s="93" t="str">
        <f>IFERROR(VLOOKUP(B33,Pobočky!$A$1:$C$45,2,FALSE)," ")</f>
        <v>Středozápad</v>
      </c>
      <c r="D33" s="116" t="s">
        <v>1238</v>
      </c>
      <c r="E33" t="s">
        <v>28</v>
      </c>
      <c r="F33" t="s">
        <v>146</v>
      </c>
      <c r="G33">
        <f>ROUND(Tabulka578910[[#This Row],[Kapacita - počet polic]]*Tabulka578910[[#This Row],[Kapacita - rozměr polic]]*IFERROR(VLOOKUP(Tabulka578910[[#This Row],[Označení]],OCHy[#All],2,FALSE),0.6),0)</f>
        <v>24</v>
      </c>
      <c r="H33">
        <v>0.5</v>
      </c>
      <c r="I33">
        <v>0.5</v>
      </c>
      <c r="J33">
        <v>86</v>
      </c>
      <c r="L33" s="112">
        <v>0.6</v>
      </c>
    </row>
    <row r="34" spans="1:12" x14ac:dyDescent="0.35">
      <c r="A34" s="93">
        <f>IFERROR(VLOOKUP(B34,Pobočky!$A$1:$C$45,3,FALSE)," ")</f>
        <v>8</v>
      </c>
      <c r="B34" s="93" t="s">
        <v>49</v>
      </c>
      <c r="C34" s="93" t="str">
        <f>IFERROR(VLOOKUP(B34,Pobočky!$A$1:$C$45,2,FALSE)," ")</f>
        <v>Středozápad</v>
      </c>
      <c r="D34" s="116" t="s">
        <v>1238</v>
      </c>
      <c r="E34" t="s">
        <v>28</v>
      </c>
      <c r="F34" t="s">
        <v>149</v>
      </c>
      <c r="G34">
        <f>ROUND(Tabulka578910[[#This Row],[Kapacita - počet polic]]*Tabulka578910[[#This Row],[Kapacita - rozměr polic]]*IFERROR(VLOOKUP(Tabulka578910[[#This Row],[Označení]],OCHy[#All],2,FALSE),0.6),0)</f>
        <v>0</v>
      </c>
      <c r="I34">
        <v>1</v>
      </c>
      <c r="J34">
        <v>86</v>
      </c>
      <c r="K34" t="s">
        <v>234</v>
      </c>
      <c r="L34" s="112">
        <v>0.6</v>
      </c>
    </row>
    <row r="35" spans="1:12" x14ac:dyDescent="0.35">
      <c r="A35" s="93">
        <f>IFERROR(VLOOKUP(B35,Pobočky!$A$1:$C$45,3,FALSE)," ")</f>
        <v>8</v>
      </c>
      <c r="B35" s="93" t="s">
        <v>49</v>
      </c>
      <c r="C35" s="93" t="str">
        <f>IFERROR(VLOOKUP(B35,Pobočky!$A$1:$C$45,2,FALSE)," ")</f>
        <v>Středozápad</v>
      </c>
      <c r="D35" s="116" t="s">
        <v>1238</v>
      </c>
      <c r="E35" t="s">
        <v>28</v>
      </c>
      <c r="F35" t="s">
        <v>155</v>
      </c>
      <c r="G35">
        <f>ROUND(Tabulka578910[[#This Row],[Kapacita - počet polic]]*Tabulka578910[[#This Row],[Kapacita - rozměr polic]]*IFERROR(VLOOKUP(Tabulka578910[[#This Row],[Označení]],OCHy[#All],2,FALSE),0.6),0)</f>
        <v>175</v>
      </c>
      <c r="H35">
        <v>4</v>
      </c>
      <c r="I35">
        <v>4</v>
      </c>
      <c r="J35">
        <v>86</v>
      </c>
      <c r="L35" s="112">
        <v>0.6</v>
      </c>
    </row>
    <row r="36" spans="1:12" x14ac:dyDescent="0.35">
      <c r="A36" s="93">
        <f>IFERROR(VLOOKUP(B36,Pobočky!$A$1:$C$45,3,FALSE)," ")</f>
        <v>8</v>
      </c>
      <c r="B36" s="93" t="s">
        <v>49</v>
      </c>
      <c r="C36" s="93" t="str">
        <f>IFERROR(VLOOKUP(B36,Pobočky!$A$1:$C$45,2,FALSE)," ")</f>
        <v>Středozápad</v>
      </c>
      <c r="D36" s="116" t="s">
        <v>1238</v>
      </c>
      <c r="E36" t="s">
        <v>28</v>
      </c>
      <c r="F36" t="s">
        <v>158</v>
      </c>
      <c r="G36">
        <f>ROUND(Tabulka578910[[#This Row],[Kapacita - počet polic]]*Tabulka578910[[#This Row],[Kapacita - rozměr polic]]*IFERROR(VLOOKUP(Tabulka578910[[#This Row],[Označení]],OCHy[#All],2,FALSE),0.6),0)</f>
        <v>40</v>
      </c>
      <c r="H36">
        <v>1</v>
      </c>
      <c r="I36">
        <v>1</v>
      </c>
      <c r="J36">
        <v>86</v>
      </c>
      <c r="L36" s="112">
        <v>0.6</v>
      </c>
    </row>
    <row r="37" spans="1:12" x14ac:dyDescent="0.35">
      <c r="A37" s="93">
        <f>IFERROR(VLOOKUP(B37,Pobočky!$A$1:$C$45,3,FALSE)," ")</f>
        <v>8</v>
      </c>
      <c r="B37" s="93" t="s">
        <v>49</v>
      </c>
      <c r="C37" s="93" t="str">
        <f>IFERROR(VLOOKUP(B37,Pobočky!$A$1:$C$45,2,FALSE)," ")</f>
        <v>Středozápad</v>
      </c>
      <c r="D37" s="116" t="s">
        <v>1238</v>
      </c>
      <c r="E37" t="s">
        <v>28</v>
      </c>
      <c r="F37" t="s">
        <v>160</v>
      </c>
      <c r="G37">
        <f>ROUND(Tabulka578910[[#This Row],[Kapacita - počet polic]]*Tabulka578910[[#This Row],[Kapacita - rozměr polic]]*IFERROR(VLOOKUP(Tabulka578910[[#This Row],[Označení]],OCHy[#All],2,FALSE),0.6),0)</f>
        <v>51</v>
      </c>
      <c r="H37">
        <v>1</v>
      </c>
      <c r="I37">
        <v>1</v>
      </c>
      <c r="J37">
        <v>86</v>
      </c>
      <c r="L37" s="112">
        <v>0.6</v>
      </c>
    </row>
    <row r="38" spans="1:12" x14ac:dyDescent="0.35">
      <c r="A38" s="93">
        <f>IFERROR(VLOOKUP(B38,Pobočky!$A$1:$C$45,3,FALSE)," ")</f>
        <v>8</v>
      </c>
      <c r="B38" s="93" t="s">
        <v>49</v>
      </c>
      <c r="C38" s="93" t="str">
        <f>IFERROR(VLOOKUP(B38,Pobočky!$A$1:$C$45,2,FALSE)," ")</f>
        <v>Středozápad</v>
      </c>
      <c r="D38" s="116" t="s">
        <v>1238</v>
      </c>
      <c r="E38" t="s">
        <v>28</v>
      </c>
      <c r="F38" t="s">
        <v>166</v>
      </c>
      <c r="G38">
        <f>ROUND(Tabulka578910[[#This Row],[Kapacita - počet polic]]*Tabulka578910[[#This Row],[Kapacita - rozměr polic]]*IFERROR(VLOOKUP(Tabulka578910[[#This Row],[Označení]],OCHy[#All],2,FALSE),0.6),0)</f>
        <v>24</v>
      </c>
      <c r="H38">
        <v>0.5</v>
      </c>
      <c r="I38">
        <v>0.5</v>
      </c>
      <c r="J38">
        <v>86</v>
      </c>
      <c r="L38" s="112">
        <v>0.6</v>
      </c>
    </row>
    <row r="39" spans="1:12" x14ac:dyDescent="0.35">
      <c r="A39" s="93">
        <f>IFERROR(VLOOKUP(B39,Pobočky!$A$1:$C$45,3,FALSE)," ")</f>
        <v>8</v>
      </c>
      <c r="B39" s="93" t="s">
        <v>49</v>
      </c>
      <c r="C39" s="93" t="str">
        <f>IFERROR(VLOOKUP(B39,Pobočky!$A$1:$C$45,2,FALSE)," ")</f>
        <v>Středozápad</v>
      </c>
      <c r="D39" s="116" t="s">
        <v>1238</v>
      </c>
      <c r="E39" t="s">
        <v>28</v>
      </c>
      <c r="F39" t="s">
        <v>167</v>
      </c>
      <c r="G39">
        <f>ROUND(Tabulka578910[[#This Row],[Kapacita - počet polic]]*Tabulka578910[[#This Row],[Kapacita - rozměr polic]]*IFERROR(VLOOKUP(Tabulka578910[[#This Row],[Označení]],OCHy[#All],2,FALSE),0.6),0)</f>
        <v>43</v>
      </c>
      <c r="H39">
        <v>1</v>
      </c>
      <c r="I39">
        <v>1</v>
      </c>
      <c r="J39">
        <v>86</v>
      </c>
      <c r="L39" s="112">
        <v>0.6</v>
      </c>
    </row>
    <row r="40" spans="1:12" x14ac:dyDescent="0.35">
      <c r="A40" s="93">
        <f>IFERROR(VLOOKUP(B40,Pobočky!$A$1:$C$45,3,FALSE)," ")</f>
        <v>8</v>
      </c>
      <c r="B40" s="93" t="s">
        <v>49</v>
      </c>
      <c r="C40" s="93" t="str">
        <f>IFERROR(VLOOKUP(B40,Pobočky!$A$1:$C$45,2,FALSE)," ")</f>
        <v>Středozápad</v>
      </c>
      <c r="D40" s="116" t="s">
        <v>1238</v>
      </c>
      <c r="E40" t="s">
        <v>28</v>
      </c>
      <c r="F40" t="s">
        <v>169</v>
      </c>
      <c r="G40">
        <f>ROUND(Tabulka578910[[#This Row],[Kapacita - počet polic]]*Tabulka578910[[#This Row],[Kapacita - rozměr polic]]*IFERROR(VLOOKUP(Tabulka578910[[#This Row],[Označení]],OCHy[#All],2,FALSE),0.6),0)</f>
        <v>40</v>
      </c>
      <c r="H40">
        <v>1</v>
      </c>
      <c r="I40">
        <v>1</v>
      </c>
      <c r="J40">
        <v>86</v>
      </c>
      <c r="L40" s="112">
        <v>0.6</v>
      </c>
    </row>
    <row r="41" spans="1:12" x14ac:dyDescent="0.35">
      <c r="A41" s="93">
        <f>IFERROR(VLOOKUP(B41,Pobočky!$A$1:$C$45,3,FALSE)," ")</f>
        <v>8</v>
      </c>
      <c r="B41" s="93" t="s">
        <v>49</v>
      </c>
      <c r="C41" s="93" t="str">
        <f>IFERROR(VLOOKUP(B41,Pobočky!$A$1:$C$45,2,FALSE)," ")</f>
        <v>Středozápad</v>
      </c>
      <c r="D41" s="116" t="s">
        <v>1238</v>
      </c>
      <c r="E41" t="s">
        <v>28</v>
      </c>
      <c r="F41" t="s">
        <v>170</v>
      </c>
      <c r="G41">
        <f>ROUND(Tabulka578910[[#This Row],[Kapacita - počet polic]]*Tabulka578910[[#This Row],[Kapacita - rozměr polic]]*IFERROR(VLOOKUP(Tabulka578910[[#This Row],[Označení]],OCHy[#All],2,FALSE),0.6),0)</f>
        <v>51</v>
      </c>
      <c r="H41">
        <v>1</v>
      </c>
      <c r="I41">
        <v>1</v>
      </c>
      <c r="J41">
        <v>86</v>
      </c>
      <c r="L41" s="112">
        <v>0.6</v>
      </c>
    </row>
    <row r="42" spans="1:12" x14ac:dyDescent="0.35">
      <c r="A42" s="93">
        <f>IFERROR(VLOOKUP(B42,Pobočky!$A$1:$C$45,3,FALSE)," ")</f>
        <v>8</v>
      </c>
      <c r="B42" s="93" t="s">
        <v>49</v>
      </c>
      <c r="C42" s="93" t="str">
        <f>IFERROR(VLOOKUP(B42,Pobočky!$A$1:$C$45,2,FALSE)," ")</f>
        <v>Středozápad</v>
      </c>
      <c r="D42" s="116" t="s">
        <v>1238</v>
      </c>
      <c r="E42" t="s">
        <v>28</v>
      </c>
      <c r="F42" t="s">
        <v>171</v>
      </c>
      <c r="G42">
        <f>ROUND(Tabulka578910[[#This Row],[Kapacita - počet polic]]*Tabulka578910[[#This Row],[Kapacita - rozměr polic]]*IFERROR(VLOOKUP(Tabulka578910[[#This Row],[Označení]],OCHy[#All],2,FALSE),0.6),0)</f>
        <v>7</v>
      </c>
      <c r="H42">
        <v>0.5</v>
      </c>
      <c r="I42">
        <v>0.5</v>
      </c>
      <c r="J42">
        <v>86</v>
      </c>
      <c r="L42" s="112">
        <v>0.6</v>
      </c>
    </row>
    <row r="43" spans="1:12" x14ac:dyDescent="0.35">
      <c r="A43" s="93">
        <f>IFERROR(VLOOKUP(B43,Pobočky!$A$1:$C$45,3,FALSE)," ")</f>
        <v>8</v>
      </c>
      <c r="B43" s="93" t="s">
        <v>49</v>
      </c>
      <c r="C43" s="93" t="str">
        <f>IFERROR(VLOOKUP(B43,Pobočky!$A$1:$C$45,2,FALSE)," ")</f>
        <v>Středozápad</v>
      </c>
      <c r="D43" s="116" t="s">
        <v>1238</v>
      </c>
      <c r="E43" t="s">
        <v>28</v>
      </c>
      <c r="F43" t="s">
        <v>172</v>
      </c>
      <c r="G43">
        <f>ROUND(Tabulka578910[[#This Row],[Kapacita - počet polic]]*Tabulka578910[[#This Row],[Kapacita - rozměr polic]]*IFERROR(VLOOKUP(Tabulka578910[[#This Row],[Označení]],OCHy[#All],2,FALSE),0.6),0)</f>
        <v>40</v>
      </c>
      <c r="H43">
        <v>1</v>
      </c>
      <c r="I43">
        <v>1</v>
      </c>
      <c r="J43">
        <v>86</v>
      </c>
      <c r="L43" s="112">
        <v>0.6</v>
      </c>
    </row>
    <row r="44" spans="1:12" x14ac:dyDescent="0.35">
      <c r="A44" s="93">
        <f>IFERROR(VLOOKUP(B44,Pobočky!$A$1:$C$45,3,FALSE)," ")</f>
        <v>8</v>
      </c>
      <c r="B44" s="93" t="s">
        <v>49</v>
      </c>
      <c r="C44" s="93" t="str">
        <f>IFERROR(VLOOKUP(B44,Pobočky!$A$1:$C$45,2,FALSE)," ")</f>
        <v>Středozápad</v>
      </c>
      <c r="D44" s="116" t="s">
        <v>1238</v>
      </c>
      <c r="E44" t="s">
        <v>28</v>
      </c>
      <c r="F44" t="s">
        <v>174</v>
      </c>
      <c r="G44">
        <f>ROUND(Tabulka578910[[#This Row],[Kapacita - počet polic]]*Tabulka578910[[#This Row],[Kapacita - rozměr polic]]*IFERROR(VLOOKUP(Tabulka578910[[#This Row],[Označení]],OCHy[#All],2,FALSE),0.6),0)</f>
        <v>17</v>
      </c>
      <c r="H44">
        <v>0.5</v>
      </c>
      <c r="I44">
        <v>0.5</v>
      </c>
      <c r="J44">
        <v>86</v>
      </c>
      <c r="L44" s="112">
        <v>0.6</v>
      </c>
    </row>
    <row r="45" spans="1:12" x14ac:dyDescent="0.35">
      <c r="A45" s="93">
        <f>IFERROR(VLOOKUP(B45,Pobočky!$A$1:$C$45,3,FALSE)," ")</f>
        <v>8</v>
      </c>
      <c r="B45" s="93" t="s">
        <v>49</v>
      </c>
      <c r="C45" s="93" t="str">
        <f>IFERROR(VLOOKUP(B45,Pobočky!$A$1:$C$45,2,FALSE)," ")</f>
        <v>Středozápad</v>
      </c>
      <c r="D45" s="116" t="s">
        <v>1238</v>
      </c>
      <c r="E45" t="s">
        <v>28</v>
      </c>
      <c r="F45" t="s">
        <v>175</v>
      </c>
      <c r="G45">
        <f>ROUND(Tabulka578910[[#This Row],[Kapacita - počet polic]]*Tabulka578910[[#This Row],[Kapacita - rozměr polic]]*IFERROR(VLOOKUP(Tabulka578910[[#This Row],[Označení]],OCHy[#All],2,FALSE),0.6),0)</f>
        <v>48</v>
      </c>
      <c r="H45">
        <v>1</v>
      </c>
      <c r="I45">
        <v>1</v>
      </c>
      <c r="J45">
        <v>86</v>
      </c>
      <c r="L45" s="112">
        <v>0.6</v>
      </c>
    </row>
    <row r="46" spans="1:12" x14ac:dyDescent="0.35">
      <c r="A46" s="93">
        <f>IFERROR(VLOOKUP(B46,Pobočky!$A$1:$C$45,3,FALSE)," ")</f>
        <v>8</v>
      </c>
      <c r="B46" s="93" t="s">
        <v>49</v>
      </c>
      <c r="C46" s="93" t="str">
        <f>IFERROR(VLOOKUP(B46,Pobočky!$A$1:$C$45,2,FALSE)," ")</f>
        <v>Středozápad</v>
      </c>
      <c r="D46" s="116" t="s">
        <v>1238</v>
      </c>
      <c r="E46" t="s">
        <v>28</v>
      </c>
      <c r="F46" t="s">
        <v>176</v>
      </c>
      <c r="G46">
        <f>ROUND(Tabulka578910[[#This Row],[Kapacita - počet polic]]*Tabulka578910[[#This Row],[Kapacita - rozměr polic]]*IFERROR(VLOOKUP(Tabulka578910[[#This Row],[Označení]],OCHy[#All],2,FALSE),0.6),0)</f>
        <v>58</v>
      </c>
      <c r="H46">
        <v>1</v>
      </c>
      <c r="I46">
        <v>1</v>
      </c>
      <c r="J46">
        <v>86</v>
      </c>
      <c r="L46" s="112">
        <v>0.6</v>
      </c>
    </row>
    <row r="47" spans="1:12" x14ac:dyDescent="0.35">
      <c r="A47" s="93">
        <f>IFERROR(VLOOKUP(B47,Pobočky!$A$1:$C$45,3,FALSE)," ")</f>
        <v>8</v>
      </c>
      <c r="B47" s="93" t="s">
        <v>49</v>
      </c>
      <c r="C47" s="93" t="str">
        <f>IFERROR(VLOOKUP(B47,Pobočky!$A$1:$C$45,2,FALSE)," ")</f>
        <v>Středozápad</v>
      </c>
      <c r="D47" s="116" t="s">
        <v>1243</v>
      </c>
      <c r="E47" t="s">
        <v>22</v>
      </c>
      <c r="F47" t="s">
        <v>140</v>
      </c>
      <c r="G47">
        <f>ROUND(Tabulka578910[[#This Row],[Kapacita - počet polic]]*Tabulka578910[[#This Row],[Kapacita - rozměr polic]]*IFERROR(VLOOKUP(Tabulka578910[[#This Row],[Označení]],OCHy[#All],2,FALSE),0.6),0)</f>
        <v>320</v>
      </c>
      <c r="H47">
        <v>6</v>
      </c>
      <c r="I47">
        <v>6</v>
      </c>
      <c r="J47">
        <v>86</v>
      </c>
      <c r="L47" s="112">
        <v>0.7</v>
      </c>
    </row>
    <row r="48" spans="1:12" x14ac:dyDescent="0.35">
      <c r="A48" s="93">
        <f>IFERROR(VLOOKUP(B48,Pobočky!$A$1:$C$45,3,FALSE)," ")</f>
        <v>8</v>
      </c>
      <c r="B48" s="93" t="s">
        <v>49</v>
      </c>
      <c r="C48" s="93" t="str">
        <f>IFERROR(VLOOKUP(B48,Pobočky!$A$1:$C$45,2,FALSE)," ")</f>
        <v>Středozápad</v>
      </c>
      <c r="D48" s="116" t="s">
        <v>1243</v>
      </c>
      <c r="E48" t="s">
        <v>22</v>
      </c>
      <c r="F48" t="s">
        <v>143</v>
      </c>
      <c r="G48">
        <f>ROUND(Tabulka578910[[#This Row],[Kapacita - počet polic]]*Tabulka578910[[#This Row],[Kapacita - rozměr polic]]*IFERROR(VLOOKUP(Tabulka578910[[#This Row],[Označení]],OCHy[#All],2,FALSE),0.6),0)</f>
        <v>980</v>
      </c>
      <c r="H48">
        <v>30</v>
      </c>
      <c r="I48">
        <v>30</v>
      </c>
      <c r="J48">
        <v>86</v>
      </c>
      <c r="L48" s="112">
        <v>0.7</v>
      </c>
    </row>
    <row r="49" spans="1:12" x14ac:dyDescent="0.35">
      <c r="A49" s="93">
        <f>IFERROR(VLOOKUP(B49,Pobočky!$A$1:$C$45,3,FALSE)," ")</f>
        <v>8</v>
      </c>
      <c r="B49" s="93" t="s">
        <v>49</v>
      </c>
      <c r="C49" s="93" t="str">
        <f>IFERROR(VLOOKUP(B49,Pobočky!$A$1:$C$45,2,FALSE)," ")</f>
        <v>Středozápad</v>
      </c>
      <c r="D49" s="116" t="s">
        <v>1243</v>
      </c>
      <c r="E49" t="s">
        <v>22</v>
      </c>
      <c r="F49" t="s">
        <v>143</v>
      </c>
      <c r="G49">
        <f>ROUND(Tabulka578910[[#This Row],[Kapacita - počet polic]]*Tabulka578910[[#This Row],[Kapacita - rozměr polic]]*IFERROR(VLOOKUP(Tabulka578910[[#This Row],[Označení]],OCHy[#All],2,FALSE),0.6),0)</f>
        <v>213</v>
      </c>
      <c r="H49">
        <v>10</v>
      </c>
      <c r="I49">
        <v>15</v>
      </c>
      <c r="J49">
        <v>56</v>
      </c>
      <c r="L49" s="112">
        <v>0.7</v>
      </c>
    </row>
    <row r="50" spans="1:12" x14ac:dyDescent="0.35">
      <c r="A50" s="93">
        <f>IFERROR(VLOOKUP(B50,Pobočky!$A$1:$C$45,3,FALSE)," ")</f>
        <v>8</v>
      </c>
      <c r="B50" s="93" t="s">
        <v>49</v>
      </c>
      <c r="C50" s="93" t="str">
        <f>IFERROR(VLOOKUP(B50,Pobočky!$A$1:$C$45,2,FALSE)," ")</f>
        <v>Středozápad</v>
      </c>
      <c r="D50" s="116" t="s">
        <v>1243</v>
      </c>
      <c r="E50" t="s">
        <v>22</v>
      </c>
      <c r="F50" t="s">
        <v>146</v>
      </c>
      <c r="G50">
        <f>ROUND(Tabulka578910[[#This Row],[Kapacita - počet polic]]*Tabulka578910[[#This Row],[Kapacita - rozměr polic]]*IFERROR(VLOOKUP(Tabulka578910[[#This Row],[Označení]],OCHy[#All],2,FALSE),0.6),0)</f>
        <v>568</v>
      </c>
      <c r="H50">
        <v>12</v>
      </c>
      <c r="I50">
        <v>12</v>
      </c>
      <c r="J50">
        <v>86</v>
      </c>
      <c r="L50" s="112">
        <v>0.7</v>
      </c>
    </row>
    <row r="51" spans="1:12" x14ac:dyDescent="0.35">
      <c r="A51" s="93">
        <f>IFERROR(VLOOKUP(B51,Pobočky!$A$1:$C$45,3,FALSE)," ")</f>
        <v>8</v>
      </c>
      <c r="B51" s="93" t="s">
        <v>49</v>
      </c>
      <c r="C51" s="93" t="str">
        <f>IFERROR(VLOOKUP(B51,Pobočky!$A$1:$C$45,2,FALSE)," ")</f>
        <v>Středozápad</v>
      </c>
      <c r="D51" s="116" t="s">
        <v>1243</v>
      </c>
      <c r="E51" t="s">
        <v>22</v>
      </c>
      <c r="F51" t="s">
        <v>146</v>
      </c>
      <c r="G51">
        <f>ROUND(Tabulka578910[[#This Row],[Kapacita - počet polic]]*Tabulka578910[[#This Row],[Kapacita - rozměr polic]]*IFERROR(VLOOKUP(Tabulka578910[[#This Row],[Označení]],OCHy[#All],2,FALSE),0.6),0)</f>
        <v>370</v>
      </c>
      <c r="H51">
        <v>12</v>
      </c>
      <c r="I51">
        <v>12</v>
      </c>
      <c r="J51">
        <v>56</v>
      </c>
      <c r="L51" s="112">
        <v>0.7</v>
      </c>
    </row>
    <row r="52" spans="1:12" x14ac:dyDescent="0.35">
      <c r="A52" s="93">
        <f>IFERROR(VLOOKUP(B52,Pobočky!$A$1:$C$45,3,FALSE)," ")</f>
        <v>8</v>
      </c>
      <c r="B52" s="93" t="s">
        <v>49</v>
      </c>
      <c r="C52" s="93" t="str">
        <f>IFERROR(VLOOKUP(B52,Pobočky!$A$1:$C$45,2,FALSE)," ")</f>
        <v>Středozápad</v>
      </c>
      <c r="D52" s="116" t="s">
        <v>1243</v>
      </c>
      <c r="E52" t="s">
        <v>22</v>
      </c>
      <c r="F52" t="s">
        <v>149</v>
      </c>
      <c r="G52">
        <f>ROUND(Tabulka578910[[#This Row],[Kapacita - počet polic]]*Tabulka578910[[#This Row],[Kapacita - rozměr polic]]*IFERROR(VLOOKUP(Tabulka578910[[#This Row],[Označení]],OCHy[#All],2,FALSE),0.6),0)</f>
        <v>118</v>
      </c>
      <c r="H52">
        <v>5</v>
      </c>
      <c r="I52">
        <v>5</v>
      </c>
      <c r="J52">
        <v>56</v>
      </c>
      <c r="L52" s="112">
        <v>0.7</v>
      </c>
    </row>
    <row r="53" spans="1:12" x14ac:dyDescent="0.35">
      <c r="A53" s="93">
        <f>IFERROR(VLOOKUP(B53,Pobočky!$A$1:$C$45,3,FALSE)," ")</f>
        <v>8</v>
      </c>
      <c r="B53" s="93" t="s">
        <v>49</v>
      </c>
      <c r="C53" s="93" t="str">
        <f>IFERROR(VLOOKUP(B53,Pobočky!$A$1:$C$45,2,FALSE)," ")</f>
        <v>Středozápad</v>
      </c>
      <c r="D53" s="116" t="s">
        <v>1243</v>
      </c>
      <c r="E53" t="s">
        <v>22</v>
      </c>
      <c r="F53" t="s">
        <v>149</v>
      </c>
      <c r="G53">
        <f>ROUND(Tabulka578910[[#This Row],[Kapacita - počet polic]]*Tabulka578910[[#This Row],[Kapacita - rozměr polic]]*IFERROR(VLOOKUP(Tabulka578910[[#This Row],[Označení]],OCHy[#All],2,FALSE),0.6),0)</f>
        <v>722</v>
      </c>
      <c r="H53">
        <v>20</v>
      </c>
      <c r="I53">
        <v>20</v>
      </c>
      <c r="J53">
        <v>86</v>
      </c>
      <c r="L53" s="112">
        <v>0.7</v>
      </c>
    </row>
    <row r="54" spans="1:12" x14ac:dyDescent="0.35">
      <c r="A54" s="93">
        <f>IFERROR(VLOOKUP(B54,Pobočky!$A$1:$C$45,3,FALSE)," ")</f>
        <v>8</v>
      </c>
      <c r="B54" s="93" t="s">
        <v>49</v>
      </c>
      <c r="C54" s="93" t="str">
        <f>IFERROR(VLOOKUP(B54,Pobočky!$A$1:$C$45,2,FALSE)," ")</f>
        <v>Středozápad</v>
      </c>
      <c r="D54" s="116" t="s">
        <v>1243</v>
      </c>
      <c r="E54" t="s">
        <v>22</v>
      </c>
      <c r="F54" t="s">
        <v>155</v>
      </c>
      <c r="G54">
        <f>ROUND(Tabulka578910[[#This Row],[Kapacita - počet polic]]*Tabulka578910[[#This Row],[Kapacita - rozměr polic]]*IFERROR(VLOOKUP(Tabulka578910[[#This Row],[Označení]],OCHy[#All],2,FALSE),0.6),0)</f>
        <v>239</v>
      </c>
      <c r="H54">
        <v>6</v>
      </c>
      <c r="I54">
        <v>6</v>
      </c>
      <c r="J54">
        <v>78</v>
      </c>
      <c r="L54" s="112">
        <v>0.7</v>
      </c>
    </row>
    <row r="55" spans="1:12" x14ac:dyDescent="0.35">
      <c r="A55" s="93">
        <f>IFERROR(VLOOKUP(B55,Pobočky!$A$1:$C$45,3,FALSE)," ")</f>
        <v>8</v>
      </c>
      <c r="B55" s="93" t="s">
        <v>49</v>
      </c>
      <c r="C55" s="93" t="str">
        <f>IFERROR(VLOOKUP(B55,Pobočky!$A$1:$C$45,2,FALSE)," ")</f>
        <v>Středozápad</v>
      </c>
      <c r="D55" s="116" t="s">
        <v>1243</v>
      </c>
      <c r="E55" t="s">
        <v>22</v>
      </c>
      <c r="F55" t="s">
        <v>155</v>
      </c>
      <c r="G55">
        <f>ROUND(Tabulka578910[[#This Row],[Kapacita - počet polic]]*Tabulka578910[[#This Row],[Kapacita - rozměr polic]]*IFERROR(VLOOKUP(Tabulka578910[[#This Row],[Označení]],OCHy[#All],2,FALSE),0.6),0)</f>
        <v>526</v>
      </c>
      <c r="H55">
        <v>12</v>
      </c>
      <c r="I55">
        <v>12</v>
      </c>
      <c r="J55">
        <v>86</v>
      </c>
      <c r="L55" s="112">
        <v>0.7</v>
      </c>
    </row>
    <row r="56" spans="1:12" x14ac:dyDescent="0.35">
      <c r="A56" s="93">
        <f>IFERROR(VLOOKUP(B56,Pobočky!$A$1:$C$45,3,FALSE)," ")</f>
        <v>8</v>
      </c>
      <c r="B56" s="93" t="s">
        <v>49</v>
      </c>
      <c r="C56" s="93" t="str">
        <f>IFERROR(VLOOKUP(B56,Pobočky!$A$1:$C$45,2,FALSE)," ")</f>
        <v>Středozápad</v>
      </c>
      <c r="D56" s="116" t="s">
        <v>1243</v>
      </c>
      <c r="E56" t="s">
        <v>22</v>
      </c>
      <c r="F56" t="s">
        <v>158</v>
      </c>
      <c r="G56">
        <f>ROUND(Tabulka578910[[#This Row],[Kapacita - počet polic]]*Tabulka578910[[#This Row],[Kapacita - rozměr polic]]*IFERROR(VLOOKUP(Tabulka578910[[#This Row],[Označení]],OCHy[#All],2,FALSE),0.6),0)</f>
        <v>808</v>
      </c>
      <c r="H56">
        <v>20</v>
      </c>
      <c r="I56">
        <v>20</v>
      </c>
      <c r="J56">
        <v>86</v>
      </c>
      <c r="L56" s="112">
        <v>0.7</v>
      </c>
    </row>
    <row r="57" spans="1:12" x14ac:dyDescent="0.35">
      <c r="A57" s="93">
        <f>IFERROR(VLOOKUP(B57,Pobočky!$A$1:$C$45,3,FALSE)," ")</f>
        <v>8</v>
      </c>
      <c r="B57" s="93" t="s">
        <v>49</v>
      </c>
      <c r="C57" s="93" t="str">
        <f>IFERROR(VLOOKUP(B57,Pobočky!$A$1:$C$45,2,FALSE)," ")</f>
        <v>Středozápad</v>
      </c>
      <c r="D57" s="116" t="s">
        <v>1243</v>
      </c>
      <c r="E57" t="s">
        <v>22</v>
      </c>
      <c r="F57" t="s">
        <v>158</v>
      </c>
      <c r="G57">
        <f>ROUND(Tabulka578910[[#This Row],[Kapacita - počet polic]]*Tabulka578910[[#This Row],[Kapacita - rozměr polic]]*IFERROR(VLOOKUP(Tabulka578910[[#This Row],[Označení]],OCHy[#All],2,FALSE),0.6),0)</f>
        <v>132</v>
      </c>
      <c r="H57">
        <v>5</v>
      </c>
      <c r="I57">
        <v>5</v>
      </c>
      <c r="J57">
        <v>56</v>
      </c>
      <c r="L57" s="112">
        <v>0.7</v>
      </c>
    </row>
    <row r="58" spans="1:12" x14ac:dyDescent="0.35">
      <c r="A58" s="93">
        <f>IFERROR(VLOOKUP(B58,Pobočky!$A$1:$C$45,3,FALSE)," ")</f>
        <v>8</v>
      </c>
      <c r="B58" s="93" t="s">
        <v>49</v>
      </c>
      <c r="C58" s="93" t="str">
        <f>IFERROR(VLOOKUP(B58,Pobočky!$A$1:$C$45,2,FALSE)," ")</f>
        <v>Středozápad</v>
      </c>
      <c r="D58" s="116" t="s">
        <v>1243</v>
      </c>
      <c r="E58" t="s">
        <v>22</v>
      </c>
      <c r="F58" t="s">
        <v>160</v>
      </c>
      <c r="G58">
        <f>ROUND(Tabulka578910[[#This Row],[Kapacita - počet polic]]*Tabulka578910[[#This Row],[Kapacita - rozměr polic]]*IFERROR(VLOOKUP(Tabulka578910[[#This Row],[Označení]],OCHy[#All],2,FALSE),0.6),0)</f>
        <v>304</v>
      </c>
      <c r="H58">
        <v>6</v>
      </c>
      <c r="I58">
        <v>6</v>
      </c>
      <c r="J58">
        <v>86</v>
      </c>
      <c r="L58" s="112">
        <v>0.7</v>
      </c>
    </row>
    <row r="59" spans="1:12" x14ac:dyDescent="0.35">
      <c r="A59" s="93">
        <f>IFERROR(VLOOKUP(B59,Pobočky!$A$1:$C$45,3,FALSE)," ")</f>
        <v>8</v>
      </c>
      <c r="B59" s="93" t="s">
        <v>49</v>
      </c>
      <c r="C59" s="93" t="str">
        <f>IFERROR(VLOOKUP(B59,Pobočky!$A$1:$C$45,2,FALSE)," ")</f>
        <v>Středozápad</v>
      </c>
      <c r="D59" s="116" t="s">
        <v>1243</v>
      </c>
      <c r="E59" t="s">
        <v>22</v>
      </c>
      <c r="F59" t="s">
        <v>163</v>
      </c>
      <c r="G59">
        <f>ROUND(Tabulka578910[[#This Row],[Kapacita - počet polic]]*Tabulka578910[[#This Row],[Kapacita - rozměr polic]]*IFERROR(VLOOKUP(Tabulka578910[[#This Row],[Označení]],OCHy[#All],2,FALSE),0.6),0)</f>
        <v>171</v>
      </c>
      <c r="H59">
        <v>7</v>
      </c>
      <c r="I59">
        <v>7</v>
      </c>
      <c r="J59">
        <v>46</v>
      </c>
      <c r="L59" s="112">
        <v>0.7</v>
      </c>
    </row>
    <row r="60" spans="1:12" x14ac:dyDescent="0.35">
      <c r="A60" s="93">
        <f>IFERROR(VLOOKUP(B60,Pobočky!$A$1:$C$45,3,FALSE)," ")</f>
        <v>8</v>
      </c>
      <c r="B60" s="93" t="s">
        <v>49</v>
      </c>
      <c r="C60" s="93" t="str">
        <f>IFERROR(VLOOKUP(B60,Pobočky!$A$1:$C$45,2,FALSE)," ")</f>
        <v>Středozápad</v>
      </c>
      <c r="D60" s="116" t="s">
        <v>1243</v>
      </c>
      <c r="E60" t="s">
        <v>22</v>
      </c>
      <c r="F60" t="s">
        <v>166</v>
      </c>
      <c r="G60">
        <f>ROUND(Tabulka578910[[#This Row],[Kapacita - počet polic]]*Tabulka578910[[#This Row],[Kapacita - rozměr polic]]*IFERROR(VLOOKUP(Tabulka578910[[#This Row],[Označení]],OCHy[#All],2,FALSE),0.6),0)</f>
        <v>473</v>
      </c>
      <c r="H60">
        <v>10</v>
      </c>
      <c r="I60">
        <v>10</v>
      </c>
      <c r="J60">
        <v>86</v>
      </c>
      <c r="L60" s="112">
        <v>0.7</v>
      </c>
    </row>
    <row r="61" spans="1:12" x14ac:dyDescent="0.35">
      <c r="A61" s="93">
        <f>IFERROR(VLOOKUP(B61,Pobočky!$A$1:$C$45,3,FALSE)," ")</f>
        <v>8</v>
      </c>
      <c r="B61" s="93" t="s">
        <v>49</v>
      </c>
      <c r="C61" s="93" t="str">
        <f>IFERROR(VLOOKUP(B61,Pobočky!$A$1:$C$45,2,FALSE)," ")</f>
        <v>Středozápad</v>
      </c>
      <c r="D61" s="116" t="s">
        <v>1243</v>
      </c>
      <c r="E61" t="s">
        <v>22</v>
      </c>
      <c r="F61" t="s">
        <v>167</v>
      </c>
      <c r="G61">
        <f>ROUND(Tabulka578910[[#This Row],[Kapacita - počet polic]]*Tabulka578910[[#This Row],[Kapacita - rozměr polic]]*IFERROR(VLOOKUP(Tabulka578910[[#This Row],[Označení]],OCHy[#All],2,FALSE),0.6),0)</f>
        <v>215</v>
      </c>
      <c r="H61">
        <v>5</v>
      </c>
      <c r="I61">
        <v>5</v>
      </c>
      <c r="J61">
        <v>86</v>
      </c>
      <c r="L61" s="112">
        <v>0.7</v>
      </c>
    </row>
    <row r="62" spans="1:12" x14ac:dyDescent="0.35">
      <c r="A62" s="93">
        <f>IFERROR(VLOOKUP(B62,Pobočky!$A$1:$C$45,3,FALSE)," ")</f>
        <v>8</v>
      </c>
      <c r="B62" s="93" t="s">
        <v>49</v>
      </c>
      <c r="C62" s="93" t="str">
        <f>IFERROR(VLOOKUP(B62,Pobočky!$A$1:$C$45,2,FALSE)," ")</f>
        <v>Středozápad</v>
      </c>
      <c r="D62" s="116" t="s">
        <v>1243</v>
      </c>
      <c r="E62" t="s">
        <v>22</v>
      </c>
      <c r="F62" t="s">
        <v>167</v>
      </c>
      <c r="G62">
        <f>ROUND(Tabulka578910[[#This Row],[Kapacita - počet polic]]*Tabulka578910[[#This Row],[Kapacita - rozměr polic]]*IFERROR(VLOOKUP(Tabulka578910[[#This Row],[Označení]],OCHy[#All],2,FALSE),0.6),0)</f>
        <v>140</v>
      </c>
      <c r="H62">
        <v>5</v>
      </c>
      <c r="I62">
        <v>5</v>
      </c>
      <c r="J62">
        <v>56</v>
      </c>
      <c r="L62" s="112">
        <v>0.7</v>
      </c>
    </row>
    <row r="63" spans="1:12" x14ac:dyDescent="0.35">
      <c r="A63" s="93">
        <f>IFERROR(VLOOKUP(B63,Pobočky!$A$1:$C$45,3,FALSE)," ")</f>
        <v>8</v>
      </c>
      <c r="B63" s="93" t="s">
        <v>49</v>
      </c>
      <c r="C63" s="93" t="str">
        <f>IFERROR(VLOOKUP(B63,Pobočky!$A$1:$C$45,2,FALSE)," ")</f>
        <v>Středozápad</v>
      </c>
      <c r="D63" s="116" t="s">
        <v>1243</v>
      </c>
      <c r="E63" t="s">
        <v>22</v>
      </c>
      <c r="F63" t="s">
        <v>169</v>
      </c>
      <c r="G63">
        <f>ROUND(Tabulka578910[[#This Row],[Kapacita - počet polic]]*Tabulka578910[[#This Row],[Kapacita - rozměr polic]]*IFERROR(VLOOKUP(Tabulka578910[[#This Row],[Označení]],OCHy[#All],2,FALSE),0.6),0)</f>
        <v>129</v>
      </c>
      <c r="H63">
        <v>5</v>
      </c>
      <c r="I63">
        <v>15</v>
      </c>
      <c r="J63">
        <v>56</v>
      </c>
      <c r="L63" s="112">
        <v>0.7</v>
      </c>
    </row>
    <row r="64" spans="1:12" x14ac:dyDescent="0.35">
      <c r="A64" s="93">
        <f>IFERROR(VLOOKUP(B64,Pobočky!$A$1:$C$45,3,FALSE)," ")</f>
        <v>8</v>
      </c>
      <c r="B64" s="93" t="s">
        <v>49</v>
      </c>
      <c r="C64" s="93" t="str">
        <f>IFERROR(VLOOKUP(B64,Pobočky!$A$1:$C$45,2,FALSE)," ")</f>
        <v>Středozápad</v>
      </c>
      <c r="D64" s="116" t="s">
        <v>1243</v>
      </c>
      <c r="E64" t="s">
        <v>22</v>
      </c>
      <c r="F64" t="s">
        <v>169</v>
      </c>
      <c r="G64">
        <f>ROUND(Tabulka578910[[#This Row],[Kapacita - počet polic]]*Tabulka578910[[#This Row],[Kapacita - rozměr polic]]*IFERROR(VLOOKUP(Tabulka578910[[#This Row],[Označení]],OCHy[#All],2,FALSE),0.6),0)</f>
        <v>396</v>
      </c>
      <c r="H64">
        <v>10</v>
      </c>
      <c r="I64">
        <v>10</v>
      </c>
      <c r="J64">
        <v>86</v>
      </c>
      <c r="L64" s="112">
        <v>0.7</v>
      </c>
    </row>
    <row r="65" spans="1:12" x14ac:dyDescent="0.35">
      <c r="A65" s="93">
        <f>IFERROR(VLOOKUP(B65,Pobočky!$A$1:$C$45,3,FALSE)," ")</f>
        <v>8</v>
      </c>
      <c r="B65" s="93" t="s">
        <v>49</v>
      </c>
      <c r="C65" s="93" t="str">
        <f>IFERROR(VLOOKUP(B65,Pobočky!$A$1:$C$45,2,FALSE)," ")</f>
        <v>Středozápad</v>
      </c>
      <c r="D65" s="116" t="s">
        <v>1243</v>
      </c>
      <c r="E65" t="s">
        <v>22</v>
      </c>
      <c r="F65" t="s">
        <v>170</v>
      </c>
      <c r="G65">
        <f>ROUND(Tabulka578910[[#This Row],[Kapacita - počet polic]]*Tabulka578910[[#This Row],[Kapacita - rozměr polic]]*IFERROR(VLOOKUP(Tabulka578910[[#This Row],[Označení]],OCHy[#All],2,FALSE),0.6),0)</f>
        <v>304</v>
      </c>
      <c r="H65">
        <v>6</v>
      </c>
      <c r="I65">
        <v>6</v>
      </c>
      <c r="J65">
        <v>86</v>
      </c>
      <c r="L65" s="112">
        <v>0.7</v>
      </c>
    </row>
    <row r="66" spans="1:12" x14ac:dyDescent="0.35">
      <c r="A66" s="93">
        <f>IFERROR(VLOOKUP(B66,Pobočky!$A$1:$C$45,3,FALSE)," ")</f>
        <v>8</v>
      </c>
      <c r="B66" s="93" t="s">
        <v>49</v>
      </c>
      <c r="C66" s="93" t="str">
        <f>IFERROR(VLOOKUP(B66,Pobočky!$A$1:$C$45,2,FALSE)," ")</f>
        <v>Středozápad</v>
      </c>
      <c r="D66" s="116" t="s">
        <v>1243</v>
      </c>
      <c r="E66" t="s">
        <v>22</v>
      </c>
      <c r="F66" t="s">
        <v>172</v>
      </c>
      <c r="G66">
        <f>ROUND(Tabulka578910[[#This Row],[Kapacita - počet polic]]*Tabulka578910[[#This Row],[Kapacita - rozměr polic]]*IFERROR(VLOOKUP(Tabulka578910[[#This Row],[Označení]],OCHy[#All],2,FALSE),0.6),0)</f>
        <v>237</v>
      </c>
      <c r="H66">
        <v>6</v>
      </c>
      <c r="I66">
        <v>6</v>
      </c>
      <c r="J66">
        <v>86</v>
      </c>
      <c r="L66" s="112">
        <v>0.7</v>
      </c>
    </row>
    <row r="67" spans="1:12" x14ac:dyDescent="0.35">
      <c r="A67" s="93">
        <f>IFERROR(VLOOKUP(B67,Pobočky!$A$1:$C$45,3,FALSE)," ")</f>
        <v>8</v>
      </c>
      <c r="B67" s="93" t="s">
        <v>49</v>
      </c>
      <c r="C67" s="93" t="str">
        <f>IFERROR(VLOOKUP(B67,Pobočky!$A$1:$C$45,2,FALSE)," ")</f>
        <v>Středozápad</v>
      </c>
      <c r="D67" s="116" t="s">
        <v>1243</v>
      </c>
      <c r="E67" t="s">
        <v>22</v>
      </c>
      <c r="F67" t="s">
        <v>173</v>
      </c>
      <c r="G67">
        <f>ROUND(Tabulka578910[[#This Row],[Kapacita - počet polic]]*Tabulka578910[[#This Row],[Kapacita - rozměr polic]]*IFERROR(VLOOKUP(Tabulka578910[[#This Row],[Označení]],OCHy[#All],2,FALSE),0.6),0)</f>
        <v>217</v>
      </c>
      <c r="H67">
        <v>6</v>
      </c>
      <c r="I67">
        <v>6</v>
      </c>
      <c r="J67">
        <v>86</v>
      </c>
      <c r="L67" s="112">
        <v>0.7</v>
      </c>
    </row>
    <row r="68" spans="1:12" x14ac:dyDescent="0.35">
      <c r="A68" s="93">
        <f>IFERROR(VLOOKUP(B68,Pobočky!$A$1:$C$45,3,FALSE)," ")</f>
        <v>8</v>
      </c>
      <c r="B68" s="93" t="s">
        <v>49</v>
      </c>
      <c r="C68" s="93" t="str">
        <f>IFERROR(VLOOKUP(B68,Pobočky!$A$1:$C$45,2,FALSE)," ")</f>
        <v>Středozápad</v>
      </c>
      <c r="D68" s="116" t="s">
        <v>1243</v>
      </c>
      <c r="E68" t="s">
        <v>22</v>
      </c>
      <c r="F68" t="s">
        <v>173</v>
      </c>
      <c r="G68">
        <f>ROUND(Tabulka578910[[#This Row],[Kapacita - počet polic]]*Tabulka578910[[#This Row],[Kapacita - rozměr polic]]*IFERROR(VLOOKUP(Tabulka578910[[#This Row],[Označení]],OCHy[#All],2,FALSE),0.6),0)</f>
        <v>141</v>
      </c>
      <c r="H68">
        <v>6</v>
      </c>
      <c r="I68">
        <v>6</v>
      </c>
      <c r="J68">
        <v>56</v>
      </c>
      <c r="L68" s="112">
        <v>0.7</v>
      </c>
    </row>
    <row r="69" spans="1:12" x14ac:dyDescent="0.35">
      <c r="A69" s="93">
        <f>IFERROR(VLOOKUP(B69,Pobočky!$A$1:$C$45,3,FALSE)," ")</f>
        <v>8</v>
      </c>
      <c r="B69" s="93" t="s">
        <v>49</v>
      </c>
      <c r="C69" s="93" t="str">
        <f>IFERROR(VLOOKUP(B69,Pobočky!$A$1:$C$45,2,FALSE)," ")</f>
        <v>Středozápad</v>
      </c>
      <c r="D69" s="116" t="s">
        <v>1243</v>
      </c>
      <c r="E69" t="s">
        <v>22</v>
      </c>
      <c r="F69" t="s">
        <v>174</v>
      </c>
      <c r="G69">
        <f>ROUND(Tabulka578910[[#This Row],[Kapacita - počet polic]]*Tabulka578910[[#This Row],[Kapacita - rozměr polic]]*IFERROR(VLOOKUP(Tabulka578910[[#This Row],[Označení]],OCHy[#All],2,FALSE),0.6),0)</f>
        <v>262</v>
      </c>
      <c r="H69">
        <v>12</v>
      </c>
      <c r="I69">
        <v>12</v>
      </c>
      <c r="J69">
        <v>56</v>
      </c>
      <c r="L69" s="112">
        <v>0.7</v>
      </c>
    </row>
    <row r="70" spans="1:12" x14ac:dyDescent="0.35">
      <c r="A70" s="93">
        <f>IFERROR(VLOOKUP(B70,Pobočky!$A$1:$C$45,3,FALSE)," ")</f>
        <v>8</v>
      </c>
      <c r="B70" s="93" t="s">
        <v>49</v>
      </c>
      <c r="C70" s="93" t="str">
        <f>IFERROR(VLOOKUP(B70,Pobočky!$A$1:$C$45,2,FALSE)," ")</f>
        <v>Středozápad</v>
      </c>
      <c r="D70" s="116" t="s">
        <v>1243</v>
      </c>
      <c r="E70" t="s">
        <v>22</v>
      </c>
      <c r="F70" t="s">
        <v>174</v>
      </c>
      <c r="G70">
        <f>ROUND(Tabulka578910[[#This Row],[Kapacita - počet polic]]*Tabulka578910[[#This Row],[Kapacita - rozměr polic]]*IFERROR(VLOOKUP(Tabulka578910[[#This Row],[Označení]],OCHy[#All],2,FALSE),0.6),0)</f>
        <v>201</v>
      </c>
      <c r="H70">
        <v>6</v>
      </c>
      <c r="I70">
        <v>6</v>
      </c>
      <c r="J70">
        <v>86</v>
      </c>
      <c r="L70" s="112">
        <v>0.7</v>
      </c>
    </row>
    <row r="71" spans="1:12" x14ac:dyDescent="0.35">
      <c r="A71" s="93">
        <f>IFERROR(VLOOKUP(B71,Pobočky!$A$1:$C$45,3,FALSE)," ")</f>
        <v>8</v>
      </c>
      <c r="B71" s="93" t="s">
        <v>49</v>
      </c>
      <c r="C71" s="93" t="str">
        <f>IFERROR(VLOOKUP(B71,Pobočky!$A$1:$C$45,2,FALSE)," ")</f>
        <v>Středozápad</v>
      </c>
      <c r="D71" s="116" t="s">
        <v>1243</v>
      </c>
      <c r="E71" t="s">
        <v>22</v>
      </c>
      <c r="F71" t="s">
        <v>175</v>
      </c>
      <c r="G71">
        <f>ROUND(Tabulka578910[[#This Row],[Kapacita - počet polic]]*Tabulka578910[[#This Row],[Kapacita - rozměr polic]]*IFERROR(VLOOKUP(Tabulka578910[[#This Row],[Označení]],OCHy[#All],2,FALSE),0.6),0)</f>
        <v>289</v>
      </c>
      <c r="H71">
        <v>6</v>
      </c>
      <c r="I71">
        <v>6</v>
      </c>
      <c r="J71">
        <v>86</v>
      </c>
      <c r="L71" s="112">
        <v>0.7</v>
      </c>
    </row>
    <row r="72" spans="1:12" x14ac:dyDescent="0.35">
      <c r="A72" s="93">
        <f>IFERROR(VLOOKUP(B72,Pobočky!$A$1:$C$45,3,FALSE)," ")</f>
        <v>8</v>
      </c>
      <c r="B72" s="93" t="s">
        <v>49</v>
      </c>
      <c r="C72" s="93" t="str">
        <f>IFERROR(VLOOKUP(B72,Pobočky!$A$1:$C$45,2,FALSE)," ")</f>
        <v>Středozápad</v>
      </c>
      <c r="D72" s="116" t="s">
        <v>1243</v>
      </c>
      <c r="E72" t="s">
        <v>22</v>
      </c>
      <c r="F72" t="s">
        <v>176</v>
      </c>
      <c r="G72">
        <f>ROUND(Tabulka578910[[#This Row],[Kapacita - počet polic]]*Tabulka578910[[#This Row],[Kapacita - rozměr polic]]*IFERROR(VLOOKUP(Tabulka578910[[#This Row],[Označení]],OCHy[#All],2,FALSE),0.6),0)</f>
        <v>346</v>
      </c>
      <c r="H72">
        <v>6</v>
      </c>
      <c r="I72">
        <v>6</v>
      </c>
      <c r="J72">
        <v>86</v>
      </c>
      <c r="L72" s="112">
        <v>0.7</v>
      </c>
    </row>
    <row r="73" spans="1:12" x14ac:dyDescent="0.35">
      <c r="A73" s="93">
        <v>8</v>
      </c>
      <c r="B73" s="93" t="s">
        <v>49</v>
      </c>
      <c r="C73" s="93" t="str">
        <f>IFERROR(VLOOKUP(B73,Pobočky!$A$1:$C$45,2,FALSE)," ")</f>
        <v>Středozápad</v>
      </c>
      <c r="D73" t="s">
        <v>1244</v>
      </c>
      <c r="G73">
        <f>ROUND(Tabulka578910[[#This Row],[Kapacita - počet polic]]*Tabulka578910[[#This Row],[Kapacita - rozměr polic]]*IFERROR(VLOOKUP(Tabulka578910[[#This Row],[Označení]],OCHy[#All],2,FALSE),0.6),0)</f>
        <v>0</v>
      </c>
      <c r="I73">
        <v>1</v>
      </c>
      <c r="J73">
        <v>86</v>
      </c>
      <c r="K73" t="s">
        <v>1245</v>
      </c>
      <c r="L73" s="112">
        <v>0.3</v>
      </c>
    </row>
    <row r="74" spans="1:12" x14ac:dyDescent="0.35">
      <c r="A74" s="93">
        <v>8</v>
      </c>
      <c r="B74" s="93" t="s">
        <v>49</v>
      </c>
      <c r="C74" s="93" t="str">
        <f>IFERROR(VLOOKUP(B74,Pobočky!$A$1:$C$45,2,FALSE)," ")</f>
        <v>Středozápad</v>
      </c>
      <c r="D74" t="s">
        <v>1244</v>
      </c>
      <c r="G74">
        <f>ROUND(Tabulka578910[[#This Row],[Kapacita - počet polic]]*Tabulka578910[[#This Row],[Kapacita - rozměr polic]]*IFERROR(VLOOKUP(Tabulka578910[[#This Row],[Označení]],OCHy[#All],2,FALSE),0.6),0)</f>
        <v>0</v>
      </c>
      <c r="I74">
        <v>6</v>
      </c>
      <c r="J74">
        <v>56</v>
      </c>
      <c r="K74" t="s">
        <v>1246</v>
      </c>
      <c r="L74" s="112">
        <v>0.7</v>
      </c>
    </row>
    <row r="75" spans="1:12" x14ac:dyDescent="0.35">
      <c r="A75" s="93">
        <v>8</v>
      </c>
      <c r="B75" s="93" t="s">
        <v>49</v>
      </c>
      <c r="C75" s="93" t="str">
        <f>IFERROR(VLOOKUP(B75,Pobočky!$A$1:$C$45,2,FALSE)," ")</f>
        <v>Středozápad</v>
      </c>
      <c r="G75">
        <f>ROUND(Tabulka578910[[#This Row],[Kapacita - počet polic]]*Tabulka578910[[#This Row],[Kapacita - rozměr polic]]*IFERROR(VLOOKUP(Tabulka578910[[#This Row],[Označení]],OCHy[#All],2,FALSE),0.6),0)</f>
        <v>0</v>
      </c>
      <c r="I75">
        <v>12</v>
      </c>
      <c r="J75">
        <v>86</v>
      </c>
      <c r="K75" t="s">
        <v>280</v>
      </c>
    </row>
    <row r="76" spans="1:12" x14ac:dyDescent="0.35">
      <c r="A76" s="93">
        <v>8</v>
      </c>
      <c r="B76" s="93" t="s">
        <v>49</v>
      </c>
      <c r="C76" s="93" t="str">
        <f>IFERROR(VLOOKUP(B76,Pobočky!$A$1:$C$45,2,FALSE)," ")</f>
        <v>Středozápad</v>
      </c>
      <c r="G76">
        <f>ROUND(Tabulka578910[[#This Row],[Kapacita - počet polic]]*Tabulka578910[[#This Row],[Kapacita - rozměr polic]]*IFERROR(VLOOKUP(Tabulka578910[[#This Row],[Označení]],OCHy[#All],2,FALSE),0.6),0)</f>
        <v>0</v>
      </c>
      <c r="I76">
        <v>24</v>
      </c>
      <c r="J76">
        <v>86</v>
      </c>
      <c r="K76" t="s">
        <v>569</v>
      </c>
    </row>
    <row r="77" spans="1:12" x14ac:dyDescent="0.35">
      <c r="A77" s="93">
        <f>IFERROR(VLOOKUP(B77,Pobočky!$A$1:$C$45,3,FALSE)," ")</f>
        <v>8</v>
      </c>
      <c r="B77" s="93" t="s">
        <v>49</v>
      </c>
      <c r="C77" s="93" t="str">
        <f>IFERROR(VLOOKUP(B77,Pobočky!$A$1:$C$45,2,FALSE)," ")</f>
        <v>Středozápad</v>
      </c>
      <c r="D77" t="s">
        <v>1244</v>
      </c>
      <c r="G77">
        <f>ROUND(Tabulka578910[[#This Row],[Kapacita - počet polic]]*Tabulka578910[[#This Row],[Kapacita - rozměr polic]]*IFERROR(VLOOKUP(Tabulka578910[[#This Row],[Označení]],OCHy[#All],2,FALSE),0.6),0)</f>
        <v>0</v>
      </c>
      <c r="I77">
        <v>7</v>
      </c>
      <c r="J77">
        <v>86</v>
      </c>
      <c r="K77" t="s">
        <v>1247</v>
      </c>
      <c r="L77" s="112">
        <v>0.5</v>
      </c>
    </row>
    <row r="78" spans="1:12" x14ac:dyDescent="0.35">
      <c r="A78" s="93">
        <f>IFERROR(VLOOKUP(B78,Pobočky!$A$1:$C$45,3,FALSE)," ")</f>
        <v>8</v>
      </c>
      <c r="B78" s="93" t="s">
        <v>49</v>
      </c>
      <c r="C78" s="93" t="str">
        <f>IFERROR(VLOOKUP(B78,Pobočky!$A$1:$C$45,2,FALSE)," ")</f>
        <v>Středozápad</v>
      </c>
      <c r="D78" t="s">
        <v>1244</v>
      </c>
      <c r="G78">
        <f>ROUND(Tabulka578910[[#This Row],[Kapacita - počet polic]]*Tabulka578910[[#This Row],[Kapacita - rozměr polic]]*IFERROR(VLOOKUP(Tabulka578910[[#This Row],[Označení]],OCHy[#All],2,FALSE),0.6),0)</f>
        <v>0</v>
      </c>
      <c r="I78">
        <v>3</v>
      </c>
      <c r="J78">
        <v>84</v>
      </c>
      <c r="K78" t="s">
        <v>1248</v>
      </c>
      <c r="L78" s="112">
        <v>0.7</v>
      </c>
    </row>
    <row r="79" spans="1:12" x14ac:dyDescent="0.35">
      <c r="A79" s="93">
        <v>8</v>
      </c>
      <c r="B79" s="93" t="s">
        <v>49</v>
      </c>
      <c r="C79" s="93" t="str">
        <f>IFERROR(VLOOKUP(B79,Pobočky!$A$1:$C$45,2,FALSE)," ")</f>
        <v>Středozápad</v>
      </c>
      <c r="D79" t="s">
        <v>1244</v>
      </c>
      <c r="G79">
        <f>ROUND(Tabulka578910[[#This Row],[Kapacita - počet polic]]*Tabulka578910[[#This Row],[Kapacita - rozměr polic]]*IFERROR(VLOOKUP(Tabulka578910[[#This Row],[Označení]],OCHy[#All],2,FALSE),0.6),0)</f>
        <v>0</v>
      </c>
      <c r="I79">
        <v>3</v>
      </c>
      <c r="J79">
        <v>69</v>
      </c>
      <c r="K79" t="s">
        <v>1249</v>
      </c>
      <c r="L79" s="112">
        <v>0.7</v>
      </c>
    </row>
    <row r="80" spans="1:12" x14ac:dyDescent="0.35">
      <c r="A80" s="93">
        <f>IFERROR(VLOOKUP(B80,Pobočky!$A$1:$C$45,3,FALSE)," ")</f>
        <v>8</v>
      </c>
      <c r="B80" s="93" t="s">
        <v>49</v>
      </c>
      <c r="C80" s="93" t="str">
        <f>IFERROR(VLOOKUP(B80,Pobočky!$A$1:$C$45,2,FALSE)," ")</f>
        <v>Středozápad</v>
      </c>
      <c r="D80" t="s">
        <v>1250</v>
      </c>
      <c r="G80">
        <f>ROUND(Tabulka578910[[#This Row],[Kapacita - počet polic]]*Tabulka578910[[#This Row],[Kapacita - rozměr polic]]*IFERROR(VLOOKUP(Tabulka578910[[#This Row],[Označení]],OCHy[#All],2,FALSE),0.6),0)</f>
        <v>0</v>
      </c>
      <c r="K80" t="s">
        <v>1251</v>
      </c>
      <c r="L80" s="112">
        <v>0.5</v>
      </c>
    </row>
    <row r="81" spans="1:12" x14ac:dyDescent="0.35">
      <c r="A81" s="93">
        <f>IFERROR(VLOOKUP(B81,Pobočky!$A$1:$C$45,3,FALSE)," ")</f>
        <v>8</v>
      </c>
      <c r="B81" s="93" t="s">
        <v>49</v>
      </c>
      <c r="C81" s="93" t="str">
        <f>IFERROR(VLOOKUP(B81,Pobočky!$A$1:$C$45,2,FALSE)," ")</f>
        <v>Středozápad</v>
      </c>
      <c r="D81" t="s">
        <v>1250</v>
      </c>
      <c r="G81">
        <f>ROUND(Tabulka578910[[#This Row],[Kapacita - počet polic]]*Tabulka578910[[#This Row],[Kapacita - rozměr polic]]*IFERROR(VLOOKUP(Tabulka578910[[#This Row],[Označení]],OCHy[#All],2,FALSE),0.6),0)</f>
        <v>0</v>
      </c>
      <c r="I81">
        <v>6</v>
      </c>
      <c r="J81">
        <v>67</v>
      </c>
      <c r="K81" t="s">
        <v>1252</v>
      </c>
      <c r="L81" s="112">
        <v>0.5</v>
      </c>
    </row>
    <row r="82" spans="1:12" x14ac:dyDescent="0.35">
      <c r="A82" s="93">
        <v>8</v>
      </c>
      <c r="B82" s="93" t="s">
        <v>49</v>
      </c>
      <c r="C82" s="93" t="str">
        <f>IFERROR(VLOOKUP(B82,Pobočky!$A$1:$C$45,2,FALSE)," ")</f>
        <v>Středozápad</v>
      </c>
      <c r="D82" t="s">
        <v>1244</v>
      </c>
      <c r="G82">
        <f>ROUND(Tabulka578910[[#This Row],[Kapacita - počet polic]]*Tabulka578910[[#This Row],[Kapacita - rozměr polic]]*IFERROR(VLOOKUP(Tabulka578910[[#This Row],[Označení]],OCHy[#All],2,FALSE),0.6),0)</f>
        <v>0</v>
      </c>
      <c r="I82">
        <v>1</v>
      </c>
      <c r="J82">
        <v>205</v>
      </c>
      <c r="K82" t="s">
        <v>1253</v>
      </c>
      <c r="L82" s="112">
        <v>0.7</v>
      </c>
    </row>
    <row r="83" spans="1:12" x14ac:dyDescent="0.35">
      <c r="A83" s="93">
        <f>IFERROR(VLOOKUP(B83,Pobočky!$A$1:$C$45,3,FALSE)," ")</f>
        <v>8</v>
      </c>
      <c r="B83" s="93" t="s">
        <v>49</v>
      </c>
      <c r="C83" s="93" t="str">
        <f>IFERROR(VLOOKUP(B83,Pobočky!$A$1:$C$45,2,FALSE)," ")</f>
        <v>Středozápad</v>
      </c>
      <c r="D83" t="s">
        <v>1250</v>
      </c>
      <c r="G83">
        <f>ROUND(Tabulka578910[[#This Row],[Kapacita - počet polic]]*Tabulka578910[[#This Row],[Kapacita - rozměr polic]]*IFERROR(VLOOKUP(Tabulka578910[[#This Row],[Označení]],OCHy[#All],2,FALSE),0.6),0)</f>
        <v>0</v>
      </c>
      <c r="I83">
        <v>8</v>
      </c>
      <c r="J83">
        <v>64</v>
      </c>
      <c r="L83" s="112">
        <v>0.8</v>
      </c>
    </row>
    <row r="84" spans="1:12" x14ac:dyDescent="0.35">
      <c r="A84" s="93">
        <f>IFERROR(VLOOKUP(B84,Pobočky!$A$1:$C$45,3,FALSE)," ")</f>
        <v>8</v>
      </c>
      <c r="B84" s="93" t="s">
        <v>49</v>
      </c>
      <c r="C84" s="93" t="str">
        <f>IFERROR(VLOOKUP(B84,Pobočky!$A$1:$C$45,2,FALSE)," ")</f>
        <v>Středozápad</v>
      </c>
      <c r="D84" t="s">
        <v>1244</v>
      </c>
      <c r="G84">
        <f>ROUND(Tabulka578910[[#This Row],[Kapacita - počet polic]]*Tabulka578910[[#This Row],[Kapacita - rozměr polic]]*IFERROR(VLOOKUP(Tabulka578910[[#This Row],[Označení]],OCHy[#All],2,FALSE),0.6),0)</f>
        <v>0</v>
      </c>
      <c r="K84" t="s">
        <v>1254</v>
      </c>
      <c r="L84" s="112">
        <v>0.9</v>
      </c>
    </row>
    <row r="85" spans="1:12" x14ac:dyDescent="0.35">
      <c r="A85" s="93">
        <v>8</v>
      </c>
      <c r="B85" s="93" t="s">
        <v>49</v>
      </c>
      <c r="C85" s="93" t="str">
        <f>IFERROR(VLOOKUP(B85,Pobočky!$A$1:$C$45,2,FALSE)," ")</f>
        <v>Středozápad</v>
      </c>
      <c r="D85" t="s">
        <v>1244</v>
      </c>
      <c r="G85">
        <f>ROUND(Tabulka578910[[#This Row],[Kapacita - počet polic]]*Tabulka578910[[#This Row],[Kapacita - rozměr polic]]*IFERROR(VLOOKUP(Tabulka578910[[#This Row],[Označení]],OCHy[#All],2,FALSE),0.6),0)</f>
        <v>0</v>
      </c>
      <c r="I85">
        <v>6</v>
      </c>
      <c r="J85">
        <v>78</v>
      </c>
      <c r="K85" t="s">
        <v>1179</v>
      </c>
      <c r="L85" s="112">
        <v>0.7</v>
      </c>
    </row>
    <row r="86" spans="1:12" x14ac:dyDescent="0.35">
      <c r="A86" s="93">
        <f>IFERROR(VLOOKUP(B86,Pobočky!$A$1:$C$45,3,FALSE)," ")</f>
        <v>8</v>
      </c>
      <c r="B86" s="93" t="s">
        <v>49</v>
      </c>
      <c r="C86" s="93" t="str">
        <f>IFERROR(VLOOKUP(B86,Pobočky!$A$1:$C$45,2,FALSE)," ")</f>
        <v>Středozápad</v>
      </c>
      <c r="D86" t="s">
        <v>1244</v>
      </c>
      <c r="G86">
        <f>ROUND(Tabulka578910[[#This Row],[Kapacita - počet polic]]*Tabulka578910[[#This Row],[Kapacita - rozměr polic]]*IFERROR(VLOOKUP(Tabulka578910[[#This Row],[Označení]],OCHy[#All],2,FALSE),0.6),0)</f>
        <v>0</v>
      </c>
      <c r="I86">
        <v>6</v>
      </c>
      <c r="J86">
        <v>78</v>
      </c>
      <c r="K86" t="s">
        <v>1255</v>
      </c>
      <c r="L86" s="112">
        <v>0.7</v>
      </c>
    </row>
    <row r="87" spans="1:12" x14ac:dyDescent="0.35">
      <c r="A87" s="93">
        <f>IFERROR(VLOOKUP(B87,Pobočky!$A$1:$C$45,3,FALSE)," ")</f>
        <v>8</v>
      </c>
      <c r="B87" s="93" t="s">
        <v>49</v>
      </c>
      <c r="C87" s="93" t="str">
        <f>IFERROR(VLOOKUP(B87,Pobočky!$A$1:$C$45,2,FALSE)," ")</f>
        <v>Středozápad</v>
      </c>
      <c r="D87" t="s">
        <v>1244</v>
      </c>
      <c r="G87">
        <f>ROUND(Tabulka578910[[#This Row],[Kapacita - počet polic]]*Tabulka578910[[#This Row],[Kapacita - rozměr polic]]*IFERROR(VLOOKUP(Tabulka578910[[#This Row],[Označení]],OCHy[#All],2,FALSE),0.6),0)</f>
        <v>0</v>
      </c>
      <c r="I87">
        <v>4</v>
      </c>
      <c r="J87">
        <v>61</v>
      </c>
      <c r="K87" t="s">
        <v>1256</v>
      </c>
      <c r="L87" s="112">
        <v>0.4</v>
      </c>
    </row>
    <row r="88" spans="1:12" x14ac:dyDescent="0.35">
      <c r="A88" s="93">
        <f>IFERROR(VLOOKUP(B88,Pobočky!$A$1:$C$45,3,FALSE)," ")</f>
        <v>8</v>
      </c>
      <c r="B88" s="93" t="s">
        <v>49</v>
      </c>
      <c r="C88" s="93" t="str">
        <f>IFERROR(VLOOKUP(B88,Pobočky!$A$1:$C$45,2,FALSE)," ")</f>
        <v>Středozápad</v>
      </c>
      <c r="D88" t="s">
        <v>1244</v>
      </c>
      <c r="G88">
        <f>ROUND(Tabulka578910[[#This Row],[Kapacita - počet polic]]*Tabulka578910[[#This Row],[Kapacita - rozměr polic]]*IFERROR(VLOOKUP(Tabulka578910[[#This Row],[Označení]],OCHy[#All],2,FALSE),0.6),0)</f>
        <v>0</v>
      </c>
      <c r="I88">
        <v>5</v>
      </c>
      <c r="J88">
        <v>56</v>
      </c>
      <c r="K88" t="s">
        <v>1257</v>
      </c>
      <c r="L88" s="112">
        <v>0.4</v>
      </c>
    </row>
    <row r="89" spans="1:12" x14ac:dyDescent="0.35">
      <c r="A89" s="93">
        <f>IFERROR(VLOOKUP(B89,Pobočky!$A$1:$C$45,3,FALSE)," ")</f>
        <v>8</v>
      </c>
      <c r="B89" s="93" t="s">
        <v>49</v>
      </c>
      <c r="C89" s="93" t="str">
        <f>IFERROR(VLOOKUP(B89,Pobočky!$A$1:$C$45,2,FALSE)," ")</f>
        <v>Středozápad</v>
      </c>
      <c r="D89" t="s">
        <v>1244</v>
      </c>
      <c r="G89">
        <f>ROUND(Tabulka578910[[#This Row],[Kapacita - počet polic]]*Tabulka578910[[#This Row],[Kapacita - rozměr polic]]*IFERROR(VLOOKUP(Tabulka578910[[#This Row],[Označení]],OCHy[#All],2,FALSE),0.6),0)</f>
        <v>0</v>
      </c>
      <c r="I89">
        <v>4</v>
      </c>
      <c r="J89">
        <v>86</v>
      </c>
      <c r="K89" t="s">
        <v>1257</v>
      </c>
      <c r="L89" s="112">
        <v>0.4</v>
      </c>
    </row>
    <row r="90" spans="1:12" x14ac:dyDescent="0.35">
      <c r="A90" s="93">
        <f>IFERROR(VLOOKUP(B90,Pobočky!$A$1:$C$45,3,FALSE)," ")</f>
        <v>8</v>
      </c>
      <c r="B90" s="93" t="s">
        <v>49</v>
      </c>
      <c r="C90" s="93" t="str">
        <f>IFERROR(VLOOKUP(B90,Pobočky!$A$1:$C$45,2,FALSE)," ")</f>
        <v>Středozápad</v>
      </c>
      <c r="D90" t="s">
        <v>1258</v>
      </c>
      <c r="G90">
        <f>ROUND(Tabulka578910[[#This Row],[Kapacita - počet polic]]*Tabulka578910[[#This Row],[Kapacita - rozměr polic]]*IFERROR(VLOOKUP(Tabulka578910[[#This Row],[Označení]],OCHy[#All],2,FALSE),0.6),0)</f>
        <v>0</v>
      </c>
      <c r="I90">
        <v>5</v>
      </c>
      <c r="J90">
        <v>31</v>
      </c>
      <c r="K90" t="s">
        <v>1259</v>
      </c>
      <c r="L90" s="112">
        <v>0.6</v>
      </c>
    </row>
    <row r="91" spans="1:12" x14ac:dyDescent="0.35">
      <c r="A91" s="93">
        <f>IFERROR(VLOOKUP(B91,Pobočky!$A$1:$C$45,3,FALSE)," ")</f>
        <v>8</v>
      </c>
      <c r="B91" s="93" t="s">
        <v>49</v>
      </c>
      <c r="C91" s="93" t="str">
        <f>IFERROR(VLOOKUP(B91,Pobočky!$A$1:$C$45,2,FALSE)," ")</f>
        <v>Středozápad</v>
      </c>
      <c r="D91" t="s">
        <v>1238</v>
      </c>
      <c r="E91" t="s">
        <v>14</v>
      </c>
      <c r="G91">
        <f>ROUND(Tabulka578910[[#This Row],[Kapacita - počet polic]]*Tabulka578910[[#This Row],[Kapacita - rozměr polic]]*IFERROR(VLOOKUP(Tabulka578910[[#This Row],[Označení]],OCHy[#All],2,FALSE),0.6),0)</f>
        <v>0</v>
      </c>
      <c r="I91">
        <v>1</v>
      </c>
      <c r="J91">
        <v>86</v>
      </c>
      <c r="K91" t="s">
        <v>1260</v>
      </c>
      <c r="L91" s="112">
        <v>0.7</v>
      </c>
    </row>
    <row r="92" spans="1:12" x14ac:dyDescent="0.35">
      <c r="A92" s="93">
        <f>IFERROR(VLOOKUP(B92,Pobočky!$A$1:$C$45,3,FALSE)," ")</f>
        <v>8</v>
      </c>
      <c r="B92" s="93" t="s">
        <v>49</v>
      </c>
      <c r="C92" s="93" t="str">
        <f>IFERROR(VLOOKUP(B92,Pobočky!$A$1:$C$45,2,FALSE)," ")</f>
        <v>Středozápad</v>
      </c>
      <c r="D92" t="s">
        <v>1261</v>
      </c>
      <c r="E92" t="s">
        <v>14</v>
      </c>
      <c r="G92">
        <f>ROUND(Tabulka578910[[#This Row],[Kapacita - počet polic]]*Tabulka578910[[#This Row],[Kapacita - rozměr polic]]*IFERROR(VLOOKUP(Tabulka578910[[#This Row],[Označení]],OCHy[#All],2,FALSE),0.6),0)</f>
        <v>0</v>
      </c>
      <c r="I92">
        <v>3</v>
      </c>
      <c r="J92">
        <v>86</v>
      </c>
      <c r="K92" t="s">
        <v>1262</v>
      </c>
      <c r="L92" s="112">
        <v>0.7</v>
      </c>
    </row>
    <row r="93" spans="1:12" x14ac:dyDescent="0.35">
      <c r="A93" s="93">
        <f>IFERROR(VLOOKUP(B93,Pobočky!$A$1:$C$45,3,FALSE)," ")</f>
        <v>8</v>
      </c>
      <c r="B93" s="93" t="s">
        <v>49</v>
      </c>
      <c r="C93" s="93" t="str">
        <f>IFERROR(VLOOKUP(B93,Pobočky!$A$1:$C$45,2,FALSE)," ")</f>
        <v>Středozápad</v>
      </c>
      <c r="D93" t="s">
        <v>1238</v>
      </c>
      <c r="G93">
        <f>ROUND(Tabulka578910[[#This Row],[Kapacita - počet polic]]*Tabulka578910[[#This Row],[Kapacita - rozměr polic]]*IFERROR(VLOOKUP(Tabulka578910[[#This Row],[Označení]],OCHy[#All],2,FALSE),0.6),0)</f>
        <v>0</v>
      </c>
      <c r="I93">
        <v>2</v>
      </c>
      <c r="J93">
        <v>64</v>
      </c>
      <c r="K93" t="s">
        <v>1263</v>
      </c>
      <c r="L93" s="112">
        <v>0.6</v>
      </c>
    </row>
    <row r="94" spans="1:12" x14ac:dyDescent="0.35">
      <c r="A94" s="93">
        <f>IFERROR(VLOOKUP(B94,Pobočky!$A$1:$C$45,3,FALSE)," ")</f>
        <v>8</v>
      </c>
      <c r="B94" s="93" t="s">
        <v>49</v>
      </c>
      <c r="C94" s="93" t="str">
        <f>IFERROR(VLOOKUP(B94,Pobočky!$A$1:$C$45,2,FALSE)," ")</f>
        <v>Středozápad</v>
      </c>
      <c r="D94" t="s">
        <v>1238</v>
      </c>
      <c r="G94">
        <f>ROUND(Tabulka578910[[#This Row],[Kapacita - počet polic]]*Tabulka578910[[#This Row],[Kapacita - rozměr polic]]*IFERROR(VLOOKUP(Tabulka578910[[#This Row],[Označení]],OCHy[#All],2,FALSE),0.6),0)</f>
        <v>0</v>
      </c>
      <c r="I94">
        <v>3</v>
      </c>
      <c r="J94">
        <v>39</v>
      </c>
      <c r="K94" t="s">
        <v>1263</v>
      </c>
      <c r="L94" s="112">
        <v>0.6</v>
      </c>
    </row>
    <row r="95" spans="1:12" x14ac:dyDescent="0.35">
      <c r="A95" s="93">
        <f>IFERROR(VLOOKUP(B95,Pobočky!$A$1:$C$45,3,FALSE)," ")</f>
        <v>8</v>
      </c>
      <c r="B95" s="93" t="s">
        <v>49</v>
      </c>
      <c r="C95" s="93" t="str">
        <f>IFERROR(VLOOKUP(B95,Pobočky!$A$1:$C$45,2,FALSE)," ")</f>
        <v>Středozápad</v>
      </c>
      <c r="D95" t="s">
        <v>1261</v>
      </c>
      <c r="G95">
        <f>ROUND(Tabulka578910[[#This Row],[Kapacita - počet polic]]*Tabulka578910[[#This Row],[Kapacita - rozměr polic]]*IFERROR(VLOOKUP(Tabulka578910[[#This Row],[Označení]],OCHy[#All],2,FALSE),0.6),0)</f>
        <v>0</v>
      </c>
      <c r="I95">
        <v>2</v>
      </c>
      <c r="J95">
        <v>64</v>
      </c>
      <c r="K95" t="s">
        <v>1264</v>
      </c>
      <c r="L95" s="112">
        <v>0.6</v>
      </c>
    </row>
    <row r="96" spans="1:12" x14ac:dyDescent="0.35">
      <c r="A96" s="93">
        <f>IFERROR(VLOOKUP(B96,Pobočky!$A$1:$C$45,3,FALSE)," ")</f>
        <v>8</v>
      </c>
      <c r="B96" s="93" t="s">
        <v>49</v>
      </c>
      <c r="C96" s="93" t="str">
        <f>IFERROR(VLOOKUP(B96,Pobočky!$A$1:$C$45,2,FALSE)," ")</f>
        <v>Středozápad</v>
      </c>
      <c r="D96" t="s">
        <v>1261</v>
      </c>
      <c r="G96">
        <f>ROUND(Tabulka578910[[#This Row],[Kapacita - počet polic]]*Tabulka578910[[#This Row],[Kapacita - rozměr polic]]*IFERROR(VLOOKUP(Tabulka578910[[#This Row],[Označení]],OCHy[#All],2,FALSE),0.6),0)</f>
        <v>0</v>
      </c>
      <c r="I96">
        <v>2</v>
      </c>
      <c r="J96">
        <v>52</v>
      </c>
      <c r="K96" t="s">
        <v>1265</v>
      </c>
      <c r="L96" s="112">
        <v>0.6</v>
      </c>
    </row>
    <row r="97" spans="1:12" x14ac:dyDescent="0.35">
      <c r="A97" s="93">
        <f>IFERROR(VLOOKUP(B97,Pobočky!$A$1:$C$45,3,FALSE)," ")</f>
        <v>8</v>
      </c>
      <c r="B97" s="93" t="s">
        <v>49</v>
      </c>
      <c r="C97" s="93" t="str">
        <f>IFERROR(VLOOKUP(B97,Pobočky!$A$1:$C$45,2,FALSE)," ")</f>
        <v>Středozápad</v>
      </c>
      <c r="D97" t="s">
        <v>1261</v>
      </c>
      <c r="G97">
        <f>ROUND(Tabulka578910[[#This Row],[Kapacita - počet polic]]*Tabulka578910[[#This Row],[Kapacita - rozměr polic]]*IFERROR(VLOOKUP(Tabulka578910[[#This Row],[Označení]],OCHy[#All],2,FALSE),0.6),0)</f>
        <v>0</v>
      </c>
      <c r="I97">
        <v>6</v>
      </c>
      <c r="J97">
        <v>34</v>
      </c>
      <c r="K97" t="s">
        <v>295</v>
      </c>
      <c r="L97" s="112">
        <v>0.7</v>
      </c>
    </row>
    <row r="98" spans="1:12" x14ac:dyDescent="0.35">
      <c r="A98" s="93">
        <f>IFERROR(VLOOKUP(B98,Pobočky!$A$1:$C$45,3,FALSE)," ")</f>
        <v>8</v>
      </c>
      <c r="B98" s="93" t="s">
        <v>49</v>
      </c>
      <c r="C98" s="93" t="str">
        <f>IFERROR(VLOOKUP(B98,Pobočky!$A$1:$C$45,2,FALSE)," ")</f>
        <v>Středozápad</v>
      </c>
      <c r="D98" t="s">
        <v>1261</v>
      </c>
      <c r="G98">
        <f>ROUND(Tabulka578910[[#This Row],[Kapacita - počet polic]]*Tabulka578910[[#This Row],[Kapacita - rozměr polic]]*IFERROR(VLOOKUP(Tabulka578910[[#This Row],[Označení]],OCHy[#All],2,FALSE),0.6),0)</f>
        <v>0</v>
      </c>
      <c r="I98">
        <v>1</v>
      </c>
      <c r="J98">
        <v>111</v>
      </c>
      <c r="K98" t="s">
        <v>1266</v>
      </c>
      <c r="L98" s="112">
        <v>0.7</v>
      </c>
    </row>
    <row r="99" spans="1:12" x14ac:dyDescent="0.35">
      <c r="A99" s="93">
        <f>IFERROR(VLOOKUP(B99,Pobočky!$A$1:$C$45,3,FALSE)," ")</f>
        <v>8</v>
      </c>
      <c r="B99" s="93" t="s">
        <v>49</v>
      </c>
      <c r="C99" s="93" t="str">
        <f>IFERROR(VLOOKUP(B99,Pobočky!$A$1:$C$45,2,FALSE)," ")</f>
        <v>Středozápad</v>
      </c>
      <c r="D99" t="s">
        <v>1261</v>
      </c>
      <c r="G99">
        <f>ROUND(Tabulka578910[[#This Row],[Kapacita - počet polic]]*Tabulka578910[[#This Row],[Kapacita - rozměr polic]]*IFERROR(VLOOKUP(Tabulka578910[[#This Row],[Označení]],OCHy[#All],2,FALSE),0.6),0)</f>
        <v>0</v>
      </c>
      <c r="I99">
        <v>4</v>
      </c>
      <c r="J99">
        <v>45</v>
      </c>
      <c r="K99" t="s">
        <v>1267</v>
      </c>
      <c r="L99" s="112">
        <v>0.7</v>
      </c>
    </row>
    <row r="100" spans="1:12" x14ac:dyDescent="0.35">
      <c r="A100" s="93">
        <f>IFERROR(VLOOKUP(B100,Pobočky!$A$1:$C$45,3,FALSE)," ")</f>
        <v>8</v>
      </c>
      <c r="B100" s="93" t="s">
        <v>49</v>
      </c>
      <c r="C100" s="93" t="str">
        <f>IFERROR(VLOOKUP(B100,Pobočky!$A$1:$C$45,2,FALSE)," ")</f>
        <v>Středozápad</v>
      </c>
      <c r="D100" t="s">
        <v>1261</v>
      </c>
      <c r="G100">
        <f>ROUND(Tabulka578910[[#This Row],[Kapacita - počet polic]]*Tabulka578910[[#This Row],[Kapacita - rozměr polic]]*IFERROR(VLOOKUP(Tabulka578910[[#This Row],[Označení]],OCHy[#All],2,FALSE),0.6),0)</f>
        <v>0</v>
      </c>
      <c r="I100">
        <v>1</v>
      </c>
      <c r="J100">
        <v>160</v>
      </c>
      <c r="K100" t="s">
        <v>1268</v>
      </c>
      <c r="L100" s="112">
        <v>0.4</v>
      </c>
    </row>
    <row r="101" spans="1:12" x14ac:dyDescent="0.35">
      <c r="A101" s="93">
        <f>IFERROR(VLOOKUP(B101,Pobočky!$A$1:$C$45,3,FALSE)," ")</f>
        <v>8</v>
      </c>
      <c r="B101" s="93" t="s">
        <v>49</v>
      </c>
      <c r="C101" s="93" t="str">
        <f>IFERROR(VLOOKUP(B101,Pobočky!$A$1:$C$45,2,FALSE)," ")</f>
        <v>Středozápad</v>
      </c>
      <c r="D101" t="s">
        <v>1261</v>
      </c>
      <c r="G101">
        <f>ROUND(Tabulka578910[[#This Row],[Kapacita - počet polic]]*Tabulka578910[[#This Row],[Kapacita - rozměr polic]]*IFERROR(VLOOKUP(Tabulka578910[[#This Row],[Označení]],OCHy[#All],2,FALSE),0.6),0)</f>
        <v>0</v>
      </c>
      <c r="I101">
        <v>1</v>
      </c>
      <c r="J101">
        <v>25</v>
      </c>
      <c r="K101" t="s">
        <v>1269</v>
      </c>
      <c r="L101" s="112">
        <v>0.5</v>
      </c>
    </row>
    <row r="102" spans="1:12" x14ac:dyDescent="0.35">
      <c r="A102" s="93">
        <f>IFERROR(VLOOKUP(B102,Pobočky!$A$1:$C$45,3,FALSE)," ")</f>
        <v>8</v>
      </c>
      <c r="B102" s="93" t="s">
        <v>49</v>
      </c>
      <c r="C102" s="93" t="str">
        <f>IFERROR(VLOOKUP(B102,Pobočky!$A$1:$C$45,2,FALSE)," ")</f>
        <v>Středozápad</v>
      </c>
      <c r="D102" t="s">
        <v>1238</v>
      </c>
      <c r="G102">
        <f>ROUND(Tabulka578910[[#This Row],[Kapacita - počet polic]]*Tabulka578910[[#This Row],[Kapacita - rozměr polic]]*IFERROR(VLOOKUP(Tabulka578910[[#This Row],[Označení]],OCHy[#All],2,FALSE),0.6),0)</f>
        <v>0</v>
      </c>
      <c r="I102">
        <v>1</v>
      </c>
      <c r="J102">
        <v>64</v>
      </c>
      <c r="K102" t="s">
        <v>1270</v>
      </c>
      <c r="L102" s="112">
        <v>0.6</v>
      </c>
    </row>
    <row r="103" spans="1:12" x14ac:dyDescent="0.35">
      <c r="A103" s="93">
        <f>IFERROR(VLOOKUP(B103,Pobočky!$A$1:$C$45,3,FALSE)," ")</f>
        <v>8</v>
      </c>
      <c r="B103" s="93" t="s">
        <v>49</v>
      </c>
      <c r="C103" s="93" t="str">
        <f>IFERROR(VLOOKUP(B103,Pobočky!$A$1:$C$45,2,FALSE)," ")</f>
        <v>Středozápad</v>
      </c>
      <c r="D103" t="s">
        <v>1271</v>
      </c>
      <c r="G103">
        <f>ROUND(Tabulka578910[[#This Row],[Kapacita - počet polic]]*Tabulka578910[[#This Row],[Kapacita - rozměr polic]]*IFERROR(VLOOKUP(Tabulka578910[[#This Row],[Označení]],OCHy[#All],2,FALSE),0.6),0)</f>
        <v>0</v>
      </c>
      <c r="I103">
        <v>10</v>
      </c>
      <c r="J103">
        <v>110</v>
      </c>
      <c r="K103" t="s">
        <v>1272</v>
      </c>
      <c r="L103" s="112">
        <v>0.9</v>
      </c>
    </row>
    <row r="104" spans="1:12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ROUND(Tabulka578910[[#This Row],[Kapacita - počet polic]]*Tabulka578910[[#This Row],[Kapacita - rozměr polic]]*IFERROR(VLOOKUP(Tabulka578910[[#This Row],[Označení]],OCHy[#All],2,FALSE),0.6),0)</f>
        <v>0</v>
      </c>
    </row>
    <row r="105" spans="1:12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ROUND(Tabulka578910[[#This Row],[Kapacita - počet polic]]*Tabulka578910[[#This Row],[Kapacita - rozměr polic]]*IFERROR(VLOOKUP(Tabulka578910[[#This Row],[Označení]],OCHy[#All],2,FALSE),0.6),0)</f>
        <v>0</v>
      </c>
    </row>
    <row r="106" spans="1:12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ROUND(Tabulka578910[[#This Row],[Kapacita - počet polic]]*Tabulka578910[[#This Row],[Kapacita - rozměr polic]]*IFERROR(VLOOKUP(Tabulka578910[[#This Row],[Označení]],OCHy[#All],2,FALSE),0.6),0)</f>
        <v>0</v>
      </c>
    </row>
    <row r="107" spans="1:12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ROUND(Tabulka578910[[#This Row],[Kapacita - počet polic]]*Tabulka578910[[#This Row],[Kapacita - rozměr polic]]*IFERROR(VLOOKUP(Tabulka578910[[#This Row],[Označení]],OCHy[#All],2,FALSE),0.6),0)</f>
        <v>0</v>
      </c>
    </row>
    <row r="108" spans="1:12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ROUND(Tabulka578910[[#This Row],[Kapacita - počet polic]]*Tabulka578910[[#This Row],[Kapacita - rozměr polic]]*IFERROR(VLOOKUP(Tabulka578910[[#This Row],[Označení]],OCHy[#All],2,FALSE),0.6),0)</f>
        <v>0</v>
      </c>
    </row>
    <row r="109" spans="1:12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ROUND(Tabulka578910[[#This Row],[Kapacita - počet polic]]*Tabulka578910[[#This Row],[Kapacita - rozměr polic]]*IFERROR(VLOOKUP(Tabulka578910[[#This Row],[Označení]],OCHy[#All],2,FALSE),0.6),0)</f>
        <v>0</v>
      </c>
    </row>
    <row r="110" spans="1:12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ROUND(Tabulka578910[[#This Row],[Kapacita - počet polic]]*Tabulka578910[[#This Row],[Kapacita - rozměr polic]]*IFERROR(VLOOKUP(Tabulka578910[[#This Row],[Označení]],OCHy[#All],2,FALSE),0.6),0)</f>
        <v>0</v>
      </c>
    </row>
    <row r="111" spans="1:12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ROUND(Tabulka578910[[#This Row],[Kapacita - počet polic]]*Tabulka578910[[#This Row],[Kapacita - rozměr polic]]*IFERROR(VLOOKUP(Tabulka578910[[#This Row],[Označení]],OCHy[#All],2,FALSE),0.6),0)</f>
        <v>0</v>
      </c>
    </row>
    <row r="112" spans="1:12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ROUND(Tabulka578910[[#This Row],[Kapacita - počet polic]]*Tabulka578910[[#This Row],[Kapacita - rozměr polic]]*IFERROR(VLOOKUP(Tabulka578910[[#This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ROUND(Tabulka578910[[#This Row],[Kapacita - počet polic]]*Tabulka578910[[#This Row],[Kapacita - rozměr polic]]*IFERROR(VLOOKUP(Tabulka578910[[#This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ROUND(Tabulka578910[[#This Row],[Kapacita - počet polic]]*Tabulka578910[[#This Row],[Kapacita - rozměr polic]]*IFERROR(VLOOKUP(Tabulka578910[[#This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ROUND(Tabulka578910[[#This Row],[Kapacita - počet polic]]*Tabulka578910[[#This Row],[Kapacita - rozměr polic]]*IFERROR(VLOOKUP(Tabulka578910[[#This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ROUND(Tabulka578910[[#This Row],[Kapacita - počet polic]]*Tabulka578910[[#This Row],[Kapacita - rozměr polic]]*IFERROR(VLOOKUP(Tabulka578910[[#This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ROUND(Tabulka578910[[#This Row],[Kapacita - počet polic]]*Tabulka578910[[#This Row],[Kapacita - rozměr polic]]*IFERROR(VLOOKUP(Tabulka578910[[#This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ROUND(Tabulka578910[[#This Row],[Kapacita - počet polic]]*Tabulka578910[[#This Row],[Kapacita - rozměr polic]]*IFERROR(VLOOKUP(Tabulka578910[[#This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ROUND(Tabulka578910[[#This Row],[Kapacita - počet polic]]*Tabulka578910[[#This Row],[Kapacita - rozměr polic]]*IFERROR(VLOOKUP(Tabulka578910[[#This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ROUND(Tabulka578910[[#This Row],[Kapacita - počet polic]]*Tabulka578910[[#This Row],[Kapacita - rozměr polic]]*IFERROR(VLOOKUP(Tabulka578910[[#This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ROUND(Tabulka578910[[#This Row],[Kapacita - počet polic]]*Tabulka578910[[#This Row],[Kapacita - rozměr polic]]*IFERROR(VLOOKUP(Tabulka578910[[#This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ROUND(Tabulka578910[[#This Row],[Kapacita - počet polic]]*Tabulka578910[[#This Row],[Kapacita - rozměr polic]]*IFERROR(VLOOKUP(Tabulka578910[[#This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ROUND(Tabulka578910[[#This Row],[Kapacita - počet polic]]*Tabulka578910[[#This Row],[Kapacita - rozměr polic]]*IFERROR(VLOOKUP(Tabulka578910[[#This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ROUND(Tabulka578910[[#This Row],[Kapacita - počet polic]]*Tabulka578910[[#This Row],[Kapacita - rozměr polic]]*IFERROR(VLOOKUP(Tabulka578910[[#This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ROUND(Tabulka578910[[#This Row],[Kapacita - počet polic]]*Tabulka578910[[#This Row],[Kapacita - rozměr polic]]*IFERROR(VLOOKUP(Tabulka578910[[#This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ROUND(Tabulka578910[[#This Row],[Kapacita - počet polic]]*Tabulka578910[[#This Row],[Kapacita - rozměr polic]]*IFERROR(VLOOKUP(Tabulka578910[[#This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ROUND(Tabulka578910[[#This Row],[Kapacita - počet polic]]*Tabulka578910[[#This Row],[Kapacita - rozměr polic]]*IFERROR(VLOOKUP(Tabulka578910[[#This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ROUND(Tabulka578910[[#This Row],[Kapacita - počet polic]]*Tabulka578910[[#This Row],[Kapacita - rozměr polic]]*IFERROR(VLOOKUP(Tabulka578910[[#This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ROUND(Tabulka578910[[#This Row],[Kapacita - počet polic]]*Tabulka578910[[#This Row],[Kapacita - rozměr polic]]*IFERROR(VLOOKUP(Tabulka578910[[#This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ROUND(Tabulka578910[[#This Row],[Kapacita - počet polic]]*Tabulka578910[[#This Row],[Kapacita - rozměr polic]]*IFERROR(VLOOKUP(Tabulka578910[[#This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ROUND(Tabulka578910[[#This Row],[Kapacita - počet polic]]*Tabulka578910[[#This Row],[Kapacita - rozměr polic]]*IFERROR(VLOOKUP(Tabulka578910[[#This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ROUND(Tabulka578910[[#This Row],[Kapacita - počet polic]]*Tabulka578910[[#This Row],[Kapacita - rozměr polic]]*IFERROR(VLOOKUP(Tabulka578910[[#This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ROUND(Tabulka578910[[#This Row],[Kapacita - počet polic]]*Tabulka578910[[#This Row],[Kapacita - rozměr polic]]*IFERROR(VLOOKUP(Tabulka578910[[#This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ROUND(Tabulka578910[[#This Row],[Kapacita - počet polic]]*Tabulka578910[[#This Row],[Kapacita - rozměr polic]]*IFERROR(VLOOKUP(Tabulka578910[[#This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ROUND(Tabulka578910[[#This Row],[Kapacita - počet polic]]*Tabulka578910[[#This Row],[Kapacita - rozměr polic]]*IFERROR(VLOOKUP(Tabulka578910[[#This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ROUND(Tabulka578910[[#This Row],[Kapacita - počet polic]]*Tabulka578910[[#This Row],[Kapacita - rozměr polic]]*IFERROR(VLOOKUP(Tabulka578910[[#This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ROUND(Tabulka578910[[#This Row],[Kapacita - počet polic]]*Tabulka578910[[#This Row],[Kapacita - rozměr polic]]*IFERROR(VLOOKUP(Tabulka578910[[#This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ROUND(Tabulka578910[[#This Row],[Kapacita - počet polic]]*Tabulka578910[[#This Row],[Kapacita - rozměr polic]]*IFERROR(VLOOKUP(Tabulka578910[[#This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ROUND(Tabulka578910[[#This Row],[Kapacita - počet polic]]*Tabulka578910[[#This Row],[Kapacita - rozměr polic]]*IFERROR(VLOOKUP(Tabulka578910[[#This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ROUND(Tabulka578910[[#This Row],[Kapacita - počet polic]]*Tabulka578910[[#This Row],[Kapacita - rozměr polic]]*IFERROR(VLOOKUP(Tabulka578910[[#This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ROUND(Tabulka578910[[#This Row],[Kapacita - počet polic]]*Tabulka578910[[#This Row],[Kapacita - rozměr polic]]*IFERROR(VLOOKUP(Tabulka578910[[#This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ROUND(Tabulka578910[[#This Row],[Kapacita - počet polic]]*Tabulka578910[[#This Row],[Kapacita - rozměr polic]]*IFERROR(VLOOKUP(Tabulka578910[[#This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ROUND(Tabulka578910[[#This Row],[Kapacita - počet polic]]*Tabulka578910[[#This Row],[Kapacita - rozměr polic]]*IFERROR(VLOOKUP(Tabulka578910[[#This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ROUND(Tabulka578910[[#This Row],[Kapacita - počet polic]]*Tabulka578910[[#This Row],[Kapacita - rozměr polic]]*IFERROR(VLOOKUP(Tabulka578910[[#This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ROUND(Tabulka578910[[#This Row],[Kapacita - počet polic]]*Tabulka578910[[#This Row],[Kapacita - rozměr polic]]*IFERROR(VLOOKUP(Tabulka578910[[#This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ROUND(Tabulka578910[[#This Row],[Kapacita - počet polic]]*Tabulka578910[[#This Row],[Kapacita - rozměr polic]]*IFERROR(VLOOKUP(Tabulka578910[[#This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ROUND(Tabulka578910[[#This Row],[Kapacita - počet polic]]*Tabulka578910[[#This Row],[Kapacita - rozměr polic]]*IFERROR(VLOOKUP(Tabulka578910[[#This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ROUND(Tabulka578910[[#This Row],[Kapacita - počet polic]]*Tabulka578910[[#This Row],[Kapacita - rozměr polic]]*IFERROR(VLOOKUP(Tabulka578910[[#This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ROUND(Tabulka578910[[#This Row],[Kapacita - počet polic]]*Tabulka578910[[#This Row],[Kapacita - rozměr polic]]*IFERROR(VLOOKUP(Tabulka578910[[#This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ROUND(Tabulka578910[[#This Row],[Kapacita - počet polic]]*Tabulka578910[[#This Row],[Kapacita - rozměr polic]]*IFERROR(VLOOKUP(Tabulka578910[[#This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ROUND(Tabulka578910[[#This Row],[Kapacita - počet polic]]*Tabulka578910[[#This Row],[Kapacita - rozměr polic]]*IFERROR(VLOOKUP(Tabulka578910[[#This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ROUND(Tabulka578910[[#This Row],[Kapacita - počet polic]]*Tabulka578910[[#This Row],[Kapacita - rozměr polic]]*IFERROR(VLOOKUP(Tabulka578910[[#This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ROUND(Tabulka578910[[#This Row],[Kapacita - počet polic]]*Tabulka578910[[#This Row],[Kapacita - rozměr polic]]*IFERROR(VLOOKUP(Tabulka578910[[#This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ROUND(Tabulka578910[[#This Row],[Kapacita - počet polic]]*Tabulka578910[[#This Row],[Kapacita - rozměr polic]]*IFERROR(VLOOKUP(Tabulka578910[[#This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ROUND(Tabulka578910[[#This Row],[Kapacita - počet polic]]*Tabulka578910[[#This Row],[Kapacita - rozměr polic]]*IFERROR(VLOOKUP(Tabulka578910[[#This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ROUND(Tabulka578910[[#This Row],[Kapacita - počet polic]]*Tabulka578910[[#This Row],[Kapacita - rozměr polic]]*IFERROR(VLOOKUP(Tabulka578910[[#This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ROUND(Tabulka578910[[#This Row],[Kapacita - počet polic]]*Tabulka578910[[#This Row],[Kapacita - rozměr polic]]*IFERROR(VLOOKUP(Tabulka578910[[#This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ROUND(Tabulka578910[[#This Row],[Kapacita - počet polic]]*Tabulka578910[[#This Row],[Kapacita - rozměr polic]]*IFERROR(VLOOKUP(Tabulka578910[[#This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ROUND(Tabulka578910[[#This Row],[Kapacita - počet polic]]*Tabulka578910[[#This Row],[Kapacita - rozměr polic]]*IFERROR(VLOOKUP(Tabulka578910[[#This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ROUND(Tabulka578910[[#This Row],[Kapacita - počet polic]]*Tabulka578910[[#This Row],[Kapacita - rozměr polic]]*IFERROR(VLOOKUP(Tabulka578910[[#This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ROUND(Tabulka578910[[#This Row],[Kapacita - počet polic]]*Tabulka578910[[#This Row],[Kapacita - rozměr polic]]*IFERROR(VLOOKUP(Tabulka578910[[#This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ROUND(Tabulka578910[[#This Row],[Kapacita - počet polic]]*Tabulka578910[[#This Row],[Kapacita - rozměr polic]]*IFERROR(VLOOKUP(Tabulka578910[[#This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ROUND(Tabulka578910[[#This Row],[Kapacita - počet polic]]*Tabulka578910[[#This Row],[Kapacita - rozměr polic]]*IFERROR(VLOOKUP(Tabulka578910[[#This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ROUND(Tabulka578910[[#This Row],[Kapacita - počet polic]]*Tabulka578910[[#This Row],[Kapacita - rozměr polic]]*IFERROR(VLOOKUP(Tabulka578910[[#This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ROUND(Tabulka578910[[#This Row],[Kapacita - počet polic]]*Tabulka578910[[#This Row],[Kapacita - rozměr polic]]*IFERROR(VLOOKUP(Tabulka578910[[#This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ROUND(Tabulka578910[[#This Row],[Kapacita - počet polic]]*Tabulka578910[[#This Row],[Kapacita - rozměr polic]]*IFERROR(VLOOKUP(Tabulka578910[[#This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ROUND(Tabulka578910[[#This Row],[Kapacita - počet polic]]*Tabulka578910[[#This Row],[Kapacita - rozměr polic]]*IFERROR(VLOOKUP(Tabulka578910[[#This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ROUND(Tabulka578910[[#This Row],[Kapacita - počet polic]]*Tabulka578910[[#This Row],[Kapacita - rozměr polic]]*IFERROR(VLOOKUP(Tabulka578910[[#This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ROUND(Tabulka578910[[#This Row],[Kapacita - počet polic]]*Tabulka578910[[#This Row],[Kapacita - rozměr polic]]*IFERROR(VLOOKUP(Tabulka578910[[#This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ROUND(Tabulka578910[[#This Row],[Kapacita - počet polic]]*Tabulka578910[[#This Row],[Kapacita - rozměr polic]]*IFERROR(VLOOKUP(Tabulka578910[[#This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ROUND(Tabulka578910[[#This Row],[Kapacita - počet polic]]*Tabulka578910[[#This Row],[Kapacita - rozměr polic]]*IFERROR(VLOOKUP(Tabulka578910[[#This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ROUND(Tabulka578910[[#This Row],[Kapacita - počet polic]]*Tabulka578910[[#This Row],[Kapacita - rozměr polic]]*IFERROR(VLOOKUP(Tabulka578910[[#This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ROUND(Tabulka578910[[#This Row],[Kapacita - počet polic]]*Tabulka578910[[#This Row],[Kapacita - rozměr polic]]*IFERROR(VLOOKUP(Tabulka578910[[#This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ROUND(Tabulka578910[[#This Row],[Kapacita - počet polic]]*Tabulka578910[[#This Row],[Kapacita - rozměr polic]]*IFERROR(VLOOKUP(Tabulka578910[[#This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ROUND(Tabulka578910[[#This Row],[Kapacita - počet polic]]*Tabulka578910[[#This Row],[Kapacita - rozměr polic]]*IFERROR(VLOOKUP(Tabulka578910[[#This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ROUND(Tabulka578910[[#This Row],[Kapacita - počet polic]]*Tabulka578910[[#This Row],[Kapacita - rozměr polic]]*IFERROR(VLOOKUP(Tabulka578910[[#This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ROUND(Tabulka578910[[#This Row],[Kapacita - počet polic]]*Tabulka578910[[#This Row],[Kapacita - rozměr polic]]*IFERROR(VLOOKUP(Tabulka578910[[#This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ROUND(Tabulka578910[[#This Row],[Kapacita - počet polic]]*Tabulka578910[[#This Row],[Kapacita - rozměr polic]]*IFERROR(VLOOKUP(Tabulka578910[[#This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ROUND(Tabulka578910[[#This Row],[Kapacita - počet polic]]*Tabulka578910[[#This Row],[Kapacita - rozměr polic]]*IFERROR(VLOOKUP(Tabulka578910[[#This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ROUND(Tabulka578910[[#This Row],[Kapacita - počet polic]]*Tabulka578910[[#This Row],[Kapacita - rozměr polic]]*IFERROR(VLOOKUP(Tabulka578910[[#This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ROUND(Tabulka578910[[#This Row],[Kapacita - počet polic]]*Tabulka578910[[#This Row],[Kapacita - rozměr polic]]*IFERROR(VLOOKUP(Tabulka578910[[#This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ROUND(Tabulka578910[[#This Row],[Kapacita - počet polic]]*Tabulka578910[[#This Row],[Kapacita - rozměr polic]]*IFERROR(VLOOKUP(Tabulka578910[[#This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ROUND(Tabulka578910[[#This Row],[Kapacita - počet polic]]*Tabulka578910[[#This Row],[Kapacita - rozměr polic]]*IFERROR(VLOOKUP(Tabulka578910[[#This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ROUND(Tabulka578910[[#This Row],[Kapacita - počet polic]]*Tabulka578910[[#This Row],[Kapacita - rozměr polic]]*IFERROR(VLOOKUP(Tabulka578910[[#This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ROUND(Tabulka578910[[#This Row],[Kapacita - počet polic]]*Tabulka578910[[#This Row],[Kapacita - rozměr polic]]*IFERROR(VLOOKUP(Tabulka578910[[#This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ROUND(Tabulka578910[[#This Row],[Kapacita - počet polic]]*Tabulka578910[[#This Row],[Kapacita - rozměr polic]]*IFERROR(VLOOKUP(Tabulka578910[[#This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ROUND(Tabulka578910[[#This Row],[Kapacita - počet polic]]*Tabulka578910[[#This Row],[Kapacita - rozměr polic]]*IFERROR(VLOOKUP(Tabulka578910[[#This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ROUND(Tabulka578910[[#This Row],[Kapacita - počet polic]]*Tabulka578910[[#This Row],[Kapacita - rozměr polic]]*IFERROR(VLOOKUP(Tabulka578910[[#This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ROUND(Tabulka578910[[#This Row],[Kapacita - počet polic]]*Tabulka578910[[#This Row],[Kapacita - rozměr polic]]*IFERROR(VLOOKUP(Tabulka578910[[#This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ROUND(Tabulka578910[[#This Row],[Kapacita - počet polic]]*Tabulka578910[[#This Row],[Kapacita - rozměr polic]]*IFERROR(VLOOKUP(Tabulka578910[[#This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ROUND(Tabulka578910[[#This Row],[Kapacita - počet polic]]*Tabulka578910[[#This Row],[Kapacita - rozměr polic]]*IFERROR(VLOOKUP(Tabulka578910[[#This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ROUND(Tabulka578910[[#This Row],[Kapacita - počet polic]]*Tabulka578910[[#This Row],[Kapacita - rozměr polic]]*IFERROR(VLOOKUP(Tabulka578910[[#This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ROUND(Tabulka578910[[#This Row],[Kapacita - počet polic]]*Tabulka578910[[#This Row],[Kapacita - rozměr polic]]*IFERROR(VLOOKUP(Tabulka578910[[#This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ROUND(Tabulka578910[[#This Row],[Kapacita - počet polic]]*Tabulka578910[[#This Row],[Kapacita - rozměr polic]]*IFERROR(VLOOKUP(Tabulka578910[[#This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ROUND(Tabulka578910[[#This Row],[Kapacita - počet polic]]*Tabulka578910[[#This Row],[Kapacita - rozměr polic]]*IFERROR(VLOOKUP(Tabulka578910[[#This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ROUND(Tabulka578910[[#This Row],[Kapacita - počet polic]]*Tabulka578910[[#This Row],[Kapacita - rozměr polic]]*IFERROR(VLOOKUP(Tabulka578910[[#This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ROUND(Tabulka578910[[#This Row],[Kapacita - počet polic]]*Tabulka578910[[#This Row],[Kapacita - rozměr polic]]*IFERROR(VLOOKUP(Tabulka578910[[#This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ROUND(Tabulka578910[[#This Row],[Kapacita - počet polic]]*Tabulka578910[[#This Row],[Kapacita - rozměr polic]]*IFERROR(VLOOKUP(Tabulka578910[[#This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ROUND(Tabulka578910[[#This Row],[Kapacita - počet polic]]*Tabulka578910[[#This Row],[Kapacita - rozměr polic]]*IFERROR(VLOOKUP(Tabulka578910[[#This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ROUND(Tabulka578910[[#This Row],[Kapacita - počet polic]]*Tabulka578910[[#This Row],[Kapacita - rozměr polic]]*IFERROR(VLOOKUP(Tabulka578910[[#This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ROUND(Tabulka578910[[#This Row],[Kapacita - počet polic]]*Tabulka578910[[#This Row],[Kapacita - rozměr polic]]*IFERROR(VLOOKUP(Tabulka578910[[#This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ROUND(Tabulka578910[[#This Row],[Kapacita - počet polic]]*Tabulka578910[[#This Row],[Kapacita - rozměr polic]]*IFERROR(VLOOKUP(Tabulka578910[[#This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ROUND(Tabulka578910[[#This Row],[Kapacita - počet polic]]*Tabulka578910[[#This Row],[Kapacita - rozměr polic]]*IFERROR(VLOOKUP(Tabulka578910[[#This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ROUND(Tabulka578910[[#This Row],[Kapacita - počet polic]]*Tabulka578910[[#This Row],[Kapacita - rozměr polic]]*IFERROR(VLOOKUP(Tabulka578910[[#This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ROUND(Tabulka578910[[#This Row],[Kapacita - počet polic]]*Tabulka578910[[#This Row],[Kapacita - rozměr polic]]*IFERROR(VLOOKUP(Tabulka578910[[#This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ROUND(Tabulka578910[[#This Row],[Kapacita - počet polic]]*Tabulka578910[[#This Row],[Kapacita - rozměr polic]]*IFERROR(VLOOKUP(Tabulka578910[[#This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ROUND(Tabulka578910[[#This Row],[Kapacita - počet polic]]*Tabulka578910[[#This Row],[Kapacita - rozměr polic]]*IFERROR(VLOOKUP(Tabulka578910[[#This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ROUND(Tabulka578910[[#This Row],[Kapacita - počet polic]]*Tabulka578910[[#This Row],[Kapacita - rozměr polic]]*IFERROR(VLOOKUP(Tabulka578910[[#This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ROUND(Tabulka578910[[#This Row],[Kapacita - počet polic]]*Tabulka578910[[#This Row],[Kapacita - rozměr polic]]*IFERROR(VLOOKUP(Tabulka578910[[#This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ROUND(Tabulka578910[[#This Row],[Kapacita - počet polic]]*Tabulka578910[[#This Row],[Kapacita - rozměr polic]]*IFERROR(VLOOKUP(Tabulka578910[[#This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ROUND(Tabulka578910[[#This Row],[Kapacita - počet polic]]*Tabulka578910[[#This Row],[Kapacita - rozměr polic]]*IFERROR(VLOOKUP(Tabulka578910[[#This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ROUND(Tabulka578910[[#This Row],[Kapacita - počet polic]]*Tabulka578910[[#This Row],[Kapacita - rozměr polic]]*IFERROR(VLOOKUP(Tabulka578910[[#This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ROUND(Tabulka578910[[#This Row],[Kapacita - počet polic]]*Tabulka578910[[#This Row],[Kapacita - rozměr polic]]*IFERROR(VLOOKUP(Tabulka578910[[#This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ROUND(Tabulka578910[[#This Row],[Kapacita - počet polic]]*Tabulka578910[[#This Row],[Kapacita - rozměr polic]]*IFERROR(VLOOKUP(Tabulka578910[[#This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ROUND(Tabulka578910[[#This Row],[Kapacita - počet polic]]*Tabulka578910[[#This Row],[Kapacita - rozměr polic]]*IFERROR(VLOOKUP(Tabulka578910[[#This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ROUND(Tabulka578910[[#This Row],[Kapacita - počet polic]]*Tabulka578910[[#This Row],[Kapacita - rozměr polic]]*IFERROR(VLOOKUP(Tabulka578910[[#This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ROUND(Tabulka578910[[#This Row],[Kapacita - počet polic]]*Tabulka578910[[#This Row],[Kapacita - rozměr polic]]*IFERROR(VLOOKUP(Tabulka578910[[#This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ROUND(Tabulka578910[[#This Row],[Kapacita - počet polic]]*Tabulka578910[[#This Row],[Kapacita - rozměr polic]]*IFERROR(VLOOKUP(Tabulka578910[[#This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ROUND(Tabulka578910[[#This Row],[Kapacita - počet polic]]*Tabulka578910[[#This Row],[Kapacita - rozměr polic]]*IFERROR(VLOOKUP(Tabulka578910[[#This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ROUND(Tabulka578910[[#This Row],[Kapacita - počet polic]]*Tabulka578910[[#This Row],[Kapacita - rozměr polic]]*IFERROR(VLOOKUP(Tabulka578910[[#This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ROUND(Tabulka578910[[#This Row],[Kapacita - počet polic]]*Tabulka578910[[#This Row],[Kapacita - rozměr polic]]*IFERROR(VLOOKUP(Tabulka578910[[#This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ROUND(Tabulka578910[[#This Row],[Kapacita - počet polic]]*Tabulka578910[[#This Row],[Kapacita - rozměr polic]]*IFERROR(VLOOKUP(Tabulka578910[[#This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ROUND(Tabulka578910[[#This Row],[Kapacita - počet polic]]*Tabulka578910[[#This Row],[Kapacita - rozměr polic]]*IFERROR(VLOOKUP(Tabulka578910[[#This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ROUND(Tabulka578910[[#This Row],[Kapacita - počet polic]]*Tabulka578910[[#This Row],[Kapacita - rozměr polic]]*IFERROR(VLOOKUP(Tabulka578910[[#This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ROUND(Tabulka578910[[#This Row],[Kapacita - počet polic]]*Tabulka578910[[#This Row],[Kapacita - rozměr polic]]*IFERROR(VLOOKUP(Tabulka578910[[#This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ROUND(Tabulka578910[[#This Row],[Kapacita - počet polic]]*Tabulka578910[[#This Row],[Kapacita - rozměr polic]]*IFERROR(VLOOKUP(Tabulka578910[[#This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ROUND(Tabulka578910[[#This Row],[Kapacita - počet polic]]*Tabulka578910[[#This Row],[Kapacita - rozměr polic]]*IFERROR(VLOOKUP(Tabulka578910[[#This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ROUND(Tabulka578910[[#This Row],[Kapacita - počet polic]]*Tabulka578910[[#This Row],[Kapacita - rozměr polic]]*IFERROR(VLOOKUP(Tabulka578910[[#This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ROUND(Tabulka578910[[#This Row],[Kapacita - počet polic]]*Tabulka578910[[#This Row],[Kapacita - rozměr polic]]*IFERROR(VLOOKUP(Tabulka578910[[#This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ROUND(Tabulka578910[[#This Row],[Kapacita - počet polic]]*Tabulka578910[[#This Row],[Kapacita - rozměr polic]]*IFERROR(VLOOKUP(Tabulka578910[[#This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ROUND(Tabulka578910[[#This Row],[Kapacita - počet polic]]*Tabulka578910[[#This Row],[Kapacita - rozměr polic]]*IFERROR(VLOOKUP(Tabulka578910[[#This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ROUND(Tabulka578910[[#This Row],[Kapacita - počet polic]]*Tabulka578910[[#This Row],[Kapacita - rozměr polic]]*IFERROR(VLOOKUP(Tabulka578910[[#This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ROUND(Tabulka578910[[#This Row],[Kapacita - počet polic]]*Tabulka578910[[#This Row],[Kapacita - rozměr polic]]*IFERROR(VLOOKUP(Tabulka578910[[#This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ROUND(Tabulka578910[[#This Row],[Kapacita - počet polic]]*Tabulka578910[[#This Row],[Kapacita - rozměr polic]]*IFERROR(VLOOKUP(Tabulka578910[[#This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ROUND(Tabulka578910[[#This Row],[Kapacita - počet polic]]*Tabulka578910[[#This Row],[Kapacita - rozměr polic]]*IFERROR(VLOOKUP(Tabulka578910[[#This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ROUND(Tabulka578910[[#This Row],[Kapacita - počet polic]]*Tabulka578910[[#This Row],[Kapacita - rozměr polic]]*IFERROR(VLOOKUP(Tabulka578910[[#This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ROUND(Tabulka578910[[#This Row],[Kapacita - počet polic]]*Tabulka578910[[#This Row],[Kapacita - rozměr polic]]*IFERROR(VLOOKUP(Tabulka578910[[#This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ROUND(Tabulka578910[[#This Row],[Kapacita - počet polic]]*Tabulka578910[[#This Row],[Kapacita - rozměr polic]]*IFERROR(VLOOKUP(Tabulka578910[[#This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ROUND(Tabulka578910[[#This Row],[Kapacita - počet polic]]*Tabulka578910[[#This Row],[Kapacita - rozměr polic]]*IFERROR(VLOOKUP(Tabulka578910[[#This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ROUND(Tabulka578910[[#This Row],[Kapacita - počet polic]]*Tabulka578910[[#This Row],[Kapacita - rozměr polic]]*IFERROR(VLOOKUP(Tabulka578910[[#This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ROUND(Tabulka578910[[#This Row],[Kapacita - počet polic]]*Tabulka578910[[#This Row],[Kapacita - rozměr polic]]*IFERROR(VLOOKUP(Tabulka578910[[#This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ROUND(Tabulka578910[[#This Row],[Kapacita - počet polic]]*Tabulka578910[[#This Row],[Kapacita - rozměr polic]]*IFERROR(VLOOKUP(Tabulka578910[[#This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ROUND(Tabulka578910[[#This Row],[Kapacita - počet polic]]*Tabulka578910[[#This Row],[Kapacita - rozměr polic]]*IFERROR(VLOOKUP(Tabulka578910[[#This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ROUND(Tabulka578910[[#This Row],[Kapacita - počet polic]]*Tabulka578910[[#This Row],[Kapacita - rozměr polic]]*IFERROR(VLOOKUP(Tabulka578910[[#This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ROUND(Tabulka578910[[#This Row],[Kapacita - počet polic]]*Tabulka578910[[#This Row],[Kapacita - rozměr polic]]*IFERROR(VLOOKUP(Tabulka578910[[#This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ROUND(Tabulka578910[[#This Row],[Kapacita - počet polic]]*Tabulka578910[[#This Row],[Kapacita - rozměr polic]]*IFERROR(VLOOKUP(Tabulka578910[[#This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ROUND(Tabulka578910[[#This Row],[Kapacita - počet polic]]*Tabulka578910[[#This Row],[Kapacita - rozměr polic]]*IFERROR(VLOOKUP(Tabulka578910[[#This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ROUND(Tabulka578910[[#This Row],[Kapacita - počet polic]]*Tabulka578910[[#This Row],[Kapacita - rozměr polic]]*IFERROR(VLOOKUP(Tabulka578910[[#This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ROUND(Tabulka578910[[#This Row],[Kapacita - počet polic]]*Tabulka578910[[#This Row],[Kapacita - rozměr polic]]*IFERROR(VLOOKUP(Tabulka578910[[#This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ROUND(Tabulka578910[[#This Row],[Kapacita - počet polic]]*Tabulka578910[[#This Row],[Kapacita - rozměr polic]]*IFERROR(VLOOKUP(Tabulka578910[[#This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ROUND(Tabulka578910[[#This Row],[Kapacita - počet polic]]*Tabulka578910[[#This Row],[Kapacita - rozměr polic]]*IFERROR(VLOOKUP(Tabulka578910[[#This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ROUND(Tabulka578910[[#This Row],[Kapacita - počet polic]]*Tabulka578910[[#This Row],[Kapacita - rozměr polic]]*IFERROR(VLOOKUP(Tabulka578910[[#This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ROUND(Tabulka578910[[#This Row],[Kapacita - počet polic]]*Tabulka578910[[#This Row],[Kapacita - rozměr polic]]*IFERROR(VLOOKUP(Tabulka578910[[#This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ROUND(Tabulka578910[[#This Row],[Kapacita - počet polic]]*Tabulka578910[[#This Row],[Kapacita - rozměr polic]]*IFERROR(VLOOKUP(Tabulka578910[[#This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ROUND(Tabulka578910[[#This Row],[Kapacita - počet polic]]*Tabulka578910[[#This Row],[Kapacita - rozměr polic]]*IFERROR(VLOOKUP(Tabulka578910[[#This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ROUND(Tabulka578910[[#This Row],[Kapacita - počet polic]]*Tabulka578910[[#This Row],[Kapacita - rozměr polic]]*IFERROR(VLOOKUP(Tabulka578910[[#This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ROUND(Tabulka578910[[#This Row],[Kapacita - počet polic]]*Tabulka578910[[#This Row],[Kapacita - rozměr polic]]*IFERROR(VLOOKUP(Tabulka578910[[#This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ROUND(Tabulka578910[[#This Row],[Kapacita - počet polic]]*Tabulka578910[[#This Row],[Kapacita - rozměr polic]]*IFERROR(VLOOKUP(Tabulka578910[[#This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ROUND(Tabulka578910[[#This Row],[Kapacita - počet polic]]*Tabulka578910[[#This Row],[Kapacita - rozměr polic]]*IFERROR(VLOOKUP(Tabulka578910[[#This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ROUND(Tabulka578910[[#This Row],[Kapacita - počet polic]]*Tabulka578910[[#This Row],[Kapacita - rozměr polic]]*IFERROR(VLOOKUP(Tabulka578910[[#This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ROUND(Tabulka578910[[#This Row],[Kapacita - počet polic]]*Tabulka578910[[#This Row],[Kapacita - rozměr polic]]*IFERROR(VLOOKUP(Tabulka578910[[#This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ROUND(Tabulka578910[[#This Row],[Kapacita - počet polic]]*Tabulka578910[[#This Row],[Kapacita - rozměr polic]]*IFERROR(VLOOKUP(Tabulka578910[[#This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ROUND(Tabulka578910[[#This Row],[Kapacita - počet polic]]*Tabulka578910[[#This Row],[Kapacita - rozměr polic]]*IFERROR(VLOOKUP(Tabulka578910[[#This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ROUND(Tabulka578910[[#This Row],[Kapacita - počet polic]]*Tabulka578910[[#This Row],[Kapacita - rozměr polic]]*IFERROR(VLOOKUP(Tabulka578910[[#This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ROUND(Tabulka578910[[#This Row],[Kapacita - počet polic]]*Tabulka578910[[#This Row],[Kapacita - rozměr polic]]*IFERROR(VLOOKUP(Tabulka578910[[#This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ROUND(Tabulka578910[[#This Row],[Kapacita - počet polic]]*Tabulka578910[[#This Row],[Kapacita - rozměr polic]]*IFERROR(VLOOKUP(Tabulka578910[[#This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ROUND(Tabulka578910[[#This Row],[Kapacita - počet polic]]*Tabulka578910[[#This Row],[Kapacita - rozměr polic]]*IFERROR(VLOOKUP(Tabulka578910[[#This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ROUND(Tabulka578910[[#This Row],[Kapacita - počet polic]]*Tabulka578910[[#This Row],[Kapacita - rozměr polic]]*IFERROR(VLOOKUP(Tabulka578910[[#This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ROUND(Tabulka578910[[#This Row],[Kapacita - počet polic]]*Tabulka578910[[#This Row],[Kapacita - rozměr polic]]*IFERROR(VLOOKUP(Tabulka578910[[#This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ROUND(Tabulka578910[[#This Row],[Kapacita - počet polic]]*Tabulka578910[[#This Row],[Kapacita - rozměr polic]]*IFERROR(VLOOKUP(Tabulka578910[[#This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ROUND(Tabulka578910[[#This Row],[Kapacita - počet polic]]*Tabulka578910[[#This Row],[Kapacita - rozměr polic]]*IFERROR(VLOOKUP(Tabulka578910[[#This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ROUND(Tabulka578910[[#This Row],[Kapacita - počet polic]]*Tabulka578910[[#This Row],[Kapacita - rozměr polic]]*IFERROR(VLOOKUP(Tabulka578910[[#This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ROUND(Tabulka578910[[#This Row],[Kapacita - počet polic]]*Tabulka578910[[#This Row],[Kapacita - rozměr polic]]*IFERROR(VLOOKUP(Tabulka578910[[#This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ROUND(Tabulka578910[[#This Row],[Kapacita - počet polic]]*Tabulka578910[[#This Row],[Kapacita - rozměr polic]]*IFERROR(VLOOKUP(Tabulka578910[[#This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ROUND(Tabulka578910[[#This Row],[Kapacita - počet polic]]*Tabulka578910[[#This Row],[Kapacita - rozměr polic]]*IFERROR(VLOOKUP(Tabulka578910[[#This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ROUND(Tabulka578910[[#This Row],[Kapacita - počet polic]]*Tabulka578910[[#This Row],[Kapacita - rozměr polic]]*IFERROR(VLOOKUP(Tabulka578910[[#This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ROUND(Tabulka578910[[#This Row],[Kapacita - počet polic]]*Tabulka578910[[#This Row],[Kapacita - rozměr polic]]*IFERROR(VLOOKUP(Tabulka578910[[#This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ROUND(Tabulka578910[[#This Row],[Kapacita - počet polic]]*Tabulka578910[[#This Row],[Kapacita - rozměr polic]]*IFERROR(VLOOKUP(Tabulka578910[[#This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ROUND(Tabulka578910[[#This Row],[Kapacita - počet polic]]*Tabulka578910[[#This Row],[Kapacita - rozměr polic]]*IFERROR(VLOOKUP(Tabulka578910[[#This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ROUND(Tabulka578910[[#This Row],[Kapacita - počet polic]]*Tabulka578910[[#This Row],[Kapacita - rozměr polic]]*IFERROR(VLOOKUP(Tabulka578910[[#This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ROUND(Tabulka578910[[#This Row],[Kapacita - počet polic]]*Tabulka578910[[#This Row],[Kapacita - rozměr polic]]*IFERROR(VLOOKUP(Tabulka578910[[#This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ROUND(Tabulka578910[[#This Row],[Kapacita - počet polic]]*Tabulka578910[[#This Row],[Kapacita - rozměr polic]]*IFERROR(VLOOKUP(Tabulka578910[[#This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ROUND(Tabulka578910[[#This Row],[Kapacita - počet polic]]*Tabulka578910[[#This Row],[Kapacita - rozměr polic]]*IFERROR(VLOOKUP(Tabulka578910[[#This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ROUND(Tabulka578910[[#This Row],[Kapacita - počet polic]]*Tabulka578910[[#This Row],[Kapacita - rozměr polic]]*IFERROR(VLOOKUP(Tabulka578910[[#This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ROUND(Tabulka578910[[#This Row],[Kapacita - počet polic]]*Tabulka578910[[#This Row],[Kapacita - rozměr polic]]*IFERROR(VLOOKUP(Tabulka578910[[#This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ROUND(Tabulka578910[[#This Row],[Kapacita - počet polic]]*Tabulka578910[[#This Row],[Kapacita - rozměr polic]]*IFERROR(VLOOKUP(Tabulka578910[[#This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ROUND(Tabulka578910[[#This Row],[Kapacita - počet polic]]*Tabulka578910[[#This Row],[Kapacita - rozměr polic]]*IFERROR(VLOOKUP(Tabulka578910[[#This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ROUND(Tabulka578910[[#This Row],[Kapacita - počet polic]]*Tabulka578910[[#This Row],[Kapacita - rozměr polic]]*IFERROR(VLOOKUP(Tabulka578910[[#This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ROUND(Tabulka578910[[#This Row],[Kapacita - počet polic]]*Tabulka578910[[#This Row],[Kapacita - rozměr polic]]*IFERROR(VLOOKUP(Tabulka578910[[#This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ROUND(Tabulka578910[[#This Row],[Kapacita - počet polic]]*Tabulka578910[[#This Row],[Kapacita - rozměr polic]]*IFERROR(VLOOKUP(Tabulka578910[[#This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ROUND(Tabulka578910[[#This Row],[Kapacita - počet polic]]*Tabulka578910[[#This Row],[Kapacita - rozměr polic]]*IFERROR(VLOOKUP(Tabulka578910[[#This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ROUND(Tabulka578910[[#This Row],[Kapacita - počet polic]]*Tabulka578910[[#This Row],[Kapacita - rozměr polic]]*IFERROR(VLOOKUP(Tabulka578910[[#This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ROUND(Tabulka578910[[#This Row],[Kapacita - počet polic]]*Tabulka578910[[#This Row],[Kapacita - rozměr polic]]*IFERROR(VLOOKUP(Tabulka578910[[#This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ROUND(Tabulka578910[[#This Row],[Kapacita - počet polic]]*Tabulka578910[[#This Row],[Kapacita - rozměr polic]]*IFERROR(VLOOKUP(Tabulka578910[[#This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ROUND(Tabulka578910[[#This Row],[Kapacita - počet polic]]*Tabulka578910[[#This Row],[Kapacita - rozměr polic]]*IFERROR(VLOOKUP(Tabulka578910[[#This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ROUND(Tabulka578910[[#This Row],[Kapacita - počet polic]]*Tabulka578910[[#This Row],[Kapacita - rozměr polic]]*IFERROR(VLOOKUP(Tabulka578910[[#This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ROUND(Tabulka578910[[#This Row],[Kapacita - počet polic]]*Tabulka578910[[#This Row],[Kapacita - rozměr polic]]*IFERROR(VLOOKUP(Tabulka578910[[#This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ROUND(Tabulka578910[[#This Row],[Kapacita - počet polic]]*Tabulka578910[[#This Row],[Kapacita - rozměr polic]]*IFERROR(VLOOKUP(Tabulka578910[[#This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ROUND(Tabulka578910[[#This Row],[Kapacita - počet polic]]*Tabulka578910[[#This Row],[Kapacita - rozměr polic]]*IFERROR(VLOOKUP(Tabulka578910[[#This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ROUND(Tabulka578910[[#This Row],[Kapacita - počet polic]]*Tabulka578910[[#This Row],[Kapacita - rozměr polic]]*IFERROR(VLOOKUP(Tabulka578910[[#This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ROUND(Tabulka578910[[#This Row],[Kapacita - počet polic]]*Tabulka578910[[#This Row],[Kapacita - rozměr polic]]*IFERROR(VLOOKUP(Tabulka578910[[#This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ROUND(Tabulka578910[[#This Row],[Kapacita - počet polic]]*Tabulka578910[[#This Row],[Kapacita - rozměr polic]]*IFERROR(VLOOKUP(Tabulka578910[[#This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ROUND(Tabulka578910[[#This Row],[Kapacita - počet polic]]*Tabulka578910[[#This Row],[Kapacita - rozměr polic]]*IFERROR(VLOOKUP(Tabulka578910[[#This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ROUND(Tabulka578910[[#This Row],[Kapacita - počet polic]]*Tabulka578910[[#This Row],[Kapacita - rozměr polic]]*IFERROR(VLOOKUP(Tabulka578910[[#This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ROUND(Tabulka578910[[#This Row],[Kapacita - počet polic]]*Tabulka578910[[#This Row],[Kapacita - rozměr polic]]*IFERROR(VLOOKUP(Tabulka578910[[#This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ROUND(Tabulka578910[[#This Row],[Kapacita - počet polic]]*Tabulka578910[[#This Row],[Kapacita - rozměr polic]]*IFERROR(VLOOKUP(Tabulka578910[[#This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ROUND(Tabulka578910[[#This Row],[Kapacita - počet polic]]*Tabulka578910[[#This Row],[Kapacita - rozměr polic]]*IFERROR(VLOOKUP(Tabulka578910[[#This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ROUND(Tabulka578910[[#This Row],[Kapacita - počet polic]]*Tabulka578910[[#This Row],[Kapacita - rozměr polic]]*IFERROR(VLOOKUP(Tabulka578910[[#This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ROUND(Tabulka578910[[#This Row],[Kapacita - počet polic]]*Tabulka578910[[#This Row],[Kapacita - rozměr polic]]*IFERROR(VLOOKUP(Tabulka578910[[#This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ROUND(Tabulka578910[[#This Row],[Kapacita - počet polic]]*Tabulka578910[[#This Row],[Kapacita - rozměr polic]]*IFERROR(VLOOKUP(Tabulka578910[[#This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ROUND(Tabulka578910[[#This Row],[Kapacita - počet polic]]*Tabulka578910[[#This Row],[Kapacita - rozměr polic]]*IFERROR(VLOOKUP(Tabulka578910[[#This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ROUND(Tabulka578910[[#This Row],[Kapacita - počet polic]]*Tabulka578910[[#This Row],[Kapacita - rozměr polic]]*IFERROR(VLOOKUP(Tabulka578910[[#This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ROUND(Tabulka578910[[#This Row],[Kapacita - počet polic]]*Tabulka578910[[#This Row],[Kapacita - rozměr polic]]*IFERROR(VLOOKUP(Tabulka578910[[#This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ROUND(Tabulka578910[[#This Row],[Kapacita - počet polic]]*Tabulka578910[[#This Row],[Kapacita - rozměr polic]]*IFERROR(VLOOKUP(Tabulka578910[[#This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ROUND(Tabulka578910[[#This Row],[Kapacita - počet polic]]*Tabulka578910[[#This Row],[Kapacita - rozměr polic]]*IFERROR(VLOOKUP(Tabulka578910[[#This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ROUND(Tabulka578910[[#This Row],[Kapacita - počet polic]]*Tabulka578910[[#This Row],[Kapacita - rozměr polic]]*IFERROR(VLOOKUP(Tabulka578910[[#This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ROUND(Tabulka578910[[#This Row],[Kapacita - počet polic]]*Tabulka578910[[#This Row],[Kapacita - rozměr polic]]*IFERROR(VLOOKUP(Tabulka578910[[#This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ROUND(Tabulka578910[[#This Row],[Kapacita - počet polic]]*Tabulka578910[[#This Row],[Kapacita - rozměr polic]]*IFERROR(VLOOKUP(Tabulka578910[[#This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ROUND(Tabulka578910[[#This Row],[Kapacita - počet polic]]*Tabulka578910[[#This Row],[Kapacita - rozměr polic]]*IFERROR(VLOOKUP(Tabulka578910[[#This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ROUND(Tabulka578910[[#This Row],[Kapacita - počet polic]]*Tabulka578910[[#This Row],[Kapacita - rozměr polic]]*IFERROR(VLOOKUP(Tabulka578910[[#This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ROUND(Tabulka578910[[#This Row],[Kapacita - počet polic]]*Tabulka578910[[#This Row],[Kapacita - rozměr polic]]*IFERROR(VLOOKUP(Tabulka578910[[#This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ROUND(Tabulka578910[[#This Row],[Kapacita - počet polic]]*Tabulka578910[[#This Row],[Kapacita - rozměr polic]]*IFERROR(VLOOKUP(Tabulka578910[[#This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ROUND(Tabulka578910[[#This Row],[Kapacita - počet polic]]*Tabulka578910[[#This Row],[Kapacita - rozměr polic]]*IFERROR(VLOOKUP(Tabulka578910[[#This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ROUND(Tabulka578910[[#This Row],[Kapacita - počet polic]]*Tabulka578910[[#This Row],[Kapacita - rozměr polic]]*IFERROR(VLOOKUP(Tabulka578910[[#This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ROUND(Tabulka578910[[#This Row],[Kapacita - počet polic]]*Tabulka578910[[#This Row],[Kapacita - rozměr polic]]*IFERROR(VLOOKUP(Tabulka578910[[#This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ROUND(Tabulka578910[[#This Row],[Kapacita - počet polic]]*Tabulka578910[[#This Row],[Kapacita - rozměr polic]]*IFERROR(VLOOKUP(Tabulka578910[[#This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ROUND(Tabulka578910[[#This Row],[Kapacita - počet polic]]*Tabulka578910[[#This Row],[Kapacita - rozměr polic]]*IFERROR(VLOOKUP(Tabulka578910[[#This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ROUND(Tabulka578910[[#This Row],[Kapacita - počet polic]]*Tabulka578910[[#This Row],[Kapacita - rozměr polic]]*IFERROR(VLOOKUP(Tabulka578910[[#This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ROUND(Tabulka578910[[#This Row],[Kapacita - počet polic]]*Tabulka578910[[#This Row],[Kapacita - rozměr polic]]*IFERROR(VLOOKUP(Tabulka578910[[#This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ROUND(Tabulka578910[[#This Row],[Kapacita - počet polic]]*Tabulka578910[[#This Row],[Kapacita - rozměr polic]]*IFERROR(VLOOKUP(Tabulka578910[[#This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ROUND(Tabulka578910[[#This Row],[Kapacita - počet polic]]*Tabulka578910[[#This Row],[Kapacita - rozměr polic]]*IFERROR(VLOOKUP(Tabulka578910[[#This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ROUND(Tabulka578910[[#This Row],[Kapacita - počet polic]]*Tabulka578910[[#This Row],[Kapacita - rozměr polic]]*IFERROR(VLOOKUP(Tabulka578910[[#This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ROUND(Tabulka578910[[#This Row],[Kapacita - počet polic]]*Tabulka578910[[#This Row],[Kapacita - rozměr polic]]*IFERROR(VLOOKUP(Tabulka578910[[#This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ROUND(Tabulka578910[[#This Row],[Kapacita - počet polic]]*Tabulka578910[[#This Row],[Kapacita - rozměr polic]]*IFERROR(VLOOKUP(Tabulka578910[[#This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ROUND(Tabulka578910[[#This Row],[Kapacita - počet polic]]*Tabulka578910[[#This Row],[Kapacita - rozměr polic]]*IFERROR(VLOOKUP(Tabulka578910[[#This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ROUND(Tabulka578910[[#This Row],[Kapacita - počet polic]]*Tabulka578910[[#This Row],[Kapacita - rozměr polic]]*IFERROR(VLOOKUP(Tabulka578910[[#This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ROUND(Tabulka578910[[#This Row],[Kapacita - počet polic]]*Tabulka578910[[#This Row],[Kapacita - rozměr polic]]*IFERROR(VLOOKUP(Tabulka578910[[#This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ROUND(Tabulka578910[[#This Row],[Kapacita - počet polic]]*Tabulka578910[[#This Row],[Kapacita - rozměr polic]]*IFERROR(VLOOKUP(Tabulka578910[[#This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ROUND(Tabulka578910[[#This Row],[Kapacita - počet polic]]*Tabulka578910[[#This Row],[Kapacita - rozměr polic]]*IFERROR(VLOOKUP(Tabulka578910[[#This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ROUND(Tabulka578910[[#This Row],[Kapacita - počet polic]]*Tabulka578910[[#This Row],[Kapacita - rozměr polic]]*IFERROR(VLOOKUP(Tabulka578910[[#This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ROUND(Tabulka578910[[#This Row],[Kapacita - počet polic]]*Tabulka578910[[#This Row],[Kapacita - rozměr polic]]*IFERROR(VLOOKUP(Tabulka578910[[#This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ROUND(Tabulka578910[[#This Row],[Kapacita - počet polic]]*Tabulka578910[[#This Row],[Kapacita - rozměr polic]]*IFERROR(VLOOKUP(Tabulka578910[[#This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ROUND(Tabulka578910[[#This Row],[Kapacita - počet polic]]*Tabulka578910[[#This Row],[Kapacita - rozměr polic]]*IFERROR(VLOOKUP(Tabulka578910[[#This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ROUND(Tabulka578910[[#This Row],[Kapacita - počet polic]]*Tabulka578910[[#This Row],[Kapacita - rozměr polic]]*IFERROR(VLOOKUP(Tabulka578910[[#This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ROUND(Tabulka578910[[#This Row],[Kapacita - počet polic]]*Tabulka578910[[#This Row],[Kapacita - rozměr polic]]*IFERROR(VLOOKUP(Tabulka578910[[#This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ROUND(Tabulka578910[[#This Row],[Kapacita - počet polic]]*Tabulka578910[[#This Row],[Kapacita - rozměr polic]]*IFERROR(VLOOKUP(Tabulka578910[[#This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ROUND(Tabulka578910[[#This Row],[Kapacita - počet polic]]*Tabulka578910[[#This Row],[Kapacita - rozměr polic]]*IFERROR(VLOOKUP(Tabulka578910[[#This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ROUND(Tabulka578910[[#This Row],[Kapacita - počet polic]]*Tabulka578910[[#This Row],[Kapacita - rozměr polic]]*IFERROR(VLOOKUP(Tabulka578910[[#This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ROUND(Tabulka578910[[#This Row],[Kapacita - počet polic]]*Tabulka578910[[#This Row],[Kapacita - rozměr polic]]*IFERROR(VLOOKUP(Tabulka578910[[#This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ROUND(Tabulka578910[[#This Row],[Kapacita - počet polic]]*Tabulka578910[[#This Row],[Kapacita - rozměr polic]]*IFERROR(VLOOKUP(Tabulka578910[[#This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ROUND(Tabulka578910[[#This Row],[Kapacita - počet polic]]*Tabulka578910[[#This Row],[Kapacita - rozměr polic]]*IFERROR(VLOOKUP(Tabulka578910[[#This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ROUND(Tabulka578910[[#This Row],[Kapacita - počet polic]]*Tabulka578910[[#This Row],[Kapacita - rozměr polic]]*IFERROR(VLOOKUP(Tabulka578910[[#This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ROUND(Tabulka578910[[#This Row],[Kapacita - počet polic]]*Tabulka578910[[#This Row],[Kapacita - rozměr polic]]*IFERROR(VLOOKUP(Tabulka578910[[#This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ROUND(Tabulka578910[[#This Row],[Kapacita - počet polic]]*Tabulka578910[[#This Row],[Kapacita - rozměr polic]]*IFERROR(VLOOKUP(Tabulka578910[[#This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ROUND(Tabulka578910[[#This Row],[Kapacita - počet polic]]*Tabulka578910[[#This Row],[Kapacita - rozměr polic]]*IFERROR(VLOOKUP(Tabulka578910[[#This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ROUND(Tabulka578910[[#This Row],[Kapacita - počet polic]]*Tabulka578910[[#This Row],[Kapacita - rozměr polic]]*IFERROR(VLOOKUP(Tabulka578910[[#This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ROUND(Tabulka578910[[#This Row],[Kapacita - počet polic]]*Tabulka578910[[#This Row],[Kapacita - rozměr polic]]*IFERROR(VLOOKUP(Tabulka578910[[#This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ROUND(Tabulka578910[[#This Row],[Kapacita - počet polic]]*Tabulka578910[[#This Row],[Kapacita - rozměr polic]]*IFERROR(VLOOKUP(Tabulka578910[[#This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ROUND(Tabulka578910[[#This Row],[Kapacita - počet polic]]*Tabulka578910[[#This Row],[Kapacita - rozměr polic]]*IFERROR(VLOOKUP(Tabulka578910[[#This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ROUND(Tabulka578910[[#This Row],[Kapacita - počet polic]]*Tabulka578910[[#This Row],[Kapacita - rozměr polic]]*IFERROR(VLOOKUP(Tabulka578910[[#This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ROUND(Tabulka578910[[#This Row],[Kapacita - počet polic]]*Tabulka578910[[#This Row],[Kapacita - rozměr polic]]*IFERROR(VLOOKUP(Tabulka578910[[#This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ROUND(Tabulka578910[[#This Row],[Kapacita - počet polic]]*Tabulka578910[[#This Row],[Kapacita - rozměr polic]]*IFERROR(VLOOKUP(Tabulka578910[[#This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ROUND(Tabulka578910[[#This Row],[Kapacita - počet polic]]*Tabulka578910[[#This Row],[Kapacita - rozměr polic]]*IFERROR(VLOOKUP(Tabulka578910[[#This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ROUND(Tabulka578910[[#This Row],[Kapacita - počet polic]]*Tabulka578910[[#This Row],[Kapacita - rozměr polic]]*IFERROR(VLOOKUP(Tabulka578910[[#This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ROUND(Tabulka578910[[#This Row],[Kapacita - počet polic]]*Tabulka578910[[#This Row],[Kapacita - rozměr polic]]*IFERROR(VLOOKUP(Tabulka578910[[#This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ROUND(Tabulka578910[[#This Row],[Kapacita - počet polic]]*Tabulka578910[[#This Row],[Kapacita - rozměr polic]]*IFERROR(VLOOKUP(Tabulka578910[[#This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ROUND(Tabulka578910[[#This Row],[Kapacita - počet polic]]*Tabulka578910[[#This Row],[Kapacita - rozměr polic]]*IFERROR(VLOOKUP(Tabulka578910[[#This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ROUND(Tabulka578910[[#This Row],[Kapacita - počet polic]]*Tabulka578910[[#This Row],[Kapacita - rozměr polic]]*IFERROR(VLOOKUP(Tabulka578910[[#This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ROUND(Tabulka578910[[#This Row],[Kapacita - počet polic]]*Tabulka578910[[#This Row],[Kapacita - rozměr polic]]*IFERROR(VLOOKUP(Tabulka578910[[#This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ROUND(Tabulka578910[[#This Row],[Kapacita - počet polic]]*Tabulka578910[[#This Row],[Kapacita - rozměr polic]]*IFERROR(VLOOKUP(Tabulka578910[[#This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ROUND(Tabulka578910[[#This Row],[Kapacita - počet polic]]*Tabulka578910[[#This Row],[Kapacita - rozměr polic]]*IFERROR(VLOOKUP(Tabulka578910[[#This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ROUND(Tabulka578910[[#This Row],[Kapacita - počet polic]]*Tabulka578910[[#This Row],[Kapacita - rozměr polic]]*IFERROR(VLOOKUP(Tabulka578910[[#This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ROUND(Tabulka578910[[#This Row],[Kapacita - počet polic]]*Tabulka578910[[#This Row],[Kapacita - rozměr polic]]*IFERROR(VLOOKUP(Tabulka578910[[#This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ROUND(Tabulka578910[[#This Row],[Kapacita - počet polic]]*Tabulka578910[[#This Row],[Kapacita - rozměr polic]]*IFERROR(VLOOKUP(Tabulka578910[[#This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ROUND(Tabulka578910[[#This Row],[Kapacita - počet polic]]*Tabulka578910[[#This Row],[Kapacita - rozměr polic]]*IFERROR(VLOOKUP(Tabulka578910[[#This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ROUND(Tabulka578910[[#This Row],[Kapacita - počet polic]]*Tabulka578910[[#This Row],[Kapacita - rozměr polic]]*IFERROR(VLOOKUP(Tabulka578910[[#This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ROUND(Tabulka578910[[#This Row],[Kapacita - počet polic]]*Tabulka578910[[#This Row],[Kapacita - rozměr polic]]*IFERROR(VLOOKUP(Tabulka578910[[#This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ROUND(Tabulka578910[[#This Row],[Kapacita - počet polic]]*Tabulka578910[[#This Row],[Kapacita - rozměr polic]]*IFERROR(VLOOKUP(Tabulka578910[[#This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ROUND(Tabulka578910[[#This Row],[Kapacita - počet polic]]*Tabulka578910[[#This Row],[Kapacita - rozměr polic]]*IFERROR(VLOOKUP(Tabulka578910[[#This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ROUND(Tabulka578910[[#This Row],[Kapacita - počet polic]]*Tabulka578910[[#This Row],[Kapacita - rozměr polic]]*IFERROR(VLOOKUP(Tabulka578910[[#This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ROUND(Tabulka578910[[#This Row],[Kapacita - počet polic]]*Tabulka578910[[#This Row],[Kapacita - rozměr polic]]*IFERROR(VLOOKUP(Tabulka578910[[#This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ROUND(Tabulka578910[[#This Row],[Kapacita - počet polic]]*Tabulka578910[[#This Row],[Kapacita - rozměr polic]]*IFERROR(VLOOKUP(Tabulka578910[[#This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ROUND(Tabulka578910[[#This Row],[Kapacita - počet polic]]*Tabulka578910[[#This Row],[Kapacita - rozměr polic]]*IFERROR(VLOOKUP(Tabulka578910[[#This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ROUND(Tabulka578910[[#This Row],[Kapacita - počet polic]]*Tabulka578910[[#This Row],[Kapacita - rozměr polic]]*IFERROR(VLOOKUP(Tabulka578910[[#This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ROUND(Tabulka578910[[#This Row],[Kapacita - počet polic]]*Tabulka578910[[#This Row],[Kapacita - rozměr polic]]*IFERROR(VLOOKUP(Tabulka578910[[#This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ROUND(Tabulka578910[[#This Row],[Kapacita - počet polic]]*Tabulka578910[[#This Row],[Kapacita - rozměr polic]]*IFERROR(VLOOKUP(Tabulka578910[[#This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ROUND(Tabulka578910[[#This Row],[Kapacita - počet polic]]*Tabulka578910[[#This Row],[Kapacita - rozměr polic]]*IFERROR(VLOOKUP(Tabulka578910[[#This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ROUND(Tabulka578910[[#This Row],[Kapacita - počet polic]]*Tabulka578910[[#This Row],[Kapacita - rozměr polic]]*IFERROR(VLOOKUP(Tabulka578910[[#This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ROUND(Tabulka578910[[#This Row],[Kapacita - počet polic]]*Tabulka578910[[#This Row],[Kapacita - rozměr polic]]*IFERROR(VLOOKUP(Tabulka578910[[#This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ROUND(Tabulka578910[[#This Row],[Kapacita - počet polic]]*Tabulka578910[[#This Row],[Kapacita - rozměr polic]]*IFERROR(VLOOKUP(Tabulka578910[[#This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ROUND(Tabulka578910[[#This Row],[Kapacita - počet polic]]*Tabulka578910[[#This Row],[Kapacita - rozměr polic]]*IFERROR(VLOOKUP(Tabulka578910[[#This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ROUND(Tabulka578910[[#This Row],[Kapacita - počet polic]]*Tabulka578910[[#This Row],[Kapacita - rozměr polic]]*IFERROR(VLOOKUP(Tabulka578910[[#This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ROUND(Tabulka578910[[#This Row],[Kapacita - počet polic]]*Tabulka578910[[#This Row],[Kapacita - rozměr polic]]*IFERROR(VLOOKUP(Tabulka578910[[#This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ROUND(Tabulka578910[[#This Row],[Kapacita - počet polic]]*Tabulka578910[[#This Row],[Kapacita - rozměr polic]]*IFERROR(VLOOKUP(Tabulka578910[[#This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ROUND(Tabulka578910[[#This Row],[Kapacita - počet polic]]*Tabulka578910[[#This Row],[Kapacita - rozměr polic]]*IFERROR(VLOOKUP(Tabulka578910[[#This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ROUND(Tabulka578910[[#This Row],[Kapacita - počet polic]]*Tabulka578910[[#This Row],[Kapacita - rozměr polic]]*IFERROR(VLOOKUP(Tabulka578910[[#This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ROUND(Tabulka578910[[#This Row],[Kapacita - počet polic]]*Tabulka578910[[#This Row],[Kapacita - rozměr polic]]*IFERROR(VLOOKUP(Tabulka578910[[#This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ROUND(Tabulka578910[[#This Row],[Kapacita - počet polic]]*Tabulka578910[[#This Row],[Kapacita - rozměr polic]]*IFERROR(VLOOKUP(Tabulka578910[[#This Row],[Označení]],OCHy[#All],2,FALSE),0.6),0)</f>
        <v>0</v>
      </c>
    </row>
    <row r="399" spans="1:7" x14ac:dyDescent="0.35">
      <c r="A399" s="105" t="str">
        <f>IFERROR(VLOOKUP(B399,Pobočky!$A$1:$C$45,3,FALSE)," ")</f>
        <v xml:space="preserve"> </v>
      </c>
      <c r="B399" s="105"/>
      <c r="C399" s="105" t="str">
        <f>IFERROR(VLOOKUP(B399,Pobočky!$A$1:$C$45,2,FALSE)," ")</f>
        <v xml:space="preserve"> </v>
      </c>
      <c r="G399">
        <f>ROUND(Tabulka578910[[#This Row],[Kapacita - počet polic]]*Tabulka578910[[#This Row],[Kapacita - rozměr polic]]*IFERROR(VLOOKUP(Tabulka578910[[#This Row],[Označení]],OCHy[#All],2,FALSE),0.6),0)</f>
        <v>0</v>
      </c>
    </row>
  </sheetData>
  <dataValidations count="2">
    <dataValidation type="list" allowBlank="1" showInputMessage="1" showErrorMessage="1" sqref="E2:E399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  <dataValidation type="list" allowBlank="1" showInputMessage="1" showErrorMessage="1" sqref="L2:L399">
      <formula1>"0 %,10 %,20 %,30 %,40 %,50 %,60 %,70 %,80 %,90 %,100 %"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B2:B399</xm:sqref>
        </x14:dataValidation>
        <x14:dataValidation type="list" allowBlank="1" showInputMessage="1" showErrorMessage="1">
          <x14:formula1>
            <xm:f>Označení!$F$2:$F$50</xm:f>
          </x14:formula1>
          <xm:sqref>F2:F399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87"/>
  <sheetViews>
    <sheetView topLeftCell="E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20.81640625" customWidth="1"/>
    <col min="6" max="6" width="60" bestFit="1" customWidth="1"/>
    <col min="7" max="7" width="16.26953125" bestFit="1" customWidth="1"/>
    <col min="8" max="8" width="21.0898437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v>4</v>
      </c>
      <c r="B2" s="93" t="s">
        <v>48</v>
      </c>
      <c r="C2" s="93" t="str">
        <f>IFERROR(VLOOKUP(B2,Pobočky!$A$1:$C$45,2,FALSE)," ")</f>
        <v>Středozápad</v>
      </c>
      <c r="D2" s="114" t="s">
        <v>1273</v>
      </c>
      <c r="E2" s="93" t="s">
        <v>20</v>
      </c>
      <c r="F2" t="s">
        <v>130</v>
      </c>
      <c r="G2" s="93">
        <f>ROUND(Tabulka5789[[#This Row],[Kapacita - počet polic]]*Tabulka5789[[#This Row],[Kapacita - rozměr polic]]*IFERROR(VLOOKUP(Tabulka5789[[#This Row],[Označení]],OCHy[#All],2,FALSE),0.6),0)</f>
        <v>6068</v>
      </c>
      <c r="H2" s="93">
        <v>126</v>
      </c>
      <c r="I2" s="93">
        <v>126</v>
      </c>
      <c r="J2" s="93">
        <v>86</v>
      </c>
      <c r="K2" s="93"/>
      <c r="L2" s="102">
        <v>0.7</v>
      </c>
    </row>
    <row r="3" spans="1:12" x14ac:dyDescent="0.35">
      <c r="A3" s="93">
        <v>4</v>
      </c>
      <c r="B3" s="93" t="s">
        <v>48</v>
      </c>
      <c r="C3" s="93" t="str">
        <f>IFERROR(VLOOKUP(B3,Pobočky!$A$1:$C$45,2,FALSE)," ")</f>
        <v>Středozápad</v>
      </c>
      <c r="D3" s="115" t="s">
        <v>1273</v>
      </c>
      <c r="E3" s="106" t="s">
        <v>20</v>
      </c>
      <c r="F3" s="106" t="s">
        <v>130</v>
      </c>
      <c r="G3" s="106">
        <f>ROUND(Tabulka5789[[#This Row],[Kapacita - počet polic]]*Tabulka5789[[#This Row],[Kapacita - rozměr polic]]*IFERROR(VLOOKUP(Tabulka5789[[#This Row],[Označení]],OCHy[#All],2,FALSE),0.6),0)</f>
        <v>87</v>
      </c>
      <c r="H3" s="106">
        <v>6</v>
      </c>
      <c r="I3" s="106">
        <v>6</v>
      </c>
      <c r="J3" s="106">
        <v>26</v>
      </c>
      <c r="K3" s="106"/>
      <c r="L3" s="102">
        <v>0.7</v>
      </c>
    </row>
    <row r="4" spans="1:12" x14ac:dyDescent="0.35">
      <c r="A4" s="93">
        <v>4</v>
      </c>
      <c r="B4" s="93" t="s">
        <v>48</v>
      </c>
      <c r="C4" s="93" t="str">
        <f>IFERROR(VLOOKUP(B4,Pobočky!$A$1:$C$45,2,FALSE)," ")</f>
        <v>Středozápad</v>
      </c>
      <c r="D4" s="115" t="s">
        <v>1273</v>
      </c>
      <c r="E4" t="s">
        <v>20</v>
      </c>
      <c r="F4" t="s">
        <v>130</v>
      </c>
      <c r="G4">
        <f>ROUND(Tabulka5789[[#This Row],[Kapacita - počet polic]]*Tabulka5789[[#This Row],[Kapacita - rozměr polic]]*IFERROR(VLOOKUP(Tabulka5789[[#This Row],[Označení]],OCHy[#All],2,FALSE),0.6),0)</f>
        <v>63</v>
      </c>
      <c r="H4">
        <v>2</v>
      </c>
      <c r="I4">
        <v>3</v>
      </c>
      <c r="J4">
        <v>56</v>
      </c>
      <c r="K4" t="s">
        <v>1067</v>
      </c>
      <c r="L4" s="102">
        <v>0.7</v>
      </c>
    </row>
    <row r="5" spans="1:12" x14ac:dyDescent="0.35">
      <c r="A5" s="93">
        <v>4</v>
      </c>
      <c r="B5" s="93" t="s">
        <v>48</v>
      </c>
      <c r="C5" s="93" t="str">
        <f>IFERROR(VLOOKUP(B5,Pobočky!$A$1:$C$45,2,FALSE)," ")</f>
        <v>Středozápad</v>
      </c>
      <c r="D5" s="116" t="s">
        <v>1273</v>
      </c>
      <c r="E5" t="s">
        <v>20</v>
      </c>
      <c r="F5" t="s">
        <v>261</v>
      </c>
      <c r="G5">
        <f>ROUND(Tabulka5789[[#This Row],[Kapacita - počet polic]]*Tabulka5789[[#This Row],[Kapacita - rozměr polic]]*IFERROR(VLOOKUP(Tabulka5789[[#This Row],[Označení]],OCHy[#All],2,FALSE),0.6),0)</f>
        <v>34</v>
      </c>
      <c r="H5">
        <v>1</v>
      </c>
      <c r="I5">
        <v>1</v>
      </c>
      <c r="J5">
        <v>56</v>
      </c>
      <c r="K5" t="s">
        <v>266</v>
      </c>
      <c r="L5" s="112">
        <v>0.6</v>
      </c>
    </row>
    <row r="6" spans="1:12" x14ac:dyDescent="0.35">
      <c r="A6" s="93">
        <v>4</v>
      </c>
      <c r="B6" s="93" t="s">
        <v>48</v>
      </c>
      <c r="C6" s="93" t="str">
        <f>IFERROR(VLOOKUP(B6,Pobočky!$A$1:$C$45,2,FALSE)," ")</f>
        <v>Středozápad</v>
      </c>
      <c r="D6" s="116" t="s">
        <v>1273</v>
      </c>
      <c r="E6" t="s">
        <v>20</v>
      </c>
      <c r="F6" t="s">
        <v>261</v>
      </c>
      <c r="G6">
        <f>ROUND(Tabulka5789[[#This Row],[Kapacita - počet polic]]*Tabulka5789[[#This Row],[Kapacita - rozměr polic]]*IFERROR(VLOOKUP(Tabulka5789[[#This Row],[Označení]],OCHy[#All],2,FALSE),0.6),0)</f>
        <v>101</v>
      </c>
      <c r="H6">
        <v>3</v>
      </c>
      <c r="I6">
        <v>3</v>
      </c>
      <c r="J6">
        <v>56</v>
      </c>
      <c r="K6" t="s">
        <v>594</v>
      </c>
      <c r="L6" s="112">
        <v>0.5</v>
      </c>
    </row>
    <row r="7" spans="1:12" x14ac:dyDescent="0.35">
      <c r="A7" s="93">
        <v>4</v>
      </c>
      <c r="B7" s="93" t="s">
        <v>48</v>
      </c>
      <c r="C7" s="93" t="str">
        <f>IFERROR(VLOOKUP(B7,Pobočky!$A$1:$C$45,2,FALSE)," ")</f>
        <v>Středozápad</v>
      </c>
      <c r="D7" s="115" t="s">
        <v>1273</v>
      </c>
      <c r="E7" t="s">
        <v>20</v>
      </c>
      <c r="F7" t="s">
        <v>97</v>
      </c>
      <c r="G7">
        <f>ROUND(Tabulka5789[[#This Row],[Kapacita - počet polic]]*Tabulka5789[[#This Row],[Kapacita - rozměr polic]]*IFERROR(VLOOKUP(Tabulka5789[[#This Row],[Označení]],OCHy[#All],2,FALSE),0.6),0)</f>
        <v>0</v>
      </c>
      <c r="I7">
        <v>1</v>
      </c>
      <c r="J7">
        <v>86</v>
      </c>
      <c r="K7" t="s">
        <v>1274</v>
      </c>
      <c r="L7" s="112">
        <v>0.7</v>
      </c>
    </row>
    <row r="8" spans="1:12" x14ac:dyDescent="0.35">
      <c r="A8" s="93">
        <v>4</v>
      </c>
      <c r="B8" s="93" t="s">
        <v>48</v>
      </c>
      <c r="C8" s="93" t="str">
        <f>IFERROR(VLOOKUP(B8,Pobočky!$A$1:$C$45,2,FALSE)," ")</f>
        <v>Středozápad</v>
      </c>
      <c r="D8" s="115" t="s">
        <v>1273</v>
      </c>
      <c r="E8" t="s">
        <v>20</v>
      </c>
      <c r="F8" t="s">
        <v>130</v>
      </c>
      <c r="G8">
        <f>ROUND(Tabulka5789[[#This Row],[Kapacita - počet polic]]*Tabulka5789[[#This Row],[Kapacita - rozměr polic]]*IFERROR(VLOOKUP(Tabulka5789[[#This Row],[Označení]],OCHy[#All],2,FALSE),0.6),0)</f>
        <v>193</v>
      </c>
      <c r="H8">
        <v>4</v>
      </c>
      <c r="I8">
        <v>4</v>
      </c>
      <c r="J8">
        <v>86</v>
      </c>
      <c r="K8" t="s">
        <v>1046</v>
      </c>
      <c r="L8" s="112">
        <v>0.7</v>
      </c>
    </row>
    <row r="9" spans="1:12" x14ac:dyDescent="0.35">
      <c r="A9" s="93">
        <v>4</v>
      </c>
      <c r="B9" s="93" t="s">
        <v>48</v>
      </c>
      <c r="C9" s="93" t="str">
        <f>IFERROR(VLOOKUP(B9,Pobočky!$A$1:$C$45,2,FALSE)," ")</f>
        <v>Středozápad</v>
      </c>
      <c r="D9" s="115" t="s">
        <v>1273</v>
      </c>
      <c r="E9" t="s">
        <v>20</v>
      </c>
      <c r="F9" t="s">
        <v>130</v>
      </c>
      <c r="G9">
        <f>ROUND(Tabulka5789[[#This Row],[Kapacita - počet polic]]*Tabulka5789[[#This Row],[Kapacita - rozměr polic]]*IFERROR(VLOOKUP(Tabulka5789[[#This Row],[Označení]],OCHy[#All],2,FALSE),0.6),0)</f>
        <v>385</v>
      </c>
      <c r="H9">
        <v>8</v>
      </c>
      <c r="I9">
        <v>8</v>
      </c>
      <c r="J9">
        <v>86</v>
      </c>
      <c r="K9" t="s">
        <v>1045</v>
      </c>
      <c r="L9" s="112">
        <v>0.7</v>
      </c>
    </row>
    <row r="10" spans="1:12" x14ac:dyDescent="0.35">
      <c r="A10" s="93">
        <v>4</v>
      </c>
      <c r="B10" s="93" t="s">
        <v>48</v>
      </c>
      <c r="C10" s="93" t="str">
        <f>IFERROR(VLOOKUP(B10,Pobočky!$A$1:$C$45,2,FALSE)," ")</f>
        <v>Středozápad</v>
      </c>
      <c r="D10" s="115" t="s">
        <v>1275</v>
      </c>
      <c r="E10" t="s">
        <v>14</v>
      </c>
      <c r="F10" t="s">
        <v>130</v>
      </c>
      <c r="G10">
        <f>ROUND(Tabulka5789[[#This Row],[Kapacita - počet polic]]*Tabulka5789[[#This Row],[Kapacita - rozměr polic]]*IFERROR(VLOOKUP(Tabulka5789[[#This Row],[Označení]],OCHy[#All],2,FALSE),0.6),0)</f>
        <v>120</v>
      </c>
      <c r="H10">
        <v>2.5</v>
      </c>
      <c r="I10">
        <v>2.5</v>
      </c>
      <c r="J10">
        <v>86</v>
      </c>
      <c r="K10" t="s">
        <v>1276</v>
      </c>
      <c r="L10" s="112">
        <v>0.6</v>
      </c>
    </row>
    <row r="11" spans="1:12" x14ac:dyDescent="0.35">
      <c r="A11" s="93">
        <v>4</v>
      </c>
      <c r="B11" s="93" t="s">
        <v>48</v>
      </c>
      <c r="C11" s="93" t="str">
        <f>IFERROR(VLOOKUP(B11,Pobočky!$A$1:$C$45,2,FALSE)," ")</f>
        <v>Středozápad</v>
      </c>
      <c r="D11" s="115" t="s">
        <v>1275</v>
      </c>
      <c r="E11" t="s">
        <v>14</v>
      </c>
      <c r="F11" t="s">
        <v>130</v>
      </c>
      <c r="G11">
        <f>ROUND(Tabulka5789[[#This Row],[Kapacita - počet polic]]*Tabulka5789[[#This Row],[Kapacita - rozměr polic]]*IFERROR(VLOOKUP(Tabulka5789[[#This Row],[Označení]],OCHy[#All],2,FALSE),0.6),0)</f>
        <v>458</v>
      </c>
      <c r="H11">
        <v>9.5</v>
      </c>
      <c r="I11">
        <v>9.5</v>
      </c>
      <c r="J11">
        <v>86</v>
      </c>
      <c r="K11" t="s">
        <v>34</v>
      </c>
      <c r="L11" s="112">
        <v>0.6</v>
      </c>
    </row>
    <row r="12" spans="1:12" x14ac:dyDescent="0.35">
      <c r="A12" s="93">
        <v>4</v>
      </c>
      <c r="B12" s="93" t="s">
        <v>48</v>
      </c>
      <c r="C12" s="93" t="str">
        <f>IFERROR(VLOOKUP(B12,Pobočky!$A$1:$C$45,2,FALSE)," ")</f>
        <v>Středozápad</v>
      </c>
      <c r="D12" s="115" t="s">
        <v>1275</v>
      </c>
      <c r="E12" t="s">
        <v>14</v>
      </c>
      <c r="F12" t="s">
        <v>130</v>
      </c>
      <c r="G12">
        <f>ROUND(Tabulka5789[[#This Row],[Kapacita - počet polic]]*Tabulka5789[[#This Row],[Kapacita - rozměr polic]]*IFERROR(VLOOKUP(Tabulka5789[[#This Row],[Označení]],OCHy[#All],2,FALSE),0.6),0)</f>
        <v>289</v>
      </c>
      <c r="H12">
        <v>6</v>
      </c>
      <c r="I12">
        <v>6</v>
      </c>
      <c r="J12">
        <v>86</v>
      </c>
      <c r="K12" t="s">
        <v>182</v>
      </c>
      <c r="L12" s="112">
        <v>0.6</v>
      </c>
    </row>
    <row r="13" spans="1:12" x14ac:dyDescent="0.35">
      <c r="A13" s="93">
        <v>4</v>
      </c>
      <c r="B13" s="93" t="s">
        <v>48</v>
      </c>
      <c r="C13" s="93" t="str">
        <f>IFERROR(VLOOKUP(B13,Pobočky!$A$1:$C$45,2,FALSE)," ")</f>
        <v>Středozápad</v>
      </c>
      <c r="D13" s="115" t="s">
        <v>1275</v>
      </c>
      <c r="E13" t="s">
        <v>14</v>
      </c>
      <c r="F13" t="s">
        <v>130</v>
      </c>
      <c r="G13">
        <f>ROUND(Tabulka5789[[#This Row],[Kapacita - počet polic]]*Tabulka5789[[#This Row],[Kapacita - rozměr polic]]*IFERROR(VLOOKUP(Tabulka5789[[#This Row],[Označení]],OCHy[#All],2,FALSE),0.6),0)</f>
        <v>530</v>
      </c>
      <c r="H13">
        <v>11</v>
      </c>
      <c r="I13">
        <v>11</v>
      </c>
      <c r="J13">
        <v>86</v>
      </c>
      <c r="K13" t="s">
        <v>184</v>
      </c>
      <c r="L13" s="112">
        <v>0.6</v>
      </c>
    </row>
    <row r="14" spans="1:12" x14ac:dyDescent="0.35">
      <c r="A14" s="93">
        <v>4</v>
      </c>
      <c r="B14" s="93" t="s">
        <v>48</v>
      </c>
      <c r="C14" s="93" t="str">
        <f>IFERROR(VLOOKUP(B14,Pobočky!$A$1:$C$45,2,FALSE)," ")</f>
        <v>Středozápad</v>
      </c>
      <c r="D14" s="115" t="s">
        <v>1275</v>
      </c>
      <c r="E14" t="s">
        <v>14</v>
      </c>
      <c r="F14" t="s">
        <v>261</v>
      </c>
      <c r="G14">
        <f>ROUND(Tabulka5789[[#This Row],[Kapacita - počet polic]]*Tabulka5789[[#This Row],[Kapacita - rozměr polic]]*IFERROR(VLOOKUP(Tabulka5789[[#This Row],[Označení]],OCHy[#All],2,FALSE),0.6),0)</f>
        <v>0</v>
      </c>
      <c r="I14">
        <v>1</v>
      </c>
      <c r="J14">
        <v>86</v>
      </c>
      <c r="K14" t="s">
        <v>112</v>
      </c>
      <c r="L14" s="112">
        <v>0.6</v>
      </c>
    </row>
    <row r="15" spans="1:12" x14ac:dyDescent="0.35">
      <c r="A15" s="93">
        <v>4</v>
      </c>
      <c r="B15" s="93" t="s">
        <v>48</v>
      </c>
      <c r="C15" s="93" t="str">
        <f>IFERROR(VLOOKUP(B15,Pobočky!$A$1:$C$45,2,FALSE)," ")</f>
        <v>Středozápad</v>
      </c>
      <c r="D15" s="115" t="s">
        <v>1275</v>
      </c>
      <c r="E15" t="s">
        <v>14</v>
      </c>
      <c r="F15" t="s">
        <v>130</v>
      </c>
      <c r="G15">
        <f>ROUND(Tabulka5789[[#This Row],[Kapacita - počet polic]]*Tabulka5789[[#This Row],[Kapacita - rozměr polic]]*IFERROR(VLOOKUP(Tabulka5789[[#This Row],[Označení]],OCHy[#All],2,FALSE),0.6),0)</f>
        <v>289</v>
      </c>
      <c r="H15">
        <v>6</v>
      </c>
      <c r="I15">
        <v>6</v>
      </c>
      <c r="J15">
        <v>86</v>
      </c>
      <c r="K15" t="s">
        <v>1151</v>
      </c>
      <c r="L15" s="112">
        <v>0.6</v>
      </c>
    </row>
    <row r="16" spans="1:12" x14ac:dyDescent="0.35">
      <c r="A16" s="93">
        <v>4</v>
      </c>
      <c r="B16" s="93" t="s">
        <v>48</v>
      </c>
      <c r="C16" s="93" t="str">
        <f>IFERROR(VLOOKUP(B16,Pobočky!$A$1:$C$45,2,FALSE)," ")</f>
        <v>Středozápad</v>
      </c>
      <c r="D16" s="115" t="s">
        <v>1275</v>
      </c>
      <c r="E16" t="s">
        <v>14</v>
      </c>
      <c r="F16" t="s">
        <v>130</v>
      </c>
      <c r="G16">
        <f>ROUND(Tabulka5789[[#This Row],[Kapacita - počet polic]]*Tabulka5789[[#This Row],[Kapacita - rozměr polic]]*IFERROR(VLOOKUP(Tabulka5789[[#This Row],[Označení]],OCHy[#All],2,FALSE),0.6),0)</f>
        <v>217</v>
      </c>
      <c r="H16">
        <v>4.5</v>
      </c>
      <c r="I16">
        <v>4.5</v>
      </c>
      <c r="J16">
        <v>86</v>
      </c>
      <c r="K16" t="s">
        <v>1045</v>
      </c>
      <c r="L16" s="112">
        <v>0.6</v>
      </c>
    </row>
    <row r="17" spans="1:12" x14ac:dyDescent="0.35">
      <c r="A17" s="93">
        <v>4</v>
      </c>
      <c r="B17" s="93" t="s">
        <v>48</v>
      </c>
      <c r="C17" s="93" t="str">
        <f>IFERROR(VLOOKUP(B17,Pobočky!$A$1:$C$45,2,FALSE)," ")</f>
        <v>Středozápad</v>
      </c>
      <c r="D17" s="115" t="s">
        <v>1275</v>
      </c>
      <c r="E17" t="s">
        <v>14</v>
      </c>
      <c r="F17" t="s">
        <v>130</v>
      </c>
      <c r="G17">
        <f>ROUND(Tabulka5789[[#This Row],[Kapacita - počet polic]]*Tabulka5789[[#This Row],[Kapacita - rozměr polic]]*IFERROR(VLOOKUP(Tabulka5789[[#This Row],[Označení]],OCHy[#All],2,FALSE),0.6),0)</f>
        <v>0</v>
      </c>
      <c r="I17">
        <v>1.5</v>
      </c>
      <c r="J17">
        <v>86</v>
      </c>
      <c r="K17" t="s">
        <v>1046</v>
      </c>
      <c r="L17" s="112">
        <v>0.6</v>
      </c>
    </row>
    <row r="18" spans="1:12" x14ac:dyDescent="0.35">
      <c r="A18" s="93">
        <v>4</v>
      </c>
      <c r="B18" s="93" t="s">
        <v>48</v>
      </c>
      <c r="C18" s="93" t="str">
        <f>IFERROR(VLOOKUP(B18,Pobočky!$A$1:$C$45,2,FALSE)," ")</f>
        <v>Středozápad</v>
      </c>
      <c r="D18" s="115" t="s">
        <v>1275</v>
      </c>
      <c r="G18">
        <f>ROUND(Tabulka5789[[#This Row],[Kapacita - počet polic]]*Tabulka5789[[#This Row],[Kapacita - rozměr polic]]*IFERROR(VLOOKUP(Tabulka5789[[#This Row],[Označení]],OCHy[#All],2,FALSE),0.6),0)</f>
        <v>0</v>
      </c>
      <c r="I18">
        <v>6</v>
      </c>
      <c r="J18">
        <v>33</v>
      </c>
      <c r="K18" t="s">
        <v>133</v>
      </c>
      <c r="L18" s="112">
        <v>0.5</v>
      </c>
    </row>
    <row r="19" spans="1:12" x14ac:dyDescent="0.35">
      <c r="A19" s="93">
        <v>4</v>
      </c>
      <c r="B19" s="93" t="s">
        <v>48</v>
      </c>
      <c r="C19" s="93" t="str">
        <f>IFERROR(VLOOKUP(B19,Pobočky!$A$1:$C$45,2,FALSE)," ")</f>
        <v>Středozápad</v>
      </c>
      <c r="D19" s="115" t="s">
        <v>1275</v>
      </c>
      <c r="E19" t="s">
        <v>14</v>
      </c>
      <c r="F19" t="s">
        <v>97</v>
      </c>
      <c r="G19">
        <f>ROUND(Tabulka5789[[#This Row],[Kapacita - počet polic]]*Tabulka5789[[#This Row],[Kapacita - rozměr polic]]*IFERROR(VLOOKUP(Tabulka5789[[#This Row],[Označení]],OCHy[#All],2,FALSE),0.6),0)</f>
        <v>0</v>
      </c>
      <c r="I19">
        <v>2</v>
      </c>
      <c r="J19">
        <v>86</v>
      </c>
      <c r="K19" t="s">
        <v>1277</v>
      </c>
      <c r="L19" s="112">
        <v>0.6</v>
      </c>
    </row>
    <row r="20" spans="1:12" x14ac:dyDescent="0.35">
      <c r="A20" s="93">
        <v>4</v>
      </c>
      <c r="B20" s="93" t="s">
        <v>48</v>
      </c>
      <c r="C20" s="93" t="str">
        <f>IFERROR(VLOOKUP(B20,Pobočky!$A$1:$C$45,2,FALSE)," ")</f>
        <v>Středozápad</v>
      </c>
      <c r="D20" s="115" t="s">
        <v>1275</v>
      </c>
      <c r="E20" t="s">
        <v>28</v>
      </c>
      <c r="F20" t="s">
        <v>140</v>
      </c>
      <c r="G20">
        <f>ROUND(Tabulka5789[[#This Row],[Kapacita - počet polic]]*Tabulka5789[[#This Row],[Kapacita - rozměr polic]]*IFERROR(VLOOKUP(Tabulka5789[[#This Row],[Označení]],OCHy[#All],2,FALSE),0.6),0)</f>
        <v>27</v>
      </c>
      <c r="H20">
        <v>0.5</v>
      </c>
      <c r="I20">
        <v>0.5</v>
      </c>
      <c r="J20">
        <v>86</v>
      </c>
      <c r="L20" s="112">
        <v>0.6</v>
      </c>
    </row>
    <row r="21" spans="1:12" x14ac:dyDescent="0.35">
      <c r="A21" s="93">
        <v>4</v>
      </c>
      <c r="B21" s="93" t="s">
        <v>48</v>
      </c>
      <c r="C21" s="93" t="str">
        <f>IFERROR(VLOOKUP(B21,Pobočky!$A$1:$C$45,2,FALSE)," ")</f>
        <v>Středozápad</v>
      </c>
      <c r="D21" s="115" t="s">
        <v>1275</v>
      </c>
      <c r="E21" t="s">
        <v>28</v>
      </c>
      <c r="F21" t="s">
        <v>143</v>
      </c>
      <c r="G21">
        <f>ROUND(Tabulka5789[[#This Row],[Kapacita - počet polic]]*Tabulka5789[[#This Row],[Kapacita - rozměr polic]]*IFERROR(VLOOKUP(Tabulka5789[[#This Row],[Označení]],OCHy[#All],2,FALSE),0.6),0)</f>
        <v>49</v>
      </c>
      <c r="H21">
        <v>1.5</v>
      </c>
      <c r="I21">
        <v>0.75</v>
      </c>
      <c r="J21">
        <v>86</v>
      </c>
      <c r="L21" s="112">
        <v>0.6</v>
      </c>
    </row>
    <row r="22" spans="1:12" x14ac:dyDescent="0.35">
      <c r="A22" s="93">
        <v>4</v>
      </c>
      <c r="B22" s="93" t="s">
        <v>48</v>
      </c>
      <c r="C22" s="93" t="str">
        <f>IFERROR(VLOOKUP(B22,Pobočky!$A$1:$C$45,2,FALSE)," ")</f>
        <v>Středozápad</v>
      </c>
      <c r="D22" s="115" t="s">
        <v>1275</v>
      </c>
      <c r="E22" t="s">
        <v>28</v>
      </c>
      <c r="F22" t="s">
        <v>146</v>
      </c>
      <c r="G22">
        <f>ROUND(Tabulka5789[[#This Row],[Kapacita - počet polic]]*Tabulka5789[[#This Row],[Kapacita - rozměr polic]]*IFERROR(VLOOKUP(Tabulka5789[[#This Row],[Označení]],OCHy[#All],2,FALSE),0.6),0)</f>
        <v>0</v>
      </c>
      <c r="I22">
        <v>0.5</v>
      </c>
      <c r="J22">
        <v>86</v>
      </c>
      <c r="L22" s="112">
        <v>0.6</v>
      </c>
    </row>
    <row r="23" spans="1:12" x14ac:dyDescent="0.35">
      <c r="A23" s="93">
        <v>4</v>
      </c>
      <c r="B23" s="93" t="s">
        <v>48</v>
      </c>
      <c r="C23" s="93" t="str">
        <f>IFERROR(VLOOKUP(B23,Pobočky!$A$1:$C$45,2,FALSE)," ")</f>
        <v>Středozápad</v>
      </c>
      <c r="D23" s="115" t="s">
        <v>1275</v>
      </c>
      <c r="E23" t="s">
        <v>28</v>
      </c>
      <c r="F23" t="s">
        <v>149</v>
      </c>
      <c r="G23">
        <f>ROUND(Tabulka5789[[#This Row],[Kapacita - počet polic]]*Tabulka5789[[#This Row],[Kapacita - rozměr polic]]*IFERROR(VLOOKUP(Tabulka5789[[#This Row],[Označení]],OCHy[#All],2,FALSE),0.6),0)</f>
        <v>0</v>
      </c>
      <c r="I23">
        <v>0.25</v>
      </c>
      <c r="J23">
        <v>86</v>
      </c>
      <c r="K23" t="s">
        <v>234</v>
      </c>
      <c r="L23" s="112">
        <v>0.6</v>
      </c>
    </row>
    <row r="24" spans="1:12" x14ac:dyDescent="0.35">
      <c r="A24" s="93">
        <v>4</v>
      </c>
      <c r="B24" s="93" t="s">
        <v>48</v>
      </c>
      <c r="C24" s="93" t="str">
        <f>IFERROR(VLOOKUP(B24,Pobočky!$A$1:$C$45,2,FALSE)," ")</f>
        <v>Středozápad</v>
      </c>
      <c r="D24" s="115" t="s">
        <v>1275</v>
      </c>
      <c r="E24" t="s">
        <v>28</v>
      </c>
      <c r="F24" t="s">
        <v>155</v>
      </c>
      <c r="G24">
        <f>ROUND(Tabulka5789[[#This Row],[Kapacita - počet polic]]*Tabulka5789[[#This Row],[Kapacita - rozměr polic]]*IFERROR(VLOOKUP(Tabulka5789[[#This Row],[Označení]],OCHy[#All],2,FALSE),0.6),0)</f>
        <v>44</v>
      </c>
      <c r="H24">
        <v>1</v>
      </c>
      <c r="I24">
        <v>1.5</v>
      </c>
      <c r="J24">
        <v>86</v>
      </c>
      <c r="L24" s="112">
        <v>0.6</v>
      </c>
    </row>
    <row r="25" spans="1:12" x14ac:dyDescent="0.35">
      <c r="A25" s="93">
        <v>4</v>
      </c>
      <c r="B25" s="93" t="s">
        <v>48</v>
      </c>
      <c r="C25" s="93" t="str">
        <f>IFERROR(VLOOKUP(B25,Pobočky!$A$1:$C$45,2,FALSE)," ")</f>
        <v>Středozápad</v>
      </c>
      <c r="D25" s="115" t="s">
        <v>1275</v>
      </c>
      <c r="E25" t="s">
        <v>28</v>
      </c>
      <c r="F25" t="s">
        <v>158</v>
      </c>
      <c r="G25">
        <f>ROUND(Tabulka5789[[#This Row],[Kapacita - počet polic]]*Tabulka5789[[#This Row],[Kapacita - rozměr polic]]*IFERROR(VLOOKUP(Tabulka5789[[#This Row],[Označení]],OCHy[#All],2,FALSE),0.6),0)</f>
        <v>0</v>
      </c>
      <c r="I25">
        <v>0.25</v>
      </c>
      <c r="J25">
        <v>86</v>
      </c>
      <c r="L25" s="112">
        <v>0.6</v>
      </c>
    </row>
    <row r="26" spans="1:12" x14ac:dyDescent="0.35">
      <c r="A26" s="93">
        <v>4</v>
      </c>
      <c r="B26" s="93" t="s">
        <v>48</v>
      </c>
      <c r="C26" s="93" t="str">
        <f>IFERROR(VLOOKUP(B26,Pobočky!$A$1:$C$45,2,FALSE)," ")</f>
        <v>Středozápad</v>
      </c>
      <c r="D26" s="115" t="s">
        <v>1275</v>
      </c>
      <c r="E26" t="s">
        <v>28</v>
      </c>
      <c r="F26" t="s">
        <v>160</v>
      </c>
      <c r="G26">
        <f>ROUND(Tabulka5789[[#This Row],[Kapacita - počet polic]]*Tabulka5789[[#This Row],[Kapacita - rozměr polic]]*IFERROR(VLOOKUP(Tabulka5789[[#This Row],[Označení]],OCHy[#All],2,FALSE),0.6),0)</f>
        <v>25</v>
      </c>
      <c r="H26">
        <v>0.5</v>
      </c>
      <c r="I26">
        <v>0.5</v>
      </c>
      <c r="J26">
        <v>86</v>
      </c>
      <c r="L26" s="112">
        <v>0.6</v>
      </c>
    </row>
    <row r="27" spans="1:12" x14ac:dyDescent="0.35">
      <c r="A27" s="93">
        <v>4</v>
      </c>
      <c r="B27" s="93" t="s">
        <v>48</v>
      </c>
      <c r="C27" s="93" t="str">
        <f>IFERROR(VLOOKUP(B27,Pobočky!$A$1:$C$45,2,FALSE)," ")</f>
        <v>Středozápad</v>
      </c>
      <c r="D27" s="115" t="s">
        <v>1275</v>
      </c>
      <c r="E27" t="s">
        <v>28</v>
      </c>
      <c r="F27" t="s">
        <v>166</v>
      </c>
      <c r="G27">
        <f>ROUND(Tabulka5789[[#This Row],[Kapacita - počet polic]]*Tabulka5789[[#This Row],[Kapacita - rozměr polic]]*IFERROR(VLOOKUP(Tabulka5789[[#This Row],[Označení]],OCHy[#All],2,FALSE),0.6),0)</f>
        <v>0</v>
      </c>
      <c r="I27">
        <v>0.25</v>
      </c>
      <c r="J27">
        <v>86</v>
      </c>
      <c r="L27" s="112">
        <v>0.6</v>
      </c>
    </row>
    <row r="28" spans="1:12" x14ac:dyDescent="0.35">
      <c r="A28" s="93">
        <v>4</v>
      </c>
      <c r="B28" s="93" t="s">
        <v>48</v>
      </c>
      <c r="C28" s="93" t="str">
        <f>IFERROR(VLOOKUP(B28,Pobočky!$A$1:$C$45,2,FALSE)," ")</f>
        <v>Středozápad</v>
      </c>
      <c r="D28" s="115" t="s">
        <v>1275</v>
      </c>
      <c r="E28" t="s">
        <v>28</v>
      </c>
      <c r="F28" t="s">
        <v>167</v>
      </c>
      <c r="G28">
        <f>ROUND(Tabulka5789[[#This Row],[Kapacita - počet polic]]*Tabulka5789[[#This Row],[Kapacita - rozměr polic]]*IFERROR(VLOOKUP(Tabulka5789[[#This Row],[Označení]],OCHy[#All],2,FALSE),0.6),0)</f>
        <v>0</v>
      </c>
      <c r="I28">
        <v>0.25</v>
      </c>
      <c r="J28">
        <v>86</v>
      </c>
      <c r="L28" s="112">
        <v>0.6</v>
      </c>
    </row>
    <row r="29" spans="1:12" x14ac:dyDescent="0.35">
      <c r="A29" s="93">
        <v>4</v>
      </c>
      <c r="B29" s="93" t="s">
        <v>48</v>
      </c>
      <c r="C29" s="93" t="str">
        <f>IFERROR(VLOOKUP(B29,Pobočky!$A$1:$C$45,2,FALSE)," ")</f>
        <v>Středozápad</v>
      </c>
      <c r="D29" s="115" t="s">
        <v>1275</v>
      </c>
      <c r="E29" t="s">
        <v>28</v>
      </c>
      <c r="F29" t="s">
        <v>169</v>
      </c>
      <c r="G29">
        <f>ROUND(Tabulka5789[[#This Row],[Kapacita - počet polic]]*Tabulka5789[[#This Row],[Kapacita - rozměr polic]]*IFERROR(VLOOKUP(Tabulka5789[[#This Row],[Označení]],OCHy[#All],2,FALSE),0.6),0)</f>
        <v>0</v>
      </c>
      <c r="I29">
        <v>0.25</v>
      </c>
      <c r="J29">
        <v>86</v>
      </c>
      <c r="L29" s="112">
        <v>0.6</v>
      </c>
    </row>
    <row r="30" spans="1:12" x14ac:dyDescent="0.35">
      <c r="A30" s="93">
        <v>4</v>
      </c>
      <c r="B30" s="93" t="s">
        <v>48</v>
      </c>
      <c r="C30" s="93" t="str">
        <f>IFERROR(VLOOKUP(B30,Pobočky!$A$1:$C$45,2,FALSE)," ")</f>
        <v>Středozápad</v>
      </c>
      <c r="D30" s="115" t="s">
        <v>1275</v>
      </c>
      <c r="E30" t="s">
        <v>28</v>
      </c>
      <c r="F30" t="s">
        <v>170</v>
      </c>
      <c r="G30">
        <f>ROUND(Tabulka5789[[#This Row],[Kapacita - počet polic]]*Tabulka5789[[#This Row],[Kapacita - rozměr polic]]*IFERROR(VLOOKUP(Tabulka5789[[#This Row],[Označení]],OCHy[#All],2,FALSE),0.6),0)</f>
        <v>0</v>
      </c>
      <c r="I30">
        <v>0.25</v>
      </c>
      <c r="J30">
        <v>86</v>
      </c>
      <c r="L30" s="112">
        <v>0.6</v>
      </c>
    </row>
    <row r="31" spans="1:12" x14ac:dyDescent="0.35">
      <c r="A31" s="93">
        <v>4</v>
      </c>
      <c r="B31" s="93" t="s">
        <v>48</v>
      </c>
      <c r="C31" s="93" t="str">
        <f>IFERROR(VLOOKUP(B31,Pobočky!$A$1:$C$45,2,FALSE)," ")</f>
        <v>Středozápad</v>
      </c>
      <c r="D31" s="115" t="s">
        <v>1275</v>
      </c>
      <c r="E31" t="s">
        <v>28</v>
      </c>
      <c r="F31" t="s">
        <v>171</v>
      </c>
      <c r="G31">
        <f>ROUND(Tabulka5789[[#This Row],[Kapacita - počet polic]]*Tabulka5789[[#This Row],[Kapacita - rozměr polic]]*IFERROR(VLOOKUP(Tabulka5789[[#This Row],[Označení]],OCHy[#All],2,FALSE),0.6),0)</f>
        <v>0</v>
      </c>
      <c r="I31">
        <v>0.25</v>
      </c>
      <c r="J31">
        <v>86</v>
      </c>
      <c r="L31" s="112">
        <v>0.6</v>
      </c>
    </row>
    <row r="32" spans="1:12" x14ac:dyDescent="0.35">
      <c r="A32" s="93">
        <v>4</v>
      </c>
      <c r="B32" s="93" t="s">
        <v>48</v>
      </c>
      <c r="C32" s="93" t="str">
        <f>IFERROR(VLOOKUP(B32,Pobočky!$A$1:$C$45,2,FALSE)," ")</f>
        <v>Středozápad</v>
      </c>
      <c r="D32" s="115" t="s">
        <v>1275</v>
      </c>
      <c r="E32" t="s">
        <v>28</v>
      </c>
      <c r="F32" t="s">
        <v>172</v>
      </c>
      <c r="G32">
        <f>ROUND(Tabulka5789[[#This Row],[Kapacita - počet polic]]*Tabulka5789[[#This Row],[Kapacita - rozměr polic]]*IFERROR(VLOOKUP(Tabulka5789[[#This Row],[Označení]],OCHy[#All],2,FALSE),0.6),0)</f>
        <v>0</v>
      </c>
      <c r="I32">
        <v>0.25</v>
      </c>
      <c r="J32">
        <v>86</v>
      </c>
      <c r="L32" s="112">
        <v>0.6</v>
      </c>
    </row>
    <row r="33" spans="1:12" x14ac:dyDescent="0.35">
      <c r="A33" s="93">
        <v>4</v>
      </c>
      <c r="B33" s="93" t="s">
        <v>48</v>
      </c>
      <c r="C33" s="93" t="str">
        <f>IFERROR(VLOOKUP(B33,Pobočky!$A$1:$C$45,2,FALSE)," ")</f>
        <v>Středozápad</v>
      </c>
      <c r="D33" s="115" t="s">
        <v>1275</v>
      </c>
      <c r="E33" t="s">
        <v>28</v>
      </c>
      <c r="F33" t="s">
        <v>174</v>
      </c>
      <c r="G33">
        <f>ROUND(Tabulka5789[[#This Row],[Kapacita - počet polic]]*Tabulka5789[[#This Row],[Kapacita - rozměr polic]]*IFERROR(VLOOKUP(Tabulka5789[[#This Row],[Označení]],OCHy[#All],2,FALSE),0.6),0)</f>
        <v>0</v>
      </c>
      <c r="K33" t="s">
        <v>1278</v>
      </c>
      <c r="L33" s="112">
        <v>0.6</v>
      </c>
    </row>
    <row r="34" spans="1:12" x14ac:dyDescent="0.35">
      <c r="A34" s="93">
        <v>4</v>
      </c>
      <c r="B34" s="93" t="s">
        <v>48</v>
      </c>
      <c r="C34" s="93" t="str">
        <f>IFERROR(VLOOKUP(B34,Pobočky!$A$1:$C$45,2,FALSE)," ")</f>
        <v>Středozápad</v>
      </c>
      <c r="D34" s="115" t="s">
        <v>1275</v>
      </c>
      <c r="E34" t="s">
        <v>28</v>
      </c>
      <c r="F34" t="s">
        <v>175</v>
      </c>
      <c r="G34">
        <f>ROUND(Tabulka5789[[#This Row],[Kapacita - počet polic]]*Tabulka5789[[#This Row],[Kapacita - rozměr polic]]*IFERROR(VLOOKUP(Tabulka5789[[#This Row],[Označení]],OCHy[#All],2,FALSE),0.6),0)</f>
        <v>0</v>
      </c>
      <c r="I34">
        <v>0.25</v>
      </c>
      <c r="J34">
        <v>86</v>
      </c>
      <c r="L34" s="112">
        <v>0.6</v>
      </c>
    </row>
    <row r="35" spans="1:12" x14ac:dyDescent="0.35">
      <c r="A35" s="93">
        <v>4</v>
      </c>
      <c r="B35" s="93" t="s">
        <v>48</v>
      </c>
      <c r="C35" s="93" t="str">
        <f>IFERROR(VLOOKUP(B35,Pobočky!$A$1:$C$45,2,FALSE)," ")</f>
        <v>Středozápad</v>
      </c>
      <c r="D35" s="115" t="s">
        <v>1275</v>
      </c>
      <c r="E35" t="s">
        <v>28</v>
      </c>
      <c r="F35" t="s">
        <v>176</v>
      </c>
      <c r="G35">
        <f>ROUND(Tabulka5789[[#This Row],[Kapacita - počet polic]]*Tabulka5789[[#This Row],[Kapacita - rozměr polic]]*IFERROR(VLOOKUP(Tabulka5789[[#This Row],[Označení]],OCHy[#All],2,FALSE),0.6),0)</f>
        <v>0</v>
      </c>
      <c r="I35">
        <v>0.25</v>
      </c>
      <c r="J35">
        <v>86</v>
      </c>
      <c r="L35" s="112">
        <v>0.6</v>
      </c>
    </row>
    <row r="36" spans="1:12" x14ac:dyDescent="0.35">
      <c r="A36" s="93">
        <f>IFERROR(VLOOKUP(B36,Pobočky!$A$1:$C$45,3,FALSE)," ")</f>
        <v>4</v>
      </c>
      <c r="B36" s="93" t="s">
        <v>48</v>
      </c>
      <c r="C36" s="93" t="str">
        <f>IFERROR(VLOOKUP(B36,Pobočky!$A$1:$C$45,2,FALSE)," ")</f>
        <v>Středozápad</v>
      </c>
      <c r="D36" s="115" t="s">
        <v>1279</v>
      </c>
      <c r="G36">
        <f>ROUND(Tabulka5789[[#This Row],[Kapacita - počet polic]]*Tabulka5789[[#This Row],[Kapacita - rozměr polic]]*IFERROR(VLOOKUP(Tabulka5789[[#This Row],[Označení]],OCHy[#All],2,FALSE),0.6),0)</f>
        <v>0</v>
      </c>
      <c r="I36">
        <v>3</v>
      </c>
      <c r="J36">
        <v>86</v>
      </c>
      <c r="K36" t="s">
        <v>1148</v>
      </c>
      <c r="L36" s="112">
        <v>0.7</v>
      </c>
    </row>
    <row r="37" spans="1:12" x14ac:dyDescent="0.35">
      <c r="A37" s="93">
        <f>IFERROR(VLOOKUP(B37,Pobočky!$A$1:$C$45,3,FALSE)," ")</f>
        <v>4</v>
      </c>
      <c r="B37" s="93" t="s">
        <v>48</v>
      </c>
      <c r="C37" s="93" t="str">
        <f>IFERROR(VLOOKUP(B37,Pobočky!$A$1:$C$45,2,FALSE)," ")</f>
        <v>Středozápad</v>
      </c>
      <c r="D37" s="115" t="s">
        <v>1279</v>
      </c>
      <c r="G37">
        <f>ROUND(Tabulka5789[[#This Row],[Kapacita - počet polic]]*Tabulka5789[[#This Row],[Kapacita - rozměr polic]]*IFERROR(VLOOKUP(Tabulka5789[[#This Row],[Označení]],OCHy[#All],2,FALSE),0.6),0)</f>
        <v>0</v>
      </c>
      <c r="I37">
        <v>3</v>
      </c>
      <c r="J37">
        <v>86</v>
      </c>
      <c r="K37" t="s">
        <v>1280</v>
      </c>
      <c r="L37" s="112">
        <v>0.7</v>
      </c>
    </row>
    <row r="38" spans="1:12" x14ac:dyDescent="0.35">
      <c r="A38" s="93">
        <f>IFERROR(VLOOKUP(B38,Pobočky!$A$1:$C$45,3,FALSE)," ")</f>
        <v>4</v>
      </c>
      <c r="B38" s="93" t="s">
        <v>48</v>
      </c>
      <c r="C38" s="93" t="str">
        <f>IFERROR(VLOOKUP(B38,Pobočky!$A$1:$C$45,2,FALSE)," ")</f>
        <v>Středozápad</v>
      </c>
      <c r="D38" s="115" t="s">
        <v>1281</v>
      </c>
      <c r="E38" t="s">
        <v>22</v>
      </c>
      <c r="F38" t="s">
        <v>140</v>
      </c>
      <c r="G38">
        <f>ROUND(Tabulka5789[[#This Row],[Kapacita - počet polic]]*Tabulka5789[[#This Row],[Kapacita - rozměr polic]]*IFERROR(VLOOKUP(Tabulka5789[[#This Row],[Označení]],OCHy[#All],2,FALSE),0.6),0)</f>
        <v>160</v>
      </c>
      <c r="H38">
        <v>3</v>
      </c>
      <c r="I38">
        <v>3</v>
      </c>
      <c r="J38">
        <v>86</v>
      </c>
      <c r="L38" s="112">
        <v>0.7</v>
      </c>
    </row>
    <row r="39" spans="1:12" x14ac:dyDescent="0.35">
      <c r="A39" s="93">
        <f>IFERROR(VLOOKUP(B39,Pobočky!$A$1:$C$45,3,FALSE)," ")</f>
        <v>4</v>
      </c>
      <c r="B39" s="93" t="s">
        <v>48</v>
      </c>
      <c r="C39" s="93" t="str">
        <f>IFERROR(VLOOKUP(B39,Pobočky!$A$1:$C$45,2,FALSE)," ")</f>
        <v>Středozápad</v>
      </c>
      <c r="D39" s="115" t="s">
        <v>1281</v>
      </c>
      <c r="E39" t="s">
        <v>22</v>
      </c>
      <c r="F39" t="s">
        <v>143</v>
      </c>
      <c r="G39">
        <f>ROUND(Tabulka5789[[#This Row],[Kapacita - počet polic]]*Tabulka5789[[#This Row],[Kapacita - rozměr polic]]*IFERROR(VLOOKUP(Tabulka5789[[#This Row],[Označení]],OCHy[#All],2,FALSE),0.6),0)</f>
        <v>359</v>
      </c>
      <c r="H39">
        <v>11</v>
      </c>
      <c r="I39">
        <v>11</v>
      </c>
      <c r="J39">
        <v>86</v>
      </c>
      <c r="L39" s="112">
        <v>0.7</v>
      </c>
    </row>
    <row r="40" spans="1:12" x14ac:dyDescent="0.35">
      <c r="A40" s="93">
        <f>IFERROR(VLOOKUP(B40,Pobočky!$A$1:$C$45,3,FALSE)," ")</f>
        <v>4</v>
      </c>
      <c r="B40" s="93" t="s">
        <v>48</v>
      </c>
      <c r="C40" s="93" t="str">
        <f>IFERROR(VLOOKUP(B40,Pobočky!$A$1:$C$45,2,FALSE)," ")</f>
        <v>Středozápad</v>
      </c>
      <c r="D40" s="115" t="s">
        <v>1281</v>
      </c>
      <c r="E40" t="s">
        <v>22</v>
      </c>
      <c r="F40" t="s">
        <v>146</v>
      </c>
      <c r="G40">
        <f>ROUND(Tabulka5789[[#This Row],[Kapacita - počet polic]]*Tabulka5789[[#This Row],[Kapacita - rozměr polic]]*IFERROR(VLOOKUP(Tabulka5789[[#This Row],[Označení]],OCHy[#All],2,FALSE),0.6),0)</f>
        <v>142</v>
      </c>
      <c r="H40">
        <v>3</v>
      </c>
      <c r="I40">
        <v>3</v>
      </c>
      <c r="J40">
        <v>86</v>
      </c>
      <c r="L40" s="112">
        <v>0.7</v>
      </c>
    </row>
    <row r="41" spans="1:12" x14ac:dyDescent="0.35">
      <c r="A41" s="93">
        <f>IFERROR(VLOOKUP(B41,Pobočky!$A$1:$C$45,3,FALSE)," ")</f>
        <v>4</v>
      </c>
      <c r="B41" s="93" t="s">
        <v>48</v>
      </c>
      <c r="C41" s="93" t="str">
        <f>IFERROR(VLOOKUP(B41,Pobočky!$A$1:$C$45,2,FALSE)," ")</f>
        <v>Středozápad</v>
      </c>
      <c r="D41" s="115" t="s">
        <v>1281</v>
      </c>
      <c r="E41" t="s">
        <v>22</v>
      </c>
      <c r="F41" t="s">
        <v>149</v>
      </c>
      <c r="G41">
        <f>ROUND(Tabulka5789[[#This Row],[Kapacita - počet polic]]*Tabulka5789[[#This Row],[Kapacita - rozměr polic]]*IFERROR(VLOOKUP(Tabulka5789[[#This Row],[Označení]],OCHy[#All],2,FALSE),0.6),0)</f>
        <v>289</v>
      </c>
      <c r="H41">
        <v>8</v>
      </c>
      <c r="I41">
        <v>8</v>
      </c>
      <c r="J41">
        <v>86</v>
      </c>
      <c r="L41" s="112">
        <v>0.7</v>
      </c>
    </row>
    <row r="42" spans="1:12" x14ac:dyDescent="0.35">
      <c r="A42" s="93">
        <f>IFERROR(VLOOKUP(B42,Pobočky!$A$1:$C$45,3,FALSE)," ")</f>
        <v>4</v>
      </c>
      <c r="B42" s="93" t="s">
        <v>48</v>
      </c>
      <c r="C42" s="93" t="str">
        <f>IFERROR(VLOOKUP(B42,Pobočky!$A$1:$C$45,2,FALSE)," ")</f>
        <v>Středozápad</v>
      </c>
      <c r="D42" s="115" t="s">
        <v>1281</v>
      </c>
      <c r="E42" t="s">
        <v>22</v>
      </c>
      <c r="F42" t="s">
        <v>155</v>
      </c>
      <c r="G42">
        <f>ROUND(Tabulka5789[[#This Row],[Kapacita - počet polic]]*Tabulka5789[[#This Row],[Kapacita - rozměr polic]]*IFERROR(VLOOKUP(Tabulka5789[[#This Row],[Označení]],OCHy[#All],2,FALSE),0.6),0)</f>
        <v>175</v>
      </c>
      <c r="H42">
        <v>4</v>
      </c>
      <c r="I42">
        <v>3</v>
      </c>
      <c r="J42">
        <v>86</v>
      </c>
      <c r="L42" s="112">
        <v>0.7</v>
      </c>
    </row>
    <row r="43" spans="1:12" x14ac:dyDescent="0.35">
      <c r="A43" s="93">
        <f>IFERROR(VLOOKUP(B43,Pobočky!$A$1:$C$45,3,FALSE)," ")</f>
        <v>4</v>
      </c>
      <c r="B43" s="93" t="s">
        <v>48</v>
      </c>
      <c r="C43" s="93" t="str">
        <f>IFERROR(VLOOKUP(B43,Pobočky!$A$1:$C$45,2,FALSE)," ")</f>
        <v>Středozápad</v>
      </c>
      <c r="D43" s="115" t="s">
        <v>1281</v>
      </c>
      <c r="E43" t="s">
        <v>22</v>
      </c>
      <c r="F43" t="s">
        <v>158</v>
      </c>
      <c r="G43">
        <f>ROUND(Tabulka5789[[#This Row],[Kapacita - počet polic]]*Tabulka5789[[#This Row],[Kapacita - rozměr polic]]*IFERROR(VLOOKUP(Tabulka5789[[#This Row],[Označení]],OCHy[#All],2,FALSE),0.6),0)</f>
        <v>243</v>
      </c>
      <c r="H43">
        <v>6</v>
      </c>
      <c r="I43">
        <v>6</v>
      </c>
      <c r="J43">
        <v>86</v>
      </c>
      <c r="L43" s="112">
        <v>0.7</v>
      </c>
    </row>
    <row r="44" spans="1:12" x14ac:dyDescent="0.35">
      <c r="A44" s="93">
        <f>IFERROR(VLOOKUP(B44,Pobočky!$A$1:$C$45,3,FALSE)," ")</f>
        <v>4</v>
      </c>
      <c r="B44" s="93" t="s">
        <v>48</v>
      </c>
      <c r="C44" s="93" t="str">
        <f>IFERROR(VLOOKUP(B44,Pobočky!$A$1:$C$45,2,FALSE)," ")</f>
        <v>Středozápad</v>
      </c>
      <c r="D44" s="115" t="s">
        <v>1281</v>
      </c>
      <c r="E44" t="s">
        <v>22</v>
      </c>
      <c r="F44" t="s">
        <v>160</v>
      </c>
      <c r="G44">
        <f>ROUND(Tabulka5789[[#This Row],[Kapacita - počet polic]]*Tabulka5789[[#This Row],[Kapacita - rozměr polic]]*IFERROR(VLOOKUP(Tabulka5789[[#This Row],[Označení]],OCHy[#All],2,FALSE),0.6),0)</f>
        <v>101</v>
      </c>
      <c r="H44">
        <v>2</v>
      </c>
      <c r="I44">
        <v>2</v>
      </c>
      <c r="J44">
        <v>86</v>
      </c>
      <c r="L44" s="112">
        <v>0.7</v>
      </c>
    </row>
    <row r="45" spans="1:12" x14ac:dyDescent="0.35">
      <c r="A45" s="93">
        <f>IFERROR(VLOOKUP(B45,Pobočky!$A$1:$C$45,3,FALSE)," ")</f>
        <v>4</v>
      </c>
      <c r="B45" s="93" t="s">
        <v>48</v>
      </c>
      <c r="C45" s="93" t="str">
        <f>IFERROR(VLOOKUP(B45,Pobočky!$A$1:$C$45,2,FALSE)," ")</f>
        <v>Středozápad</v>
      </c>
      <c r="D45" s="115" t="s">
        <v>1281</v>
      </c>
      <c r="E45" t="s">
        <v>22</v>
      </c>
      <c r="F45" t="s">
        <v>163</v>
      </c>
      <c r="G45">
        <f>ROUND(Tabulka5789[[#This Row],[Kapacita - počet polic]]*Tabulka5789[[#This Row],[Kapacita - rozměr polic]]*IFERROR(VLOOKUP(Tabulka5789[[#This Row],[Označení]],OCHy[#All],2,FALSE),0.6),0)</f>
        <v>182</v>
      </c>
      <c r="H45">
        <v>4</v>
      </c>
      <c r="I45">
        <v>4</v>
      </c>
      <c r="J45">
        <v>86</v>
      </c>
      <c r="L45" s="112">
        <v>0.7</v>
      </c>
    </row>
    <row r="46" spans="1:12" x14ac:dyDescent="0.35">
      <c r="A46" s="93">
        <f>IFERROR(VLOOKUP(B46,Pobočky!$A$1:$C$45,3,FALSE)," ")</f>
        <v>4</v>
      </c>
      <c r="B46" s="93" t="s">
        <v>48</v>
      </c>
      <c r="C46" s="93" t="str">
        <f>IFERROR(VLOOKUP(B46,Pobočky!$A$1:$C$45,2,FALSE)," ")</f>
        <v>Středozápad</v>
      </c>
      <c r="D46" s="115" t="s">
        <v>1281</v>
      </c>
      <c r="E46" t="s">
        <v>22</v>
      </c>
      <c r="F46" t="s">
        <v>166</v>
      </c>
      <c r="G46">
        <f>ROUND(Tabulka5789[[#This Row],[Kapacita - počet polic]]*Tabulka5789[[#This Row],[Kapacita - rozměr polic]]*IFERROR(VLOOKUP(Tabulka5789[[#This Row],[Označení]],OCHy[#All],2,FALSE),0.6),0)</f>
        <v>95</v>
      </c>
      <c r="H46">
        <v>2</v>
      </c>
      <c r="I46">
        <v>3</v>
      </c>
      <c r="J46">
        <v>86</v>
      </c>
      <c r="L46" s="112">
        <v>0.7</v>
      </c>
    </row>
    <row r="47" spans="1:12" x14ac:dyDescent="0.35">
      <c r="A47" s="93">
        <f>IFERROR(VLOOKUP(B47,Pobočky!$A$1:$C$45,3,FALSE)," ")</f>
        <v>4</v>
      </c>
      <c r="B47" s="93" t="s">
        <v>48</v>
      </c>
      <c r="C47" s="93" t="str">
        <f>IFERROR(VLOOKUP(B47,Pobočky!$A$1:$C$45,2,FALSE)," ")</f>
        <v>Středozápad</v>
      </c>
      <c r="D47" s="115" t="s">
        <v>1281</v>
      </c>
      <c r="E47" t="s">
        <v>22</v>
      </c>
      <c r="F47" t="s">
        <v>167</v>
      </c>
      <c r="G47">
        <f>ROUND(Tabulka5789[[#This Row],[Kapacita - počet polic]]*Tabulka5789[[#This Row],[Kapacita - rozměr polic]]*IFERROR(VLOOKUP(Tabulka5789[[#This Row],[Označení]],OCHy[#All],2,FALSE),0.6),0)</f>
        <v>129</v>
      </c>
      <c r="H47">
        <v>3</v>
      </c>
      <c r="I47">
        <v>3</v>
      </c>
      <c r="J47">
        <v>86</v>
      </c>
      <c r="L47" s="112">
        <v>0.7</v>
      </c>
    </row>
    <row r="48" spans="1:12" x14ac:dyDescent="0.35">
      <c r="A48" s="93">
        <f>IFERROR(VLOOKUP(B48,Pobočky!$A$1:$C$45,3,FALSE)," ")</f>
        <v>4</v>
      </c>
      <c r="B48" s="93" t="s">
        <v>48</v>
      </c>
      <c r="C48" s="93" t="str">
        <f>IFERROR(VLOOKUP(B48,Pobočky!$A$1:$C$45,2,FALSE)," ")</f>
        <v>Středozápad</v>
      </c>
      <c r="D48" s="115" t="s">
        <v>1281</v>
      </c>
      <c r="E48" t="s">
        <v>22</v>
      </c>
      <c r="F48" t="s">
        <v>169</v>
      </c>
      <c r="G48">
        <f>ROUND(Tabulka5789[[#This Row],[Kapacita - počet polic]]*Tabulka5789[[#This Row],[Kapacita - rozměr polic]]*IFERROR(VLOOKUP(Tabulka5789[[#This Row],[Označení]],OCHy[#All],2,FALSE),0.6),0)</f>
        <v>237</v>
      </c>
      <c r="H48">
        <v>6</v>
      </c>
      <c r="I48">
        <v>6</v>
      </c>
      <c r="J48">
        <v>86</v>
      </c>
      <c r="L48" s="112">
        <v>0.7</v>
      </c>
    </row>
    <row r="49" spans="1:12" x14ac:dyDescent="0.35">
      <c r="A49" s="93">
        <f>IFERROR(VLOOKUP(B49,Pobočky!$A$1:$C$45,3,FALSE)," ")</f>
        <v>4</v>
      </c>
      <c r="B49" s="93" t="s">
        <v>48</v>
      </c>
      <c r="C49" s="93" t="str">
        <f>IFERROR(VLOOKUP(B49,Pobočky!$A$1:$C$45,2,FALSE)," ")</f>
        <v>Středozápad</v>
      </c>
      <c r="D49" s="115" t="s">
        <v>1281</v>
      </c>
      <c r="E49" t="s">
        <v>22</v>
      </c>
      <c r="F49" t="s">
        <v>170</v>
      </c>
      <c r="G49">
        <f>ROUND(Tabulka5789[[#This Row],[Kapacita - počet polic]]*Tabulka5789[[#This Row],[Kapacita - rozměr polic]]*IFERROR(VLOOKUP(Tabulka5789[[#This Row],[Označení]],OCHy[#All],2,FALSE),0.6),0)</f>
        <v>51</v>
      </c>
      <c r="H49">
        <v>1</v>
      </c>
      <c r="I49">
        <v>1</v>
      </c>
      <c r="J49">
        <v>86</v>
      </c>
      <c r="L49" s="112">
        <v>0.7</v>
      </c>
    </row>
    <row r="50" spans="1:12" x14ac:dyDescent="0.35">
      <c r="A50" s="93">
        <f>IFERROR(VLOOKUP(B50,Pobočky!$A$1:$C$45,3,FALSE)," ")</f>
        <v>4</v>
      </c>
      <c r="B50" s="93" t="s">
        <v>48</v>
      </c>
      <c r="C50" s="93" t="str">
        <f>IFERROR(VLOOKUP(B50,Pobočky!$A$1:$C$45,2,FALSE)," ")</f>
        <v>Středozápad</v>
      </c>
      <c r="D50" s="115" t="s">
        <v>1281</v>
      </c>
      <c r="E50" t="s">
        <v>22</v>
      </c>
      <c r="F50" t="s">
        <v>172</v>
      </c>
      <c r="G50">
        <f>ROUND(Tabulka5789[[#This Row],[Kapacita - počet polic]]*Tabulka5789[[#This Row],[Kapacita - rozměr polic]]*IFERROR(VLOOKUP(Tabulka5789[[#This Row],[Označení]],OCHy[#All],2,FALSE),0.6),0)</f>
        <v>40</v>
      </c>
      <c r="H50">
        <v>1</v>
      </c>
      <c r="I50">
        <v>1</v>
      </c>
      <c r="J50">
        <v>86</v>
      </c>
      <c r="L50" s="112">
        <v>0.7</v>
      </c>
    </row>
    <row r="51" spans="1:12" x14ac:dyDescent="0.35">
      <c r="A51" s="93">
        <f>IFERROR(VLOOKUP(B51,Pobočky!$A$1:$C$45,3,FALSE)," ")</f>
        <v>4</v>
      </c>
      <c r="B51" s="93" t="s">
        <v>48</v>
      </c>
      <c r="C51" s="93" t="str">
        <f>IFERROR(VLOOKUP(B51,Pobočky!$A$1:$C$45,2,FALSE)," ")</f>
        <v>Středozápad</v>
      </c>
      <c r="D51" s="115" t="s">
        <v>1281</v>
      </c>
      <c r="E51" t="s">
        <v>22</v>
      </c>
      <c r="F51" t="s">
        <v>173</v>
      </c>
      <c r="G51">
        <f>ROUND(Tabulka5789[[#This Row],[Kapacita - počet polic]]*Tabulka5789[[#This Row],[Kapacita - rozměr polic]]*IFERROR(VLOOKUP(Tabulka5789[[#This Row],[Označení]],OCHy[#All],2,FALSE),0.6),0)</f>
        <v>72</v>
      </c>
      <c r="H51">
        <v>2</v>
      </c>
      <c r="I51">
        <v>2</v>
      </c>
      <c r="J51">
        <v>86</v>
      </c>
      <c r="L51" s="112">
        <v>0.7</v>
      </c>
    </row>
    <row r="52" spans="1:12" x14ac:dyDescent="0.35">
      <c r="A52" s="93">
        <f>IFERROR(VLOOKUP(B52,Pobočky!$A$1:$C$45,3,FALSE)," ")</f>
        <v>4</v>
      </c>
      <c r="B52" s="93" t="s">
        <v>48</v>
      </c>
      <c r="C52" s="93" t="str">
        <f>IFERROR(VLOOKUP(B52,Pobočky!$A$1:$C$45,2,FALSE)," ")</f>
        <v>Středozápad</v>
      </c>
      <c r="D52" s="115" t="s">
        <v>1281</v>
      </c>
      <c r="E52" t="s">
        <v>22</v>
      </c>
      <c r="F52" t="s">
        <v>174</v>
      </c>
      <c r="G52">
        <f>ROUND(Tabulka5789[[#This Row],[Kapacita - počet polic]]*Tabulka5789[[#This Row],[Kapacita - rozměr polic]]*IFERROR(VLOOKUP(Tabulka5789[[#This Row],[Označení]],OCHy[#All],2,FALSE),0.6),0)</f>
        <v>101</v>
      </c>
      <c r="H52">
        <v>3</v>
      </c>
      <c r="I52">
        <v>3</v>
      </c>
      <c r="J52">
        <v>86</v>
      </c>
      <c r="L52" s="112">
        <v>0.7</v>
      </c>
    </row>
    <row r="53" spans="1:12" x14ac:dyDescent="0.35">
      <c r="A53" s="93">
        <f>IFERROR(VLOOKUP(B53,Pobočky!$A$1:$C$45,3,FALSE)," ")</f>
        <v>4</v>
      </c>
      <c r="B53" s="93" t="s">
        <v>48</v>
      </c>
      <c r="C53" s="93" t="str">
        <f>IFERROR(VLOOKUP(B53,Pobočky!$A$1:$C$45,2,FALSE)," ")</f>
        <v>Středozápad</v>
      </c>
      <c r="D53" s="115" t="s">
        <v>1281</v>
      </c>
      <c r="E53" t="s">
        <v>22</v>
      </c>
      <c r="F53" t="s">
        <v>175</v>
      </c>
      <c r="G53">
        <f>ROUND(Tabulka5789[[#This Row],[Kapacita - počet polic]]*Tabulka5789[[#This Row],[Kapacita - rozměr polic]]*IFERROR(VLOOKUP(Tabulka5789[[#This Row],[Označení]],OCHy[#All],2,FALSE),0.6),0)</f>
        <v>48</v>
      </c>
      <c r="H53">
        <v>1</v>
      </c>
      <c r="I53">
        <v>1</v>
      </c>
      <c r="J53">
        <v>86</v>
      </c>
      <c r="L53" s="112">
        <v>0.7</v>
      </c>
    </row>
    <row r="54" spans="1:12" x14ac:dyDescent="0.35">
      <c r="A54" s="93">
        <f>IFERROR(VLOOKUP(B54,Pobočky!$A$1:$C$45,3,FALSE)," ")</f>
        <v>4</v>
      </c>
      <c r="B54" s="93" t="s">
        <v>48</v>
      </c>
      <c r="C54" s="93" t="str">
        <f>IFERROR(VLOOKUP(B54,Pobočky!$A$1:$C$45,2,FALSE)," ")</f>
        <v>Středozápad</v>
      </c>
      <c r="D54" s="121" t="s">
        <v>1281</v>
      </c>
      <c r="E54" t="s">
        <v>22</v>
      </c>
      <c r="F54" t="s">
        <v>176</v>
      </c>
      <c r="G54">
        <f>ROUND(Tabulka5789[[#This Row],[Kapacita - počet polic]]*Tabulka5789[[#This Row],[Kapacita - rozměr polic]]*IFERROR(VLOOKUP(Tabulka5789[[#This Row],[Označení]],OCHy[#All],2,FALSE),0.6),0)</f>
        <v>115</v>
      </c>
      <c r="H54">
        <v>2</v>
      </c>
      <c r="I54">
        <v>2</v>
      </c>
      <c r="J54">
        <v>86</v>
      </c>
      <c r="L54" s="112">
        <v>0.7</v>
      </c>
    </row>
    <row r="55" spans="1:12" x14ac:dyDescent="0.35">
      <c r="A55" s="93">
        <f>IFERROR(VLOOKUP(B55,Pobočky!$A$1:$C$45,3,FALSE)," ")</f>
        <v>4</v>
      </c>
      <c r="B55" s="93" t="s">
        <v>48</v>
      </c>
      <c r="C55" s="93" t="str">
        <f>IFERROR(VLOOKUP(B55,Pobočky!$A$1:$C$45,2,FALSE)," ")</f>
        <v>Středozápad</v>
      </c>
      <c r="D55" s="120"/>
      <c r="G55">
        <f>ROUND(Tabulka5789[[#This Row],[Kapacita - počet polic]]*Tabulka5789[[#This Row],[Kapacita - rozměr polic]]*IFERROR(VLOOKUP(Tabulka5789[[#This Row],[Označení]],OCHy[#All],2,FALSE),0.6),0)</f>
        <v>0</v>
      </c>
      <c r="I55">
        <v>5</v>
      </c>
      <c r="J55">
        <v>86</v>
      </c>
      <c r="K55" t="s">
        <v>280</v>
      </c>
    </row>
    <row r="56" spans="1:12" x14ac:dyDescent="0.35">
      <c r="A56" s="93">
        <f>IFERROR(VLOOKUP(B56,Pobočky!$A$1:$C$45,3,FALSE)," ")</f>
        <v>4</v>
      </c>
      <c r="B56" s="93" t="s">
        <v>48</v>
      </c>
      <c r="C56" s="93" t="str">
        <f>IFERROR(VLOOKUP(B56,Pobočky!$A$1:$C$45,2,FALSE)," ")</f>
        <v>Středozápad</v>
      </c>
      <c r="D56" s="120"/>
      <c r="G56">
        <f>ROUND(Tabulka5789[[#This Row],[Kapacita - počet polic]]*Tabulka5789[[#This Row],[Kapacita - rozměr polic]]*IFERROR(VLOOKUP(Tabulka5789[[#This Row],[Označení]],OCHy[#All],2,FALSE),0.6),0)</f>
        <v>0</v>
      </c>
      <c r="I56">
        <v>12</v>
      </c>
      <c r="J56">
        <v>26</v>
      </c>
      <c r="K56" t="s">
        <v>280</v>
      </c>
    </row>
    <row r="57" spans="1:12" x14ac:dyDescent="0.35">
      <c r="A57" s="93">
        <f>IFERROR(VLOOKUP(B57,Pobočky!$A$1:$C$45,3,FALSE)," ")</f>
        <v>4</v>
      </c>
      <c r="B57" s="93" t="s">
        <v>48</v>
      </c>
      <c r="C57" s="93" t="str">
        <f>IFERROR(VLOOKUP(B57,Pobočky!$A$1:$C$45,2,FALSE)," ")</f>
        <v>Středozápad</v>
      </c>
      <c r="D57" s="120"/>
      <c r="G57">
        <f>ROUND(Tabulka5789[[#This Row],[Kapacita - počet polic]]*Tabulka5789[[#This Row],[Kapacita - rozměr polic]]*IFERROR(VLOOKUP(Tabulka5789[[#This Row],[Označení]],OCHy[#All],2,FALSE),0.6),0)</f>
        <v>0</v>
      </c>
      <c r="I57">
        <v>1</v>
      </c>
      <c r="J57">
        <v>86</v>
      </c>
      <c r="K57" t="s">
        <v>1282</v>
      </c>
    </row>
    <row r="58" spans="1:12" x14ac:dyDescent="0.35">
      <c r="A58" s="93">
        <f>IFERROR(VLOOKUP(B58,Pobočky!$A$1:$C$45,3,FALSE)," ")</f>
        <v>4</v>
      </c>
      <c r="B58" s="93" t="s">
        <v>48</v>
      </c>
      <c r="C58" s="93" t="str">
        <f>IFERROR(VLOOKUP(B58,Pobočky!$A$1:$C$45,2,FALSE)," ")</f>
        <v>Středozápad</v>
      </c>
      <c r="D58" s="120" t="s">
        <v>1273</v>
      </c>
      <c r="E58" t="s">
        <v>20</v>
      </c>
      <c r="G58">
        <f>ROUND(Tabulka5789[[#This Row],[Kapacita - počet polic]]*Tabulka5789[[#This Row],[Kapacita - rozměr polic]]*IFERROR(VLOOKUP(Tabulka5789[[#This Row],[Označení]],OCHy[#All],2,FALSE),0.6),0)</f>
        <v>0</v>
      </c>
      <c r="I58">
        <v>6</v>
      </c>
      <c r="J58">
        <v>86</v>
      </c>
      <c r="K58" t="s">
        <v>1283</v>
      </c>
      <c r="L58" s="112">
        <v>0.4</v>
      </c>
    </row>
    <row r="59" spans="1:12" x14ac:dyDescent="0.35">
      <c r="A59" s="93">
        <f>IFERROR(VLOOKUP(B59,Pobočky!$A$1:$C$45,3,FALSE)," ")</f>
        <v>4</v>
      </c>
      <c r="B59" s="93" t="s">
        <v>48</v>
      </c>
      <c r="C59" s="93" t="str">
        <f>IFERROR(VLOOKUP(B59,Pobočky!$A$1:$C$45,2,FALSE)," ")</f>
        <v>Středozápad</v>
      </c>
      <c r="D59" s="120" t="s">
        <v>1284</v>
      </c>
      <c r="G59">
        <f>ROUND(Tabulka5789[[#This Row],[Kapacita - počet polic]]*Tabulka5789[[#This Row],[Kapacita - rozměr polic]]*IFERROR(VLOOKUP(Tabulka5789[[#This Row],[Označení]],OCHy[#All],2,FALSE),0.6),0)</f>
        <v>0</v>
      </c>
      <c r="I59">
        <v>6</v>
      </c>
      <c r="J59">
        <v>86</v>
      </c>
      <c r="K59" t="s">
        <v>1285</v>
      </c>
      <c r="L59" s="112">
        <v>0.4</v>
      </c>
    </row>
    <row r="60" spans="1:12" x14ac:dyDescent="0.35">
      <c r="A60" s="93">
        <f>IFERROR(VLOOKUP(B60,Pobočky!$A$1:$C$45,3,FALSE)," ")</f>
        <v>4</v>
      </c>
      <c r="B60" s="93" t="s">
        <v>48</v>
      </c>
      <c r="C60" s="93" t="str">
        <f>IFERROR(VLOOKUP(B60,Pobočky!$A$1:$C$45,2,FALSE)," ")</f>
        <v>Středozápad</v>
      </c>
      <c r="D60" s="120" t="s">
        <v>1273</v>
      </c>
      <c r="G60">
        <f>ROUND(Tabulka5789[[#This Row],[Kapacita - počet polic]]*Tabulka5789[[#This Row],[Kapacita - rozměr polic]]*IFERROR(VLOOKUP(Tabulka5789[[#This Row],[Označení]],OCHy[#All],2,FALSE),0.6),0)</f>
        <v>0</v>
      </c>
      <c r="I60">
        <v>6</v>
      </c>
      <c r="J60">
        <v>26</v>
      </c>
      <c r="K60" t="s">
        <v>1286</v>
      </c>
      <c r="L60" s="112">
        <v>0.4</v>
      </c>
    </row>
    <row r="61" spans="1:12" x14ac:dyDescent="0.35">
      <c r="A61" s="93">
        <f>IFERROR(VLOOKUP(B61,Pobočky!$A$1:$C$45,3,FALSE)," ")</f>
        <v>4</v>
      </c>
      <c r="B61" s="93" t="s">
        <v>48</v>
      </c>
      <c r="C61" s="93" t="str">
        <f>IFERROR(VLOOKUP(B61,Pobočky!$A$1:$C$45,2,FALSE)," ")</f>
        <v>Středozápad</v>
      </c>
      <c r="D61" s="120" t="s">
        <v>1287</v>
      </c>
      <c r="G61">
        <f>ROUND(Tabulka5789[[#This Row],[Kapacita - počet polic]]*Tabulka5789[[#This Row],[Kapacita - rozměr polic]]*IFERROR(VLOOKUP(Tabulka5789[[#This Row],[Označení]],OCHy[#All],2,FALSE),0.6),0)</f>
        <v>0</v>
      </c>
      <c r="I61">
        <v>4</v>
      </c>
      <c r="J61">
        <v>117</v>
      </c>
      <c r="K61" t="s">
        <v>1288</v>
      </c>
      <c r="L61" s="112">
        <v>0.2</v>
      </c>
    </row>
    <row r="62" spans="1:12" x14ac:dyDescent="0.35">
      <c r="A62" s="93">
        <f>IFERROR(VLOOKUP(B62,Pobočky!$A$1:$C$45,3,FALSE)," ")</f>
        <v>4</v>
      </c>
      <c r="B62" s="93" t="s">
        <v>48</v>
      </c>
      <c r="C62" s="93" t="str">
        <f>IFERROR(VLOOKUP(B62,Pobočky!$A$1:$C$45,2,FALSE)," ")</f>
        <v>Středozápad</v>
      </c>
      <c r="D62" s="120" t="s">
        <v>1287</v>
      </c>
      <c r="G62">
        <f>ROUND(Tabulka5789[[#This Row],[Kapacita - počet polic]]*Tabulka5789[[#This Row],[Kapacita - rozměr polic]]*IFERROR(VLOOKUP(Tabulka5789[[#This Row],[Označení]],OCHy[#All],2,FALSE),0.6),0)</f>
        <v>0</v>
      </c>
      <c r="I62">
        <v>9</v>
      </c>
      <c r="J62">
        <v>6</v>
      </c>
      <c r="K62" t="s">
        <v>1288</v>
      </c>
      <c r="L62" s="112">
        <v>0.2</v>
      </c>
    </row>
    <row r="63" spans="1:12" x14ac:dyDescent="0.35">
      <c r="A63" s="93">
        <f>IFERROR(VLOOKUP(B63,Pobočky!$A$1:$C$45,3,FALSE)," ")</f>
        <v>4</v>
      </c>
      <c r="B63" s="93" t="s">
        <v>48</v>
      </c>
      <c r="C63" s="93" t="str">
        <f>IFERROR(VLOOKUP(B63,Pobočky!$A$1:$C$45,2,FALSE)," ")</f>
        <v>Středozápad</v>
      </c>
      <c r="D63" s="120"/>
      <c r="G63">
        <f>ROUND(Tabulka5789[[#This Row],[Kapacita - počet polic]]*Tabulka5789[[#This Row],[Kapacita - rozměr polic]]*IFERROR(VLOOKUP(Tabulka5789[[#This Row],[Označení]],OCHy[#All],2,FALSE),0.6),0)</f>
        <v>0</v>
      </c>
      <c r="I63">
        <v>6</v>
      </c>
      <c r="J63">
        <v>165</v>
      </c>
      <c r="K63" t="s">
        <v>569</v>
      </c>
    </row>
    <row r="64" spans="1:12" x14ac:dyDescent="0.35">
      <c r="A64" s="93">
        <f>IFERROR(VLOOKUP(B64,Pobočky!$A$1:$C$45,3,FALSE)," ")</f>
        <v>4</v>
      </c>
      <c r="B64" s="93" t="s">
        <v>48</v>
      </c>
      <c r="C64" s="93" t="str">
        <f>IFERROR(VLOOKUP(B64,Pobočky!$A$1:$C$45,2,FALSE)," ")</f>
        <v>Středozápad</v>
      </c>
      <c r="D64" s="120" t="s">
        <v>1289</v>
      </c>
      <c r="G64">
        <f>ROUND(Tabulka5789[[#This Row],[Kapacita - počet polic]]*Tabulka5789[[#This Row],[Kapacita - rozměr polic]]*IFERROR(VLOOKUP(Tabulka5789[[#This Row],[Označení]],OCHy[#All],2,FALSE),0.6),0)</f>
        <v>0</v>
      </c>
      <c r="I64">
        <v>1</v>
      </c>
      <c r="J64">
        <v>30</v>
      </c>
      <c r="K64" t="s">
        <v>1132</v>
      </c>
      <c r="L64" s="112">
        <v>0.8</v>
      </c>
    </row>
    <row r="65" spans="1:12" x14ac:dyDescent="0.35">
      <c r="A65" s="93">
        <f>IFERROR(VLOOKUP(B65,Pobočky!$A$1:$C$45,3,FALSE)," ")</f>
        <v>4</v>
      </c>
      <c r="B65" s="93" t="s">
        <v>48</v>
      </c>
      <c r="C65" s="93" t="str">
        <f>IFERROR(VLOOKUP(B65,Pobočky!$A$1:$C$45,2,FALSE)," ")</f>
        <v>Středozápad</v>
      </c>
      <c r="D65" s="120" t="s">
        <v>1289</v>
      </c>
      <c r="G65">
        <f>ROUND(Tabulka5789[[#This Row],[Kapacita - počet polic]]*Tabulka5789[[#This Row],[Kapacita - rozměr polic]]*IFERROR(VLOOKUP(Tabulka5789[[#This Row],[Označení]],OCHy[#All],2,FALSE),0.6),0)</f>
        <v>0</v>
      </c>
      <c r="I65">
        <v>1</v>
      </c>
      <c r="J65">
        <v>15</v>
      </c>
      <c r="K65" t="s">
        <v>1132</v>
      </c>
      <c r="L65" s="112">
        <v>0.8</v>
      </c>
    </row>
    <row r="66" spans="1:12" x14ac:dyDescent="0.35">
      <c r="A66" s="93" t="str">
        <f>IFERROR(VLOOKUP(B66,Pobočky!$A$1:$C$45,3,FALSE)," ")</f>
        <v xml:space="preserve"> </v>
      </c>
      <c r="B66" s="93"/>
      <c r="C66" s="93" t="str">
        <f>IFERROR(VLOOKUP(B66,Pobočky!$A$1:$C$45,2,FALSE)," ")</f>
        <v xml:space="preserve"> </v>
      </c>
      <c r="G66">
        <f>ROUND(Tabulka5789[[#This Row],[Kapacita - počet polic]]*Tabulka5789[[#This Row],[Kapacita - rozměr polic]]*IFERROR(VLOOKUP(Tabulka5789[[#This Row],[Označení]],OCHy[#All],2,FALSE),0.6),0)</f>
        <v>0</v>
      </c>
    </row>
    <row r="67" spans="1:12" x14ac:dyDescent="0.35">
      <c r="A67" s="93" t="str">
        <f>IFERROR(VLOOKUP(B67,Pobočky!$A$1:$C$45,3,FALSE)," ")</f>
        <v xml:space="preserve"> </v>
      </c>
      <c r="B67" s="93"/>
      <c r="C67" s="93" t="str">
        <f>IFERROR(VLOOKUP(B67,Pobočky!$A$1:$C$45,2,FALSE)," ")</f>
        <v xml:space="preserve"> </v>
      </c>
      <c r="G67">
        <f>ROUND(Tabulka5789[[#This Row],[Kapacita - počet polic]]*Tabulka5789[[#This Row],[Kapacita - rozměr polic]]*IFERROR(VLOOKUP(Tabulka5789[[#This Row],[Označení]],OCHy[#All],2,FALSE),0.6),0)</f>
        <v>0</v>
      </c>
    </row>
    <row r="68" spans="1:12" x14ac:dyDescent="0.35">
      <c r="A68" s="93" t="str">
        <f>IFERROR(VLOOKUP(B68,Pobočky!$A$1:$C$45,3,FALSE)," ")</f>
        <v xml:space="preserve"> </v>
      </c>
      <c r="B68" s="93"/>
      <c r="C68" s="93" t="str">
        <f>IFERROR(VLOOKUP(B68,Pobočky!$A$1:$C$45,2,FALSE)," ")</f>
        <v xml:space="preserve"> </v>
      </c>
      <c r="G68">
        <f>ROUND(Tabulka5789[[#This Row],[Kapacita - počet polic]]*Tabulka5789[[#This Row],[Kapacita - rozměr polic]]*IFERROR(VLOOKUP(Tabulka5789[[#This Row],[Označení]],OCHy[#All],2,FALSE),0.6),0)</f>
        <v>0</v>
      </c>
    </row>
    <row r="69" spans="1:12" x14ac:dyDescent="0.35">
      <c r="A69" s="93" t="str">
        <f>IFERROR(VLOOKUP(B69,Pobočky!$A$1:$C$45,3,FALSE)," ")</f>
        <v xml:space="preserve"> </v>
      </c>
      <c r="B69" s="93"/>
      <c r="C69" s="93" t="str">
        <f>IFERROR(VLOOKUP(B69,Pobočky!$A$1:$C$45,2,FALSE)," ")</f>
        <v xml:space="preserve"> </v>
      </c>
      <c r="G69">
        <f>ROUND(Tabulka5789[[#This Row],[Kapacita - počet polic]]*Tabulka5789[[#This Row],[Kapacita - rozměr polic]]*IFERROR(VLOOKUP(Tabulka5789[[#This Row],[Označení]],OCHy[#All],2,FALSE),0.6),0)</f>
        <v>0</v>
      </c>
    </row>
    <row r="70" spans="1:12" x14ac:dyDescent="0.35">
      <c r="A70" s="93" t="str">
        <f>IFERROR(VLOOKUP(B70,Pobočky!$A$1:$C$45,3,FALSE)," ")</f>
        <v xml:space="preserve"> </v>
      </c>
      <c r="B70" s="93"/>
      <c r="C70" s="93" t="str">
        <f>IFERROR(VLOOKUP(B70,Pobočky!$A$1:$C$45,2,FALSE)," ")</f>
        <v xml:space="preserve"> </v>
      </c>
      <c r="G70">
        <f>ROUND(Tabulka5789[[#This Row],[Kapacita - počet polic]]*Tabulka5789[[#This Row],[Kapacita - rozměr polic]]*IFERROR(VLOOKUP(Tabulka5789[[#This Row],[Označení]],OCHy[#All],2,FALSE),0.6),0)</f>
        <v>0</v>
      </c>
    </row>
    <row r="71" spans="1:12" x14ac:dyDescent="0.35">
      <c r="A71" s="93" t="str">
        <f>IFERROR(VLOOKUP(B71,Pobočky!$A$1:$C$45,3,FALSE)," ")</f>
        <v xml:space="preserve"> </v>
      </c>
      <c r="B71" s="93"/>
      <c r="C71" s="93" t="str">
        <f>IFERROR(VLOOKUP(B71,Pobočky!$A$1:$C$45,2,FALSE)," ")</f>
        <v xml:space="preserve"> </v>
      </c>
      <c r="G71">
        <f>ROUND(Tabulka5789[[#This Row],[Kapacita - počet polic]]*Tabulka5789[[#This Row],[Kapacita - rozměr polic]]*IFERROR(VLOOKUP(Tabulka5789[[#This Row],[Označení]],OCHy[#All],2,FALSE),0.6),0)</f>
        <v>0</v>
      </c>
    </row>
    <row r="72" spans="1:12" x14ac:dyDescent="0.35">
      <c r="A72" s="93" t="str">
        <f>IFERROR(VLOOKUP(B72,Pobočky!$A$1:$C$45,3,FALSE)," ")</f>
        <v xml:space="preserve"> </v>
      </c>
      <c r="B72" s="93"/>
      <c r="C72" s="93" t="str">
        <f>IFERROR(VLOOKUP(B72,Pobočky!$A$1:$C$45,2,FALSE)," ")</f>
        <v xml:space="preserve"> </v>
      </c>
      <c r="G72">
        <f>ROUND(Tabulka5789[[#This Row],[Kapacita - počet polic]]*Tabulka5789[[#This Row],[Kapacita - rozměr polic]]*IFERROR(VLOOKUP(Tabulka5789[[#This Row],[Označení]],OCHy[#All],2,FALSE),0.6),0)</f>
        <v>0</v>
      </c>
    </row>
    <row r="73" spans="1:12" x14ac:dyDescent="0.35">
      <c r="A73" s="93" t="str">
        <f>IFERROR(VLOOKUP(B73,Pobočky!$A$1:$C$45,3,FALSE)," ")</f>
        <v xml:space="preserve"> </v>
      </c>
      <c r="B73" s="93"/>
      <c r="C73" s="93" t="str">
        <f>IFERROR(VLOOKUP(B73,Pobočky!$A$1:$C$45,2,FALSE)," ")</f>
        <v xml:space="preserve"> </v>
      </c>
      <c r="G73">
        <f>ROUND(Tabulka5789[[#This Row],[Kapacita - počet polic]]*Tabulka5789[[#This Row],[Kapacita - rozměr polic]]*IFERROR(VLOOKUP(Tabulka5789[[#This Row],[Označení]],OCHy[#All],2,FALSE),0.6),0)</f>
        <v>0</v>
      </c>
    </row>
    <row r="74" spans="1:12" x14ac:dyDescent="0.35">
      <c r="A74" s="93" t="str">
        <f>IFERROR(VLOOKUP(B74,Pobočky!$A$1:$C$45,3,FALSE)," ")</f>
        <v xml:space="preserve"> </v>
      </c>
      <c r="B74" s="93"/>
      <c r="C74" s="93" t="str">
        <f>IFERROR(VLOOKUP(B74,Pobočky!$A$1:$C$45,2,FALSE)," ")</f>
        <v xml:space="preserve"> </v>
      </c>
      <c r="G74">
        <f>ROUND(Tabulka5789[[#This Row],[Kapacita - počet polic]]*Tabulka5789[[#This Row],[Kapacita - rozměr polic]]*IFERROR(VLOOKUP(Tabulka5789[[#This Row],[Označení]],OCHy[#All],2,FALSE),0.6),0)</f>
        <v>0</v>
      </c>
    </row>
    <row r="75" spans="1:12" x14ac:dyDescent="0.35">
      <c r="A75" s="93" t="str">
        <f>IFERROR(VLOOKUP(B75,Pobočky!$A$1:$C$45,3,FALSE)," ")</f>
        <v xml:space="preserve"> </v>
      </c>
      <c r="B75" s="93"/>
      <c r="C75" s="93" t="str">
        <f>IFERROR(VLOOKUP(B75,Pobočky!$A$1:$C$45,2,FALSE)," ")</f>
        <v xml:space="preserve"> </v>
      </c>
      <c r="G75">
        <f>ROUND(Tabulka5789[[#This Row],[Kapacita - počet polic]]*Tabulka5789[[#This Row],[Kapacita - rozměr polic]]*IFERROR(VLOOKUP(Tabulka5789[[#This Row],[Označení]],OCHy[#All],2,FALSE),0.6),0)</f>
        <v>0</v>
      </c>
    </row>
    <row r="76" spans="1:12" x14ac:dyDescent="0.35">
      <c r="A76" s="93" t="str">
        <f>IFERROR(VLOOKUP(B76,Pobočky!$A$1:$C$45,3,FALSE)," ")</f>
        <v xml:space="preserve"> </v>
      </c>
      <c r="B76" s="93"/>
      <c r="C76" s="93" t="str">
        <f>IFERROR(VLOOKUP(B76,Pobočky!$A$1:$C$45,2,FALSE)," ")</f>
        <v xml:space="preserve"> </v>
      </c>
      <c r="G76">
        <f>ROUND(Tabulka5789[[#This Row],[Kapacita - počet polic]]*Tabulka5789[[#This Row],[Kapacita - rozměr polic]]*IFERROR(VLOOKUP(Tabulka5789[[#This Row],[Označení]],OCHy[#All],2,FALSE),0.6),0)</f>
        <v>0</v>
      </c>
    </row>
    <row r="77" spans="1:12" x14ac:dyDescent="0.35">
      <c r="A77" s="93" t="str">
        <f>IFERROR(VLOOKUP(B77,Pobočky!$A$1:$C$45,3,FALSE)," ")</f>
        <v xml:space="preserve"> </v>
      </c>
      <c r="B77" s="93"/>
      <c r="C77" s="93" t="str">
        <f>IFERROR(VLOOKUP(B77,Pobočky!$A$1:$C$45,2,FALSE)," ")</f>
        <v xml:space="preserve"> </v>
      </c>
      <c r="G77">
        <f>ROUND(Tabulka5789[[#This Row],[Kapacita - počet polic]]*Tabulka5789[[#This Row],[Kapacita - rozměr polic]]*IFERROR(VLOOKUP(Tabulka5789[[#This Row],[Označení]],OCHy[#All],2,FALSE),0.6),0)</f>
        <v>0</v>
      </c>
    </row>
    <row r="78" spans="1:12" x14ac:dyDescent="0.35">
      <c r="A78" s="93" t="str">
        <f>IFERROR(VLOOKUP(B78,Pobočky!$A$1:$C$45,3,FALSE)," ")</f>
        <v xml:space="preserve"> </v>
      </c>
      <c r="B78" s="93"/>
      <c r="C78" s="93" t="str">
        <f>IFERROR(VLOOKUP(B78,Pobočky!$A$1:$C$45,2,FALSE)," ")</f>
        <v xml:space="preserve"> </v>
      </c>
      <c r="G78">
        <f>ROUND(Tabulka5789[[#This Row],[Kapacita - počet polic]]*Tabulka5789[[#This Row],[Kapacita - rozměr polic]]*IFERROR(VLOOKUP(Tabulka5789[[#This Row],[Označení]],OCHy[#All],2,FALSE),0.6),0)</f>
        <v>0</v>
      </c>
    </row>
    <row r="79" spans="1:12" x14ac:dyDescent="0.35">
      <c r="A79" s="93" t="str">
        <f>IFERROR(VLOOKUP(B79,Pobočky!$A$1:$C$45,3,FALSE)," ")</f>
        <v xml:space="preserve"> </v>
      </c>
      <c r="B79" s="93"/>
      <c r="C79" s="93" t="str">
        <f>IFERROR(VLOOKUP(B79,Pobočky!$A$1:$C$45,2,FALSE)," ")</f>
        <v xml:space="preserve"> </v>
      </c>
      <c r="G79">
        <f>ROUND(Tabulka5789[[#This Row],[Kapacita - počet polic]]*Tabulka5789[[#This Row],[Kapacita - rozměr polic]]*IFERROR(VLOOKUP(Tabulka5789[[#This Row],[Označení]],OCHy[#All],2,FALSE),0.6),0)</f>
        <v>0</v>
      </c>
    </row>
    <row r="80" spans="1:12" x14ac:dyDescent="0.35">
      <c r="A80" s="93" t="str">
        <f>IFERROR(VLOOKUP(B80,Pobočky!$A$1:$C$45,3,FALSE)," ")</f>
        <v xml:space="preserve"> </v>
      </c>
      <c r="B80" s="93"/>
      <c r="C80" s="93" t="str">
        <f>IFERROR(VLOOKUP(B80,Pobočky!$A$1:$C$45,2,FALSE)," ")</f>
        <v xml:space="preserve"> </v>
      </c>
      <c r="G80">
        <f>ROUND(Tabulka5789[[#This Row],[Kapacita - počet polic]]*Tabulka5789[[#This Row],[Kapacita - rozměr polic]]*IFERROR(VLOOKUP(Tabulka5789[[#This Row],[Označení]],OCHy[#All],2,FALSE),0.6),0)</f>
        <v>0</v>
      </c>
    </row>
    <row r="81" spans="1:7" x14ac:dyDescent="0.35">
      <c r="A81" s="93" t="str">
        <f>IFERROR(VLOOKUP(B81,Pobočky!$A$1:$C$45,3,FALSE)," ")</f>
        <v xml:space="preserve"> </v>
      </c>
      <c r="B81" s="93"/>
      <c r="C81" s="93" t="str">
        <f>IFERROR(VLOOKUP(B81,Pobočky!$A$1:$C$45,2,FALSE)," ")</f>
        <v xml:space="preserve"> </v>
      </c>
      <c r="G81">
        <f>ROUND(Tabulka5789[[#This Row],[Kapacita - počet polic]]*Tabulka5789[[#This Row],[Kapacita - rozměr polic]]*IFERROR(VLOOKUP(Tabulka5789[[#This Row],[Označení]],OCHy[#All],2,FALSE),0.6),0)</f>
        <v>0</v>
      </c>
    </row>
    <row r="82" spans="1:7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  <c r="G82">
        <f>ROUND(Tabulka5789[[#This Row],[Kapacita - počet polic]]*Tabulka5789[[#This Row],[Kapacita - rozměr polic]]*IFERROR(VLOOKUP(Tabulka5789[[#This Row],[Označení]],OCHy[#All],2,FALSE),0.6),0)</f>
        <v>0</v>
      </c>
    </row>
    <row r="83" spans="1:7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  <c r="G83">
        <f>ROUND(Tabulka5789[[#This Row],[Kapacita - počet polic]]*Tabulka5789[[#This Row],[Kapacita - rozměr polic]]*IFERROR(VLOOKUP(Tabulka5789[[#This Row],[Označení]],OCHy[#All],2,FALSE),0.6),0)</f>
        <v>0</v>
      </c>
    </row>
    <row r="84" spans="1:7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G84">
        <f>ROUND(Tabulka5789[[#This Row],[Kapacita - počet polic]]*Tabulka5789[[#This Row],[Kapacita - rozměr polic]]*IFERROR(VLOOKUP(Tabulka5789[[#This Row],[Označení]],OCHy[#All],2,FALSE),0.6),0)</f>
        <v>0</v>
      </c>
    </row>
    <row r="85" spans="1:7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>
        <f>ROUND(Tabulka5789[[#This Row],[Kapacita - počet polic]]*Tabulka5789[[#This Row],[Kapacita - rozměr polic]]*IFERROR(VLOOKUP(Tabulka5789[[#This Row],[Označení]],OCHy[#All],2,FALSE),0.6),0)</f>
        <v>0</v>
      </c>
    </row>
    <row r="86" spans="1:7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>
        <f>ROUND(Tabulka5789[[#This Row],[Kapacita - počet polic]]*Tabulka5789[[#This Row],[Kapacita - rozměr polic]]*IFERROR(VLOOKUP(Tabulka5789[[#This Row],[Označení]],OCHy[#All],2,FALSE),0.6),0)</f>
        <v>0</v>
      </c>
    </row>
    <row r="87" spans="1:7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>
        <f>ROUND(Tabulka5789[[#This Row],[Kapacita - počet polic]]*Tabulka5789[[#This Row],[Kapacita - rozměr polic]]*IFERROR(VLOOKUP(Tabulka5789[[#This Row],[Označení]],OCHy[#All],2,FALSE),0.6),0)</f>
        <v>0</v>
      </c>
    </row>
    <row r="88" spans="1:7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ROUND(Tabulka5789[[#This Row],[Kapacita - počet polic]]*Tabulka5789[[#This Row],[Kapacita - rozměr polic]]*IFERROR(VLOOKUP(Tabulka5789[[#This Row],[Označení]],OCHy[#All],2,FALSE),0.6),0)</f>
        <v>0</v>
      </c>
    </row>
    <row r="89" spans="1:7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ROUND(Tabulka5789[[#This Row],[Kapacita - počet polic]]*Tabulka5789[[#This Row],[Kapacita - rozměr polic]]*IFERROR(VLOOKUP(Tabulka5789[[#This Row],[Označení]],OCHy[#All],2,FALSE),0.6),0)</f>
        <v>0</v>
      </c>
    </row>
    <row r="90" spans="1:7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ROUND(Tabulka5789[[#This Row],[Kapacita - počet polic]]*Tabulka5789[[#This Row],[Kapacita - rozměr polic]]*IFERROR(VLOOKUP(Tabulka5789[[#This Row],[Označení]],OCHy[#All],2,FALSE),0.6),0)</f>
        <v>0</v>
      </c>
    </row>
    <row r="91" spans="1:7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ROUND(Tabulka5789[[#This Row],[Kapacita - počet polic]]*Tabulka5789[[#This Row],[Kapacita - rozměr polic]]*IFERROR(VLOOKUP(Tabulka5789[[#This Row],[Označení]],OCHy[#All],2,FALSE),0.6),0)</f>
        <v>0</v>
      </c>
    </row>
    <row r="92" spans="1:7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ROUND(Tabulka5789[[#This Row],[Kapacita - počet polic]]*Tabulka5789[[#This Row],[Kapacita - rozměr polic]]*IFERROR(VLOOKUP(Tabulka5789[[#This Row],[Označení]],OCHy[#All],2,FALSE),0.6),0)</f>
        <v>0</v>
      </c>
    </row>
    <row r="93" spans="1:7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ROUND(Tabulka5789[[#This Row],[Kapacita - počet polic]]*Tabulka5789[[#This Row],[Kapacita - rozměr polic]]*IFERROR(VLOOKUP(Tabulka5789[[#This Row],[Označení]],OCHy[#All],2,FALSE),0.6),0)</f>
        <v>0</v>
      </c>
    </row>
    <row r="94" spans="1:7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ROUND(Tabulka5789[[#This Row],[Kapacita - počet polic]]*Tabulka5789[[#This Row],[Kapacita - rozměr polic]]*IFERROR(VLOOKUP(Tabulka5789[[#This Row],[Označení]],OCHy[#All],2,FALSE),0.6),0)</f>
        <v>0</v>
      </c>
    </row>
    <row r="95" spans="1:7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ROUND(Tabulka5789[[#This Row],[Kapacita - počet polic]]*Tabulka5789[[#This Row],[Kapacita - rozměr polic]]*IFERROR(VLOOKUP(Tabulka5789[[#This Row],[Označení]],OCHy[#All],2,FALSE),0.6),0)</f>
        <v>0</v>
      </c>
    </row>
    <row r="96" spans="1:7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ROUND(Tabulka5789[[#This Row],[Kapacita - počet polic]]*Tabulka5789[[#This Row],[Kapacita - rozměr polic]]*IFERROR(VLOOKUP(Tabulka5789[[#This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ROUND(Tabulka5789[[#This Row],[Kapacita - počet polic]]*Tabulka5789[[#This Row],[Kapacita - rozměr polic]]*IFERROR(VLOOKUP(Tabulka5789[[#This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ROUND(Tabulka5789[[#This Row],[Kapacita - počet polic]]*Tabulka5789[[#This Row],[Kapacita - rozměr polic]]*IFERROR(VLOOKUP(Tabulka5789[[#This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ROUND(Tabulka5789[[#This Row],[Kapacita - počet polic]]*Tabulka5789[[#This Row],[Kapacita - rozměr polic]]*IFERROR(VLOOKUP(Tabulka5789[[#This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ROUND(Tabulka5789[[#This Row],[Kapacita - počet polic]]*Tabulka5789[[#This Row],[Kapacita - rozměr polic]]*IFERROR(VLOOKUP(Tabulka5789[[#This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ROUND(Tabulka5789[[#This Row],[Kapacita - počet polic]]*Tabulka5789[[#This Row],[Kapacita - rozměr polic]]*IFERROR(VLOOKUP(Tabulka5789[[#This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ROUND(Tabulka5789[[#This Row],[Kapacita - počet polic]]*Tabulka5789[[#This Row],[Kapacita - rozměr polic]]*IFERROR(VLOOKUP(Tabulka5789[[#This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ROUND(Tabulka5789[[#This Row],[Kapacita - počet polic]]*Tabulka5789[[#This Row],[Kapacita - rozměr polic]]*IFERROR(VLOOKUP(Tabulka5789[[#This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ROUND(Tabulka5789[[#This Row],[Kapacita - počet polic]]*Tabulka5789[[#This Row],[Kapacita - rozměr polic]]*IFERROR(VLOOKUP(Tabulka5789[[#This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ROUND(Tabulka5789[[#This Row],[Kapacita - počet polic]]*Tabulka5789[[#This Row],[Kapacita - rozměr polic]]*IFERROR(VLOOKUP(Tabulka5789[[#This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ROUND(Tabulka5789[[#This Row],[Kapacita - počet polic]]*Tabulka5789[[#This Row],[Kapacita - rozměr polic]]*IFERROR(VLOOKUP(Tabulka5789[[#This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ROUND(Tabulka5789[[#This Row],[Kapacita - počet polic]]*Tabulka5789[[#This Row],[Kapacita - rozměr polic]]*IFERROR(VLOOKUP(Tabulka5789[[#This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ROUND(Tabulka5789[[#This Row],[Kapacita - počet polic]]*Tabulka5789[[#This Row],[Kapacita - rozměr polic]]*IFERROR(VLOOKUP(Tabulka5789[[#This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ROUND(Tabulka5789[[#This Row],[Kapacita - počet polic]]*Tabulka5789[[#This Row],[Kapacita - rozměr polic]]*IFERROR(VLOOKUP(Tabulka5789[[#This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ROUND(Tabulka5789[[#This Row],[Kapacita - počet polic]]*Tabulka5789[[#This Row],[Kapacita - rozměr polic]]*IFERROR(VLOOKUP(Tabulka5789[[#This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ROUND(Tabulka5789[[#This Row],[Kapacita - počet polic]]*Tabulka5789[[#This Row],[Kapacita - rozměr polic]]*IFERROR(VLOOKUP(Tabulka5789[[#This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ROUND(Tabulka5789[[#This Row],[Kapacita - počet polic]]*Tabulka5789[[#This Row],[Kapacita - rozměr polic]]*IFERROR(VLOOKUP(Tabulka5789[[#This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ROUND(Tabulka5789[[#This Row],[Kapacita - počet polic]]*Tabulka5789[[#This Row],[Kapacita - rozměr polic]]*IFERROR(VLOOKUP(Tabulka5789[[#This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ROUND(Tabulka5789[[#This Row],[Kapacita - počet polic]]*Tabulka5789[[#This Row],[Kapacita - rozměr polic]]*IFERROR(VLOOKUP(Tabulka5789[[#This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ROUND(Tabulka5789[[#This Row],[Kapacita - počet polic]]*Tabulka5789[[#This Row],[Kapacita - rozměr polic]]*IFERROR(VLOOKUP(Tabulka5789[[#This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ROUND(Tabulka5789[[#This Row],[Kapacita - počet polic]]*Tabulka5789[[#This Row],[Kapacita - rozměr polic]]*IFERROR(VLOOKUP(Tabulka5789[[#This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ROUND(Tabulka5789[[#This Row],[Kapacita - počet polic]]*Tabulka5789[[#This Row],[Kapacita - rozměr polic]]*IFERROR(VLOOKUP(Tabulka5789[[#This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ROUND(Tabulka5789[[#This Row],[Kapacita - počet polic]]*Tabulka5789[[#This Row],[Kapacita - rozměr polic]]*IFERROR(VLOOKUP(Tabulka5789[[#This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ROUND(Tabulka5789[[#This Row],[Kapacita - počet polic]]*Tabulka5789[[#This Row],[Kapacita - rozměr polic]]*IFERROR(VLOOKUP(Tabulka5789[[#This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ROUND(Tabulka5789[[#This Row],[Kapacita - počet polic]]*Tabulka5789[[#This Row],[Kapacita - rozměr polic]]*IFERROR(VLOOKUP(Tabulka5789[[#This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ROUND(Tabulka5789[[#This Row],[Kapacita - počet polic]]*Tabulka5789[[#This Row],[Kapacita - rozměr polic]]*IFERROR(VLOOKUP(Tabulka5789[[#This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ROUND(Tabulka5789[[#This Row],[Kapacita - počet polic]]*Tabulka5789[[#This Row],[Kapacita - rozměr polic]]*IFERROR(VLOOKUP(Tabulka5789[[#This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ROUND(Tabulka5789[[#This Row],[Kapacita - počet polic]]*Tabulka5789[[#This Row],[Kapacita - rozměr polic]]*IFERROR(VLOOKUP(Tabulka5789[[#This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ROUND(Tabulka5789[[#This Row],[Kapacita - počet polic]]*Tabulka5789[[#This Row],[Kapacita - rozměr polic]]*IFERROR(VLOOKUP(Tabulka5789[[#This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ROUND(Tabulka5789[[#This Row],[Kapacita - počet polic]]*Tabulka5789[[#This Row],[Kapacita - rozměr polic]]*IFERROR(VLOOKUP(Tabulka5789[[#This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ROUND(Tabulka5789[[#This Row],[Kapacita - počet polic]]*Tabulka5789[[#This Row],[Kapacita - rozměr polic]]*IFERROR(VLOOKUP(Tabulka5789[[#This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ROUND(Tabulka5789[[#This Row],[Kapacita - počet polic]]*Tabulka5789[[#This Row],[Kapacita - rozměr polic]]*IFERROR(VLOOKUP(Tabulka5789[[#This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ROUND(Tabulka5789[[#This Row],[Kapacita - počet polic]]*Tabulka5789[[#This Row],[Kapacita - rozměr polic]]*IFERROR(VLOOKUP(Tabulka5789[[#This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ROUND(Tabulka5789[[#This Row],[Kapacita - počet polic]]*Tabulka5789[[#This Row],[Kapacita - rozměr polic]]*IFERROR(VLOOKUP(Tabulka5789[[#This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ROUND(Tabulka5789[[#This Row],[Kapacita - počet polic]]*Tabulka5789[[#This Row],[Kapacita - rozměr polic]]*IFERROR(VLOOKUP(Tabulka5789[[#This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ROUND(Tabulka5789[[#This Row],[Kapacita - počet polic]]*Tabulka5789[[#This Row],[Kapacita - rozměr polic]]*IFERROR(VLOOKUP(Tabulka5789[[#This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ROUND(Tabulka5789[[#This Row],[Kapacita - počet polic]]*Tabulka5789[[#This Row],[Kapacita - rozměr polic]]*IFERROR(VLOOKUP(Tabulka5789[[#This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ROUND(Tabulka5789[[#This Row],[Kapacita - počet polic]]*Tabulka5789[[#This Row],[Kapacita - rozměr polic]]*IFERROR(VLOOKUP(Tabulka5789[[#This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ROUND(Tabulka5789[[#This Row],[Kapacita - počet polic]]*Tabulka5789[[#This Row],[Kapacita - rozměr polic]]*IFERROR(VLOOKUP(Tabulka5789[[#This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ROUND(Tabulka5789[[#This Row],[Kapacita - počet polic]]*Tabulka5789[[#This Row],[Kapacita - rozměr polic]]*IFERROR(VLOOKUP(Tabulka5789[[#This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ROUND(Tabulka5789[[#This Row],[Kapacita - počet polic]]*Tabulka5789[[#This Row],[Kapacita - rozměr polic]]*IFERROR(VLOOKUP(Tabulka5789[[#This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ROUND(Tabulka5789[[#This Row],[Kapacita - počet polic]]*Tabulka5789[[#This Row],[Kapacita - rozměr polic]]*IFERROR(VLOOKUP(Tabulka5789[[#This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ROUND(Tabulka5789[[#This Row],[Kapacita - počet polic]]*Tabulka5789[[#This Row],[Kapacita - rozměr polic]]*IFERROR(VLOOKUP(Tabulka5789[[#This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ROUND(Tabulka5789[[#This Row],[Kapacita - počet polic]]*Tabulka5789[[#This Row],[Kapacita - rozměr polic]]*IFERROR(VLOOKUP(Tabulka5789[[#This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ROUND(Tabulka5789[[#This Row],[Kapacita - počet polic]]*Tabulka5789[[#This Row],[Kapacita - rozměr polic]]*IFERROR(VLOOKUP(Tabulka5789[[#This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ROUND(Tabulka5789[[#This Row],[Kapacita - počet polic]]*Tabulka5789[[#This Row],[Kapacita - rozměr polic]]*IFERROR(VLOOKUP(Tabulka5789[[#This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ROUND(Tabulka5789[[#This Row],[Kapacita - počet polic]]*Tabulka5789[[#This Row],[Kapacita - rozměr polic]]*IFERROR(VLOOKUP(Tabulka5789[[#This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ROUND(Tabulka5789[[#This Row],[Kapacita - počet polic]]*Tabulka5789[[#This Row],[Kapacita - rozměr polic]]*IFERROR(VLOOKUP(Tabulka5789[[#This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ROUND(Tabulka5789[[#This Row],[Kapacita - počet polic]]*Tabulka5789[[#This Row],[Kapacita - rozměr polic]]*IFERROR(VLOOKUP(Tabulka5789[[#This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ROUND(Tabulka5789[[#This Row],[Kapacita - počet polic]]*Tabulka5789[[#This Row],[Kapacita - rozměr polic]]*IFERROR(VLOOKUP(Tabulka5789[[#This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ROUND(Tabulka5789[[#This Row],[Kapacita - počet polic]]*Tabulka5789[[#This Row],[Kapacita - rozměr polic]]*IFERROR(VLOOKUP(Tabulka5789[[#This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ROUND(Tabulka5789[[#This Row],[Kapacita - počet polic]]*Tabulka5789[[#This Row],[Kapacita - rozměr polic]]*IFERROR(VLOOKUP(Tabulka5789[[#This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ROUND(Tabulka5789[[#This Row],[Kapacita - počet polic]]*Tabulka5789[[#This Row],[Kapacita - rozměr polic]]*IFERROR(VLOOKUP(Tabulka5789[[#This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ROUND(Tabulka5789[[#This Row],[Kapacita - počet polic]]*Tabulka5789[[#This Row],[Kapacita - rozměr polic]]*IFERROR(VLOOKUP(Tabulka5789[[#This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ROUND(Tabulka5789[[#This Row],[Kapacita - počet polic]]*Tabulka5789[[#This Row],[Kapacita - rozměr polic]]*IFERROR(VLOOKUP(Tabulka5789[[#This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ROUND(Tabulka5789[[#This Row],[Kapacita - počet polic]]*Tabulka5789[[#This Row],[Kapacita - rozměr polic]]*IFERROR(VLOOKUP(Tabulka5789[[#This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ROUND(Tabulka5789[[#This Row],[Kapacita - počet polic]]*Tabulka5789[[#This Row],[Kapacita - rozměr polic]]*IFERROR(VLOOKUP(Tabulka5789[[#This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ROUND(Tabulka5789[[#This Row],[Kapacita - počet polic]]*Tabulka5789[[#This Row],[Kapacita - rozměr polic]]*IFERROR(VLOOKUP(Tabulka5789[[#This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ROUND(Tabulka5789[[#This Row],[Kapacita - počet polic]]*Tabulka5789[[#This Row],[Kapacita - rozměr polic]]*IFERROR(VLOOKUP(Tabulka5789[[#This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ROUND(Tabulka5789[[#This Row],[Kapacita - počet polic]]*Tabulka5789[[#This Row],[Kapacita - rozměr polic]]*IFERROR(VLOOKUP(Tabulka5789[[#This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ROUND(Tabulka5789[[#This Row],[Kapacita - počet polic]]*Tabulka5789[[#This Row],[Kapacita - rozměr polic]]*IFERROR(VLOOKUP(Tabulka5789[[#This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ROUND(Tabulka5789[[#This Row],[Kapacita - počet polic]]*Tabulka5789[[#This Row],[Kapacita - rozměr polic]]*IFERROR(VLOOKUP(Tabulka5789[[#This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ROUND(Tabulka5789[[#This Row],[Kapacita - počet polic]]*Tabulka5789[[#This Row],[Kapacita - rozměr polic]]*IFERROR(VLOOKUP(Tabulka5789[[#This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ROUND(Tabulka5789[[#This Row],[Kapacita - počet polic]]*Tabulka5789[[#This Row],[Kapacita - rozměr polic]]*IFERROR(VLOOKUP(Tabulka5789[[#This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ROUND(Tabulka5789[[#This Row],[Kapacita - počet polic]]*Tabulka5789[[#This Row],[Kapacita - rozměr polic]]*IFERROR(VLOOKUP(Tabulka5789[[#This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ROUND(Tabulka5789[[#This Row],[Kapacita - počet polic]]*Tabulka5789[[#This Row],[Kapacita - rozměr polic]]*IFERROR(VLOOKUP(Tabulka5789[[#This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ROUND(Tabulka5789[[#This Row],[Kapacita - počet polic]]*Tabulka5789[[#This Row],[Kapacita - rozměr polic]]*IFERROR(VLOOKUP(Tabulka5789[[#This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ROUND(Tabulka5789[[#This Row],[Kapacita - počet polic]]*Tabulka5789[[#This Row],[Kapacita - rozměr polic]]*IFERROR(VLOOKUP(Tabulka5789[[#This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ROUND(Tabulka5789[[#This Row],[Kapacita - počet polic]]*Tabulka5789[[#This Row],[Kapacita - rozměr polic]]*IFERROR(VLOOKUP(Tabulka5789[[#This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ROUND(Tabulka5789[[#This Row],[Kapacita - počet polic]]*Tabulka5789[[#This Row],[Kapacita - rozměr polic]]*IFERROR(VLOOKUP(Tabulka5789[[#This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ROUND(Tabulka5789[[#This Row],[Kapacita - počet polic]]*Tabulka5789[[#This Row],[Kapacita - rozměr polic]]*IFERROR(VLOOKUP(Tabulka5789[[#This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ROUND(Tabulka5789[[#This Row],[Kapacita - počet polic]]*Tabulka5789[[#This Row],[Kapacita - rozměr polic]]*IFERROR(VLOOKUP(Tabulka5789[[#This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ROUND(Tabulka5789[[#This Row],[Kapacita - počet polic]]*Tabulka5789[[#This Row],[Kapacita - rozměr polic]]*IFERROR(VLOOKUP(Tabulka5789[[#This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ROUND(Tabulka5789[[#This Row],[Kapacita - počet polic]]*Tabulka5789[[#This Row],[Kapacita - rozměr polic]]*IFERROR(VLOOKUP(Tabulka5789[[#This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ROUND(Tabulka5789[[#This Row],[Kapacita - počet polic]]*Tabulka5789[[#This Row],[Kapacita - rozměr polic]]*IFERROR(VLOOKUP(Tabulka5789[[#This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ROUND(Tabulka5789[[#This Row],[Kapacita - počet polic]]*Tabulka5789[[#This Row],[Kapacita - rozměr polic]]*IFERROR(VLOOKUP(Tabulka5789[[#This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ROUND(Tabulka5789[[#This Row],[Kapacita - počet polic]]*Tabulka5789[[#This Row],[Kapacita - rozměr polic]]*IFERROR(VLOOKUP(Tabulka5789[[#This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ROUND(Tabulka5789[[#This Row],[Kapacita - počet polic]]*Tabulka5789[[#This Row],[Kapacita - rozměr polic]]*IFERROR(VLOOKUP(Tabulka5789[[#This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ROUND(Tabulka5789[[#This Row],[Kapacita - počet polic]]*Tabulka5789[[#This Row],[Kapacita - rozměr polic]]*IFERROR(VLOOKUP(Tabulka5789[[#This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ROUND(Tabulka5789[[#This Row],[Kapacita - počet polic]]*Tabulka5789[[#This Row],[Kapacita - rozměr polic]]*IFERROR(VLOOKUP(Tabulka5789[[#This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ROUND(Tabulka5789[[#This Row],[Kapacita - počet polic]]*Tabulka5789[[#This Row],[Kapacita - rozměr polic]]*IFERROR(VLOOKUP(Tabulka5789[[#This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ROUND(Tabulka5789[[#This Row],[Kapacita - počet polic]]*Tabulka5789[[#This Row],[Kapacita - rozměr polic]]*IFERROR(VLOOKUP(Tabulka5789[[#This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ROUND(Tabulka5789[[#This Row],[Kapacita - počet polic]]*Tabulka5789[[#This Row],[Kapacita - rozměr polic]]*IFERROR(VLOOKUP(Tabulka5789[[#This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ROUND(Tabulka5789[[#This Row],[Kapacita - počet polic]]*Tabulka5789[[#This Row],[Kapacita - rozměr polic]]*IFERROR(VLOOKUP(Tabulka5789[[#This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ROUND(Tabulka5789[[#This Row],[Kapacita - počet polic]]*Tabulka5789[[#This Row],[Kapacita - rozměr polic]]*IFERROR(VLOOKUP(Tabulka5789[[#This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ROUND(Tabulka5789[[#This Row],[Kapacita - počet polic]]*Tabulka5789[[#This Row],[Kapacita - rozměr polic]]*IFERROR(VLOOKUP(Tabulka5789[[#This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ROUND(Tabulka5789[[#This Row],[Kapacita - počet polic]]*Tabulka5789[[#This Row],[Kapacita - rozměr polic]]*IFERROR(VLOOKUP(Tabulka5789[[#This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ROUND(Tabulka5789[[#This Row],[Kapacita - počet polic]]*Tabulka5789[[#This Row],[Kapacita - rozměr polic]]*IFERROR(VLOOKUP(Tabulka5789[[#This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ROUND(Tabulka5789[[#This Row],[Kapacita - počet polic]]*Tabulka5789[[#This Row],[Kapacita - rozměr polic]]*IFERROR(VLOOKUP(Tabulka5789[[#This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ROUND(Tabulka5789[[#This Row],[Kapacita - počet polic]]*Tabulka5789[[#This Row],[Kapacita - rozměr polic]]*IFERROR(VLOOKUP(Tabulka5789[[#This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ROUND(Tabulka5789[[#This Row],[Kapacita - počet polic]]*Tabulka5789[[#This Row],[Kapacita - rozměr polic]]*IFERROR(VLOOKUP(Tabulka5789[[#This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ROUND(Tabulka5789[[#This Row],[Kapacita - počet polic]]*Tabulka5789[[#This Row],[Kapacita - rozměr polic]]*IFERROR(VLOOKUP(Tabulka5789[[#This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ROUND(Tabulka5789[[#This Row],[Kapacita - počet polic]]*Tabulka5789[[#This Row],[Kapacita - rozměr polic]]*IFERROR(VLOOKUP(Tabulka5789[[#This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ROUND(Tabulka5789[[#This Row],[Kapacita - počet polic]]*Tabulka5789[[#This Row],[Kapacita - rozměr polic]]*IFERROR(VLOOKUP(Tabulka5789[[#This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ROUND(Tabulka5789[[#This Row],[Kapacita - počet polic]]*Tabulka5789[[#This Row],[Kapacita - rozměr polic]]*IFERROR(VLOOKUP(Tabulka5789[[#This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ROUND(Tabulka5789[[#This Row],[Kapacita - počet polic]]*Tabulka5789[[#This Row],[Kapacita - rozměr polic]]*IFERROR(VLOOKUP(Tabulka5789[[#This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ROUND(Tabulka5789[[#This Row],[Kapacita - počet polic]]*Tabulka5789[[#This Row],[Kapacita - rozměr polic]]*IFERROR(VLOOKUP(Tabulka5789[[#This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ROUND(Tabulka5789[[#This Row],[Kapacita - počet polic]]*Tabulka5789[[#This Row],[Kapacita - rozměr polic]]*IFERROR(VLOOKUP(Tabulka5789[[#This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ROUND(Tabulka5789[[#This Row],[Kapacita - počet polic]]*Tabulka5789[[#This Row],[Kapacita - rozměr polic]]*IFERROR(VLOOKUP(Tabulka5789[[#This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ROUND(Tabulka5789[[#This Row],[Kapacita - počet polic]]*Tabulka5789[[#This Row],[Kapacita - rozměr polic]]*IFERROR(VLOOKUP(Tabulka5789[[#This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ROUND(Tabulka5789[[#This Row],[Kapacita - počet polic]]*Tabulka5789[[#This Row],[Kapacita - rozměr polic]]*IFERROR(VLOOKUP(Tabulka5789[[#This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ROUND(Tabulka5789[[#This Row],[Kapacita - počet polic]]*Tabulka5789[[#This Row],[Kapacita - rozměr polic]]*IFERROR(VLOOKUP(Tabulka5789[[#This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ROUND(Tabulka5789[[#This Row],[Kapacita - počet polic]]*Tabulka5789[[#This Row],[Kapacita - rozměr polic]]*IFERROR(VLOOKUP(Tabulka5789[[#This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ROUND(Tabulka5789[[#This Row],[Kapacita - počet polic]]*Tabulka5789[[#This Row],[Kapacita - rozměr polic]]*IFERROR(VLOOKUP(Tabulka5789[[#This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ROUND(Tabulka5789[[#This Row],[Kapacita - počet polic]]*Tabulka5789[[#This Row],[Kapacita - rozměr polic]]*IFERROR(VLOOKUP(Tabulka5789[[#This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ROUND(Tabulka5789[[#This Row],[Kapacita - počet polic]]*Tabulka5789[[#This Row],[Kapacita - rozměr polic]]*IFERROR(VLOOKUP(Tabulka5789[[#This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ROUND(Tabulka5789[[#This Row],[Kapacita - počet polic]]*Tabulka5789[[#This Row],[Kapacita - rozměr polic]]*IFERROR(VLOOKUP(Tabulka5789[[#This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ROUND(Tabulka5789[[#This Row],[Kapacita - počet polic]]*Tabulka5789[[#This Row],[Kapacita - rozměr polic]]*IFERROR(VLOOKUP(Tabulka5789[[#This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ROUND(Tabulka5789[[#This Row],[Kapacita - počet polic]]*Tabulka5789[[#This Row],[Kapacita - rozměr polic]]*IFERROR(VLOOKUP(Tabulka5789[[#This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ROUND(Tabulka5789[[#This Row],[Kapacita - počet polic]]*Tabulka5789[[#This Row],[Kapacita - rozměr polic]]*IFERROR(VLOOKUP(Tabulka5789[[#This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ROUND(Tabulka5789[[#This Row],[Kapacita - počet polic]]*Tabulka5789[[#This Row],[Kapacita - rozměr polic]]*IFERROR(VLOOKUP(Tabulka5789[[#This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ROUND(Tabulka5789[[#This Row],[Kapacita - počet polic]]*Tabulka5789[[#This Row],[Kapacita - rozměr polic]]*IFERROR(VLOOKUP(Tabulka5789[[#This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ROUND(Tabulka5789[[#This Row],[Kapacita - počet polic]]*Tabulka5789[[#This Row],[Kapacita - rozměr polic]]*IFERROR(VLOOKUP(Tabulka5789[[#This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ROUND(Tabulka5789[[#This Row],[Kapacita - počet polic]]*Tabulka5789[[#This Row],[Kapacita - rozměr polic]]*IFERROR(VLOOKUP(Tabulka5789[[#This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ROUND(Tabulka5789[[#This Row],[Kapacita - počet polic]]*Tabulka5789[[#This Row],[Kapacita - rozměr polic]]*IFERROR(VLOOKUP(Tabulka5789[[#This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ROUND(Tabulka5789[[#This Row],[Kapacita - počet polic]]*Tabulka5789[[#This Row],[Kapacita - rozměr polic]]*IFERROR(VLOOKUP(Tabulka5789[[#This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ROUND(Tabulka5789[[#This Row],[Kapacita - počet polic]]*Tabulka5789[[#This Row],[Kapacita - rozměr polic]]*IFERROR(VLOOKUP(Tabulka5789[[#This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ROUND(Tabulka5789[[#This Row],[Kapacita - počet polic]]*Tabulka5789[[#This Row],[Kapacita - rozměr polic]]*IFERROR(VLOOKUP(Tabulka5789[[#This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ROUND(Tabulka5789[[#This Row],[Kapacita - počet polic]]*Tabulka5789[[#This Row],[Kapacita - rozměr polic]]*IFERROR(VLOOKUP(Tabulka5789[[#This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ROUND(Tabulka5789[[#This Row],[Kapacita - počet polic]]*Tabulka5789[[#This Row],[Kapacita - rozměr polic]]*IFERROR(VLOOKUP(Tabulka5789[[#This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ROUND(Tabulka5789[[#This Row],[Kapacita - počet polic]]*Tabulka5789[[#This Row],[Kapacita - rozměr polic]]*IFERROR(VLOOKUP(Tabulka5789[[#This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ROUND(Tabulka5789[[#This Row],[Kapacita - počet polic]]*Tabulka5789[[#This Row],[Kapacita - rozměr polic]]*IFERROR(VLOOKUP(Tabulka5789[[#This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ROUND(Tabulka5789[[#This Row],[Kapacita - počet polic]]*Tabulka5789[[#This Row],[Kapacita - rozměr polic]]*IFERROR(VLOOKUP(Tabulka5789[[#This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ROUND(Tabulka5789[[#This Row],[Kapacita - počet polic]]*Tabulka5789[[#This Row],[Kapacita - rozměr polic]]*IFERROR(VLOOKUP(Tabulka5789[[#This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ROUND(Tabulka5789[[#This Row],[Kapacita - počet polic]]*Tabulka5789[[#This Row],[Kapacita - rozměr polic]]*IFERROR(VLOOKUP(Tabulka5789[[#This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ROUND(Tabulka5789[[#This Row],[Kapacita - počet polic]]*Tabulka5789[[#This Row],[Kapacita - rozměr polic]]*IFERROR(VLOOKUP(Tabulka5789[[#This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ROUND(Tabulka5789[[#This Row],[Kapacita - počet polic]]*Tabulka5789[[#This Row],[Kapacita - rozměr polic]]*IFERROR(VLOOKUP(Tabulka5789[[#This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ROUND(Tabulka5789[[#This Row],[Kapacita - počet polic]]*Tabulka5789[[#This Row],[Kapacita - rozměr polic]]*IFERROR(VLOOKUP(Tabulka5789[[#This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ROUND(Tabulka5789[[#This Row],[Kapacita - počet polic]]*Tabulka5789[[#This Row],[Kapacita - rozměr polic]]*IFERROR(VLOOKUP(Tabulka5789[[#This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ROUND(Tabulka5789[[#This Row],[Kapacita - počet polic]]*Tabulka5789[[#This Row],[Kapacita - rozměr polic]]*IFERROR(VLOOKUP(Tabulka5789[[#This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ROUND(Tabulka5789[[#This Row],[Kapacita - počet polic]]*Tabulka5789[[#This Row],[Kapacita - rozměr polic]]*IFERROR(VLOOKUP(Tabulka5789[[#This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ROUND(Tabulka5789[[#This Row],[Kapacita - počet polic]]*Tabulka5789[[#This Row],[Kapacita - rozměr polic]]*IFERROR(VLOOKUP(Tabulka5789[[#This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ROUND(Tabulka5789[[#This Row],[Kapacita - počet polic]]*Tabulka5789[[#This Row],[Kapacita - rozměr polic]]*IFERROR(VLOOKUP(Tabulka5789[[#This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ROUND(Tabulka5789[[#This Row],[Kapacita - počet polic]]*Tabulka5789[[#This Row],[Kapacita - rozměr polic]]*IFERROR(VLOOKUP(Tabulka5789[[#This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ROUND(Tabulka5789[[#This Row],[Kapacita - počet polic]]*Tabulka5789[[#This Row],[Kapacita - rozměr polic]]*IFERROR(VLOOKUP(Tabulka5789[[#This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ROUND(Tabulka5789[[#This Row],[Kapacita - počet polic]]*Tabulka5789[[#This Row],[Kapacita - rozměr polic]]*IFERROR(VLOOKUP(Tabulka5789[[#This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ROUND(Tabulka5789[[#This Row],[Kapacita - počet polic]]*Tabulka5789[[#This Row],[Kapacita - rozměr polic]]*IFERROR(VLOOKUP(Tabulka5789[[#This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ROUND(Tabulka5789[[#This Row],[Kapacita - počet polic]]*Tabulka5789[[#This Row],[Kapacita - rozměr polic]]*IFERROR(VLOOKUP(Tabulka5789[[#This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ROUND(Tabulka5789[[#This Row],[Kapacita - počet polic]]*Tabulka5789[[#This Row],[Kapacita - rozměr polic]]*IFERROR(VLOOKUP(Tabulka5789[[#This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ROUND(Tabulka5789[[#This Row],[Kapacita - počet polic]]*Tabulka5789[[#This Row],[Kapacita - rozměr polic]]*IFERROR(VLOOKUP(Tabulka5789[[#This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ROUND(Tabulka5789[[#This Row],[Kapacita - počet polic]]*Tabulka5789[[#This Row],[Kapacita - rozměr polic]]*IFERROR(VLOOKUP(Tabulka5789[[#This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ROUND(Tabulka5789[[#This Row],[Kapacita - počet polic]]*Tabulka5789[[#This Row],[Kapacita - rozměr polic]]*IFERROR(VLOOKUP(Tabulka5789[[#This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ROUND(Tabulka5789[[#This Row],[Kapacita - počet polic]]*Tabulka5789[[#This Row],[Kapacita - rozměr polic]]*IFERROR(VLOOKUP(Tabulka5789[[#This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ROUND(Tabulka5789[[#This Row],[Kapacita - počet polic]]*Tabulka5789[[#This Row],[Kapacita - rozměr polic]]*IFERROR(VLOOKUP(Tabulka5789[[#This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ROUND(Tabulka5789[[#This Row],[Kapacita - počet polic]]*Tabulka5789[[#This Row],[Kapacita - rozměr polic]]*IFERROR(VLOOKUP(Tabulka5789[[#This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ROUND(Tabulka5789[[#This Row],[Kapacita - počet polic]]*Tabulka5789[[#This Row],[Kapacita - rozměr polic]]*IFERROR(VLOOKUP(Tabulka5789[[#This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ROUND(Tabulka5789[[#This Row],[Kapacita - počet polic]]*Tabulka5789[[#This Row],[Kapacita - rozměr polic]]*IFERROR(VLOOKUP(Tabulka5789[[#This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ROUND(Tabulka5789[[#This Row],[Kapacita - počet polic]]*Tabulka5789[[#This Row],[Kapacita - rozměr polic]]*IFERROR(VLOOKUP(Tabulka5789[[#This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ROUND(Tabulka5789[[#This Row],[Kapacita - počet polic]]*Tabulka5789[[#This Row],[Kapacita - rozměr polic]]*IFERROR(VLOOKUP(Tabulka5789[[#This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ROUND(Tabulka5789[[#This Row],[Kapacita - počet polic]]*Tabulka5789[[#This Row],[Kapacita - rozměr polic]]*IFERROR(VLOOKUP(Tabulka5789[[#This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ROUND(Tabulka5789[[#This Row],[Kapacita - počet polic]]*Tabulka5789[[#This Row],[Kapacita - rozměr polic]]*IFERROR(VLOOKUP(Tabulka5789[[#This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ROUND(Tabulka5789[[#This Row],[Kapacita - počet polic]]*Tabulka5789[[#This Row],[Kapacita - rozměr polic]]*IFERROR(VLOOKUP(Tabulka5789[[#This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ROUND(Tabulka5789[[#This Row],[Kapacita - počet polic]]*Tabulka5789[[#This Row],[Kapacita - rozměr polic]]*IFERROR(VLOOKUP(Tabulka5789[[#This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ROUND(Tabulka5789[[#This Row],[Kapacita - počet polic]]*Tabulka5789[[#This Row],[Kapacita - rozměr polic]]*IFERROR(VLOOKUP(Tabulka5789[[#This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ROUND(Tabulka5789[[#This Row],[Kapacita - počet polic]]*Tabulka5789[[#This Row],[Kapacita - rozměr polic]]*IFERROR(VLOOKUP(Tabulka5789[[#This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ROUND(Tabulka5789[[#This Row],[Kapacita - počet polic]]*Tabulka5789[[#This Row],[Kapacita - rozměr polic]]*IFERROR(VLOOKUP(Tabulka5789[[#This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ROUND(Tabulka5789[[#This Row],[Kapacita - počet polic]]*Tabulka5789[[#This Row],[Kapacita - rozměr polic]]*IFERROR(VLOOKUP(Tabulka5789[[#This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ROUND(Tabulka5789[[#This Row],[Kapacita - počet polic]]*Tabulka5789[[#This Row],[Kapacita - rozměr polic]]*IFERROR(VLOOKUP(Tabulka5789[[#This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ROUND(Tabulka5789[[#This Row],[Kapacita - počet polic]]*Tabulka5789[[#This Row],[Kapacita - rozměr polic]]*IFERROR(VLOOKUP(Tabulka5789[[#This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ROUND(Tabulka5789[[#This Row],[Kapacita - počet polic]]*Tabulka5789[[#This Row],[Kapacita - rozměr polic]]*IFERROR(VLOOKUP(Tabulka5789[[#This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ROUND(Tabulka5789[[#This Row],[Kapacita - počet polic]]*Tabulka5789[[#This Row],[Kapacita - rozměr polic]]*IFERROR(VLOOKUP(Tabulka5789[[#This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ROUND(Tabulka5789[[#This Row],[Kapacita - počet polic]]*Tabulka5789[[#This Row],[Kapacita - rozměr polic]]*IFERROR(VLOOKUP(Tabulka5789[[#This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ROUND(Tabulka5789[[#This Row],[Kapacita - počet polic]]*Tabulka5789[[#This Row],[Kapacita - rozměr polic]]*IFERROR(VLOOKUP(Tabulka5789[[#This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ROUND(Tabulka5789[[#This Row],[Kapacita - počet polic]]*Tabulka5789[[#This Row],[Kapacita - rozměr polic]]*IFERROR(VLOOKUP(Tabulka5789[[#This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ROUND(Tabulka5789[[#This Row],[Kapacita - počet polic]]*Tabulka5789[[#This Row],[Kapacita - rozměr polic]]*IFERROR(VLOOKUP(Tabulka5789[[#This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ROUND(Tabulka5789[[#This Row],[Kapacita - počet polic]]*Tabulka5789[[#This Row],[Kapacita - rozměr polic]]*IFERROR(VLOOKUP(Tabulka5789[[#This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ROUND(Tabulka5789[[#This Row],[Kapacita - počet polic]]*Tabulka5789[[#This Row],[Kapacita - rozměr polic]]*IFERROR(VLOOKUP(Tabulka5789[[#This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ROUND(Tabulka5789[[#This Row],[Kapacita - počet polic]]*Tabulka5789[[#This Row],[Kapacita - rozměr polic]]*IFERROR(VLOOKUP(Tabulka5789[[#This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ROUND(Tabulka5789[[#This Row],[Kapacita - počet polic]]*Tabulka5789[[#This Row],[Kapacita - rozměr polic]]*IFERROR(VLOOKUP(Tabulka5789[[#This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ROUND(Tabulka5789[[#This Row],[Kapacita - počet polic]]*Tabulka5789[[#This Row],[Kapacita - rozměr polic]]*IFERROR(VLOOKUP(Tabulka5789[[#This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ROUND(Tabulka5789[[#This Row],[Kapacita - počet polic]]*Tabulka5789[[#This Row],[Kapacita - rozměr polic]]*IFERROR(VLOOKUP(Tabulka5789[[#This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ROUND(Tabulka5789[[#This Row],[Kapacita - počet polic]]*Tabulka5789[[#This Row],[Kapacita - rozměr polic]]*IFERROR(VLOOKUP(Tabulka5789[[#This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ROUND(Tabulka5789[[#This Row],[Kapacita - počet polic]]*Tabulka5789[[#This Row],[Kapacita - rozměr polic]]*IFERROR(VLOOKUP(Tabulka5789[[#This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ROUND(Tabulka5789[[#This Row],[Kapacita - počet polic]]*Tabulka5789[[#This Row],[Kapacita - rozměr polic]]*IFERROR(VLOOKUP(Tabulka5789[[#This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ROUND(Tabulka5789[[#This Row],[Kapacita - počet polic]]*Tabulka5789[[#This Row],[Kapacita - rozměr polic]]*IFERROR(VLOOKUP(Tabulka5789[[#This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ROUND(Tabulka5789[[#This Row],[Kapacita - počet polic]]*Tabulka5789[[#This Row],[Kapacita - rozměr polic]]*IFERROR(VLOOKUP(Tabulka5789[[#This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ROUND(Tabulka5789[[#This Row],[Kapacita - počet polic]]*Tabulka5789[[#This Row],[Kapacita - rozměr polic]]*IFERROR(VLOOKUP(Tabulka5789[[#This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ROUND(Tabulka5789[[#This Row],[Kapacita - počet polic]]*Tabulka5789[[#This Row],[Kapacita - rozměr polic]]*IFERROR(VLOOKUP(Tabulka5789[[#This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ROUND(Tabulka5789[[#This Row],[Kapacita - počet polic]]*Tabulka5789[[#This Row],[Kapacita - rozměr polic]]*IFERROR(VLOOKUP(Tabulka5789[[#This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ROUND(Tabulka5789[[#This Row],[Kapacita - počet polic]]*Tabulka5789[[#This Row],[Kapacita - rozměr polic]]*IFERROR(VLOOKUP(Tabulka5789[[#This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ROUND(Tabulka5789[[#This Row],[Kapacita - počet polic]]*Tabulka5789[[#This Row],[Kapacita - rozměr polic]]*IFERROR(VLOOKUP(Tabulka5789[[#This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ROUND(Tabulka5789[[#This Row],[Kapacita - počet polic]]*Tabulka5789[[#This Row],[Kapacita - rozměr polic]]*IFERROR(VLOOKUP(Tabulka5789[[#This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ROUND(Tabulka5789[[#This Row],[Kapacita - počet polic]]*Tabulka5789[[#This Row],[Kapacita - rozměr polic]]*IFERROR(VLOOKUP(Tabulka5789[[#This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ROUND(Tabulka5789[[#This Row],[Kapacita - počet polic]]*Tabulka5789[[#This Row],[Kapacita - rozměr polic]]*IFERROR(VLOOKUP(Tabulka5789[[#This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ROUND(Tabulka5789[[#This Row],[Kapacita - počet polic]]*Tabulka5789[[#This Row],[Kapacita - rozměr polic]]*IFERROR(VLOOKUP(Tabulka5789[[#This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ROUND(Tabulka5789[[#This Row],[Kapacita - počet polic]]*Tabulka5789[[#This Row],[Kapacita - rozměr polic]]*IFERROR(VLOOKUP(Tabulka5789[[#This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ROUND(Tabulka5789[[#This Row],[Kapacita - počet polic]]*Tabulka5789[[#This Row],[Kapacita - rozměr polic]]*IFERROR(VLOOKUP(Tabulka5789[[#This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ROUND(Tabulka5789[[#This Row],[Kapacita - počet polic]]*Tabulka5789[[#This Row],[Kapacita - rozměr polic]]*IFERROR(VLOOKUP(Tabulka5789[[#This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ROUND(Tabulka5789[[#This Row],[Kapacita - počet polic]]*Tabulka5789[[#This Row],[Kapacita - rozměr polic]]*IFERROR(VLOOKUP(Tabulka5789[[#This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ROUND(Tabulka5789[[#This Row],[Kapacita - počet polic]]*Tabulka5789[[#This Row],[Kapacita - rozměr polic]]*IFERROR(VLOOKUP(Tabulka5789[[#This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ROUND(Tabulka5789[[#This Row],[Kapacita - počet polic]]*Tabulka5789[[#This Row],[Kapacita - rozměr polic]]*IFERROR(VLOOKUP(Tabulka5789[[#This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ROUND(Tabulka5789[[#This Row],[Kapacita - počet polic]]*Tabulka5789[[#This Row],[Kapacita - rozměr polic]]*IFERROR(VLOOKUP(Tabulka5789[[#This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ROUND(Tabulka5789[[#This Row],[Kapacita - počet polic]]*Tabulka5789[[#This Row],[Kapacita - rozměr polic]]*IFERROR(VLOOKUP(Tabulka5789[[#This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ROUND(Tabulka5789[[#This Row],[Kapacita - počet polic]]*Tabulka5789[[#This Row],[Kapacita - rozměr polic]]*IFERROR(VLOOKUP(Tabulka5789[[#This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ROUND(Tabulka5789[[#This Row],[Kapacita - počet polic]]*Tabulka5789[[#This Row],[Kapacita - rozměr polic]]*IFERROR(VLOOKUP(Tabulka5789[[#This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ROUND(Tabulka5789[[#This Row],[Kapacita - počet polic]]*Tabulka5789[[#This Row],[Kapacita - rozměr polic]]*IFERROR(VLOOKUP(Tabulka5789[[#This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ROUND(Tabulka5789[[#This Row],[Kapacita - počet polic]]*Tabulka5789[[#This Row],[Kapacita - rozměr polic]]*IFERROR(VLOOKUP(Tabulka5789[[#This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ROUND(Tabulka5789[[#This Row],[Kapacita - počet polic]]*Tabulka5789[[#This Row],[Kapacita - rozměr polic]]*IFERROR(VLOOKUP(Tabulka5789[[#This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ROUND(Tabulka5789[[#This Row],[Kapacita - počet polic]]*Tabulka5789[[#This Row],[Kapacita - rozměr polic]]*IFERROR(VLOOKUP(Tabulka5789[[#This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ROUND(Tabulka5789[[#This Row],[Kapacita - počet polic]]*Tabulka5789[[#This Row],[Kapacita - rozměr polic]]*IFERROR(VLOOKUP(Tabulka5789[[#This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ROUND(Tabulka5789[[#This Row],[Kapacita - počet polic]]*Tabulka5789[[#This Row],[Kapacita - rozměr polic]]*IFERROR(VLOOKUP(Tabulka5789[[#This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ROUND(Tabulka5789[[#This Row],[Kapacita - počet polic]]*Tabulka5789[[#This Row],[Kapacita - rozměr polic]]*IFERROR(VLOOKUP(Tabulka5789[[#This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ROUND(Tabulka5789[[#This Row],[Kapacita - počet polic]]*Tabulka5789[[#This Row],[Kapacita - rozměr polic]]*IFERROR(VLOOKUP(Tabulka5789[[#This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ROUND(Tabulka5789[[#This Row],[Kapacita - počet polic]]*Tabulka5789[[#This Row],[Kapacita - rozměr polic]]*IFERROR(VLOOKUP(Tabulka5789[[#This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ROUND(Tabulka5789[[#This Row],[Kapacita - počet polic]]*Tabulka5789[[#This Row],[Kapacita - rozměr polic]]*IFERROR(VLOOKUP(Tabulka5789[[#This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ROUND(Tabulka5789[[#This Row],[Kapacita - počet polic]]*Tabulka5789[[#This Row],[Kapacita - rozměr polic]]*IFERROR(VLOOKUP(Tabulka5789[[#This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ROUND(Tabulka5789[[#This Row],[Kapacita - počet polic]]*Tabulka5789[[#This Row],[Kapacita - rozměr polic]]*IFERROR(VLOOKUP(Tabulka5789[[#This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ROUND(Tabulka5789[[#This Row],[Kapacita - počet polic]]*Tabulka5789[[#This Row],[Kapacita - rozměr polic]]*IFERROR(VLOOKUP(Tabulka5789[[#This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ROUND(Tabulka5789[[#This Row],[Kapacita - počet polic]]*Tabulka5789[[#This Row],[Kapacita - rozměr polic]]*IFERROR(VLOOKUP(Tabulka5789[[#This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ROUND(Tabulka5789[[#This Row],[Kapacita - počet polic]]*Tabulka5789[[#This Row],[Kapacita - rozměr polic]]*IFERROR(VLOOKUP(Tabulka5789[[#This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ROUND(Tabulka5789[[#This Row],[Kapacita - počet polic]]*Tabulka5789[[#This Row],[Kapacita - rozměr polic]]*IFERROR(VLOOKUP(Tabulka5789[[#This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ROUND(Tabulka5789[[#This Row],[Kapacita - počet polic]]*Tabulka5789[[#This Row],[Kapacita - rozměr polic]]*IFERROR(VLOOKUP(Tabulka5789[[#This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ROUND(Tabulka5789[[#This Row],[Kapacita - počet polic]]*Tabulka5789[[#This Row],[Kapacita - rozměr polic]]*IFERROR(VLOOKUP(Tabulka5789[[#This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ROUND(Tabulka5789[[#This Row],[Kapacita - počet polic]]*Tabulka5789[[#This Row],[Kapacita - rozměr polic]]*IFERROR(VLOOKUP(Tabulka5789[[#This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ROUND(Tabulka5789[[#This Row],[Kapacita - počet polic]]*Tabulka5789[[#This Row],[Kapacita - rozměr polic]]*IFERROR(VLOOKUP(Tabulka5789[[#This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ROUND(Tabulka5789[[#This Row],[Kapacita - počet polic]]*Tabulka5789[[#This Row],[Kapacita - rozměr polic]]*IFERROR(VLOOKUP(Tabulka5789[[#This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ROUND(Tabulka5789[[#This Row],[Kapacita - počet polic]]*Tabulka5789[[#This Row],[Kapacita - rozměr polic]]*IFERROR(VLOOKUP(Tabulka5789[[#This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ROUND(Tabulka5789[[#This Row],[Kapacita - počet polic]]*Tabulka5789[[#This Row],[Kapacita - rozměr polic]]*IFERROR(VLOOKUP(Tabulka5789[[#This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ROUND(Tabulka5789[[#This Row],[Kapacita - počet polic]]*Tabulka5789[[#This Row],[Kapacita - rozměr polic]]*IFERROR(VLOOKUP(Tabulka5789[[#This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ROUND(Tabulka5789[[#This Row],[Kapacita - počet polic]]*Tabulka5789[[#This Row],[Kapacita - rozměr polic]]*IFERROR(VLOOKUP(Tabulka5789[[#This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ROUND(Tabulka5789[[#This Row],[Kapacita - počet polic]]*Tabulka5789[[#This Row],[Kapacita - rozměr polic]]*IFERROR(VLOOKUP(Tabulka5789[[#This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ROUND(Tabulka5789[[#This Row],[Kapacita - počet polic]]*Tabulka5789[[#This Row],[Kapacita - rozměr polic]]*IFERROR(VLOOKUP(Tabulka5789[[#This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ROUND(Tabulka5789[[#This Row],[Kapacita - počet polic]]*Tabulka5789[[#This Row],[Kapacita - rozměr polic]]*IFERROR(VLOOKUP(Tabulka5789[[#This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ROUND(Tabulka5789[[#This Row],[Kapacita - počet polic]]*Tabulka5789[[#This Row],[Kapacita - rozměr polic]]*IFERROR(VLOOKUP(Tabulka5789[[#This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ROUND(Tabulka5789[[#This Row],[Kapacita - počet polic]]*Tabulka5789[[#This Row],[Kapacita - rozměr polic]]*IFERROR(VLOOKUP(Tabulka5789[[#This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ROUND(Tabulka5789[[#This Row],[Kapacita - počet polic]]*Tabulka5789[[#This Row],[Kapacita - rozměr polic]]*IFERROR(VLOOKUP(Tabulka5789[[#This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ROUND(Tabulka5789[[#This Row],[Kapacita - počet polic]]*Tabulka5789[[#This Row],[Kapacita - rozměr polic]]*IFERROR(VLOOKUP(Tabulka5789[[#This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ROUND(Tabulka5789[[#This Row],[Kapacita - počet polic]]*Tabulka5789[[#This Row],[Kapacita - rozměr polic]]*IFERROR(VLOOKUP(Tabulka5789[[#This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ROUND(Tabulka5789[[#This Row],[Kapacita - počet polic]]*Tabulka5789[[#This Row],[Kapacita - rozměr polic]]*IFERROR(VLOOKUP(Tabulka5789[[#This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ROUND(Tabulka5789[[#This Row],[Kapacita - počet polic]]*Tabulka5789[[#This Row],[Kapacita - rozměr polic]]*IFERROR(VLOOKUP(Tabulka5789[[#This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ROUND(Tabulka5789[[#This Row],[Kapacita - počet polic]]*Tabulka5789[[#This Row],[Kapacita - rozměr polic]]*IFERROR(VLOOKUP(Tabulka5789[[#This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ROUND(Tabulka5789[[#This Row],[Kapacita - počet polic]]*Tabulka5789[[#This Row],[Kapacita - rozměr polic]]*IFERROR(VLOOKUP(Tabulka5789[[#This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ROUND(Tabulka5789[[#This Row],[Kapacita - počet polic]]*Tabulka5789[[#This Row],[Kapacita - rozměr polic]]*IFERROR(VLOOKUP(Tabulka5789[[#This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ROUND(Tabulka5789[[#This Row],[Kapacita - počet polic]]*Tabulka5789[[#This Row],[Kapacita - rozměr polic]]*IFERROR(VLOOKUP(Tabulka5789[[#This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ROUND(Tabulka5789[[#This Row],[Kapacita - počet polic]]*Tabulka5789[[#This Row],[Kapacita - rozměr polic]]*IFERROR(VLOOKUP(Tabulka5789[[#This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ROUND(Tabulka5789[[#This Row],[Kapacita - počet polic]]*Tabulka5789[[#This Row],[Kapacita - rozměr polic]]*IFERROR(VLOOKUP(Tabulka5789[[#This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ROUND(Tabulka5789[[#This Row],[Kapacita - počet polic]]*Tabulka5789[[#This Row],[Kapacita - rozměr polic]]*IFERROR(VLOOKUP(Tabulka5789[[#This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ROUND(Tabulka5789[[#This Row],[Kapacita - počet polic]]*Tabulka5789[[#This Row],[Kapacita - rozměr polic]]*IFERROR(VLOOKUP(Tabulka5789[[#This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ROUND(Tabulka5789[[#This Row],[Kapacita - počet polic]]*Tabulka5789[[#This Row],[Kapacita - rozměr polic]]*IFERROR(VLOOKUP(Tabulka5789[[#This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ROUND(Tabulka5789[[#This Row],[Kapacita - počet polic]]*Tabulka5789[[#This Row],[Kapacita - rozměr polic]]*IFERROR(VLOOKUP(Tabulka5789[[#This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ROUND(Tabulka5789[[#This Row],[Kapacita - počet polic]]*Tabulka5789[[#This Row],[Kapacita - rozměr polic]]*IFERROR(VLOOKUP(Tabulka5789[[#This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ROUND(Tabulka5789[[#This Row],[Kapacita - počet polic]]*Tabulka5789[[#This Row],[Kapacita - rozměr polic]]*IFERROR(VLOOKUP(Tabulka5789[[#This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ROUND(Tabulka5789[[#This Row],[Kapacita - počet polic]]*Tabulka5789[[#This Row],[Kapacita - rozměr polic]]*IFERROR(VLOOKUP(Tabulka5789[[#This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ROUND(Tabulka5789[[#This Row],[Kapacita - počet polic]]*Tabulka5789[[#This Row],[Kapacita - rozměr polic]]*IFERROR(VLOOKUP(Tabulka5789[[#This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ROUND(Tabulka5789[[#This Row],[Kapacita - počet polic]]*Tabulka5789[[#This Row],[Kapacita - rozměr polic]]*IFERROR(VLOOKUP(Tabulka5789[[#This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ROUND(Tabulka5789[[#This Row],[Kapacita - počet polic]]*Tabulka5789[[#This Row],[Kapacita - rozměr polic]]*IFERROR(VLOOKUP(Tabulka5789[[#This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ROUND(Tabulka5789[[#This Row],[Kapacita - počet polic]]*Tabulka5789[[#This Row],[Kapacita - rozměr polic]]*IFERROR(VLOOKUP(Tabulka5789[[#This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ROUND(Tabulka5789[[#This Row],[Kapacita - počet polic]]*Tabulka5789[[#This Row],[Kapacita - rozměr polic]]*IFERROR(VLOOKUP(Tabulka5789[[#This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ROUND(Tabulka5789[[#This Row],[Kapacita - počet polic]]*Tabulka5789[[#This Row],[Kapacita - rozměr polic]]*IFERROR(VLOOKUP(Tabulka5789[[#This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ROUND(Tabulka5789[[#This Row],[Kapacita - počet polic]]*Tabulka5789[[#This Row],[Kapacita - rozměr polic]]*IFERROR(VLOOKUP(Tabulka5789[[#This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ROUND(Tabulka5789[[#This Row],[Kapacita - počet polic]]*Tabulka5789[[#This Row],[Kapacita - rozměr polic]]*IFERROR(VLOOKUP(Tabulka5789[[#This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ROUND(Tabulka5789[[#This Row],[Kapacita - počet polic]]*Tabulka5789[[#This Row],[Kapacita - rozměr polic]]*IFERROR(VLOOKUP(Tabulka5789[[#This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ROUND(Tabulka5789[[#This Row],[Kapacita - počet polic]]*Tabulka5789[[#This Row],[Kapacita - rozměr polic]]*IFERROR(VLOOKUP(Tabulka5789[[#This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ROUND(Tabulka5789[[#This Row],[Kapacita - počet polic]]*Tabulka5789[[#This Row],[Kapacita - rozměr polic]]*IFERROR(VLOOKUP(Tabulka5789[[#This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ROUND(Tabulka5789[[#This Row],[Kapacita - počet polic]]*Tabulka5789[[#This Row],[Kapacita - rozměr polic]]*IFERROR(VLOOKUP(Tabulka5789[[#This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ROUND(Tabulka5789[[#This Row],[Kapacita - počet polic]]*Tabulka5789[[#This Row],[Kapacita - rozměr polic]]*IFERROR(VLOOKUP(Tabulka5789[[#This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ROUND(Tabulka5789[[#This Row],[Kapacita - počet polic]]*Tabulka5789[[#This Row],[Kapacita - rozměr polic]]*IFERROR(VLOOKUP(Tabulka5789[[#This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ROUND(Tabulka5789[[#This Row],[Kapacita - počet polic]]*Tabulka5789[[#This Row],[Kapacita - rozměr polic]]*IFERROR(VLOOKUP(Tabulka5789[[#This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ROUND(Tabulka5789[[#This Row],[Kapacita - počet polic]]*Tabulka5789[[#This Row],[Kapacita - rozměr polic]]*IFERROR(VLOOKUP(Tabulka5789[[#This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ROUND(Tabulka5789[[#This Row],[Kapacita - počet polic]]*Tabulka5789[[#This Row],[Kapacita - rozměr polic]]*IFERROR(VLOOKUP(Tabulka5789[[#This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ROUND(Tabulka5789[[#This Row],[Kapacita - počet polic]]*Tabulka5789[[#This Row],[Kapacita - rozměr polic]]*IFERROR(VLOOKUP(Tabulka5789[[#This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ROUND(Tabulka5789[[#This Row],[Kapacita - počet polic]]*Tabulka5789[[#This Row],[Kapacita - rozměr polic]]*IFERROR(VLOOKUP(Tabulka5789[[#This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ROUND(Tabulka5789[[#This Row],[Kapacita - počet polic]]*Tabulka5789[[#This Row],[Kapacita - rozměr polic]]*IFERROR(VLOOKUP(Tabulka5789[[#This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ROUND(Tabulka5789[[#This Row],[Kapacita - počet polic]]*Tabulka5789[[#This Row],[Kapacita - rozměr polic]]*IFERROR(VLOOKUP(Tabulka5789[[#This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ROUND(Tabulka5789[[#This Row],[Kapacita - počet polic]]*Tabulka5789[[#This Row],[Kapacita - rozměr polic]]*IFERROR(VLOOKUP(Tabulka5789[[#This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ROUND(Tabulka5789[[#This Row],[Kapacita - počet polic]]*Tabulka5789[[#This Row],[Kapacita - rozměr polic]]*IFERROR(VLOOKUP(Tabulka5789[[#This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ROUND(Tabulka5789[[#This Row],[Kapacita - počet polic]]*Tabulka5789[[#This Row],[Kapacita - rozměr polic]]*IFERROR(VLOOKUP(Tabulka5789[[#This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ROUND(Tabulka5789[[#This Row],[Kapacita - počet polic]]*Tabulka5789[[#This Row],[Kapacita - rozměr polic]]*IFERROR(VLOOKUP(Tabulka5789[[#This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ROUND(Tabulka5789[[#This Row],[Kapacita - počet polic]]*Tabulka5789[[#This Row],[Kapacita - rozměr polic]]*IFERROR(VLOOKUP(Tabulka5789[[#This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ROUND(Tabulka5789[[#This Row],[Kapacita - počet polic]]*Tabulka5789[[#This Row],[Kapacita - rozměr polic]]*IFERROR(VLOOKUP(Tabulka5789[[#This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ROUND(Tabulka5789[[#This Row],[Kapacita - počet polic]]*Tabulka5789[[#This Row],[Kapacita - rozměr polic]]*IFERROR(VLOOKUP(Tabulka5789[[#This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ROUND(Tabulka5789[[#This Row],[Kapacita - počet polic]]*Tabulka5789[[#This Row],[Kapacita - rozměr polic]]*IFERROR(VLOOKUP(Tabulka5789[[#This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ROUND(Tabulka5789[[#This Row],[Kapacita - počet polic]]*Tabulka5789[[#This Row],[Kapacita - rozměr polic]]*IFERROR(VLOOKUP(Tabulka5789[[#This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ROUND(Tabulka5789[[#This Row],[Kapacita - počet polic]]*Tabulka5789[[#This Row],[Kapacita - rozměr polic]]*IFERROR(VLOOKUP(Tabulka5789[[#This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ROUND(Tabulka5789[[#This Row],[Kapacita - počet polic]]*Tabulka5789[[#This Row],[Kapacita - rozměr polic]]*IFERROR(VLOOKUP(Tabulka5789[[#This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ROUND(Tabulka5789[[#This Row],[Kapacita - počet polic]]*Tabulka5789[[#This Row],[Kapacita - rozměr polic]]*IFERROR(VLOOKUP(Tabulka5789[[#This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ROUND(Tabulka5789[[#This Row],[Kapacita - počet polic]]*Tabulka5789[[#This Row],[Kapacita - rozměr polic]]*IFERROR(VLOOKUP(Tabulka5789[[#This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ROUND(Tabulka5789[[#This Row],[Kapacita - počet polic]]*Tabulka5789[[#This Row],[Kapacita - rozměr polic]]*IFERROR(VLOOKUP(Tabulka5789[[#This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ROUND(Tabulka5789[[#This Row],[Kapacita - počet polic]]*Tabulka5789[[#This Row],[Kapacita - rozměr polic]]*IFERROR(VLOOKUP(Tabulka5789[[#This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ROUND(Tabulka5789[[#This Row],[Kapacita - počet polic]]*Tabulka5789[[#This Row],[Kapacita - rozměr polic]]*IFERROR(VLOOKUP(Tabulka5789[[#This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ROUND(Tabulka5789[[#This Row],[Kapacita - počet polic]]*Tabulka5789[[#This Row],[Kapacita - rozměr polic]]*IFERROR(VLOOKUP(Tabulka5789[[#This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ROUND(Tabulka5789[[#This Row],[Kapacita - počet polic]]*Tabulka5789[[#This Row],[Kapacita - rozměr polic]]*IFERROR(VLOOKUP(Tabulka5789[[#This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ROUND(Tabulka5789[[#This Row],[Kapacita - počet polic]]*Tabulka5789[[#This Row],[Kapacita - rozměr polic]]*IFERROR(VLOOKUP(Tabulka5789[[#This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ROUND(Tabulka5789[[#This Row],[Kapacita - počet polic]]*Tabulka5789[[#This Row],[Kapacita - rozměr polic]]*IFERROR(VLOOKUP(Tabulka5789[[#This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ROUND(Tabulka5789[[#This Row],[Kapacita - počet polic]]*Tabulka5789[[#This Row],[Kapacita - rozměr polic]]*IFERROR(VLOOKUP(Tabulka5789[[#This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ROUND(Tabulka5789[[#This Row],[Kapacita - počet polic]]*Tabulka5789[[#This Row],[Kapacita - rozměr polic]]*IFERROR(VLOOKUP(Tabulka5789[[#This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ROUND(Tabulka5789[[#This Row],[Kapacita - počet polic]]*Tabulka5789[[#This Row],[Kapacita - rozměr polic]]*IFERROR(VLOOKUP(Tabulka5789[[#This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ROUND(Tabulka5789[[#This Row],[Kapacita - počet polic]]*Tabulka5789[[#This Row],[Kapacita - rozměr polic]]*IFERROR(VLOOKUP(Tabulka5789[[#This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ROUND(Tabulka5789[[#This Row],[Kapacita - počet polic]]*Tabulka5789[[#This Row],[Kapacita - rozměr polic]]*IFERROR(VLOOKUP(Tabulka5789[[#This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ROUND(Tabulka5789[[#This Row],[Kapacita - počet polic]]*Tabulka5789[[#This Row],[Kapacita - rozměr polic]]*IFERROR(VLOOKUP(Tabulka5789[[#This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ROUND(Tabulka5789[[#This Row],[Kapacita - počet polic]]*Tabulka5789[[#This Row],[Kapacita - rozměr polic]]*IFERROR(VLOOKUP(Tabulka5789[[#This Row],[Označení]],OCHy[#All],2,FALSE),0.6),0)</f>
        <v>0</v>
      </c>
    </row>
    <row r="387" spans="1:7" x14ac:dyDescent="0.35">
      <c r="A387" s="105" t="str">
        <f>IFERROR(VLOOKUP(B387,Pobočky!$A$1:$C$45,3,FALSE)," ")</f>
        <v xml:space="preserve"> </v>
      </c>
      <c r="B387" s="105"/>
      <c r="C387" s="105" t="str">
        <f>IFERROR(VLOOKUP(B387,Pobočky!$A$1:$C$45,2,FALSE)," ")</f>
        <v xml:space="preserve"> </v>
      </c>
      <c r="G387">
        <f>ROUND(Tabulka5789[[#This Row],[Kapacita - počet polic]]*Tabulka5789[[#This Row],[Kapacita - rozměr polic]]*IFERROR(VLOOKUP(Tabulka5789[[#This Row],[Označení]],OCHy[#All],2,FALSE),0.6),0)</f>
        <v>0</v>
      </c>
    </row>
  </sheetData>
  <dataValidations count="2">
    <dataValidation type="list" allowBlank="1" showInputMessage="1" showErrorMessage="1" sqref="L2:L387">
      <formula1>"0 %,10 %,20 %,30 %,40 %,50 %,60 %,70 %,80 %,90 %,100 %"</formula1>
    </dataValidation>
    <dataValidation type="list" allowBlank="1" showInputMessage="1" showErrorMessage="1" sqref="E2:E387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B2:B387</xm:sqref>
        </x14:dataValidation>
        <x14:dataValidation type="list" allowBlank="1" showInputMessage="1" showErrorMessage="1">
          <x14:formula1>
            <xm:f>Označení!$F$2:$F$50</xm:f>
          </x14:formula1>
          <xm:sqref>F2:F387</xm:sqref>
        </x14:dataValidation>
      </x14:dataValidation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94"/>
  <sheetViews>
    <sheetView topLeftCell="E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4.54296875" customWidth="1"/>
    <col min="4" max="4" width="45.1796875" bestFit="1" customWidth="1"/>
    <col min="5" max="5" width="24.26953125" customWidth="1"/>
    <col min="6" max="6" width="60" bestFit="1" customWidth="1"/>
    <col min="7" max="7" width="16.26953125" bestFit="1" customWidth="1"/>
    <col min="8" max="8" width="21.0898437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2" x14ac:dyDescent="0.35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4" t="s">
        <v>11</v>
      </c>
    </row>
    <row r="2" spans="1:12" x14ac:dyDescent="0.35">
      <c r="A2" s="93">
        <v>3</v>
      </c>
      <c r="B2" s="93" t="s">
        <v>46</v>
      </c>
      <c r="C2" s="93" t="str">
        <f>IFERROR(VLOOKUP(B2,Pobočky!$A$1:$C$45,2,FALSE)," ")</f>
        <v>Středozápad</v>
      </c>
      <c r="D2" s="114" t="s">
        <v>1290</v>
      </c>
      <c r="E2" s="93" t="s">
        <v>20</v>
      </c>
      <c r="F2" t="s">
        <v>130</v>
      </c>
      <c r="G2" s="93">
        <f>ROUND(Tabulka578[[#This Row],[Kapacita - počet polic]]*Tabulka578[[#This Row],[Kapacita - rozměr polic]]*IFERROR(VLOOKUP(Tabulka578[[#This Row],[Označení]],OCHy[#All],2,FALSE),0.6),0)</f>
        <v>2793</v>
      </c>
      <c r="H2" s="93">
        <v>58</v>
      </c>
      <c r="I2" s="93">
        <v>57</v>
      </c>
      <c r="J2" s="93">
        <v>86</v>
      </c>
      <c r="K2" s="93"/>
      <c r="L2" s="102">
        <v>0.7</v>
      </c>
    </row>
    <row r="3" spans="1:12" x14ac:dyDescent="0.35">
      <c r="A3" s="93">
        <v>3</v>
      </c>
      <c r="B3" s="93" t="s">
        <v>46</v>
      </c>
      <c r="C3" s="93" t="str">
        <f>IFERROR(VLOOKUP(B3,Pobočky!$A$1:$C$45,2,FALSE)," ")</f>
        <v>Středozápad</v>
      </c>
      <c r="D3" s="116" t="s">
        <v>1290</v>
      </c>
      <c r="E3" s="106" t="s">
        <v>20</v>
      </c>
      <c r="F3" s="106" t="s">
        <v>130</v>
      </c>
      <c r="G3" s="106">
        <f>ROUND(Tabulka578[[#This Row],[Kapacita - počet polic]]*Tabulka578[[#This Row],[Kapacita - rozměr polic]]*IFERROR(VLOOKUP(Tabulka578[[#This Row],[Označení]],OCHy[#All],2,FALSE),0.6),0)</f>
        <v>0</v>
      </c>
      <c r="H3" s="106"/>
      <c r="I3" s="106">
        <v>2</v>
      </c>
      <c r="J3" s="106">
        <v>86</v>
      </c>
      <c r="K3" s="106" t="s">
        <v>1069</v>
      </c>
      <c r="L3" s="107">
        <v>0.7</v>
      </c>
    </row>
    <row r="4" spans="1:12" x14ac:dyDescent="0.35">
      <c r="A4" s="93">
        <v>3</v>
      </c>
      <c r="B4" s="93" t="s">
        <v>46</v>
      </c>
      <c r="C4" s="93" t="str">
        <f>IFERROR(VLOOKUP(B4,Pobočky!$A$1:$C$45,2,FALSE)," ")</f>
        <v>Středozápad</v>
      </c>
      <c r="D4" s="115" t="s">
        <v>1291</v>
      </c>
      <c r="E4" t="s">
        <v>20</v>
      </c>
      <c r="F4" t="s">
        <v>130</v>
      </c>
      <c r="G4">
        <f>ROUND(Tabulka578[[#This Row],[Kapacita - počet polic]]*Tabulka578[[#This Row],[Kapacita - rozměr polic]]*IFERROR(VLOOKUP(Tabulka578[[#This Row],[Označení]],OCHy[#All],2,FALSE),0.6),0)</f>
        <v>169</v>
      </c>
      <c r="H4">
        <v>3.5</v>
      </c>
      <c r="I4">
        <v>2.5</v>
      </c>
      <c r="J4">
        <v>86</v>
      </c>
      <c r="K4" t="s">
        <v>1046</v>
      </c>
      <c r="L4" s="112">
        <v>0.7</v>
      </c>
    </row>
    <row r="5" spans="1:12" x14ac:dyDescent="0.35">
      <c r="A5" s="93">
        <v>3</v>
      </c>
      <c r="B5" s="93" t="s">
        <v>46</v>
      </c>
      <c r="C5" s="93" t="str">
        <f>IFERROR(VLOOKUP(B5,Pobočky!$A$1:$C$45,2,FALSE)," ")</f>
        <v>Středozápad</v>
      </c>
      <c r="D5" s="115" t="s">
        <v>1291</v>
      </c>
      <c r="E5" t="s">
        <v>14</v>
      </c>
      <c r="F5" t="s">
        <v>130</v>
      </c>
      <c r="G5">
        <f>ROUND(Tabulka578[[#This Row],[Kapacita - počet polic]]*Tabulka578[[#This Row],[Kapacita - rozměr polic]]*IFERROR(VLOOKUP(Tabulka578[[#This Row],[Označení]],OCHy[#All],2,FALSE),0.6),0)</f>
        <v>24</v>
      </c>
      <c r="H5">
        <v>0.5</v>
      </c>
      <c r="I5">
        <v>0.5</v>
      </c>
      <c r="J5">
        <v>86</v>
      </c>
      <c r="K5" t="s">
        <v>1046</v>
      </c>
      <c r="L5" s="112">
        <v>0.6</v>
      </c>
    </row>
    <row r="6" spans="1:12" x14ac:dyDescent="0.35">
      <c r="A6" s="93">
        <v>3</v>
      </c>
      <c r="B6" s="93" t="s">
        <v>46</v>
      </c>
      <c r="C6" s="93" t="str">
        <f>IFERROR(VLOOKUP(B6,Pobočky!$A$1:$C$45,2,FALSE)," ")</f>
        <v>Středozápad</v>
      </c>
      <c r="D6" s="115" t="s">
        <v>1291</v>
      </c>
      <c r="E6" t="s">
        <v>14</v>
      </c>
      <c r="F6" t="s">
        <v>130</v>
      </c>
      <c r="G6">
        <f>ROUND(Tabulka578[[#This Row],[Kapacita - počet polic]]*Tabulka578[[#This Row],[Kapacita - rozměr polic]]*IFERROR(VLOOKUP(Tabulka578[[#This Row],[Označení]],OCHy[#All],2,FALSE),0.6),0)</f>
        <v>72</v>
      </c>
      <c r="H6">
        <v>1.5</v>
      </c>
      <c r="I6">
        <v>2</v>
      </c>
      <c r="J6">
        <v>86</v>
      </c>
      <c r="K6" t="s">
        <v>1045</v>
      </c>
      <c r="L6" s="112">
        <v>0.7</v>
      </c>
    </row>
    <row r="7" spans="1:12" x14ac:dyDescent="0.35">
      <c r="A7" s="93">
        <v>3</v>
      </c>
      <c r="B7" s="93" t="s">
        <v>46</v>
      </c>
      <c r="C7" s="93" t="str">
        <f>IFERROR(VLOOKUP(B7,Pobočky!$A$1:$C$45,2,FALSE)," ")</f>
        <v>Středozápad</v>
      </c>
      <c r="D7" s="115" t="s">
        <v>1291</v>
      </c>
      <c r="E7" t="s">
        <v>20</v>
      </c>
      <c r="F7" t="s">
        <v>130</v>
      </c>
      <c r="G7">
        <f>ROUND(Tabulka578[[#This Row],[Kapacita - počet polic]]*Tabulka578[[#This Row],[Kapacita - rozměr polic]]*IFERROR(VLOOKUP(Tabulka578[[#This Row],[Označení]],OCHy[#All],2,FALSE),0.6),0)</f>
        <v>72</v>
      </c>
      <c r="H7">
        <v>1.5</v>
      </c>
      <c r="I7">
        <v>1.5</v>
      </c>
      <c r="J7">
        <v>86</v>
      </c>
      <c r="K7" t="s">
        <v>1045</v>
      </c>
      <c r="L7" s="112">
        <v>0.6</v>
      </c>
    </row>
    <row r="8" spans="1:12" x14ac:dyDescent="0.35">
      <c r="A8" s="93">
        <v>3</v>
      </c>
      <c r="B8" s="93" t="s">
        <v>46</v>
      </c>
      <c r="C8" s="93" t="str">
        <f>IFERROR(VLOOKUP(B8,Pobočky!$A$1:$C$45,2,FALSE)," ")</f>
        <v>Středozápad</v>
      </c>
      <c r="D8" s="115" t="s">
        <v>1292</v>
      </c>
      <c r="E8" t="s">
        <v>20</v>
      </c>
      <c r="F8" t="s">
        <v>261</v>
      </c>
      <c r="G8">
        <f>ROUND(Tabulka578[[#This Row],[Kapacita - počet polic]]*Tabulka578[[#This Row],[Kapacita - rozměr polic]]*IFERROR(VLOOKUP(Tabulka578[[#This Row],[Označení]],OCHy[#All],2,FALSE),0.6),0)</f>
        <v>26</v>
      </c>
      <c r="H8">
        <v>0.5</v>
      </c>
      <c r="I8">
        <v>0.5</v>
      </c>
      <c r="J8">
        <v>86</v>
      </c>
      <c r="K8" t="s">
        <v>266</v>
      </c>
      <c r="L8" s="112">
        <v>0.6</v>
      </c>
    </row>
    <row r="9" spans="1:12" x14ac:dyDescent="0.35">
      <c r="A9" s="93">
        <v>3</v>
      </c>
      <c r="B9" s="93" t="s">
        <v>46</v>
      </c>
      <c r="C9" s="93" t="str">
        <f>IFERROR(VLOOKUP(B9,Pobočky!$A$1:$C$45,2,FALSE)," ")</f>
        <v>Středozápad</v>
      </c>
      <c r="D9" s="115" t="s">
        <v>1292</v>
      </c>
      <c r="E9" t="s">
        <v>20</v>
      </c>
      <c r="F9" t="s">
        <v>261</v>
      </c>
      <c r="G9">
        <f>ROUND(Tabulka578[[#This Row],[Kapacita - počet polic]]*Tabulka578[[#This Row],[Kapacita - rozměr polic]]*IFERROR(VLOOKUP(Tabulka578[[#This Row],[Označení]],OCHy[#All],2,FALSE),0.6),0)</f>
        <v>103</v>
      </c>
      <c r="H9">
        <v>2</v>
      </c>
      <c r="I9">
        <v>2</v>
      </c>
      <c r="J9">
        <v>86</v>
      </c>
      <c r="K9" t="s">
        <v>594</v>
      </c>
      <c r="L9" s="112">
        <v>0.7</v>
      </c>
    </row>
    <row r="10" spans="1:12" x14ac:dyDescent="0.35">
      <c r="A10" s="93">
        <v>3</v>
      </c>
      <c r="B10" s="93" t="s">
        <v>46</v>
      </c>
      <c r="C10" s="93" t="str">
        <f>IFERROR(VLOOKUP(B10,Pobočky!$A$1:$C$45,2,FALSE)," ")</f>
        <v>Středozápad</v>
      </c>
      <c r="D10" s="115" t="s">
        <v>1292</v>
      </c>
      <c r="E10" t="s">
        <v>20</v>
      </c>
      <c r="F10" t="s">
        <v>97</v>
      </c>
      <c r="G10">
        <f>ROUND(Tabulka578[[#This Row],[Kapacita - počet polic]]*Tabulka578[[#This Row],[Kapacita - rozměr polic]]*IFERROR(VLOOKUP(Tabulka578[[#This Row],[Označení]],OCHy[#All],2,FALSE),0.6),0)</f>
        <v>0</v>
      </c>
      <c r="I10">
        <v>0.5</v>
      </c>
      <c r="J10">
        <v>86</v>
      </c>
      <c r="K10" t="s">
        <v>1038</v>
      </c>
      <c r="L10" s="112">
        <v>0.7</v>
      </c>
    </row>
    <row r="11" spans="1:12" x14ac:dyDescent="0.35">
      <c r="A11" s="93">
        <v>3</v>
      </c>
      <c r="B11" s="93" t="s">
        <v>46</v>
      </c>
      <c r="C11" s="93" t="str">
        <f>IFERROR(VLOOKUP(B11,Pobočky!$A$1:$C$45,2,FALSE)," ")</f>
        <v>Středozápad</v>
      </c>
      <c r="D11" s="115" t="s">
        <v>1292</v>
      </c>
      <c r="E11" t="s">
        <v>20</v>
      </c>
      <c r="F11" t="s">
        <v>97</v>
      </c>
      <c r="G11">
        <f>ROUND(Tabulka578[[#This Row],[Kapacita - počet polic]]*Tabulka578[[#This Row],[Kapacita - rozměr polic]]*IFERROR(VLOOKUP(Tabulka578[[#This Row],[Označení]],OCHy[#All],2,FALSE),0.6),0)</f>
        <v>15</v>
      </c>
      <c r="H11">
        <v>0.5</v>
      </c>
      <c r="I11">
        <v>0.5</v>
      </c>
      <c r="J11">
        <v>86</v>
      </c>
      <c r="K11" t="s">
        <v>226</v>
      </c>
      <c r="L11" s="112">
        <v>0.7</v>
      </c>
    </row>
    <row r="12" spans="1:12" x14ac:dyDescent="0.35">
      <c r="A12" s="93">
        <v>3</v>
      </c>
      <c r="B12" s="93" t="s">
        <v>46</v>
      </c>
      <c r="C12" s="93" t="str">
        <f>IFERROR(VLOOKUP(B12,Pobočky!$A$1:$C$45,2,FALSE)," ")</f>
        <v>Středozápad</v>
      </c>
      <c r="D12" s="115" t="s">
        <v>1292</v>
      </c>
      <c r="E12" t="s">
        <v>20</v>
      </c>
      <c r="F12" t="s">
        <v>97</v>
      </c>
      <c r="G12">
        <f>ROUND(Tabulka578[[#This Row],[Kapacita - počet polic]]*Tabulka578[[#This Row],[Kapacita - rozměr polic]]*IFERROR(VLOOKUP(Tabulka578[[#This Row],[Označení]],OCHy[#All],2,FALSE),0.6),0)</f>
        <v>46</v>
      </c>
      <c r="H12">
        <v>1.5</v>
      </c>
      <c r="I12">
        <v>1.5</v>
      </c>
      <c r="J12">
        <v>86</v>
      </c>
      <c r="K12" t="s">
        <v>227</v>
      </c>
      <c r="L12" s="112">
        <v>0.7</v>
      </c>
    </row>
    <row r="13" spans="1:12" x14ac:dyDescent="0.35">
      <c r="A13" s="93">
        <v>3</v>
      </c>
      <c r="B13" s="93" t="s">
        <v>46</v>
      </c>
      <c r="C13" s="93" t="str">
        <f>IFERROR(VLOOKUP(B13,Pobočky!$A$1:$C$45,2,FALSE)," ")</f>
        <v>Středozápad</v>
      </c>
      <c r="D13" s="115" t="s">
        <v>1292</v>
      </c>
      <c r="E13" t="s">
        <v>20</v>
      </c>
      <c r="F13" t="s">
        <v>97</v>
      </c>
      <c r="G13">
        <f>ROUND(Tabulka578[[#This Row],[Kapacita - počet polic]]*Tabulka578[[#This Row],[Kapacita - rozměr polic]]*IFERROR(VLOOKUP(Tabulka578[[#This Row],[Označení]],OCHy[#All],2,FALSE),0.6),0)</f>
        <v>15</v>
      </c>
      <c r="H13">
        <v>0.5</v>
      </c>
      <c r="I13">
        <v>0.25</v>
      </c>
      <c r="J13">
        <v>86</v>
      </c>
      <c r="K13" t="s">
        <v>228</v>
      </c>
      <c r="L13" s="112">
        <v>0.7</v>
      </c>
    </row>
    <row r="14" spans="1:12" x14ac:dyDescent="0.35">
      <c r="A14" s="93">
        <v>3</v>
      </c>
      <c r="B14" s="93" t="s">
        <v>46</v>
      </c>
      <c r="C14" s="93" t="str">
        <f>IFERROR(VLOOKUP(B14,Pobočky!$A$1:$C$45,2,FALSE)," ")</f>
        <v>Středozápad</v>
      </c>
      <c r="D14" s="115" t="s">
        <v>1292</v>
      </c>
      <c r="E14" t="s">
        <v>20</v>
      </c>
      <c r="F14" t="s">
        <v>97</v>
      </c>
      <c r="G14">
        <f>ROUND(Tabulka578[[#This Row],[Kapacita - počet polic]]*Tabulka578[[#This Row],[Kapacita - rozměr polic]]*IFERROR(VLOOKUP(Tabulka578[[#This Row],[Označení]],OCHy[#All],2,FALSE),0.6),0)</f>
        <v>0</v>
      </c>
      <c r="I14">
        <v>0.25</v>
      </c>
      <c r="J14">
        <v>86</v>
      </c>
      <c r="K14" t="s">
        <v>265</v>
      </c>
      <c r="L14" s="112">
        <v>0.7</v>
      </c>
    </row>
    <row r="15" spans="1:12" x14ac:dyDescent="0.35">
      <c r="A15" s="93">
        <v>3</v>
      </c>
      <c r="B15" s="93" t="s">
        <v>46</v>
      </c>
      <c r="C15" s="93" t="str">
        <f>IFERROR(VLOOKUP(B15,Pobočky!$A$1:$C$45,2,FALSE)," ")</f>
        <v>Středozápad</v>
      </c>
      <c r="D15" s="115" t="s">
        <v>1293</v>
      </c>
      <c r="E15" t="s">
        <v>20</v>
      </c>
      <c r="F15" t="s">
        <v>130</v>
      </c>
      <c r="G15">
        <f>ROUND(Tabulka578[[#This Row],[Kapacita - počet polic]]*Tabulka578[[#This Row],[Kapacita - rozměr polic]]*IFERROR(VLOOKUP(Tabulka578[[#This Row],[Označení]],OCHy[#All],2,FALSE),0.6),0)</f>
        <v>96</v>
      </c>
      <c r="H15">
        <v>2</v>
      </c>
      <c r="I15">
        <v>2</v>
      </c>
      <c r="J15">
        <v>86</v>
      </c>
      <c r="K15" t="s">
        <v>1294</v>
      </c>
      <c r="L15" s="112">
        <v>0.6</v>
      </c>
    </row>
    <row r="16" spans="1:12" x14ac:dyDescent="0.35">
      <c r="A16" s="93">
        <v>3</v>
      </c>
      <c r="B16" s="93" t="s">
        <v>46</v>
      </c>
      <c r="C16" s="93" t="str">
        <f>IFERROR(VLOOKUP(B16,Pobočky!$A$1:$C$45,2,FALSE)," ")</f>
        <v>Středozápad</v>
      </c>
      <c r="D16" s="115" t="s">
        <v>1293</v>
      </c>
      <c r="E16" t="s">
        <v>14</v>
      </c>
      <c r="F16" t="s">
        <v>130</v>
      </c>
      <c r="G16">
        <f>ROUND(Tabulka578[[#This Row],[Kapacita - počet polic]]*Tabulka578[[#This Row],[Kapacita - rozměr polic]]*IFERROR(VLOOKUP(Tabulka578[[#This Row],[Označení]],OCHy[#All],2,FALSE),0.6),0)</f>
        <v>193</v>
      </c>
      <c r="H16">
        <v>4</v>
      </c>
      <c r="I16">
        <v>4</v>
      </c>
      <c r="J16">
        <v>86</v>
      </c>
      <c r="K16" t="s">
        <v>34</v>
      </c>
      <c r="L16" s="112">
        <v>0.6</v>
      </c>
    </row>
    <row r="17" spans="1:12" x14ac:dyDescent="0.35">
      <c r="A17" s="93">
        <v>3</v>
      </c>
      <c r="B17" s="93" t="s">
        <v>46</v>
      </c>
      <c r="C17" s="93" t="str">
        <f>IFERROR(VLOOKUP(B17,Pobočky!$A$1:$C$45,2,FALSE)," ")</f>
        <v>Středozápad</v>
      </c>
      <c r="D17" s="115" t="s">
        <v>1293</v>
      </c>
      <c r="E17" t="s">
        <v>14</v>
      </c>
      <c r="F17" t="s">
        <v>130</v>
      </c>
      <c r="G17">
        <f>ROUND(Tabulka578[[#This Row],[Kapacita - počet polic]]*Tabulka578[[#This Row],[Kapacita - rozměr polic]]*IFERROR(VLOOKUP(Tabulka578[[#This Row],[Označení]],OCHy[#All],2,FALSE),0.6),0)</f>
        <v>96</v>
      </c>
      <c r="H17">
        <v>2</v>
      </c>
      <c r="I17">
        <v>2</v>
      </c>
      <c r="J17">
        <v>86</v>
      </c>
      <c r="K17" t="s">
        <v>182</v>
      </c>
      <c r="L17" s="112">
        <v>0.6</v>
      </c>
    </row>
    <row r="18" spans="1:12" x14ac:dyDescent="0.35">
      <c r="A18" s="93">
        <v>3</v>
      </c>
      <c r="B18" s="93" t="s">
        <v>46</v>
      </c>
      <c r="C18" s="93" t="str">
        <f>IFERROR(VLOOKUP(B18,Pobočky!$A$1:$C$45,2,FALSE)," ")</f>
        <v>Středozápad</v>
      </c>
      <c r="D18" s="115" t="s">
        <v>1293</v>
      </c>
      <c r="E18" t="s">
        <v>14</v>
      </c>
      <c r="F18" t="s">
        <v>130</v>
      </c>
      <c r="G18">
        <f>ROUND(Tabulka578[[#This Row],[Kapacita - počet polic]]*Tabulka578[[#This Row],[Kapacita - rozměr polic]]*IFERROR(VLOOKUP(Tabulka578[[#This Row],[Označení]],OCHy[#All],2,FALSE),0.6),0)</f>
        <v>289</v>
      </c>
      <c r="H18">
        <v>6</v>
      </c>
      <c r="I18">
        <v>6</v>
      </c>
      <c r="J18">
        <v>86</v>
      </c>
      <c r="K18" t="s">
        <v>184</v>
      </c>
      <c r="L18" s="112">
        <v>0.6</v>
      </c>
    </row>
    <row r="19" spans="1:12" x14ac:dyDescent="0.35">
      <c r="A19" s="93">
        <v>3</v>
      </c>
      <c r="B19" s="93" t="s">
        <v>46</v>
      </c>
      <c r="C19" s="93" t="str">
        <f>IFERROR(VLOOKUP(B19,Pobočky!$A$1:$C$45,2,FALSE)," ")</f>
        <v>Středozápad</v>
      </c>
      <c r="D19" s="115" t="s">
        <v>1293</v>
      </c>
      <c r="E19" t="s">
        <v>14</v>
      </c>
      <c r="F19" t="s">
        <v>130</v>
      </c>
      <c r="G19">
        <f>ROUND(Tabulka578[[#This Row],[Kapacita - počet polic]]*Tabulka578[[#This Row],[Kapacita - rozměr polic]]*IFERROR(VLOOKUP(Tabulka578[[#This Row],[Označení]],OCHy[#All],2,FALSE),0.6),0)</f>
        <v>48</v>
      </c>
      <c r="H19">
        <v>1</v>
      </c>
      <c r="I19">
        <v>1</v>
      </c>
      <c r="J19">
        <v>86</v>
      </c>
      <c r="K19" t="s">
        <v>1042</v>
      </c>
      <c r="L19" s="112">
        <v>0.6</v>
      </c>
    </row>
    <row r="20" spans="1:12" x14ac:dyDescent="0.35">
      <c r="A20" s="93">
        <v>3</v>
      </c>
      <c r="B20" s="93" t="s">
        <v>46</v>
      </c>
      <c r="C20" s="93" t="str">
        <f>IFERROR(VLOOKUP(B20,Pobočky!$A$1:$C$45,2,FALSE)," ")</f>
        <v>Středozápad</v>
      </c>
      <c r="D20" s="115" t="s">
        <v>1293</v>
      </c>
      <c r="E20" t="s">
        <v>14</v>
      </c>
      <c r="F20" t="s">
        <v>130</v>
      </c>
      <c r="G20">
        <f>ROUND(Tabulka578[[#This Row],[Kapacita - počet polic]]*Tabulka578[[#This Row],[Kapacita - rozměr polic]]*IFERROR(VLOOKUP(Tabulka578[[#This Row],[Označení]],OCHy[#All],2,FALSE),0.6),0)</f>
        <v>96</v>
      </c>
      <c r="H20">
        <v>2</v>
      </c>
      <c r="I20">
        <v>2</v>
      </c>
      <c r="J20">
        <v>86</v>
      </c>
      <c r="K20" t="s">
        <v>1182</v>
      </c>
      <c r="L20" s="112">
        <v>0.6</v>
      </c>
    </row>
    <row r="21" spans="1:12" x14ac:dyDescent="0.35">
      <c r="A21" s="93">
        <v>3</v>
      </c>
      <c r="B21" s="93" t="s">
        <v>46</v>
      </c>
      <c r="C21" s="93" t="str">
        <f>IFERROR(VLOOKUP(B21,Pobočky!$A$1:$C$45,2,FALSE)," ")</f>
        <v>Středozápad</v>
      </c>
      <c r="D21" s="115" t="s">
        <v>1293</v>
      </c>
      <c r="E21" t="s">
        <v>14</v>
      </c>
      <c r="F21" t="s">
        <v>130</v>
      </c>
      <c r="G21">
        <f>ROUND(Tabulka578[[#This Row],[Kapacita - počet polic]]*Tabulka578[[#This Row],[Kapacita - rozměr polic]]*IFERROR(VLOOKUP(Tabulka578[[#This Row],[Označení]],OCHy[#All],2,FALSE),0.6),0)</f>
        <v>24</v>
      </c>
      <c r="H21">
        <v>0.5</v>
      </c>
      <c r="I21">
        <v>0.5</v>
      </c>
      <c r="J21">
        <v>86</v>
      </c>
      <c r="K21" t="s">
        <v>1043</v>
      </c>
      <c r="L21" s="112">
        <v>0.6</v>
      </c>
    </row>
    <row r="22" spans="1:12" x14ac:dyDescent="0.35">
      <c r="A22" s="93">
        <v>3</v>
      </c>
      <c r="B22" s="93" t="s">
        <v>46</v>
      </c>
      <c r="C22" s="93" t="str">
        <f>IFERROR(VLOOKUP(B22,Pobočky!$A$1:$C$45,2,FALSE)," ")</f>
        <v>Středozápad</v>
      </c>
      <c r="D22" s="115" t="s">
        <v>1293</v>
      </c>
      <c r="E22" t="s">
        <v>14</v>
      </c>
      <c r="F22" t="s">
        <v>130</v>
      </c>
      <c r="G22">
        <f>ROUND(Tabulka578[[#This Row],[Kapacita - počet polic]]*Tabulka578[[#This Row],[Kapacita - rozměr polic]]*IFERROR(VLOOKUP(Tabulka578[[#This Row],[Označení]],OCHy[#All],2,FALSE),0.6),0)</f>
        <v>48</v>
      </c>
      <c r="H22">
        <v>1</v>
      </c>
      <c r="I22">
        <v>1</v>
      </c>
      <c r="J22">
        <v>86</v>
      </c>
      <c r="K22" t="s">
        <v>1295</v>
      </c>
      <c r="L22" s="112">
        <v>0.6</v>
      </c>
    </row>
    <row r="23" spans="1:12" x14ac:dyDescent="0.35">
      <c r="A23" s="93">
        <v>3</v>
      </c>
      <c r="B23" s="93" t="s">
        <v>46</v>
      </c>
      <c r="C23" s="93" t="str">
        <f>IFERROR(VLOOKUP(B23,Pobočky!$A$1:$C$45,2,FALSE)," ")</f>
        <v>Středozápad</v>
      </c>
      <c r="D23" s="115" t="s">
        <v>1293</v>
      </c>
      <c r="E23" t="s">
        <v>14</v>
      </c>
      <c r="F23" t="s">
        <v>261</v>
      </c>
      <c r="G23">
        <f>ROUND(Tabulka578[[#This Row],[Kapacita - počet polic]]*Tabulka578[[#This Row],[Kapacita - rozměr polic]]*IFERROR(VLOOKUP(Tabulka578[[#This Row],[Označení]],OCHy[#All],2,FALSE),0.6),0)</f>
        <v>103</v>
      </c>
      <c r="H23">
        <v>2</v>
      </c>
      <c r="I23">
        <v>1</v>
      </c>
      <c r="J23">
        <v>86</v>
      </c>
      <c r="K23" t="s">
        <v>1296</v>
      </c>
      <c r="L23" s="112">
        <v>0.7</v>
      </c>
    </row>
    <row r="24" spans="1:12" x14ac:dyDescent="0.35">
      <c r="A24" s="93">
        <f>IFERROR(VLOOKUP(B24,Pobočky!$A$1:$C$45,3,FALSE)," ")</f>
        <v>3</v>
      </c>
      <c r="B24" s="93" t="s">
        <v>46</v>
      </c>
      <c r="C24" s="93" t="str">
        <f>IFERROR(VLOOKUP(B24,Pobočky!$A$1:$C$45,2,FALSE)," ")</f>
        <v>Středozápad</v>
      </c>
      <c r="D24" s="115" t="s">
        <v>1293</v>
      </c>
      <c r="G24">
        <f>ROUND(Tabulka578[[#This Row],[Kapacita - počet polic]]*Tabulka578[[#This Row],[Kapacita - rozměr polic]]*IFERROR(VLOOKUP(Tabulka578[[#This Row],[Označení]],OCHy[#All],2,FALSE),0.6),0)</f>
        <v>0</v>
      </c>
      <c r="I24">
        <v>1</v>
      </c>
      <c r="J24">
        <v>86</v>
      </c>
      <c r="K24" t="s">
        <v>133</v>
      </c>
      <c r="L24" s="112">
        <v>0.6</v>
      </c>
    </row>
    <row r="25" spans="1:12" x14ac:dyDescent="0.35">
      <c r="A25" s="93">
        <v>3</v>
      </c>
      <c r="B25" s="93" t="s">
        <v>46</v>
      </c>
      <c r="C25" s="93" t="str">
        <f>IFERROR(VLOOKUP(B25,Pobočky!$A$1:$C$45,2,FALSE)," ")</f>
        <v>Středozápad</v>
      </c>
      <c r="D25" s="116" t="s">
        <v>1293</v>
      </c>
      <c r="E25" t="s">
        <v>14</v>
      </c>
      <c r="F25" t="s">
        <v>97</v>
      </c>
      <c r="G25">
        <f>ROUND(Tabulka578[[#This Row],[Kapacita - počet polic]]*Tabulka578[[#This Row],[Kapacita - rozměr polic]]*IFERROR(VLOOKUP(Tabulka578[[#This Row],[Označení]],OCHy[#All],2,FALSE),0.6),0)</f>
        <v>0</v>
      </c>
      <c r="I25">
        <v>1</v>
      </c>
      <c r="J25">
        <v>86</v>
      </c>
      <c r="K25" t="s">
        <v>1297</v>
      </c>
      <c r="L25" s="112">
        <v>0.6</v>
      </c>
    </row>
    <row r="26" spans="1:12" x14ac:dyDescent="0.35">
      <c r="A26" s="93">
        <v>3</v>
      </c>
      <c r="B26" s="93" t="s">
        <v>46</v>
      </c>
      <c r="C26" s="93" t="str">
        <f>IFERROR(VLOOKUP(B26,Pobočky!$A$1:$C$45,2,FALSE)," ")</f>
        <v>Středozápad</v>
      </c>
      <c r="D26" s="115" t="s">
        <v>1293</v>
      </c>
      <c r="E26" t="s">
        <v>14</v>
      </c>
      <c r="F26" t="s">
        <v>130</v>
      </c>
      <c r="G26">
        <f>ROUND(Tabulka578[[#This Row],[Kapacita - počet polic]]*Tabulka578[[#This Row],[Kapacita - rozměr polic]]*IFERROR(VLOOKUP(Tabulka578[[#This Row],[Označení]],OCHy[#All],2,FALSE),0.6),0)</f>
        <v>0</v>
      </c>
      <c r="I26">
        <v>2</v>
      </c>
      <c r="J26">
        <v>86</v>
      </c>
      <c r="K26" t="s">
        <v>1148</v>
      </c>
      <c r="L26" s="112">
        <v>0.6</v>
      </c>
    </row>
    <row r="27" spans="1:12" x14ac:dyDescent="0.35">
      <c r="A27" s="93">
        <v>3</v>
      </c>
      <c r="B27" s="93" t="s">
        <v>46</v>
      </c>
      <c r="C27" s="93" t="str">
        <f>IFERROR(VLOOKUP(B27,Pobočky!$A$1:$C$45,2,FALSE)," ")</f>
        <v>Středozápad</v>
      </c>
      <c r="D27" s="115" t="s">
        <v>1293</v>
      </c>
      <c r="E27" t="s">
        <v>28</v>
      </c>
      <c r="F27" t="s">
        <v>140</v>
      </c>
      <c r="G27">
        <f>ROUND(Tabulka578[[#This Row],[Kapacita - počet polic]]*Tabulka578[[#This Row],[Kapacita - rozměr polic]]*IFERROR(VLOOKUP(Tabulka578[[#This Row],[Označení]],OCHy[#All],2,FALSE),0.6),0)</f>
        <v>27</v>
      </c>
      <c r="H27">
        <v>0.5</v>
      </c>
      <c r="I27">
        <v>0.5</v>
      </c>
      <c r="J27">
        <v>86</v>
      </c>
      <c r="L27" s="112">
        <v>0.6</v>
      </c>
    </row>
    <row r="28" spans="1:12" x14ac:dyDescent="0.35">
      <c r="A28" s="93">
        <v>3</v>
      </c>
      <c r="B28" s="93" t="s">
        <v>46</v>
      </c>
      <c r="C28" s="93" t="str">
        <f>IFERROR(VLOOKUP(B28,Pobočky!$A$1:$C$45,2,FALSE)," ")</f>
        <v>Středozápad</v>
      </c>
      <c r="D28" s="115" t="s">
        <v>1293</v>
      </c>
      <c r="E28" t="s">
        <v>28</v>
      </c>
      <c r="F28" t="s">
        <v>143</v>
      </c>
      <c r="G28">
        <f>ROUND(Tabulka578[[#This Row],[Kapacita - počet polic]]*Tabulka578[[#This Row],[Kapacita - rozměr polic]]*IFERROR(VLOOKUP(Tabulka578[[#This Row],[Označení]],OCHy[#All],2,FALSE),0.6),0)</f>
        <v>33</v>
      </c>
      <c r="H28">
        <v>1</v>
      </c>
      <c r="I28">
        <v>1</v>
      </c>
      <c r="J28">
        <v>86</v>
      </c>
      <c r="L28" s="112">
        <v>0.6</v>
      </c>
    </row>
    <row r="29" spans="1:12" x14ac:dyDescent="0.35">
      <c r="A29" s="93">
        <v>3</v>
      </c>
      <c r="B29" s="93" t="s">
        <v>46</v>
      </c>
      <c r="C29" s="93" t="str">
        <f>IFERROR(VLOOKUP(B29,Pobočky!$A$1:$C$45,2,FALSE)," ")</f>
        <v>Středozápad</v>
      </c>
      <c r="D29" s="115" t="s">
        <v>1293</v>
      </c>
      <c r="E29" t="s">
        <v>28</v>
      </c>
      <c r="F29" t="s">
        <v>146</v>
      </c>
      <c r="G29">
        <f>ROUND(Tabulka578[[#This Row],[Kapacita - počet polic]]*Tabulka578[[#This Row],[Kapacita - rozměr polic]]*IFERROR(VLOOKUP(Tabulka578[[#This Row],[Označení]],OCHy[#All],2,FALSE),0.6),0)</f>
        <v>24</v>
      </c>
      <c r="H29">
        <v>0.5</v>
      </c>
      <c r="I29">
        <v>0.5</v>
      </c>
      <c r="J29">
        <v>86</v>
      </c>
      <c r="L29" s="112">
        <v>0.6</v>
      </c>
    </row>
    <row r="30" spans="1:12" x14ac:dyDescent="0.35">
      <c r="A30" s="93">
        <v>3</v>
      </c>
      <c r="B30" s="93" t="s">
        <v>46</v>
      </c>
      <c r="C30" s="93" t="str">
        <f>IFERROR(VLOOKUP(B30,Pobočky!$A$1:$C$45,2,FALSE)," ")</f>
        <v>Středozápad</v>
      </c>
      <c r="D30" s="115" t="s">
        <v>1293</v>
      </c>
      <c r="E30" t="s">
        <v>28</v>
      </c>
      <c r="F30" t="s">
        <v>149</v>
      </c>
      <c r="G30">
        <f>ROUND(Tabulka578[[#This Row],[Kapacita - počet polic]]*Tabulka578[[#This Row],[Kapacita - rozměr polic]]*IFERROR(VLOOKUP(Tabulka578[[#This Row],[Označení]],OCHy[#All],2,FALSE),0.6),0)</f>
        <v>0</v>
      </c>
      <c r="I30">
        <v>0.25</v>
      </c>
      <c r="J30">
        <v>86</v>
      </c>
      <c r="K30" t="s">
        <v>234</v>
      </c>
      <c r="L30" s="112">
        <v>0.6</v>
      </c>
    </row>
    <row r="31" spans="1:12" x14ac:dyDescent="0.35">
      <c r="A31" s="93">
        <v>3</v>
      </c>
      <c r="B31" s="93" t="s">
        <v>46</v>
      </c>
      <c r="C31" s="93" t="str">
        <f>IFERROR(VLOOKUP(B31,Pobočky!$A$1:$C$45,2,FALSE)," ")</f>
        <v>Středozápad</v>
      </c>
      <c r="D31" s="115" t="s">
        <v>1293</v>
      </c>
      <c r="E31" t="s">
        <v>28</v>
      </c>
      <c r="F31" t="s">
        <v>155</v>
      </c>
      <c r="G31">
        <f>ROUND(Tabulka578[[#This Row],[Kapacita - počet polic]]*Tabulka578[[#This Row],[Kapacita - rozměr polic]]*IFERROR(VLOOKUP(Tabulka578[[#This Row],[Označení]],OCHy[#All],2,FALSE),0.6),0)</f>
        <v>132</v>
      </c>
      <c r="H31">
        <v>3</v>
      </c>
      <c r="I31">
        <v>3</v>
      </c>
      <c r="J31">
        <v>86</v>
      </c>
      <c r="L31" s="112">
        <v>0.6</v>
      </c>
    </row>
    <row r="32" spans="1:12" x14ac:dyDescent="0.35">
      <c r="A32" s="93">
        <v>3</v>
      </c>
      <c r="B32" s="93" t="s">
        <v>46</v>
      </c>
      <c r="C32" s="93" t="str">
        <f>IFERROR(VLOOKUP(B32,Pobočky!$A$1:$C$45,2,FALSE)," ")</f>
        <v>Středozápad</v>
      </c>
      <c r="D32" s="115" t="s">
        <v>1293</v>
      </c>
      <c r="E32" t="s">
        <v>28</v>
      </c>
      <c r="F32" t="s">
        <v>158</v>
      </c>
      <c r="G32">
        <f>ROUND(Tabulka578[[#This Row],[Kapacita - počet polic]]*Tabulka578[[#This Row],[Kapacita - rozměr polic]]*IFERROR(VLOOKUP(Tabulka578[[#This Row],[Označení]],OCHy[#All],2,FALSE),0.6),0)</f>
        <v>20</v>
      </c>
      <c r="H32">
        <v>0.5</v>
      </c>
      <c r="I32">
        <v>0.5</v>
      </c>
      <c r="J32">
        <v>86</v>
      </c>
      <c r="L32" s="112">
        <v>0.6</v>
      </c>
    </row>
    <row r="33" spans="1:12" x14ac:dyDescent="0.35">
      <c r="A33" s="93">
        <v>3</v>
      </c>
      <c r="B33" s="93" t="s">
        <v>46</v>
      </c>
      <c r="C33" s="93" t="str">
        <f>IFERROR(VLOOKUP(B33,Pobočky!$A$1:$C$45,2,FALSE)," ")</f>
        <v>Středozápad</v>
      </c>
      <c r="D33" s="115" t="s">
        <v>1293</v>
      </c>
      <c r="E33" t="s">
        <v>28</v>
      </c>
      <c r="F33" t="s">
        <v>160</v>
      </c>
      <c r="G33">
        <f>ROUND(Tabulka578[[#This Row],[Kapacita - počet polic]]*Tabulka578[[#This Row],[Kapacita - rozměr polic]]*IFERROR(VLOOKUP(Tabulka578[[#This Row],[Označení]],OCHy[#All],2,FALSE),0.6),0)</f>
        <v>25</v>
      </c>
      <c r="H33">
        <v>0.5</v>
      </c>
      <c r="I33">
        <v>0.5</v>
      </c>
      <c r="J33">
        <v>86</v>
      </c>
      <c r="L33" s="112">
        <v>0.6</v>
      </c>
    </row>
    <row r="34" spans="1:12" x14ac:dyDescent="0.35">
      <c r="A34" s="93">
        <v>3</v>
      </c>
      <c r="B34" s="93" t="s">
        <v>46</v>
      </c>
      <c r="C34" s="93" t="str">
        <f>IFERROR(VLOOKUP(B34,Pobočky!$A$1:$C$45,2,FALSE)," ")</f>
        <v>Středozápad</v>
      </c>
      <c r="D34" s="116" t="s">
        <v>1293</v>
      </c>
      <c r="E34" t="s">
        <v>28</v>
      </c>
      <c r="F34" t="s">
        <v>166</v>
      </c>
      <c r="G34">
        <f>ROUND(Tabulka578[[#This Row],[Kapacita - počet polic]]*Tabulka578[[#This Row],[Kapacita - rozměr polic]]*IFERROR(VLOOKUP(Tabulka578[[#This Row],[Označení]],OCHy[#All],2,FALSE),0.6),0)</f>
        <v>24</v>
      </c>
      <c r="H34">
        <v>0.5</v>
      </c>
      <c r="I34">
        <v>0.5</v>
      </c>
      <c r="J34">
        <v>86</v>
      </c>
      <c r="L34" s="112">
        <v>0.6</v>
      </c>
    </row>
    <row r="35" spans="1:12" x14ac:dyDescent="0.35">
      <c r="A35" s="93">
        <v>3</v>
      </c>
      <c r="B35" s="93" t="s">
        <v>46</v>
      </c>
      <c r="C35" s="93" t="str">
        <f>IFERROR(VLOOKUP(B35,Pobočky!$A$1:$C$45,2,FALSE)," ")</f>
        <v>Středozápad</v>
      </c>
      <c r="D35" s="116" t="s">
        <v>1293</v>
      </c>
      <c r="E35" t="s">
        <v>28</v>
      </c>
      <c r="F35" t="s">
        <v>167</v>
      </c>
      <c r="G35">
        <f>ROUND(Tabulka578[[#This Row],[Kapacita - počet polic]]*Tabulka578[[#This Row],[Kapacita - rozměr polic]]*IFERROR(VLOOKUP(Tabulka578[[#This Row],[Označení]],OCHy[#All],2,FALSE),0.6),0)</f>
        <v>43</v>
      </c>
      <c r="H35">
        <v>1</v>
      </c>
      <c r="I35">
        <v>1</v>
      </c>
      <c r="J35">
        <v>86</v>
      </c>
      <c r="L35" s="112">
        <v>0.6</v>
      </c>
    </row>
    <row r="36" spans="1:12" x14ac:dyDescent="0.35">
      <c r="A36" s="93">
        <v>3</v>
      </c>
      <c r="B36" s="93" t="s">
        <v>46</v>
      </c>
      <c r="C36" s="93" t="str">
        <f>IFERROR(VLOOKUP(B36,Pobočky!$A$1:$C$45,2,FALSE)," ")</f>
        <v>Středozápad</v>
      </c>
      <c r="D36" s="115" t="s">
        <v>1293</v>
      </c>
      <c r="E36" t="s">
        <v>28</v>
      </c>
      <c r="F36" t="s">
        <v>169</v>
      </c>
      <c r="G36">
        <f>ROUND(Tabulka578[[#This Row],[Kapacita - počet polic]]*Tabulka578[[#This Row],[Kapacita - rozměr polic]]*IFERROR(VLOOKUP(Tabulka578[[#This Row],[Označení]],OCHy[#All],2,FALSE),0.6),0)</f>
        <v>20</v>
      </c>
      <c r="H36">
        <v>0.5</v>
      </c>
      <c r="I36">
        <v>0.5</v>
      </c>
      <c r="J36">
        <v>86</v>
      </c>
      <c r="L36" s="112">
        <v>0.6</v>
      </c>
    </row>
    <row r="37" spans="1:12" x14ac:dyDescent="0.35">
      <c r="A37" s="93">
        <v>3</v>
      </c>
      <c r="B37" s="93" t="s">
        <v>46</v>
      </c>
      <c r="C37" s="93" t="str">
        <f>IFERROR(VLOOKUP(B37,Pobočky!$A$1:$C$45,2,FALSE)," ")</f>
        <v>Středozápad</v>
      </c>
      <c r="D37" s="115" t="s">
        <v>1293</v>
      </c>
      <c r="E37" t="s">
        <v>28</v>
      </c>
      <c r="F37" t="s">
        <v>170</v>
      </c>
      <c r="G37">
        <f>ROUND(Tabulka578[[#This Row],[Kapacita - počet polic]]*Tabulka578[[#This Row],[Kapacita - rozměr polic]]*IFERROR(VLOOKUP(Tabulka578[[#This Row],[Označení]],OCHy[#All],2,FALSE),0.6),0)</f>
        <v>25</v>
      </c>
      <c r="H37">
        <v>0.5</v>
      </c>
      <c r="I37">
        <v>0.5</v>
      </c>
      <c r="J37">
        <v>86</v>
      </c>
      <c r="L37" s="112">
        <v>0.6</v>
      </c>
    </row>
    <row r="38" spans="1:12" x14ac:dyDescent="0.35">
      <c r="A38" s="93">
        <v>3</v>
      </c>
      <c r="B38" s="93" t="s">
        <v>46</v>
      </c>
      <c r="C38" s="93" t="str">
        <f>IFERROR(VLOOKUP(B38,Pobočky!$A$1:$C$45,2,FALSE)," ")</f>
        <v>Středozápad</v>
      </c>
      <c r="D38" s="115" t="s">
        <v>1293</v>
      </c>
      <c r="E38" t="s">
        <v>28</v>
      </c>
      <c r="F38" t="s">
        <v>171</v>
      </c>
      <c r="G38">
        <f>ROUND(Tabulka578[[#This Row],[Kapacita - počet polic]]*Tabulka578[[#This Row],[Kapacita - rozměr polic]]*IFERROR(VLOOKUP(Tabulka578[[#This Row],[Označení]],OCHy[#All],2,FALSE),0.6),0)</f>
        <v>7</v>
      </c>
      <c r="H38">
        <v>0.5</v>
      </c>
      <c r="I38">
        <v>0.5</v>
      </c>
      <c r="J38">
        <v>86</v>
      </c>
      <c r="L38" s="112">
        <v>0.6</v>
      </c>
    </row>
    <row r="39" spans="1:12" x14ac:dyDescent="0.35">
      <c r="A39" s="93">
        <v>3</v>
      </c>
      <c r="B39" s="93" t="s">
        <v>46</v>
      </c>
      <c r="C39" s="93" t="str">
        <f>IFERROR(VLOOKUP(B39,Pobočky!$A$1:$C$45,2,FALSE)," ")</f>
        <v>Středozápad</v>
      </c>
      <c r="D39" s="115" t="s">
        <v>1293</v>
      </c>
      <c r="E39" t="s">
        <v>28</v>
      </c>
      <c r="F39" t="s">
        <v>172</v>
      </c>
      <c r="G39">
        <f>ROUND(Tabulka578[[#This Row],[Kapacita - počet polic]]*Tabulka578[[#This Row],[Kapacita - rozměr polic]]*IFERROR(VLOOKUP(Tabulka578[[#This Row],[Označení]],OCHy[#All],2,FALSE),0.6),0)</f>
        <v>20</v>
      </c>
      <c r="H39">
        <v>0.5</v>
      </c>
      <c r="I39">
        <v>0.5</v>
      </c>
      <c r="J39">
        <v>86</v>
      </c>
      <c r="L39" s="112">
        <v>0.6</v>
      </c>
    </row>
    <row r="40" spans="1:12" x14ac:dyDescent="0.35">
      <c r="A40" s="93">
        <v>3</v>
      </c>
      <c r="B40" s="93" t="s">
        <v>46</v>
      </c>
      <c r="C40" s="93" t="str">
        <f>IFERROR(VLOOKUP(B40,Pobočky!$A$1:$C$45,2,FALSE)," ")</f>
        <v>Středozápad</v>
      </c>
      <c r="D40" s="115" t="s">
        <v>1293</v>
      </c>
      <c r="E40" t="s">
        <v>28</v>
      </c>
      <c r="F40" t="s">
        <v>174</v>
      </c>
      <c r="G40">
        <f>ROUND(Tabulka578[[#This Row],[Kapacita - počet polic]]*Tabulka578[[#This Row],[Kapacita - rozměr polic]]*IFERROR(VLOOKUP(Tabulka578[[#This Row],[Označení]],OCHy[#All],2,FALSE),0.6),0)</f>
        <v>0</v>
      </c>
      <c r="I40">
        <v>0.25</v>
      </c>
      <c r="J40">
        <v>86</v>
      </c>
      <c r="L40" s="112">
        <v>0.6</v>
      </c>
    </row>
    <row r="41" spans="1:12" x14ac:dyDescent="0.35">
      <c r="A41" s="93">
        <v>3</v>
      </c>
      <c r="B41" s="93" t="s">
        <v>46</v>
      </c>
      <c r="C41" s="93" t="str">
        <f>IFERROR(VLOOKUP(B41,Pobočky!$A$1:$C$45,2,FALSE)," ")</f>
        <v>Středozápad</v>
      </c>
      <c r="D41" s="115" t="s">
        <v>1293</v>
      </c>
      <c r="E41" t="s">
        <v>28</v>
      </c>
      <c r="F41" t="s">
        <v>175</v>
      </c>
      <c r="G41">
        <f>ROUND(Tabulka578[[#This Row],[Kapacita - počet polic]]*Tabulka578[[#This Row],[Kapacita - rozměr polic]]*IFERROR(VLOOKUP(Tabulka578[[#This Row],[Označení]],OCHy[#All],2,FALSE),0.6),0)</f>
        <v>0</v>
      </c>
      <c r="I41">
        <v>0.5</v>
      </c>
      <c r="J41">
        <v>86</v>
      </c>
      <c r="L41" s="112">
        <v>0.6</v>
      </c>
    </row>
    <row r="42" spans="1:12" x14ac:dyDescent="0.35">
      <c r="A42" s="93">
        <v>3</v>
      </c>
      <c r="B42" s="93" t="s">
        <v>46</v>
      </c>
      <c r="C42" s="93" t="str">
        <f>IFERROR(VLOOKUP(B42,Pobočky!$A$1:$C$45,2,FALSE)," ")</f>
        <v>Středozápad</v>
      </c>
      <c r="D42" s="115" t="s">
        <v>1293</v>
      </c>
      <c r="E42" t="s">
        <v>28</v>
      </c>
      <c r="F42" t="s">
        <v>176</v>
      </c>
      <c r="G42">
        <f>ROUND(Tabulka578[[#This Row],[Kapacita - počet polic]]*Tabulka578[[#This Row],[Kapacita - rozměr polic]]*IFERROR(VLOOKUP(Tabulka578[[#This Row],[Označení]],OCHy[#All],2,FALSE),0.6),0)</f>
        <v>29</v>
      </c>
      <c r="H42">
        <v>0.5</v>
      </c>
      <c r="I42">
        <v>0.5</v>
      </c>
      <c r="J42">
        <v>86</v>
      </c>
      <c r="L42" s="112">
        <v>0.7</v>
      </c>
    </row>
    <row r="43" spans="1:12" x14ac:dyDescent="0.35">
      <c r="A43" s="93">
        <v>3</v>
      </c>
      <c r="B43" s="93" t="s">
        <v>46</v>
      </c>
      <c r="C43" s="93" t="str">
        <f>IFERROR(VLOOKUP(B43,Pobočky!$A$1:$C$45,2,FALSE)," ")</f>
        <v>Středozápad</v>
      </c>
      <c r="D43" s="115" t="s">
        <v>1298</v>
      </c>
      <c r="E43" t="s">
        <v>22</v>
      </c>
      <c r="F43" t="s">
        <v>140</v>
      </c>
      <c r="G43">
        <f>ROUND(Tabulka578[[#This Row],[Kapacita - počet polic]]*Tabulka578[[#This Row],[Kapacita - rozměr polic]]*IFERROR(VLOOKUP(Tabulka578[[#This Row],[Označení]],OCHy[#All],2,FALSE),0.6),0)</f>
        <v>80</v>
      </c>
      <c r="H43">
        <v>1.5</v>
      </c>
      <c r="I43">
        <v>2</v>
      </c>
      <c r="J43">
        <v>86</v>
      </c>
      <c r="L43" s="112">
        <v>0.7</v>
      </c>
    </row>
    <row r="44" spans="1:12" x14ac:dyDescent="0.35">
      <c r="A44" s="93">
        <v>3</v>
      </c>
      <c r="B44" s="93" t="s">
        <v>46</v>
      </c>
      <c r="C44" s="93" t="str">
        <f>IFERROR(VLOOKUP(B44,Pobočky!$A$1:$C$45,2,FALSE)," ")</f>
        <v>Středozápad</v>
      </c>
      <c r="D44" s="115" t="s">
        <v>1298</v>
      </c>
      <c r="E44" t="s">
        <v>22</v>
      </c>
      <c r="F44" t="s">
        <v>143</v>
      </c>
      <c r="G44">
        <f>ROUND(Tabulka578[[#This Row],[Kapacita - počet polic]]*Tabulka578[[#This Row],[Kapacita - rozměr polic]]*IFERROR(VLOOKUP(Tabulka578[[#This Row],[Označení]],OCHy[#All],2,FALSE),0.6),0)</f>
        <v>196</v>
      </c>
      <c r="H44">
        <v>6</v>
      </c>
      <c r="I44">
        <v>6</v>
      </c>
      <c r="J44">
        <v>86</v>
      </c>
      <c r="L44" s="112">
        <v>0.7</v>
      </c>
    </row>
    <row r="45" spans="1:12" x14ac:dyDescent="0.35">
      <c r="A45" s="93">
        <v>3</v>
      </c>
      <c r="B45" s="93" t="s">
        <v>46</v>
      </c>
      <c r="C45" s="93" t="str">
        <f>IFERROR(VLOOKUP(B45,Pobočky!$A$1:$C$45,2,FALSE)," ")</f>
        <v>Středozápad</v>
      </c>
      <c r="D45" s="115" t="s">
        <v>1298</v>
      </c>
      <c r="E45" t="s">
        <v>22</v>
      </c>
      <c r="F45" t="s">
        <v>146</v>
      </c>
      <c r="G45">
        <f>ROUND(Tabulka578[[#This Row],[Kapacita - počet polic]]*Tabulka578[[#This Row],[Kapacita - rozměr polic]]*IFERROR(VLOOKUP(Tabulka578[[#This Row],[Označení]],OCHy[#All],2,FALSE),0.6),0)</f>
        <v>284</v>
      </c>
      <c r="H45">
        <v>6</v>
      </c>
      <c r="I45">
        <v>6</v>
      </c>
      <c r="J45">
        <v>86</v>
      </c>
      <c r="L45" s="112">
        <v>0.7</v>
      </c>
    </row>
    <row r="46" spans="1:12" x14ac:dyDescent="0.35">
      <c r="A46" s="93">
        <v>3</v>
      </c>
      <c r="B46" s="93" t="s">
        <v>46</v>
      </c>
      <c r="C46" s="93" t="str">
        <f>IFERROR(VLOOKUP(B46,Pobočky!$A$1:$C$45,2,FALSE)," ")</f>
        <v>Středozápad</v>
      </c>
      <c r="D46" s="115" t="s">
        <v>1298</v>
      </c>
      <c r="E46" t="s">
        <v>22</v>
      </c>
      <c r="F46" t="s">
        <v>149</v>
      </c>
      <c r="G46">
        <f>ROUND(Tabulka578[[#This Row],[Kapacita - počet polic]]*Tabulka578[[#This Row],[Kapacita - rozměr polic]]*IFERROR(VLOOKUP(Tabulka578[[#This Row],[Označení]],OCHy[#All],2,FALSE),0.6),0)</f>
        <v>144</v>
      </c>
      <c r="H46">
        <v>4</v>
      </c>
      <c r="I46">
        <v>5</v>
      </c>
      <c r="J46">
        <v>86</v>
      </c>
      <c r="L46" s="112">
        <v>0.7</v>
      </c>
    </row>
    <row r="47" spans="1:12" x14ac:dyDescent="0.35">
      <c r="A47" s="93">
        <v>3</v>
      </c>
      <c r="B47" s="93" t="s">
        <v>46</v>
      </c>
      <c r="C47" s="93" t="str">
        <f>IFERROR(VLOOKUP(B47,Pobočky!$A$1:$C$45,2,FALSE)," ")</f>
        <v>Středozápad</v>
      </c>
      <c r="D47" s="115" t="s">
        <v>1298</v>
      </c>
      <c r="E47" t="s">
        <v>22</v>
      </c>
      <c r="F47" t="s">
        <v>155</v>
      </c>
      <c r="G47">
        <f>ROUND(Tabulka578[[#This Row],[Kapacita - počet polic]]*Tabulka578[[#This Row],[Kapacita - rozměr polic]]*IFERROR(VLOOKUP(Tabulka578[[#This Row],[Označení]],OCHy[#All],2,FALSE),0.6),0)</f>
        <v>132</v>
      </c>
      <c r="H47">
        <v>3</v>
      </c>
      <c r="I47">
        <v>3</v>
      </c>
      <c r="J47">
        <v>86</v>
      </c>
      <c r="L47" s="112">
        <v>0.7</v>
      </c>
    </row>
    <row r="48" spans="1:12" x14ac:dyDescent="0.35">
      <c r="A48" s="93">
        <v>3</v>
      </c>
      <c r="B48" s="93" t="s">
        <v>46</v>
      </c>
      <c r="C48" s="93" t="str">
        <f>IFERROR(VLOOKUP(B48,Pobočky!$A$1:$C$45,2,FALSE)," ")</f>
        <v>Středozápad</v>
      </c>
      <c r="D48" s="115" t="s">
        <v>1298</v>
      </c>
      <c r="E48" t="s">
        <v>22</v>
      </c>
      <c r="F48" t="s">
        <v>158</v>
      </c>
      <c r="G48">
        <f>ROUND(Tabulka578[[#This Row],[Kapacita - počet polic]]*Tabulka578[[#This Row],[Kapacita - rozměr polic]]*IFERROR(VLOOKUP(Tabulka578[[#This Row],[Označení]],OCHy[#All],2,FALSE),0.6),0)</f>
        <v>121</v>
      </c>
      <c r="H48">
        <v>3</v>
      </c>
      <c r="I48">
        <v>3</v>
      </c>
      <c r="J48">
        <v>86</v>
      </c>
      <c r="L48" s="112">
        <v>0.7</v>
      </c>
    </row>
    <row r="49" spans="1:12" x14ac:dyDescent="0.35">
      <c r="A49" s="93">
        <v>3</v>
      </c>
      <c r="B49" s="93" t="s">
        <v>46</v>
      </c>
      <c r="C49" s="93" t="str">
        <f>IFERROR(VLOOKUP(B49,Pobočky!$A$1:$C$45,2,FALSE)," ")</f>
        <v>Středozápad</v>
      </c>
      <c r="D49" s="115" t="s">
        <v>1298</v>
      </c>
      <c r="E49" t="s">
        <v>22</v>
      </c>
      <c r="F49" t="s">
        <v>160</v>
      </c>
      <c r="G49">
        <f>ROUND(Tabulka578[[#This Row],[Kapacita - počet polic]]*Tabulka578[[#This Row],[Kapacita - rozměr polic]]*IFERROR(VLOOKUP(Tabulka578[[#This Row],[Označení]],OCHy[#All],2,FALSE),0.6),0)</f>
        <v>51</v>
      </c>
      <c r="H49">
        <v>1</v>
      </c>
      <c r="I49">
        <v>1</v>
      </c>
      <c r="J49">
        <v>86</v>
      </c>
      <c r="L49" s="112">
        <v>0.7</v>
      </c>
    </row>
    <row r="50" spans="1:12" x14ac:dyDescent="0.35">
      <c r="A50" s="93">
        <v>3</v>
      </c>
      <c r="B50" s="93" t="s">
        <v>46</v>
      </c>
      <c r="C50" s="93" t="str">
        <f>IFERROR(VLOOKUP(B50,Pobočky!$A$1:$C$45,2,FALSE)," ")</f>
        <v>Středozápad</v>
      </c>
      <c r="D50" s="115" t="s">
        <v>1298</v>
      </c>
      <c r="E50" t="s">
        <v>22</v>
      </c>
      <c r="F50" t="s">
        <v>163</v>
      </c>
      <c r="G50">
        <f>ROUND(Tabulka578[[#This Row],[Kapacita - počet polic]]*Tabulka578[[#This Row],[Kapacita - rozměr polic]]*IFERROR(VLOOKUP(Tabulka578[[#This Row],[Označení]],OCHy[#All],2,FALSE),0.6),0)</f>
        <v>23</v>
      </c>
      <c r="H50">
        <v>0.5</v>
      </c>
      <c r="I50">
        <v>0.75</v>
      </c>
      <c r="J50">
        <v>86</v>
      </c>
      <c r="L50" s="112">
        <v>0.7</v>
      </c>
    </row>
    <row r="51" spans="1:12" x14ac:dyDescent="0.35">
      <c r="A51" s="93">
        <v>3</v>
      </c>
      <c r="B51" s="93" t="s">
        <v>46</v>
      </c>
      <c r="C51" s="93" t="str">
        <f>IFERROR(VLOOKUP(B51,Pobočky!$A$1:$C$45,2,FALSE)," ")</f>
        <v>Středozápad</v>
      </c>
      <c r="D51" s="115" t="s">
        <v>1298</v>
      </c>
      <c r="E51" t="s">
        <v>22</v>
      </c>
      <c r="F51" t="s">
        <v>166</v>
      </c>
      <c r="G51">
        <f>ROUND(Tabulka578[[#This Row],[Kapacita - počet polic]]*Tabulka578[[#This Row],[Kapacita - rozměr polic]]*IFERROR(VLOOKUP(Tabulka578[[#This Row],[Označení]],OCHy[#All],2,FALSE),0.6),0)</f>
        <v>95</v>
      </c>
      <c r="H51">
        <v>2</v>
      </c>
      <c r="I51">
        <v>2</v>
      </c>
      <c r="J51">
        <v>86</v>
      </c>
      <c r="L51" s="112">
        <v>0.7</v>
      </c>
    </row>
    <row r="52" spans="1:12" x14ac:dyDescent="0.35">
      <c r="A52" s="93">
        <v>3</v>
      </c>
      <c r="B52" s="93" t="s">
        <v>46</v>
      </c>
      <c r="C52" s="93" t="str">
        <f>IFERROR(VLOOKUP(B52,Pobočky!$A$1:$C$45,2,FALSE)," ")</f>
        <v>Středozápad</v>
      </c>
      <c r="D52" s="115" t="s">
        <v>1298</v>
      </c>
      <c r="E52" t="s">
        <v>22</v>
      </c>
      <c r="F52" t="s">
        <v>167</v>
      </c>
      <c r="G52">
        <f>ROUND(Tabulka578[[#This Row],[Kapacita - počet polic]]*Tabulka578[[#This Row],[Kapacita - rozměr polic]]*IFERROR(VLOOKUP(Tabulka578[[#This Row],[Označení]],OCHy[#All],2,FALSE),0.6),0)</f>
        <v>43</v>
      </c>
      <c r="H52">
        <v>1</v>
      </c>
      <c r="I52">
        <v>1</v>
      </c>
      <c r="J52">
        <v>86</v>
      </c>
      <c r="L52" s="112">
        <v>0.7</v>
      </c>
    </row>
    <row r="53" spans="1:12" x14ac:dyDescent="0.35">
      <c r="A53" s="93">
        <v>3</v>
      </c>
      <c r="B53" s="93" t="s">
        <v>46</v>
      </c>
      <c r="C53" s="93" t="str">
        <f>IFERROR(VLOOKUP(B53,Pobočky!$A$1:$C$45,2,FALSE)," ")</f>
        <v>Středozápad</v>
      </c>
      <c r="D53" s="115" t="s">
        <v>1298</v>
      </c>
      <c r="E53" t="s">
        <v>22</v>
      </c>
      <c r="F53" t="s">
        <v>169</v>
      </c>
      <c r="G53">
        <f>ROUND(Tabulka578[[#This Row],[Kapacita - počet polic]]*Tabulka578[[#This Row],[Kapacita - rozměr polic]]*IFERROR(VLOOKUP(Tabulka578[[#This Row],[Označení]],OCHy[#All],2,FALSE),0.6),0)</f>
        <v>119</v>
      </c>
      <c r="H53">
        <v>3</v>
      </c>
      <c r="I53">
        <v>3</v>
      </c>
      <c r="J53">
        <v>86</v>
      </c>
      <c r="L53" s="112">
        <v>0.7</v>
      </c>
    </row>
    <row r="54" spans="1:12" x14ac:dyDescent="0.35">
      <c r="A54" s="93">
        <v>3</v>
      </c>
      <c r="B54" s="93" t="s">
        <v>46</v>
      </c>
      <c r="C54" s="93" t="str">
        <f>IFERROR(VLOOKUP(B54,Pobočky!$A$1:$C$45,2,FALSE)," ")</f>
        <v>Středozápad</v>
      </c>
      <c r="D54" s="115" t="s">
        <v>1298</v>
      </c>
      <c r="E54" t="s">
        <v>22</v>
      </c>
      <c r="F54" t="s">
        <v>170</v>
      </c>
      <c r="G54">
        <f>ROUND(Tabulka578[[#This Row],[Kapacita - počet polic]]*Tabulka578[[#This Row],[Kapacita - rozměr polic]]*IFERROR(VLOOKUP(Tabulka578[[#This Row],[Označení]],OCHy[#All],2,FALSE),0.6),0)</f>
        <v>25</v>
      </c>
      <c r="H54">
        <v>0.5</v>
      </c>
      <c r="I54">
        <v>0.25</v>
      </c>
      <c r="J54">
        <v>86</v>
      </c>
      <c r="L54" s="112">
        <v>0.7</v>
      </c>
    </row>
    <row r="55" spans="1:12" x14ac:dyDescent="0.35">
      <c r="A55" s="93">
        <v>3</v>
      </c>
      <c r="B55" s="93" t="s">
        <v>46</v>
      </c>
      <c r="C55" s="93" t="str">
        <f>IFERROR(VLOOKUP(B55,Pobočky!$A$1:$C$45,2,FALSE)," ")</f>
        <v>Středozápad</v>
      </c>
      <c r="D55" s="115" t="s">
        <v>1298</v>
      </c>
      <c r="E55" t="s">
        <v>22</v>
      </c>
      <c r="F55" t="s">
        <v>172</v>
      </c>
      <c r="G55">
        <f>ROUND(Tabulka578[[#This Row],[Kapacita - počet polic]]*Tabulka578[[#This Row],[Kapacita - rozměr polic]]*IFERROR(VLOOKUP(Tabulka578[[#This Row],[Označení]],OCHy[#All],2,FALSE),0.6),0)</f>
        <v>20</v>
      </c>
      <c r="H55">
        <v>0.5</v>
      </c>
      <c r="I55">
        <v>0.5</v>
      </c>
      <c r="J55">
        <v>86</v>
      </c>
      <c r="L55" s="112">
        <v>0.7</v>
      </c>
    </row>
    <row r="56" spans="1:12" x14ac:dyDescent="0.35">
      <c r="A56" s="93">
        <v>3</v>
      </c>
      <c r="B56" s="93" t="s">
        <v>46</v>
      </c>
      <c r="C56" s="93" t="str">
        <f>IFERROR(VLOOKUP(B56,Pobočky!$A$1:$C$45,2,FALSE)," ")</f>
        <v>Středozápad</v>
      </c>
      <c r="D56" s="115" t="s">
        <v>1298</v>
      </c>
      <c r="E56" t="s">
        <v>22</v>
      </c>
      <c r="F56" t="s">
        <v>173</v>
      </c>
      <c r="G56">
        <f>ROUND(Tabulka578[[#This Row],[Kapacita - počet polic]]*Tabulka578[[#This Row],[Kapacita - rozměr polic]]*IFERROR(VLOOKUP(Tabulka578[[#This Row],[Označení]],OCHy[#All],2,FALSE),0.6),0)</f>
        <v>36</v>
      </c>
      <c r="H56">
        <v>1</v>
      </c>
      <c r="I56">
        <v>1</v>
      </c>
      <c r="J56">
        <v>86</v>
      </c>
      <c r="L56" s="112">
        <v>0.7</v>
      </c>
    </row>
    <row r="57" spans="1:12" x14ac:dyDescent="0.35">
      <c r="A57" s="93">
        <v>3</v>
      </c>
      <c r="B57" s="93" t="s">
        <v>46</v>
      </c>
      <c r="C57" s="93" t="str">
        <f>IFERROR(VLOOKUP(B57,Pobočky!$A$1:$C$45,2,FALSE)," ")</f>
        <v>Středozápad</v>
      </c>
      <c r="D57" s="115" t="s">
        <v>1298</v>
      </c>
      <c r="E57" t="s">
        <v>22</v>
      </c>
      <c r="F57" t="s">
        <v>174</v>
      </c>
      <c r="G57">
        <f>ROUND(Tabulka578[[#This Row],[Kapacita - počet polic]]*Tabulka578[[#This Row],[Kapacita - rozměr polic]]*IFERROR(VLOOKUP(Tabulka578[[#This Row],[Označení]],OCHy[#All],2,FALSE),0.6),0)</f>
        <v>34</v>
      </c>
      <c r="H57">
        <v>1</v>
      </c>
      <c r="I57">
        <v>1</v>
      </c>
      <c r="J57">
        <v>86</v>
      </c>
      <c r="L57" s="112">
        <v>0.7</v>
      </c>
    </row>
    <row r="58" spans="1:12" x14ac:dyDescent="0.35">
      <c r="A58" s="93">
        <v>3</v>
      </c>
      <c r="B58" s="93" t="s">
        <v>46</v>
      </c>
      <c r="C58" s="93" t="str">
        <f>IFERROR(VLOOKUP(B58,Pobočky!$A$1:$C$45,2,FALSE)," ")</f>
        <v>Středozápad</v>
      </c>
      <c r="D58" s="121" t="s">
        <v>1298</v>
      </c>
      <c r="E58" t="s">
        <v>22</v>
      </c>
      <c r="F58" t="s">
        <v>175</v>
      </c>
      <c r="G58">
        <f>ROUND(Tabulka578[[#This Row],[Kapacita - počet polic]]*Tabulka578[[#This Row],[Kapacita - rozměr polic]]*IFERROR(VLOOKUP(Tabulka578[[#This Row],[Označení]],OCHy[#All],2,FALSE),0.6),0)</f>
        <v>24</v>
      </c>
      <c r="H58">
        <v>0.5</v>
      </c>
      <c r="I58">
        <v>0.5</v>
      </c>
      <c r="J58">
        <v>86</v>
      </c>
      <c r="L58" s="112">
        <v>0.7</v>
      </c>
    </row>
    <row r="59" spans="1:12" x14ac:dyDescent="0.35">
      <c r="A59" s="93">
        <v>3</v>
      </c>
      <c r="B59" s="93" t="s">
        <v>46</v>
      </c>
      <c r="C59" s="93" t="str">
        <f>IFERROR(VLOOKUP(B59,Pobočky!$A$1:$C$45,2,FALSE)," ")</f>
        <v>Středozápad</v>
      </c>
      <c r="D59" s="124" t="s">
        <v>1298</v>
      </c>
      <c r="E59" t="s">
        <v>22</v>
      </c>
      <c r="F59" t="s">
        <v>176</v>
      </c>
      <c r="G59">
        <f>ROUND(Tabulka578[[#This Row],[Kapacita - počet polic]]*Tabulka578[[#This Row],[Kapacita - rozměr polic]]*IFERROR(VLOOKUP(Tabulka578[[#This Row],[Označení]],OCHy[#All],2,FALSE),0.6),0)</f>
        <v>58</v>
      </c>
      <c r="H59">
        <v>1</v>
      </c>
      <c r="I59">
        <v>1</v>
      </c>
      <c r="J59">
        <v>86</v>
      </c>
      <c r="L59" s="112">
        <v>0.7</v>
      </c>
    </row>
    <row r="60" spans="1:12" x14ac:dyDescent="0.35">
      <c r="A60" s="93">
        <v>3</v>
      </c>
      <c r="B60" s="93" t="s">
        <v>46</v>
      </c>
      <c r="C60" s="93" t="str">
        <f>IFERROR(VLOOKUP(B60,Pobočky!$A$1:$C$45,2,FALSE)," ")</f>
        <v>Středozápad</v>
      </c>
      <c r="D60" s="120" t="s">
        <v>1293</v>
      </c>
      <c r="E60" t="s">
        <v>28</v>
      </c>
      <c r="G60">
        <f>ROUND(Tabulka578[[#This Row],[Kapacita - počet polic]]*Tabulka578[[#This Row],[Kapacita - rozměr polic]]*IFERROR(VLOOKUP(Tabulka578[[#This Row],[Označení]],OCHy[#All],2,FALSE),0.6),0)</f>
        <v>0</v>
      </c>
      <c r="I60">
        <v>1</v>
      </c>
      <c r="J60">
        <v>86</v>
      </c>
      <c r="K60" t="s">
        <v>1299</v>
      </c>
      <c r="L60" s="112">
        <v>0.6</v>
      </c>
    </row>
    <row r="61" spans="1:12" x14ac:dyDescent="0.35">
      <c r="A61" s="93">
        <v>3</v>
      </c>
      <c r="B61" s="93" t="s">
        <v>46</v>
      </c>
      <c r="C61" s="93" t="str">
        <f>IFERROR(VLOOKUP(B61,Pobočky!$A$1:$C$45,2,FALSE)," ")</f>
        <v>Středozápad</v>
      </c>
      <c r="D61" s="120" t="s">
        <v>1293</v>
      </c>
      <c r="G61">
        <f>ROUND(Tabulka578[[#This Row],[Kapacita - počet polic]]*Tabulka578[[#This Row],[Kapacita - rozměr polic]]*IFERROR(VLOOKUP(Tabulka578[[#This Row],[Označení]],OCHy[#All],2,FALSE),0.6),0)</f>
        <v>0</v>
      </c>
      <c r="I61">
        <v>1</v>
      </c>
      <c r="J61">
        <v>86</v>
      </c>
      <c r="K61" t="s">
        <v>295</v>
      </c>
      <c r="L61" s="112">
        <v>0.6</v>
      </c>
    </row>
    <row r="62" spans="1:12" x14ac:dyDescent="0.35">
      <c r="A62" s="93">
        <v>3</v>
      </c>
      <c r="B62" s="93" t="s">
        <v>46</v>
      </c>
      <c r="C62" s="93" t="str">
        <f>IFERROR(VLOOKUP(B62,Pobočky!$A$1:$C$45,2,FALSE)," ")</f>
        <v>Středozápad</v>
      </c>
      <c r="D62" s="120" t="s">
        <v>1300</v>
      </c>
      <c r="G62">
        <f>ROUND(Tabulka578[[#This Row],[Kapacita - počet polic]]*Tabulka578[[#This Row],[Kapacita - rozměr polic]]*IFERROR(VLOOKUP(Tabulka578[[#This Row],[Označení]],OCHy[#All],2,FALSE),0.6),0)</f>
        <v>0</v>
      </c>
      <c r="I62">
        <v>2</v>
      </c>
      <c r="J62">
        <v>86</v>
      </c>
      <c r="K62" t="s">
        <v>1301</v>
      </c>
      <c r="L62" s="112">
        <v>0.5</v>
      </c>
    </row>
    <row r="63" spans="1:12" x14ac:dyDescent="0.35">
      <c r="A63" s="93">
        <v>3</v>
      </c>
      <c r="B63" s="93" t="s">
        <v>46</v>
      </c>
      <c r="C63" s="93" t="str">
        <f>IFERROR(VLOOKUP(B63,Pobočky!$A$1:$C$45,2,FALSE)," ")</f>
        <v>Středozápad</v>
      </c>
      <c r="D63" s="120" t="s">
        <v>1300</v>
      </c>
      <c r="G63">
        <f>ROUND(Tabulka578[[#This Row],[Kapacita - počet polic]]*Tabulka578[[#This Row],[Kapacita - rozměr polic]]*IFERROR(VLOOKUP(Tabulka578[[#This Row],[Označení]],OCHy[#All],2,FALSE),0.6),0)</f>
        <v>0</v>
      </c>
      <c r="I63">
        <v>3</v>
      </c>
      <c r="J63">
        <v>86</v>
      </c>
      <c r="K63" t="s">
        <v>1302</v>
      </c>
      <c r="L63" s="112">
        <v>0.5</v>
      </c>
    </row>
    <row r="64" spans="1:12" x14ac:dyDescent="0.35">
      <c r="A64" s="93">
        <v>3</v>
      </c>
      <c r="B64" s="93" t="s">
        <v>46</v>
      </c>
      <c r="C64" s="93" t="str">
        <f>IFERROR(VLOOKUP(B64,Pobočky!$A$1:$C$45,2,FALSE)," ")</f>
        <v>Středozápad</v>
      </c>
      <c r="D64" s="120" t="s">
        <v>1300</v>
      </c>
      <c r="G64">
        <f>ROUND(Tabulka578[[#This Row],[Kapacita - počet polic]]*Tabulka578[[#This Row],[Kapacita - rozměr polic]]*IFERROR(VLOOKUP(Tabulka578[[#This Row],[Označení]],OCHy[#All],2,FALSE),0.6),0)</f>
        <v>0</v>
      </c>
      <c r="I64">
        <v>4</v>
      </c>
      <c r="J64">
        <v>55</v>
      </c>
      <c r="K64" t="s">
        <v>1303</v>
      </c>
      <c r="L64" s="112">
        <v>0.5</v>
      </c>
    </row>
    <row r="65" spans="1:12" x14ac:dyDescent="0.35">
      <c r="A65" s="93">
        <v>3</v>
      </c>
      <c r="B65" s="93" t="s">
        <v>46</v>
      </c>
      <c r="C65" s="93" t="str">
        <f>IFERROR(VLOOKUP(B65,Pobočky!$A$1:$C$45,2,FALSE)," ")</f>
        <v>Středozápad</v>
      </c>
      <c r="D65" s="120"/>
      <c r="G65">
        <f>ROUND(Tabulka578[[#This Row],[Kapacita - počet polic]]*Tabulka578[[#This Row],[Kapacita - rozměr polic]]*IFERROR(VLOOKUP(Tabulka578[[#This Row],[Označení]],OCHy[#All],2,FALSE),0.6),0)</f>
        <v>0</v>
      </c>
      <c r="I65">
        <v>1</v>
      </c>
      <c r="J65">
        <v>87</v>
      </c>
      <c r="K65" t="s">
        <v>280</v>
      </c>
    </row>
    <row r="66" spans="1:12" x14ac:dyDescent="0.35">
      <c r="A66" s="93">
        <v>3</v>
      </c>
      <c r="B66" s="93" t="s">
        <v>46</v>
      </c>
      <c r="C66" s="93" t="str">
        <f>IFERROR(VLOOKUP(B66,Pobočky!$A$1:$C$45,2,FALSE)," ")</f>
        <v>Středozápad</v>
      </c>
      <c r="D66" s="120" t="s">
        <v>1300</v>
      </c>
      <c r="G66">
        <f>ROUND(Tabulka578[[#This Row],[Kapacita - počet polic]]*Tabulka578[[#This Row],[Kapacita - rozměr polic]]*IFERROR(VLOOKUP(Tabulka578[[#This Row],[Označení]],OCHy[#All],2,FALSE),0.6),0)</f>
        <v>0</v>
      </c>
      <c r="I66">
        <v>2</v>
      </c>
      <c r="J66">
        <v>86</v>
      </c>
      <c r="K66" t="s">
        <v>1304</v>
      </c>
      <c r="L66" s="112">
        <v>0.7</v>
      </c>
    </row>
    <row r="67" spans="1:12" x14ac:dyDescent="0.35">
      <c r="A67" s="93">
        <v>3</v>
      </c>
      <c r="B67" s="93" t="s">
        <v>46</v>
      </c>
      <c r="C67" s="93" t="str">
        <f>IFERROR(VLOOKUP(B67,Pobočky!$A$1:$C$45,2,FALSE)," ")</f>
        <v>Středozápad</v>
      </c>
      <c r="D67" s="120"/>
      <c r="G67">
        <f>ROUND(Tabulka578[[#This Row],[Kapacita - počet polic]]*Tabulka578[[#This Row],[Kapacita - rozměr polic]]*IFERROR(VLOOKUP(Tabulka578[[#This Row],[Označení]],OCHy[#All],2,FALSE),0.6),0)</f>
        <v>0</v>
      </c>
      <c r="I67">
        <v>4</v>
      </c>
      <c r="J67">
        <v>70</v>
      </c>
      <c r="K67" t="s">
        <v>569</v>
      </c>
    </row>
    <row r="68" spans="1:12" x14ac:dyDescent="0.35">
      <c r="A68" s="93">
        <v>3</v>
      </c>
      <c r="B68" s="93" t="s">
        <v>46</v>
      </c>
      <c r="C68" s="93" t="str">
        <f>IFERROR(VLOOKUP(B68,Pobočky!$A$1:$C$45,2,FALSE)," ")</f>
        <v>Středozápad</v>
      </c>
      <c r="D68" s="120" t="s">
        <v>1305</v>
      </c>
      <c r="G68">
        <f>ROUND(Tabulka578[[#This Row],[Kapacita - počet polic]]*Tabulka578[[#This Row],[Kapacita - rozměr polic]]*IFERROR(VLOOKUP(Tabulka578[[#This Row],[Označení]],OCHy[#All],2,FALSE),0.6),0)</f>
        <v>0</v>
      </c>
      <c r="I68">
        <v>27</v>
      </c>
      <c r="J68">
        <v>30</v>
      </c>
      <c r="K68" t="s">
        <v>1306</v>
      </c>
      <c r="L68" s="112">
        <v>0.8</v>
      </c>
    </row>
    <row r="69" spans="1:12" x14ac:dyDescent="0.35">
      <c r="A69" s="93">
        <v>3</v>
      </c>
      <c r="B69" s="93" t="s">
        <v>46</v>
      </c>
      <c r="C69" s="93" t="str">
        <f>IFERROR(VLOOKUP(B69,Pobočky!$A$1:$C$45,2,FALSE)," ")</f>
        <v>Středozápad</v>
      </c>
      <c r="D69" s="120" t="s">
        <v>1305</v>
      </c>
      <c r="G69">
        <f>ROUND(Tabulka578[[#This Row],[Kapacita - počet polic]]*Tabulka578[[#This Row],[Kapacita - rozměr polic]]*IFERROR(VLOOKUP(Tabulka578[[#This Row],[Označení]],OCHy[#All],2,FALSE),0.6),0)</f>
        <v>0</v>
      </c>
      <c r="I69">
        <v>1</v>
      </c>
      <c r="J69">
        <v>30</v>
      </c>
      <c r="K69" t="s">
        <v>1307</v>
      </c>
      <c r="L69" s="112">
        <v>0.6</v>
      </c>
    </row>
    <row r="70" spans="1:12" x14ac:dyDescent="0.35">
      <c r="A70" s="93">
        <v>3</v>
      </c>
      <c r="B70" s="93" t="s">
        <v>46</v>
      </c>
      <c r="C70" s="93" t="str">
        <f>IFERROR(VLOOKUP(B70,Pobočky!$A$1:$C$45,2,FALSE)," ")</f>
        <v>Středozápad</v>
      </c>
      <c r="D70" s="120" t="s">
        <v>1300</v>
      </c>
      <c r="G70">
        <f>ROUND(Tabulka578[[#This Row],[Kapacita - počet polic]]*Tabulka578[[#This Row],[Kapacita - rozměr polic]]*IFERROR(VLOOKUP(Tabulka578[[#This Row],[Označení]],OCHy[#All],2,FALSE),0.6),0)</f>
        <v>0</v>
      </c>
      <c r="I70">
        <v>2</v>
      </c>
      <c r="J70">
        <v>31</v>
      </c>
      <c r="K70" t="s">
        <v>1308</v>
      </c>
      <c r="L70" s="112">
        <v>0.8</v>
      </c>
    </row>
    <row r="71" spans="1:12" x14ac:dyDescent="0.35">
      <c r="A71" s="93">
        <v>3</v>
      </c>
      <c r="B71" s="93" t="s">
        <v>46</v>
      </c>
      <c r="C71" s="93" t="str">
        <f>IFERROR(VLOOKUP(B71,Pobočky!$A$1:$C$45,2,FALSE)," ")</f>
        <v>Středozápad</v>
      </c>
      <c r="D71" s="120" t="s">
        <v>1293</v>
      </c>
      <c r="G71">
        <f>ROUND(Tabulka578[[#This Row],[Kapacita - počet polic]]*Tabulka578[[#This Row],[Kapacita - rozměr polic]]*IFERROR(VLOOKUP(Tabulka578[[#This Row],[Označení]],OCHy[#All],2,FALSE),0.6),0)</f>
        <v>0</v>
      </c>
      <c r="I71">
        <v>4</v>
      </c>
      <c r="J71">
        <v>260</v>
      </c>
      <c r="K71" t="s">
        <v>1309</v>
      </c>
      <c r="L71" s="112">
        <v>0.9</v>
      </c>
    </row>
    <row r="72" spans="1:12" x14ac:dyDescent="0.35">
      <c r="A72" s="93">
        <v>3</v>
      </c>
      <c r="B72" s="93" t="s">
        <v>46</v>
      </c>
      <c r="C72" s="93" t="str">
        <f>IFERROR(VLOOKUP(B72,Pobočky!$A$1:$C$45,2,FALSE)," ")</f>
        <v>Středozápad</v>
      </c>
      <c r="D72" s="120"/>
      <c r="G72">
        <f>ROUND(Tabulka578[[#This Row],[Kapacita - počet polic]]*Tabulka578[[#This Row],[Kapacita - rozměr polic]]*IFERROR(VLOOKUP(Tabulka578[[#This Row],[Označení]],OCHy[#All],2,FALSE),0.6),0)</f>
        <v>0</v>
      </c>
    </row>
    <row r="73" spans="1:12" x14ac:dyDescent="0.35">
      <c r="A73" s="93" t="str">
        <f>IFERROR(VLOOKUP(B73,Pobočky!$A$1:$C$45,3,FALSE)," ")</f>
        <v xml:space="preserve"> </v>
      </c>
      <c r="B73" s="93"/>
      <c r="C73" s="93" t="str">
        <f>IFERROR(VLOOKUP(B73,Pobočky!$A$1:$C$45,2,FALSE)," ")</f>
        <v xml:space="preserve"> </v>
      </c>
      <c r="G73">
        <f>ROUND(Tabulka578[[#This Row],[Kapacita - počet polic]]*Tabulka578[[#This Row],[Kapacita - rozměr polic]]*IFERROR(VLOOKUP(Tabulka578[[#This Row],[Označení]],OCHy[#All],2,FALSE),0.6),0)</f>
        <v>0</v>
      </c>
    </row>
    <row r="74" spans="1:12" x14ac:dyDescent="0.35">
      <c r="A74" s="93" t="str">
        <f>IFERROR(VLOOKUP(B74,Pobočky!$A$1:$C$45,3,FALSE)," ")</f>
        <v xml:space="preserve"> </v>
      </c>
      <c r="B74" s="93"/>
      <c r="C74" s="93" t="str">
        <f>IFERROR(VLOOKUP(B74,Pobočky!$A$1:$C$45,2,FALSE)," ")</f>
        <v xml:space="preserve"> </v>
      </c>
      <c r="G74">
        <f>ROUND(Tabulka578[[#This Row],[Kapacita - počet polic]]*Tabulka578[[#This Row],[Kapacita - rozměr polic]]*IFERROR(VLOOKUP(Tabulka578[[#This Row],[Označení]],OCHy[#All],2,FALSE),0.6),0)</f>
        <v>0</v>
      </c>
    </row>
    <row r="75" spans="1:12" x14ac:dyDescent="0.35">
      <c r="A75" s="93" t="str">
        <f>IFERROR(VLOOKUP(B75,Pobočky!$A$1:$C$45,3,FALSE)," ")</f>
        <v xml:space="preserve"> </v>
      </c>
      <c r="B75" s="93"/>
      <c r="C75" s="93" t="str">
        <f>IFERROR(VLOOKUP(B75,Pobočky!$A$1:$C$45,2,FALSE)," ")</f>
        <v xml:space="preserve"> </v>
      </c>
      <c r="G75">
        <f>ROUND(Tabulka578[[#This Row],[Kapacita - počet polic]]*Tabulka578[[#This Row],[Kapacita - rozměr polic]]*IFERROR(VLOOKUP(Tabulka578[[#This Row],[Označení]],OCHy[#All],2,FALSE),0.6),0)</f>
        <v>0</v>
      </c>
    </row>
    <row r="76" spans="1:12" x14ac:dyDescent="0.35">
      <c r="A76" s="93" t="str">
        <f>IFERROR(VLOOKUP(B76,Pobočky!$A$1:$C$45,3,FALSE)," ")</f>
        <v xml:space="preserve"> </v>
      </c>
      <c r="B76" s="93"/>
      <c r="C76" s="93" t="str">
        <f>IFERROR(VLOOKUP(B76,Pobočky!$A$1:$C$45,2,FALSE)," ")</f>
        <v xml:space="preserve"> </v>
      </c>
      <c r="G76">
        <f>ROUND(Tabulka578[[#This Row],[Kapacita - počet polic]]*Tabulka578[[#This Row],[Kapacita - rozměr polic]]*IFERROR(VLOOKUP(Tabulka578[[#This Row],[Označení]],OCHy[#All],2,FALSE),0.6),0)</f>
        <v>0</v>
      </c>
    </row>
    <row r="77" spans="1:12" x14ac:dyDescent="0.35">
      <c r="A77" s="93" t="str">
        <f>IFERROR(VLOOKUP(B77,Pobočky!$A$1:$C$45,3,FALSE)," ")</f>
        <v xml:space="preserve"> </v>
      </c>
      <c r="B77" s="93"/>
      <c r="C77" s="93" t="str">
        <f>IFERROR(VLOOKUP(B77,Pobočky!$A$1:$C$45,2,FALSE)," ")</f>
        <v xml:space="preserve"> </v>
      </c>
      <c r="G77">
        <f>ROUND(Tabulka578[[#This Row],[Kapacita - počet polic]]*Tabulka578[[#This Row],[Kapacita - rozměr polic]]*IFERROR(VLOOKUP(Tabulka578[[#This Row],[Označení]],OCHy[#All],2,FALSE),0.6),0)</f>
        <v>0</v>
      </c>
    </row>
    <row r="78" spans="1:12" x14ac:dyDescent="0.35">
      <c r="A78" s="93" t="str">
        <f>IFERROR(VLOOKUP(B78,Pobočky!$A$1:$C$45,3,FALSE)," ")</f>
        <v xml:space="preserve"> </v>
      </c>
      <c r="B78" s="93"/>
      <c r="C78" s="93" t="str">
        <f>IFERROR(VLOOKUP(B78,Pobočky!$A$1:$C$45,2,FALSE)," ")</f>
        <v xml:space="preserve"> </v>
      </c>
      <c r="G78">
        <f>ROUND(Tabulka578[[#This Row],[Kapacita - počet polic]]*Tabulka578[[#This Row],[Kapacita - rozměr polic]]*IFERROR(VLOOKUP(Tabulka578[[#This Row],[Označení]],OCHy[#All],2,FALSE),0.6),0)</f>
        <v>0</v>
      </c>
    </row>
    <row r="79" spans="1:12" x14ac:dyDescent="0.35">
      <c r="A79" s="93" t="str">
        <f>IFERROR(VLOOKUP(B79,Pobočky!$A$1:$C$45,3,FALSE)," ")</f>
        <v xml:space="preserve"> </v>
      </c>
      <c r="B79" s="93"/>
      <c r="C79" s="93" t="str">
        <f>IFERROR(VLOOKUP(B79,Pobočky!$A$1:$C$45,2,FALSE)," ")</f>
        <v xml:space="preserve"> </v>
      </c>
      <c r="G79">
        <f>ROUND(Tabulka578[[#This Row],[Kapacita - počet polic]]*Tabulka578[[#This Row],[Kapacita - rozměr polic]]*IFERROR(VLOOKUP(Tabulka578[[#This Row],[Označení]],OCHy[#All],2,FALSE),0.6),0)</f>
        <v>0</v>
      </c>
    </row>
    <row r="80" spans="1:12" x14ac:dyDescent="0.35">
      <c r="A80" s="93" t="str">
        <f>IFERROR(VLOOKUP(B80,Pobočky!$A$1:$C$45,3,FALSE)," ")</f>
        <v xml:space="preserve"> </v>
      </c>
      <c r="B80" s="93"/>
      <c r="C80" s="93" t="str">
        <f>IFERROR(VLOOKUP(B80,Pobočky!$A$1:$C$45,2,FALSE)," ")</f>
        <v xml:space="preserve"> </v>
      </c>
      <c r="G80">
        <f>ROUND(Tabulka578[[#This Row],[Kapacita - počet polic]]*Tabulka578[[#This Row],[Kapacita - rozměr polic]]*IFERROR(VLOOKUP(Tabulka578[[#This Row],[Označení]],OCHy[#All],2,FALSE),0.6),0)</f>
        <v>0</v>
      </c>
    </row>
    <row r="81" spans="1:7" x14ac:dyDescent="0.35">
      <c r="A81" s="93" t="str">
        <f>IFERROR(VLOOKUP(B81,Pobočky!$A$1:$C$45,3,FALSE)," ")</f>
        <v xml:space="preserve"> </v>
      </c>
      <c r="B81" s="93"/>
      <c r="C81" s="93" t="str">
        <f>IFERROR(VLOOKUP(B81,Pobočky!$A$1:$C$45,2,FALSE)," ")</f>
        <v xml:space="preserve"> </v>
      </c>
      <c r="G81">
        <f>ROUND(Tabulka578[[#This Row],[Kapacita - počet polic]]*Tabulka578[[#This Row],[Kapacita - rozměr polic]]*IFERROR(VLOOKUP(Tabulka578[[#This Row],[Označení]],OCHy[#All],2,FALSE),0.6),0)</f>
        <v>0</v>
      </c>
    </row>
    <row r="82" spans="1:7" x14ac:dyDescent="0.35">
      <c r="A82" s="93" t="str">
        <f>IFERROR(VLOOKUP(B82,Pobočky!$A$1:$C$45,3,FALSE)," ")</f>
        <v xml:space="preserve"> </v>
      </c>
      <c r="B82" s="93"/>
      <c r="C82" s="93" t="str">
        <f>IFERROR(VLOOKUP(B82,Pobočky!$A$1:$C$45,2,FALSE)," ")</f>
        <v xml:space="preserve"> </v>
      </c>
      <c r="G82">
        <f>ROUND(Tabulka578[[#This Row],[Kapacita - počet polic]]*Tabulka578[[#This Row],[Kapacita - rozměr polic]]*IFERROR(VLOOKUP(Tabulka578[[#This Row],[Označení]],OCHy[#All],2,FALSE),0.6),0)</f>
        <v>0</v>
      </c>
    </row>
    <row r="83" spans="1:7" x14ac:dyDescent="0.35">
      <c r="A83" s="93" t="str">
        <f>IFERROR(VLOOKUP(B83,Pobočky!$A$1:$C$45,3,FALSE)," ")</f>
        <v xml:space="preserve"> </v>
      </c>
      <c r="B83" s="93"/>
      <c r="C83" s="93" t="str">
        <f>IFERROR(VLOOKUP(B83,Pobočky!$A$1:$C$45,2,FALSE)," ")</f>
        <v xml:space="preserve"> </v>
      </c>
      <c r="G83">
        <f>ROUND(Tabulka578[[#This Row],[Kapacita - počet polic]]*Tabulka578[[#This Row],[Kapacita - rozměr polic]]*IFERROR(VLOOKUP(Tabulka578[[#This Row],[Označení]],OCHy[#All],2,FALSE),0.6),0)</f>
        <v>0</v>
      </c>
    </row>
    <row r="84" spans="1:7" x14ac:dyDescent="0.35">
      <c r="A84" s="93" t="str">
        <f>IFERROR(VLOOKUP(B84,Pobočky!$A$1:$C$45,3,FALSE)," ")</f>
        <v xml:space="preserve"> </v>
      </c>
      <c r="B84" s="93"/>
      <c r="C84" s="93" t="str">
        <f>IFERROR(VLOOKUP(B84,Pobočky!$A$1:$C$45,2,FALSE)," ")</f>
        <v xml:space="preserve"> </v>
      </c>
      <c r="G84">
        <f>ROUND(Tabulka578[[#This Row],[Kapacita - počet polic]]*Tabulka578[[#This Row],[Kapacita - rozměr polic]]*IFERROR(VLOOKUP(Tabulka578[[#This Row],[Označení]],OCHy[#All],2,FALSE),0.6),0)</f>
        <v>0</v>
      </c>
    </row>
    <row r="85" spans="1:7" x14ac:dyDescent="0.35">
      <c r="A85" s="93" t="str">
        <f>IFERROR(VLOOKUP(B85,Pobočky!$A$1:$C$45,3,FALSE)," ")</f>
        <v xml:space="preserve"> </v>
      </c>
      <c r="B85" s="93"/>
      <c r="C85" s="93" t="str">
        <f>IFERROR(VLOOKUP(B85,Pobočky!$A$1:$C$45,2,FALSE)," ")</f>
        <v xml:space="preserve"> </v>
      </c>
      <c r="G85">
        <f>ROUND(Tabulka578[[#This Row],[Kapacita - počet polic]]*Tabulka578[[#This Row],[Kapacita - rozměr polic]]*IFERROR(VLOOKUP(Tabulka578[[#This Row],[Označení]],OCHy[#All],2,FALSE),0.6),0)</f>
        <v>0</v>
      </c>
    </row>
    <row r="86" spans="1:7" x14ac:dyDescent="0.35">
      <c r="A86" s="93" t="str">
        <f>IFERROR(VLOOKUP(B86,Pobočky!$A$1:$C$45,3,FALSE)," ")</f>
        <v xml:space="preserve"> </v>
      </c>
      <c r="B86" s="93"/>
      <c r="C86" s="93" t="str">
        <f>IFERROR(VLOOKUP(B86,Pobočky!$A$1:$C$45,2,FALSE)," ")</f>
        <v xml:space="preserve"> </v>
      </c>
      <c r="G86">
        <f>ROUND(Tabulka578[[#This Row],[Kapacita - počet polic]]*Tabulka578[[#This Row],[Kapacita - rozměr polic]]*IFERROR(VLOOKUP(Tabulka578[[#This Row],[Označení]],OCHy[#All],2,FALSE),0.6),0)</f>
        <v>0</v>
      </c>
    </row>
    <row r="87" spans="1:7" x14ac:dyDescent="0.35">
      <c r="A87" s="93" t="str">
        <f>IFERROR(VLOOKUP(B87,Pobočky!$A$1:$C$45,3,FALSE)," ")</f>
        <v xml:space="preserve"> </v>
      </c>
      <c r="B87" s="93"/>
      <c r="C87" s="93" t="str">
        <f>IFERROR(VLOOKUP(B87,Pobočky!$A$1:$C$45,2,FALSE)," ")</f>
        <v xml:space="preserve"> </v>
      </c>
      <c r="G87">
        <f>ROUND(Tabulka578[[#This Row],[Kapacita - počet polic]]*Tabulka578[[#This Row],[Kapacita - rozměr polic]]*IFERROR(VLOOKUP(Tabulka578[[#This Row],[Označení]],OCHy[#All],2,FALSE),0.6),0)</f>
        <v>0</v>
      </c>
    </row>
    <row r="88" spans="1:7" x14ac:dyDescent="0.35">
      <c r="A88" s="93" t="str">
        <f>IFERROR(VLOOKUP(B88,Pobočky!$A$1:$C$45,3,FALSE)," ")</f>
        <v xml:space="preserve"> </v>
      </c>
      <c r="B88" s="93"/>
      <c r="C88" s="93" t="str">
        <f>IFERROR(VLOOKUP(B88,Pobočky!$A$1:$C$45,2,FALSE)," ")</f>
        <v xml:space="preserve"> </v>
      </c>
      <c r="G88">
        <f>ROUND(Tabulka578[[#This Row],[Kapacita - počet polic]]*Tabulka578[[#This Row],[Kapacita - rozměr polic]]*IFERROR(VLOOKUP(Tabulka578[[#This Row],[Označení]],OCHy[#All],2,FALSE),0.6),0)</f>
        <v>0</v>
      </c>
    </row>
    <row r="89" spans="1:7" x14ac:dyDescent="0.35">
      <c r="A89" s="93" t="str">
        <f>IFERROR(VLOOKUP(B89,Pobočky!$A$1:$C$45,3,FALSE)," ")</f>
        <v xml:space="preserve"> </v>
      </c>
      <c r="B89" s="93"/>
      <c r="C89" s="93" t="str">
        <f>IFERROR(VLOOKUP(B89,Pobočky!$A$1:$C$45,2,FALSE)," ")</f>
        <v xml:space="preserve"> </v>
      </c>
      <c r="G89">
        <f>ROUND(Tabulka578[[#This Row],[Kapacita - počet polic]]*Tabulka578[[#This Row],[Kapacita - rozměr polic]]*IFERROR(VLOOKUP(Tabulka578[[#This Row],[Označení]],OCHy[#All],2,FALSE),0.6),0)</f>
        <v>0</v>
      </c>
    </row>
    <row r="90" spans="1:7" x14ac:dyDescent="0.35">
      <c r="A90" s="93" t="str">
        <f>IFERROR(VLOOKUP(B90,Pobočky!$A$1:$C$45,3,FALSE)," ")</f>
        <v xml:space="preserve"> </v>
      </c>
      <c r="B90" s="93"/>
      <c r="C90" s="93" t="str">
        <f>IFERROR(VLOOKUP(B90,Pobočky!$A$1:$C$45,2,FALSE)," ")</f>
        <v xml:space="preserve"> </v>
      </c>
      <c r="G90">
        <f>ROUND(Tabulka578[[#This Row],[Kapacita - počet polic]]*Tabulka578[[#This Row],[Kapacita - rozměr polic]]*IFERROR(VLOOKUP(Tabulka578[[#This Row],[Označení]],OCHy[#All],2,FALSE),0.6),0)</f>
        <v>0</v>
      </c>
    </row>
    <row r="91" spans="1:7" x14ac:dyDescent="0.35">
      <c r="A91" s="93" t="str">
        <f>IFERROR(VLOOKUP(B91,Pobočky!$A$1:$C$45,3,FALSE)," ")</f>
        <v xml:space="preserve"> </v>
      </c>
      <c r="B91" s="93"/>
      <c r="C91" s="93" t="str">
        <f>IFERROR(VLOOKUP(B91,Pobočky!$A$1:$C$45,2,FALSE)," ")</f>
        <v xml:space="preserve"> </v>
      </c>
      <c r="G91">
        <f>ROUND(Tabulka578[[#This Row],[Kapacita - počet polic]]*Tabulka578[[#This Row],[Kapacita - rozměr polic]]*IFERROR(VLOOKUP(Tabulka578[[#This Row],[Označení]],OCHy[#All],2,FALSE),0.6),0)</f>
        <v>0</v>
      </c>
    </row>
    <row r="92" spans="1:7" x14ac:dyDescent="0.35">
      <c r="A92" s="93" t="str">
        <f>IFERROR(VLOOKUP(B92,Pobočky!$A$1:$C$45,3,FALSE)," ")</f>
        <v xml:space="preserve"> </v>
      </c>
      <c r="B92" s="93"/>
      <c r="C92" s="93" t="str">
        <f>IFERROR(VLOOKUP(B92,Pobočky!$A$1:$C$45,2,FALSE)," ")</f>
        <v xml:space="preserve"> </v>
      </c>
      <c r="G92">
        <f>ROUND(Tabulka578[[#This Row],[Kapacita - počet polic]]*Tabulka578[[#This Row],[Kapacita - rozměr polic]]*IFERROR(VLOOKUP(Tabulka578[[#This Row],[Označení]],OCHy[#All],2,FALSE),0.6),0)</f>
        <v>0</v>
      </c>
    </row>
    <row r="93" spans="1:7" x14ac:dyDescent="0.35">
      <c r="A93" s="93" t="str">
        <f>IFERROR(VLOOKUP(B93,Pobočky!$A$1:$C$45,3,FALSE)," ")</f>
        <v xml:space="preserve"> </v>
      </c>
      <c r="B93" s="93"/>
      <c r="C93" s="93" t="str">
        <f>IFERROR(VLOOKUP(B93,Pobočky!$A$1:$C$45,2,FALSE)," ")</f>
        <v xml:space="preserve"> </v>
      </c>
      <c r="G93">
        <f>ROUND(Tabulka578[[#This Row],[Kapacita - počet polic]]*Tabulka578[[#This Row],[Kapacita - rozměr polic]]*IFERROR(VLOOKUP(Tabulka578[[#This Row],[Označení]],OCHy[#All],2,FALSE),0.6),0)</f>
        <v>0</v>
      </c>
    </row>
    <row r="94" spans="1:7" x14ac:dyDescent="0.35">
      <c r="A94" s="93" t="str">
        <f>IFERROR(VLOOKUP(B94,Pobočky!$A$1:$C$45,3,FALSE)," ")</f>
        <v xml:space="preserve"> </v>
      </c>
      <c r="B94" s="93"/>
      <c r="C94" s="93" t="str">
        <f>IFERROR(VLOOKUP(B94,Pobočky!$A$1:$C$45,2,FALSE)," ")</f>
        <v xml:space="preserve"> </v>
      </c>
      <c r="G94">
        <f>ROUND(Tabulka578[[#This Row],[Kapacita - počet polic]]*Tabulka578[[#This Row],[Kapacita - rozměr polic]]*IFERROR(VLOOKUP(Tabulka578[[#This Row],[Označení]],OCHy[#All],2,FALSE),0.6),0)</f>
        <v>0</v>
      </c>
    </row>
    <row r="95" spans="1:7" x14ac:dyDescent="0.35">
      <c r="A95" s="93" t="str">
        <f>IFERROR(VLOOKUP(B95,Pobočky!$A$1:$C$45,3,FALSE)," ")</f>
        <v xml:space="preserve"> </v>
      </c>
      <c r="B95" s="93"/>
      <c r="C95" s="93" t="str">
        <f>IFERROR(VLOOKUP(B95,Pobočky!$A$1:$C$45,2,FALSE)," ")</f>
        <v xml:space="preserve"> </v>
      </c>
      <c r="G95">
        <f>ROUND(Tabulka578[[#This Row],[Kapacita - počet polic]]*Tabulka578[[#This Row],[Kapacita - rozměr polic]]*IFERROR(VLOOKUP(Tabulka578[[#This Row],[Označení]],OCHy[#All],2,FALSE),0.6),0)</f>
        <v>0</v>
      </c>
    </row>
    <row r="96" spans="1:7" x14ac:dyDescent="0.35">
      <c r="A96" s="93" t="str">
        <f>IFERROR(VLOOKUP(B96,Pobočky!$A$1:$C$45,3,FALSE)," ")</f>
        <v xml:space="preserve"> </v>
      </c>
      <c r="B96" s="93"/>
      <c r="C96" s="93" t="str">
        <f>IFERROR(VLOOKUP(B96,Pobočky!$A$1:$C$45,2,FALSE)," ")</f>
        <v xml:space="preserve"> </v>
      </c>
      <c r="G96">
        <f>ROUND(Tabulka578[[#This Row],[Kapacita - počet polic]]*Tabulka578[[#This Row],[Kapacita - rozměr polic]]*IFERROR(VLOOKUP(Tabulka578[[#This Row],[Označení]],OCHy[#All],2,FALSE),0.6),0)</f>
        <v>0</v>
      </c>
    </row>
    <row r="97" spans="1:7" x14ac:dyDescent="0.35">
      <c r="A97" s="93" t="str">
        <f>IFERROR(VLOOKUP(B97,Pobočky!$A$1:$C$45,3,FALSE)," ")</f>
        <v xml:space="preserve"> </v>
      </c>
      <c r="B97" s="93"/>
      <c r="C97" s="93" t="str">
        <f>IFERROR(VLOOKUP(B97,Pobočky!$A$1:$C$45,2,FALSE)," ")</f>
        <v xml:space="preserve"> </v>
      </c>
      <c r="G97">
        <f>ROUND(Tabulka578[[#This Row],[Kapacita - počet polic]]*Tabulka578[[#This Row],[Kapacita - rozměr polic]]*IFERROR(VLOOKUP(Tabulka578[[#This Row],[Označení]],OCHy[#All],2,FALSE),0.6),0)</f>
        <v>0</v>
      </c>
    </row>
    <row r="98" spans="1:7" x14ac:dyDescent="0.35">
      <c r="A98" s="93" t="str">
        <f>IFERROR(VLOOKUP(B98,Pobočky!$A$1:$C$45,3,FALSE)," ")</f>
        <v xml:space="preserve"> </v>
      </c>
      <c r="B98" s="93"/>
      <c r="C98" s="93" t="str">
        <f>IFERROR(VLOOKUP(B98,Pobočky!$A$1:$C$45,2,FALSE)," ")</f>
        <v xml:space="preserve"> </v>
      </c>
      <c r="G98">
        <f>ROUND(Tabulka578[[#This Row],[Kapacita - počet polic]]*Tabulka578[[#This Row],[Kapacita - rozměr polic]]*IFERROR(VLOOKUP(Tabulka578[[#This Row],[Označení]],OCHy[#All],2,FALSE),0.6),0)</f>
        <v>0</v>
      </c>
    </row>
    <row r="99" spans="1:7" x14ac:dyDescent="0.35">
      <c r="A99" s="93" t="str">
        <f>IFERROR(VLOOKUP(B99,Pobočky!$A$1:$C$45,3,FALSE)," ")</f>
        <v xml:space="preserve"> </v>
      </c>
      <c r="B99" s="93"/>
      <c r="C99" s="93" t="str">
        <f>IFERROR(VLOOKUP(B99,Pobočky!$A$1:$C$45,2,FALSE)," ")</f>
        <v xml:space="preserve"> </v>
      </c>
      <c r="G99">
        <f>ROUND(Tabulka578[[#This Row],[Kapacita - počet polic]]*Tabulka578[[#This Row],[Kapacita - rozměr polic]]*IFERROR(VLOOKUP(Tabulka578[[#This Row],[Označení]],OCHy[#All],2,FALSE),0.6),0)</f>
        <v>0</v>
      </c>
    </row>
    <row r="100" spans="1:7" x14ac:dyDescent="0.35">
      <c r="A100" s="93" t="str">
        <f>IFERROR(VLOOKUP(B100,Pobočky!$A$1:$C$45,3,FALSE)," ")</f>
        <v xml:space="preserve"> </v>
      </c>
      <c r="B100" s="93"/>
      <c r="C100" s="93" t="str">
        <f>IFERROR(VLOOKUP(B100,Pobočky!$A$1:$C$45,2,FALSE)," ")</f>
        <v xml:space="preserve"> </v>
      </c>
      <c r="G100">
        <f>ROUND(Tabulka578[[#This Row],[Kapacita - počet polic]]*Tabulka578[[#This Row],[Kapacita - rozměr polic]]*IFERROR(VLOOKUP(Tabulka578[[#This Row],[Označení]],OCHy[#All],2,FALSE),0.6),0)</f>
        <v>0</v>
      </c>
    </row>
    <row r="101" spans="1:7" x14ac:dyDescent="0.35">
      <c r="A101" s="93" t="str">
        <f>IFERROR(VLOOKUP(B101,Pobočky!$A$1:$C$45,3,FALSE)," ")</f>
        <v xml:space="preserve"> </v>
      </c>
      <c r="B101" s="93"/>
      <c r="C101" s="93" t="str">
        <f>IFERROR(VLOOKUP(B101,Pobočky!$A$1:$C$45,2,FALSE)," ")</f>
        <v xml:space="preserve"> </v>
      </c>
      <c r="G101">
        <f>ROUND(Tabulka578[[#This Row],[Kapacita - počet polic]]*Tabulka578[[#This Row],[Kapacita - rozměr polic]]*IFERROR(VLOOKUP(Tabulka578[[#This Row],[Označení]],OCHy[#All],2,FALSE),0.6),0)</f>
        <v>0</v>
      </c>
    </row>
    <row r="102" spans="1:7" x14ac:dyDescent="0.35">
      <c r="A102" s="93" t="str">
        <f>IFERROR(VLOOKUP(B102,Pobočky!$A$1:$C$45,3,FALSE)," ")</f>
        <v xml:space="preserve"> </v>
      </c>
      <c r="B102" s="93"/>
      <c r="C102" s="93" t="str">
        <f>IFERROR(VLOOKUP(B102,Pobočky!$A$1:$C$45,2,FALSE)," ")</f>
        <v xml:space="preserve"> </v>
      </c>
      <c r="G102">
        <f>ROUND(Tabulka578[[#This Row],[Kapacita - počet polic]]*Tabulka578[[#This Row],[Kapacita - rozměr polic]]*IFERROR(VLOOKUP(Tabulka578[[#This Row],[Označení]],OCHy[#All],2,FALSE),0.6),0)</f>
        <v>0</v>
      </c>
    </row>
    <row r="103" spans="1:7" x14ac:dyDescent="0.35">
      <c r="A103" s="93" t="str">
        <f>IFERROR(VLOOKUP(B103,Pobočky!$A$1:$C$45,3,FALSE)," ")</f>
        <v xml:space="preserve"> </v>
      </c>
      <c r="B103" s="93"/>
      <c r="C103" s="93" t="str">
        <f>IFERROR(VLOOKUP(B103,Pobočky!$A$1:$C$45,2,FALSE)," ")</f>
        <v xml:space="preserve"> </v>
      </c>
      <c r="G103">
        <f>ROUND(Tabulka578[[#This Row],[Kapacita - počet polic]]*Tabulka578[[#This Row],[Kapacita - rozměr polic]]*IFERROR(VLOOKUP(Tabulka578[[#This Row],[Označení]],OCHy[#All],2,FALSE),0.6),0)</f>
        <v>0</v>
      </c>
    </row>
    <row r="104" spans="1:7" x14ac:dyDescent="0.35">
      <c r="A104" s="93" t="str">
        <f>IFERROR(VLOOKUP(B104,Pobočky!$A$1:$C$45,3,FALSE)," ")</f>
        <v xml:space="preserve"> </v>
      </c>
      <c r="B104" s="93"/>
      <c r="C104" s="93" t="str">
        <f>IFERROR(VLOOKUP(B104,Pobočky!$A$1:$C$45,2,FALSE)," ")</f>
        <v xml:space="preserve"> </v>
      </c>
      <c r="G104">
        <f>ROUND(Tabulka578[[#This Row],[Kapacita - počet polic]]*Tabulka578[[#This Row],[Kapacita - rozměr polic]]*IFERROR(VLOOKUP(Tabulka578[[#This Row],[Označení]],OCHy[#All],2,FALSE),0.6),0)</f>
        <v>0</v>
      </c>
    </row>
    <row r="105" spans="1:7" x14ac:dyDescent="0.35">
      <c r="A105" s="93" t="str">
        <f>IFERROR(VLOOKUP(B105,Pobočky!$A$1:$C$45,3,FALSE)," ")</f>
        <v xml:space="preserve"> </v>
      </c>
      <c r="B105" s="93"/>
      <c r="C105" s="93" t="str">
        <f>IFERROR(VLOOKUP(B105,Pobočky!$A$1:$C$45,2,FALSE)," ")</f>
        <v xml:space="preserve"> </v>
      </c>
      <c r="G105">
        <f>ROUND(Tabulka578[[#This Row],[Kapacita - počet polic]]*Tabulka578[[#This Row],[Kapacita - rozměr polic]]*IFERROR(VLOOKUP(Tabulka578[[#This Row],[Označení]],OCHy[#All],2,FALSE),0.6),0)</f>
        <v>0</v>
      </c>
    </row>
    <row r="106" spans="1:7" x14ac:dyDescent="0.35">
      <c r="A106" s="93" t="str">
        <f>IFERROR(VLOOKUP(B106,Pobočky!$A$1:$C$45,3,FALSE)," ")</f>
        <v xml:space="preserve"> </v>
      </c>
      <c r="B106" s="93"/>
      <c r="C106" s="93" t="str">
        <f>IFERROR(VLOOKUP(B106,Pobočky!$A$1:$C$45,2,FALSE)," ")</f>
        <v xml:space="preserve"> </v>
      </c>
      <c r="G106">
        <f>ROUND(Tabulka578[[#This Row],[Kapacita - počet polic]]*Tabulka578[[#This Row],[Kapacita - rozměr polic]]*IFERROR(VLOOKUP(Tabulka578[[#This Row],[Označení]],OCHy[#All],2,FALSE),0.6),0)</f>
        <v>0</v>
      </c>
    </row>
    <row r="107" spans="1:7" x14ac:dyDescent="0.35">
      <c r="A107" s="93" t="str">
        <f>IFERROR(VLOOKUP(B107,Pobočky!$A$1:$C$45,3,FALSE)," ")</f>
        <v xml:space="preserve"> </v>
      </c>
      <c r="B107" s="93"/>
      <c r="C107" s="93" t="str">
        <f>IFERROR(VLOOKUP(B107,Pobočky!$A$1:$C$45,2,FALSE)," ")</f>
        <v xml:space="preserve"> </v>
      </c>
      <c r="G107">
        <f>ROUND(Tabulka578[[#This Row],[Kapacita - počet polic]]*Tabulka578[[#This Row],[Kapacita - rozměr polic]]*IFERROR(VLOOKUP(Tabulka578[[#This Row],[Označení]],OCHy[#All],2,FALSE),0.6),0)</f>
        <v>0</v>
      </c>
    </row>
    <row r="108" spans="1:7" x14ac:dyDescent="0.35">
      <c r="A108" s="93" t="str">
        <f>IFERROR(VLOOKUP(B108,Pobočky!$A$1:$C$45,3,FALSE)," ")</f>
        <v xml:space="preserve"> </v>
      </c>
      <c r="B108" s="93"/>
      <c r="C108" s="93" t="str">
        <f>IFERROR(VLOOKUP(B108,Pobočky!$A$1:$C$45,2,FALSE)," ")</f>
        <v xml:space="preserve"> </v>
      </c>
      <c r="G108">
        <f>ROUND(Tabulka578[[#This Row],[Kapacita - počet polic]]*Tabulka578[[#This Row],[Kapacita - rozměr polic]]*IFERROR(VLOOKUP(Tabulka578[[#This Row],[Označení]],OCHy[#All],2,FALSE),0.6),0)</f>
        <v>0</v>
      </c>
    </row>
    <row r="109" spans="1:7" x14ac:dyDescent="0.35">
      <c r="A109" s="93" t="str">
        <f>IFERROR(VLOOKUP(B109,Pobočky!$A$1:$C$45,3,FALSE)," ")</f>
        <v xml:space="preserve"> </v>
      </c>
      <c r="B109" s="93"/>
      <c r="C109" s="93" t="str">
        <f>IFERROR(VLOOKUP(B109,Pobočky!$A$1:$C$45,2,FALSE)," ")</f>
        <v xml:space="preserve"> </v>
      </c>
      <c r="G109">
        <f>ROUND(Tabulka578[[#This Row],[Kapacita - počet polic]]*Tabulka578[[#This Row],[Kapacita - rozměr polic]]*IFERROR(VLOOKUP(Tabulka578[[#This Row],[Označení]],OCHy[#All],2,FALSE),0.6),0)</f>
        <v>0</v>
      </c>
    </row>
    <row r="110" spans="1:7" x14ac:dyDescent="0.35">
      <c r="A110" s="93" t="str">
        <f>IFERROR(VLOOKUP(B110,Pobočky!$A$1:$C$45,3,FALSE)," ")</f>
        <v xml:space="preserve"> </v>
      </c>
      <c r="B110" s="93"/>
      <c r="C110" s="93" t="str">
        <f>IFERROR(VLOOKUP(B110,Pobočky!$A$1:$C$45,2,FALSE)," ")</f>
        <v xml:space="preserve"> </v>
      </c>
      <c r="G110">
        <f>ROUND(Tabulka578[[#This Row],[Kapacita - počet polic]]*Tabulka578[[#This Row],[Kapacita - rozměr polic]]*IFERROR(VLOOKUP(Tabulka578[[#This Row],[Označení]],OCHy[#All],2,FALSE),0.6),0)</f>
        <v>0</v>
      </c>
    </row>
    <row r="111" spans="1:7" x14ac:dyDescent="0.35">
      <c r="A111" s="93" t="str">
        <f>IFERROR(VLOOKUP(B111,Pobočky!$A$1:$C$45,3,FALSE)," ")</f>
        <v xml:space="preserve"> </v>
      </c>
      <c r="B111" s="93"/>
      <c r="C111" s="93" t="str">
        <f>IFERROR(VLOOKUP(B111,Pobočky!$A$1:$C$45,2,FALSE)," ")</f>
        <v xml:space="preserve"> </v>
      </c>
      <c r="G111">
        <f>ROUND(Tabulka578[[#This Row],[Kapacita - počet polic]]*Tabulka578[[#This Row],[Kapacita - rozměr polic]]*IFERROR(VLOOKUP(Tabulka578[[#This Row],[Označení]],OCHy[#All],2,FALSE),0.6),0)</f>
        <v>0</v>
      </c>
    </row>
    <row r="112" spans="1:7" x14ac:dyDescent="0.35">
      <c r="A112" s="93" t="str">
        <f>IFERROR(VLOOKUP(B112,Pobočky!$A$1:$C$45,3,FALSE)," ")</f>
        <v xml:space="preserve"> </v>
      </c>
      <c r="B112" s="93"/>
      <c r="C112" s="93" t="str">
        <f>IFERROR(VLOOKUP(B112,Pobočky!$A$1:$C$45,2,FALSE)," ")</f>
        <v xml:space="preserve"> </v>
      </c>
      <c r="G112">
        <f>ROUND(Tabulka578[[#This Row],[Kapacita - počet polic]]*Tabulka578[[#This Row],[Kapacita - rozměr polic]]*IFERROR(VLOOKUP(Tabulka578[[#This Row],[Označení]],OCHy[#All],2,FALSE),0.6),0)</f>
        <v>0</v>
      </c>
    </row>
    <row r="113" spans="1:7" x14ac:dyDescent="0.35">
      <c r="A113" s="93" t="str">
        <f>IFERROR(VLOOKUP(B113,Pobočky!$A$1:$C$45,3,FALSE)," ")</f>
        <v xml:space="preserve"> </v>
      </c>
      <c r="B113" s="93"/>
      <c r="C113" s="93" t="str">
        <f>IFERROR(VLOOKUP(B113,Pobočky!$A$1:$C$45,2,FALSE)," ")</f>
        <v xml:space="preserve"> </v>
      </c>
      <c r="G113">
        <f>ROUND(Tabulka578[[#This Row],[Kapacita - počet polic]]*Tabulka578[[#This Row],[Kapacita - rozměr polic]]*IFERROR(VLOOKUP(Tabulka578[[#This Row],[Označení]],OCHy[#All],2,FALSE),0.6),0)</f>
        <v>0</v>
      </c>
    </row>
    <row r="114" spans="1:7" x14ac:dyDescent="0.35">
      <c r="A114" s="93" t="str">
        <f>IFERROR(VLOOKUP(B114,Pobočky!$A$1:$C$45,3,FALSE)," ")</f>
        <v xml:space="preserve"> </v>
      </c>
      <c r="B114" s="93"/>
      <c r="C114" s="93" t="str">
        <f>IFERROR(VLOOKUP(B114,Pobočky!$A$1:$C$45,2,FALSE)," ")</f>
        <v xml:space="preserve"> </v>
      </c>
      <c r="G114">
        <f>ROUND(Tabulka578[[#This Row],[Kapacita - počet polic]]*Tabulka578[[#This Row],[Kapacita - rozměr polic]]*IFERROR(VLOOKUP(Tabulka578[[#This Row],[Označení]],OCHy[#All],2,FALSE),0.6),0)</f>
        <v>0</v>
      </c>
    </row>
    <row r="115" spans="1:7" x14ac:dyDescent="0.35">
      <c r="A115" s="93" t="str">
        <f>IFERROR(VLOOKUP(B115,Pobočky!$A$1:$C$45,3,FALSE)," ")</f>
        <v xml:space="preserve"> </v>
      </c>
      <c r="B115" s="93"/>
      <c r="C115" s="93" t="str">
        <f>IFERROR(VLOOKUP(B115,Pobočky!$A$1:$C$45,2,FALSE)," ")</f>
        <v xml:space="preserve"> </v>
      </c>
      <c r="G115">
        <f>ROUND(Tabulka578[[#This Row],[Kapacita - počet polic]]*Tabulka578[[#This Row],[Kapacita - rozměr polic]]*IFERROR(VLOOKUP(Tabulka578[[#This Row],[Označení]],OCHy[#All],2,FALSE),0.6),0)</f>
        <v>0</v>
      </c>
    </row>
    <row r="116" spans="1:7" x14ac:dyDescent="0.35">
      <c r="A116" s="93" t="str">
        <f>IFERROR(VLOOKUP(B116,Pobočky!$A$1:$C$45,3,FALSE)," ")</f>
        <v xml:space="preserve"> </v>
      </c>
      <c r="B116" s="93"/>
      <c r="C116" s="93" t="str">
        <f>IFERROR(VLOOKUP(B116,Pobočky!$A$1:$C$45,2,FALSE)," ")</f>
        <v xml:space="preserve"> </v>
      </c>
      <c r="G116">
        <f>ROUND(Tabulka578[[#This Row],[Kapacita - počet polic]]*Tabulka578[[#This Row],[Kapacita - rozměr polic]]*IFERROR(VLOOKUP(Tabulka578[[#This Row],[Označení]],OCHy[#All],2,FALSE),0.6),0)</f>
        <v>0</v>
      </c>
    </row>
    <row r="117" spans="1:7" x14ac:dyDescent="0.35">
      <c r="A117" s="93" t="str">
        <f>IFERROR(VLOOKUP(B117,Pobočky!$A$1:$C$45,3,FALSE)," ")</f>
        <v xml:space="preserve"> </v>
      </c>
      <c r="B117" s="93"/>
      <c r="C117" s="93" t="str">
        <f>IFERROR(VLOOKUP(B117,Pobočky!$A$1:$C$45,2,FALSE)," ")</f>
        <v xml:space="preserve"> </v>
      </c>
      <c r="G117">
        <f>ROUND(Tabulka578[[#This Row],[Kapacita - počet polic]]*Tabulka578[[#This Row],[Kapacita - rozměr polic]]*IFERROR(VLOOKUP(Tabulka578[[#This Row],[Označení]],OCHy[#All],2,FALSE),0.6),0)</f>
        <v>0</v>
      </c>
    </row>
    <row r="118" spans="1:7" x14ac:dyDescent="0.35">
      <c r="A118" s="93" t="str">
        <f>IFERROR(VLOOKUP(B118,Pobočky!$A$1:$C$45,3,FALSE)," ")</f>
        <v xml:space="preserve"> </v>
      </c>
      <c r="B118" s="93"/>
      <c r="C118" s="93" t="str">
        <f>IFERROR(VLOOKUP(B118,Pobočky!$A$1:$C$45,2,FALSE)," ")</f>
        <v xml:space="preserve"> </v>
      </c>
      <c r="G118">
        <f>ROUND(Tabulka578[[#This Row],[Kapacita - počet polic]]*Tabulka578[[#This Row],[Kapacita - rozměr polic]]*IFERROR(VLOOKUP(Tabulka578[[#This Row],[Označení]],OCHy[#All],2,FALSE),0.6),0)</f>
        <v>0</v>
      </c>
    </row>
    <row r="119" spans="1:7" x14ac:dyDescent="0.35">
      <c r="A119" s="93" t="str">
        <f>IFERROR(VLOOKUP(B119,Pobočky!$A$1:$C$45,3,FALSE)," ")</f>
        <v xml:space="preserve"> </v>
      </c>
      <c r="B119" s="93"/>
      <c r="C119" s="93" t="str">
        <f>IFERROR(VLOOKUP(B119,Pobočky!$A$1:$C$45,2,FALSE)," ")</f>
        <v xml:space="preserve"> </v>
      </c>
      <c r="G119">
        <f>ROUND(Tabulka578[[#This Row],[Kapacita - počet polic]]*Tabulka578[[#This Row],[Kapacita - rozměr polic]]*IFERROR(VLOOKUP(Tabulka578[[#This Row],[Označení]],OCHy[#All],2,FALSE),0.6),0)</f>
        <v>0</v>
      </c>
    </row>
    <row r="120" spans="1:7" x14ac:dyDescent="0.35">
      <c r="A120" s="93" t="str">
        <f>IFERROR(VLOOKUP(B120,Pobočky!$A$1:$C$45,3,FALSE)," ")</f>
        <v xml:space="preserve"> </v>
      </c>
      <c r="B120" s="93"/>
      <c r="C120" s="93" t="str">
        <f>IFERROR(VLOOKUP(B120,Pobočky!$A$1:$C$45,2,FALSE)," ")</f>
        <v xml:space="preserve"> </v>
      </c>
      <c r="G120">
        <f>ROUND(Tabulka578[[#This Row],[Kapacita - počet polic]]*Tabulka578[[#This Row],[Kapacita - rozměr polic]]*IFERROR(VLOOKUP(Tabulka578[[#This Row],[Označení]],OCHy[#All],2,FALSE),0.6),0)</f>
        <v>0</v>
      </c>
    </row>
    <row r="121" spans="1:7" x14ac:dyDescent="0.35">
      <c r="A121" s="93" t="str">
        <f>IFERROR(VLOOKUP(B121,Pobočky!$A$1:$C$45,3,FALSE)," ")</f>
        <v xml:space="preserve"> </v>
      </c>
      <c r="B121" s="93"/>
      <c r="C121" s="93" t="str">
        <f>IFERROR(VLOOKUP(B121,Pobočky!$A$1:$C$45,2,FALSE)," ")</f>
        <v xml:space="preserve"> </v>
      </c>
      <c r="G121">
        <f>ROUND(Tabulka578[[#This Row],[Kapacita - počet polic]]*Tabulka578[[#This Row],[Kapacita - rozměr polic]]*IFERROR(VLOOKUP(Tabulka578[[#This Row],[Označení]],OCHy[#All],2,FALSE),0.6),0)</f>
        <v>0</v>
      </c>
    </row>
    <row r="122" spans="1:7" x14ac:dyDescent="0.35">
      <c r="A122" s="93" t="str">
        <f>IFERROR(VLOOKUP(B122,Pobočky!$A$1:$C$45,3,FALSE)," ")</f>
        <v xml:space="preserve"> </v>
      </c>
      <c r="B122" s="93"/>
      <c r="C122" s="93" t="str">
        <f>IFERROR(VLOOKUP(B122,Pobočky!$A$1:$C$45,2,FALSE)," ")</f>
        <v xml:space="preserve"> </v>
      </c>
      <c r="G122">
        <f>ROUND(Tabulka578[[#This Row],[Kapacita - počet polic]]*Tabulka578[[#This Row],[Kapacita - rozměr polic]]*IFERROR(VLOOKUP(Tabulka578[[#This Row],[Označení]],OCHy[#All],2,FALSE),0.6),0)</f>
        <v>0</v>
      </c>
    </row>
    <row r="123" spans="1:7" x14ac:dyDescent="0.35">
      <c r="A123" s="93" t="str">
        <f>IFERROR(VLOOKUP(B123,Pobočky!$A$1:$C$45,3,FALSE)," ")</f>
        <v xml:space="preserve"> </v>
      </c>
      <c r="B123" s="93"/>
      <c r="C123" s="93" t="str">
        <f>IFERROR(VLOOKUP(B123,Pobočky!$A$1:$C$45,2,FALSE)," ")</f>
        <v xml:space="preserve"> </v>
      </c>
      <c r="G123">
        <f>ROUND(Tabulka578[[#This Row],[Kapacita - počet polic]]*Tabulka578[[#This Row],[Kapacita - rozměr polic]]*IFERROR(VLOOKUP(Tabulka578[[#This Row],[Označení]],OCHy[#All],2,FALSE),0.6),0)</f>
        <v>0</v>
      </c>
    </row>
    <row r="124" spans="1:7" x14ac:dyDescent="0.35">
      <c r="A124" s="93" t="str">
        <f>IFERROR(VLOOKUP(B124,Pobočky!$A$1:$C$45,3,FALSE)," ")</f>
        <v xml:space="preserve"> </v>
      </c>
      <c r="B124" s="93"/>
      <c r="C124" s="93" t="str">
        <f>IFERROR(VLOOKUP(B124,Pobočky!$A$1:$C$45,2,FALSE)," ")</f>
        <v xml:space="preserve"> </v>
      </c>
      <c r="G124">
        <f>ROUND(Tabulka578[[#This Row],[Kapacita - počet polic]]*Tabulka578[[#This Row],[Kapacita - rozměr polic]]*IFERROR(VLOOKUP(Tabulka578[[#This Row],[Označení]],OCHy[#All],2,FALSE),0.6),0)</f>
        <v>0</v>
      </c>
    </row>
    <row r="125" spans="1:7" x14ac:dyDescent="0.35">
      <c r="A125" s="93" t="str">
        <f>IFERROR(VLOOKUP(B125,Pobočky!$A$1:$C$45,3,FALSE)," ")</f>
        <v xml:space="preserve"> </v>
      </c>
      <c r="B125" s="93"/>
      <c r="C125" s="93" t="str">
        <f>IFERROR(VLOOKUP(B125,Pobočky!$A$1:$C$45,2,FALSE)," ")</f>
        <v xml:space="preserve"> </v>
      </c>
      <c r="G125">
        <f>ROUND(Tabulka578[[#This Row],[Kapacita - počet polic]]*Tabulka578[[#This Row],[Kapacita - rozměr polic]]*IFERROR(VLOOKUP(Tabulka578[[#This Row],[Označení]],OCHy[#All],2,FALSE),0.6),0)</f>
        <v>0</v>
      </c>
    </row>
    <row r="126" spans="1:7" x14ac:dyDescent="0.35">
      <c r="A126" s="93" t="str">
        <f>IFERROR(VLOOKUP(B126,Pobočky!$A$1:$C$45,3,FALSE)," ")</f>
        <v xml:space="preserve"> </v>
      </c>
      <c r="B126" s="93"/>
      <c r="C126" s="93" t="str">
        <f>IFERROR(VLOOKUP(B126,Pobočky!$A$1:$C$45,2,FALSE)," ")</f>
        <v xml:space="preserve"> </v>
      </c>
      <c r="G126">
        <f>ROUND(Tabulka578[[#This Row],[Kapacita - počet polic]]*Tabulka578[[#This Row],[Kapacita - rozměr polic]]*IFERROR(VLOOKUP(Tabulka578[[#This Row],[Označení]],OCHy[#All],2,FALSE),0.6),0)</f>
        <v>0</v>
      </c>
    </row>
    <row r="127" spans="1:7" x14ac:dyDescent="0.35">
      <c r="A127" s="93" t="str">
        <f>IFERROR(VLOOKUP(B127,Pobočky!$A$1:$C$45,3,FALSE)," ")</f>
        <v xml:space="preserve"> </v>
      </c>
      <c r="B127" s="93"/>
      <c r="C127" s="93" t="str">
        <f>IFERROR(VLOOKUP(B127,Pobočky!$A$1:$C$45,2,FALSE)," ")</f>
        <v xml:space="preserve"> </v>
      </c>
      <c r="G127">
        <f>ROUND(Tabulka578[[#This Row],[Kapacita - počet polic]]*Tabulka578[[#This Row],[Kapacita - rozměr polic]]*IFERROR(VLOOKUP(Tabulka578[[#This Row],[Označení]],OCHy[#All],2,FALSE),0.6),0)</f>
        <v>0</v>
      </c>
    </row>
    <row r="128" spans="1:7" x14ac:dyDescent="0.35">
      <c r="A128" s="93" t="str">
        <f>IFERROR(VLOOKUP(B128,Pobočky!$A$1:$C$45,3,FALSE)," ")</f>
        <v xml:space="preserve"> </v>
      </c>
      <c r="B128" s="93"/>
      <c r="C128" s="93" t="str">
        <f>IFERROR(VLOOKUP(B128,Pobočky!$A$1:$C$45,2,FALSE)," ")</f>
        <v xml:space="preserve"> </v>
      </c>
      <c r="G128">
        <f>ROUND(Tabulka578[[#This Row],[Kapacita - počet polic]]*Tabulka578[[#This Row],[Kapacita - rozměr polic]]*IFERROR(VLOOKUP(Tabulka578[[#This Row],[Označení]],OCHy[#All],2,FALSE),0.6),0)</f>
        <v>0</v>
      </c>
    </row>
    <row r="129" spans="1:7" x14ac:dyDescent="0.35">
      <c r="A129" s="93" t="str">
        <f>IFERROR(VLOOKUP(B129,Pobočky!$A$1:$C$45,3,FALSE)," ")</f>
        <v xml:space="preserve"> </v>
      </c>
      <c r="B129" s="93"/>
      <c r="C129" s="93" t="str">
        <f>IFERROR(VLOOKUP(B129,Pobočky!$A$1:$C$45,2,FALSE)," ")</f>
        <v xml:space="preserve"> </v>
      </c>
      <c r="G129">
        <f>ROUND(Tabulka578[[#This Row],[Kapacita - počet polic]]*Tabulka578[[#This Row],[Kapacita - rozměr polic]]*IFERROR(VLOOKUP(Tabulka578[[#This Row],[Označení]],OCHy[#All],2,FALSE),0.6),0)</f>
        <v>0</v>
      </c>
    </row>
    <row r="130" spans="1:7" x14ac:dyDescent="0.35">
      <c r="A130" s="93" t="str">
        <f>IFERROR(VLOOKUP(B130,Pobočky!$A$1:$C$45,3,FALSE)," ")</f>
        <v xml:space="preserve"> </v>
      </c>
      <c r="B130" s="93"/>
      <c r="C130" s="93" t="str">
        <f>IFERROR(VLOOKUP(B130,Pobočky!$A$1:$C$45,2,FALSE)," ")</f>
        <v xml:space="preserve"> </v>
      </c>
      <c r="G130">
        <f>ROUND(Tabulka578[[#This Row],[Kapacita - počet polic]]*Tabulka578[[#This Row],[Kapacita - rozměr polic]]*IFERROR(VLOOKUP(Tabulka578[[#This Row],[Označení]],OCHy[#All],2,FALSE),0.6),0)</f>
        <v>0</v>
      </c>
    </row>
    <row r="131" spans="1:7" x14ac:dyDescent="0.35">
      <c r="A131" s="93" t="str">
        <f>IFERROR(VLOOKUP(B131,Pobočky!$A$1:$C$45,3,FALSE)," ")</f>
        <v xml:space="preserve"> </v>
      </c>
      <c r="B131" s="93"/>
      <c r="C131" s="93" t="str">
        <f>IFERROR(VLOOKUP(B131,Pobočky!$A$1:$C$45,2,FALSE)," ")</f>
        <v xml:space="preserve"> </v>
      </c>
      <c r="G131">
        <f>ROUND(Tabulka578[[#This Row],[Kapacita - počet polic]]*Tabulka578[[#This Row],[Kapacita - rozměr polic]]*IFERROR(VLOOKUP(Tabulka578[[#This Row],[Označení]],OCHy[#All],2,FALSE),0.6),0)</f>
        <v>0</v>
      </c>
    </row>
    <row r="132" spans="1:7" x14ac:dyDescent="0.35">
      <c r="A132" s="93" t="str">
        <f>IFERROR(VLOOKUP(B132,Pobočky!$A$1:$C$45,3,FALSE)," ")</f>
        <v xml:space="preserve"> </v>
      </c>
      <c r="B132" s="93"/>
      <c r="C132" s="93" t="str">
        <f>IFERROR(VLOOKUP(B132,Pobočky!$A$1:$C$45,2,FALSE)," ")</f>
        <v xml:space="preserve"> </v>
      </c>
      <c r="G132">
        <f>ROUND(Tabulka578[[#This Row],[Kapacita - počet polic]]*Tabulka578[[#This Row],[Kapacita - rozměr polic]]*IFERROR(VLOOKUP(Tabulka578[[#This Row],[Označení]],OCHy[#All],2,FALSE),0.6),0)</f>
        <v>0</v>
      </c>
    </row>
    <row r="133" spans="1:7" x14ac:dyDescent="0.35">
      <c r="A133" s="93" t="str">
        <f>IFERROR(VLOOKUP(B133,Pobočky!$A$1:$C$45,3,FALSE)," ")</f>
        <v xml:space="preserve"> </v>
      </c>
      <c r="B133" s="93"/>
      <c r="C133" s="93" t="str">
        <f>IFERROR(VLOOKUP(B133,Pobočky!$A$1:$C$45,2,FALSE)," ")</f>
        <v xml:space="preserve"> </v>
      </c>
      <c r="G133">
        <f>ROUND(Tabulka578[[#This Row],[Kapacita - počet polic]]*Tabulka578[[#This Row],[Kapacita - rozměr polic]]*IFERROR(VLOOKUP(Tabulka578[[#This Row],[Označení]],OCHy[#All],2,FALSE),0.6),0)</f>
        <v>0</v>
      </c>
    </row>
    <row r="134" spans="1:7" x14ac:dyDescent="0.35">
      <c r="A134" s="93" t="str">
        <f>IFERROR(VLOOKUP(B134,Pobočky!$A$1:$C$45,3,FALSE)," ")</f>
        <v xml:space="preserve"> </v>
      </c>
      <c r="B134" s="93"/>
      <c r="C134" s="93" t="str">
        <f>IFERROR(VLOOKUP(B134,Pobočky!$A$1:$C$45,2,FALSE)," ")</f>
        <v xml:space="preserve"> </v>
      </c>
      <c r="G134">
        <f>ROUND(Tabulka578[[#This Row],[Kapacita - počet polic]]*Tabulka578[[#This Row],[Kapacita - rozměr polic]]*IFERROR(VLOOKUP(Tabulka578[[#This Row],[Označení]],OCHy[#All],2,FALSE),0.6),0)</f>
        <v>0</v>
      </c>
    </row>
    <row r="135" spans="1:7" x14ac:dyDescent="0.35">
      <c r="A135" s="93" t="str">
        <f>IFERROR(VLOOKUP(B135,Pobočky!$A$1:$C$45,3,FALSE)," ")</f>
        <v xml:space="preserve"> </v>
      </c>
      <c r="B135" s="93"/>
      <c r="C135" s="93" t="str">
        <f>IFERROR(VLOOKUP(B135,Pobočky!$A$1:$C$45,2,FALSE)," ")</f>
        <v xml:space="preserve"> </v>
      </c>
      <c r="G135">
        <f>ROUND(Tabulka578[[#This Row],[Kapacita - počet polic]]*Tabulka578[[#This Row],[Kapacita - rozměr polic]]*IFERROR(VLOOKUP(Tabulka578[[#This Row],[Označení]],OCHy[#All],2,FALSE),0.6),0)</f>
        <v>0</v>
      </c>
    </row>
    <row r="136" spans="1:7" x14ac:dyDescent="0.35">
      <c r="A136" s="93" t="str">
        <f>IFERROR(VLOOKUP(B136,Pobočky!$A$1:$C$45,3,FALSE)," ")</f>
        <v xml:space="preserve"> </v>
      </c>
      <c r="B136" s="93"/>
      <c r="C136" s="93" t="str">
        <f>IFERROR(VLOOKUP(B136,Pobočky!$A$1:$C$45,2,FALSE)," ")</f>
        <v xml:space="preserve"> </v>
      </c>
      <c r="G136">
        <f>ROUND(Tabulka578[[#This Row],[Kapacita - počet polic]]*Tabulka578[[#This Row],[Kapacita - rozměr polic]]*IFERROR(VLOOKUP(Tabulka578[[#This Row],[Označení]],OCHy[#All],2,FALSE),0.6),0)</f>
        <v>0</v>
      </c>
    </row>
    <row r="137" spans="1:7" x14ac:dyDescent="0.35">
      <c r="A137" s="93" t="str">
        <f>IFERROR(VLOOKUP(B137,Pobočky!$A$1:$C$45,3,FALSE)," ")</f>
        <v xml:space="preserve"> </v>
      </c>
      <c r="B137" s="93"/>
      <c r="C137" s="93" t="str">
        <f>IFERROR(VLOOKUP(B137,Pobočky!$A$1:$C$45,2,FALSE)," ")</f>
        <v xml:space="preserve"> </v>
      </c>
      <c r="G137">
        <f>ROUND(Tabulka578[[#This Row],[Kapacita - počet polic]]*Tabulka578[[#This Row],[Kapacita - rozměr polic]]*IFERROR(VLOOKUP(Tabulka578[[#This Row],[Označení]],OCHy[#All],2,FALSE),0.6),0)</f>
        <v>0</v>
      </c>
    </row>
    <row r="138" spans="1:7" x14ac:dyDescent="0.35">
      <c r="A138" s="93" t="str">
        <f>IFERROR(VLOOKUP(B138,Pobočky!$A$1:$C$45,3,FALSE)," ")</f>
        <v xml:space="preserve"> </v>
      </c>
      <c r="B138" s="93"/>
      <c r="C138" s="93" t="str">
        <f>IFERROR(VLOOKUP(B138,Pobočky!$A$1:$C$45,2,FALSE)," ")</f>
        <v xml:space="preserve"> </v>
      </c>
      <c r="G138">
        <f>ROUND(Tabulka578[[#This Row],[Kapacita - počet polic]]*Tabulka578[[#This Row],[Kapacita - rozměr polic]]*IFERROR(VLOOKUP(Tabulka578[[#This Row],[Označení]],OCHy[#All],2,FALSE),0.6),0)</f>
        <v>0</v>
      </c>
    </row>
    <row r="139" spans="1:7" x14ac:dyDescent="0.35">
      <c r="A139" s="93" t="str">
        <f>IFERROR(VLOOKUP(B139,Pobočky!$A$1:$C$45,3,FALSE)," ")</f>
        <v xml:space="preserve"> </v>
      </c>
      <c r="B139" s="93"/>
      <c r="C139" s="93" t="str">
        <f>IFERROR(VLOOKUP(B139,Pobočky!$A$1:$C$45,2,FALSE)," ")</f>
        <v xml:space="preserve"> </v>
      </c>
      <c r="G139">
        <f>ROUND(Tabulka578[[#This Row],[Kapacita - počet polic]]*Tabulka578[[#This Row],[Kapacita - rozměr polic]]*IFERROR(VLOOKUP(Tabulka578[[#This Row],[Označení]],OCHy[#All],2,FALSE),0.6),0)</f>
        <v>0</v>
      </c>
    </row>
    <row r="140" spans="1:7" x14ac:dyDescent="0.35">
      <c r="A140" s="93" t="str">
        <f>IFERROR(VLOOKUP(B140,Pobočky!$A$1:$C$45,3,FALSE)," ")</f>
        <v xml:space="preserve"> </v>
      </c>
      <c r="B140" s="93"/>
      <c r="C140" s="93" t="str">
        <f>IFERROR(VLOOKUP(B140,Pobočky!$A$1:$C$45,2,FALSE)," ")</f>
        <v xml:space="preserve"> </v>
      </c>
      <c r="G140">
        <f>ROUND(Tabulka578[[#This Row],[Kapacita - počet polic]]*Tabulka578[[#This Row],[Kapacita - rozměr polic]]*IFERROR(VLOOKUP(Tabulka578[[#This Row],[Označení]],OCHy[#All],2,FALSE),0.6),0)</f>
        <v>0</v>
      </c>
    </row>
    <row r="141" spans="1:7" x14ac:dyDescent="0.35">
      <c r="A141" s="93" t="str">
        <f>IFERROR(VLOOKUP(B141,Pobočky!$A$1:$C$45,3,FALSE)," ")</f>
        <v xml:space="preserve"> </v>
      </c>
      <c r="B141" s="93"/>
      <c r="C141" s="93" t="str">
        <f>IFERROR(VLOOKUP(B141,Pobočky!$A$1:$C$45,2,FALSE)," ")</f>
        <v xml:space="preserve"> </v>
      </c>
      <c r="G141">
        <f>ROUND(Tabulka578[[#This Row],[Kapacita - počet polic]]*Tabulka578[[#This Row],[Kapacita - rozměr polic]]*IFERROR(VLOOKUP(Tabulka578[[#This Row],[Označení]],OCHy[#All],2,FALSE),0.6),0)</f>
        <v>0</v>
      </c>
    </row>
    <row r="142" spans="1:7" x14ac:dyDescent="0.35">
      <c r="A142" s="93" t="str">
        <f>IFERROR(VLOOKUP(B142,Pobočky!$A$1:$C$45,3,FALSE)," ")</f>
        <v xml:space="preserve"> </v>
      </c>
      <c r="B142" s="93"/>
      <c r="C142" s="93" t="str">
        <f>IFERROR(VLOOKUP(B142,Pobočky!$A$1:$C$45,2,FALSE)," ")</f>
        <v xml:space="preserve"> </v>
      </c>
      <c r="G142">
        <f>ROUND(Tabulka578[[#This Row],[Kapacita - počet polic]]*Tabulka578[[#This Row],[Kapacita - rozměr polic]]*IFERROR(VLOOKUP(Tabulka578[[#This Row],[Označení]],OCHy[#All],2,FALSE),0.6),0)</f>
        <v>0</v>
      </c>
    </row>
    <row r="143" spans="1:7" x14ac:dyDescent="0.35">
      <c r="A143" s="93" t="str">
        <f>IFERROR(VLOOKUP(B143,Pobočky!$A$1:$C$45,3,FALSE)," ")</f>
        <v xml:space="preserve"> </v>
      </c>
      <c r="B143" s="93"/>
      <c r="C143" s="93" t="str">
        <f>IFERROR(VLOOKUP(B143,Pobočky!$A$1:$C$45,2,FALSE)," ")</f>
        <v xml:space="preserve"> </v>
      </c>
      <c r="G143">
        <f>ROUND(Tabulka578[[#This Row],[Kapacita - počet polic]]*Tabulka578[[#This Row],[Kapacita - rozměr polic]]*IFERROR(VLOOKUP(Tabulka578[[#This Row],[Označení]],OCHy[#All],2,FALSE),0.6),0)</f>
        <v>0</v>
      </c>
    </row>
    <row r="144" spans="1:7" x14ac:dyDescent="0.35">
      <c r="A144" s="93" t="str">
        <f>IFERROR(VLOOKUP(B144,Pobočky!$A$1:$C$45,3,FALSE)," ")</f>
        <v xml:space="preserve"> </v>
      </c>
      <c r="B144" s="93"/>
      <c r="C144" s="93" t="str">
        <f>IFERROR(VLOOKUP(B144,Pobočky!$A$1:$C$45,2,FALSE)," ")</f>
        <v xml:space="preserve"> </v>
      </c>
      <c r="G144">
        <f>ROUND(Tabulka578[[#This Row],[Kapacita - počet polic]]*Tabulka578[[#This Row],[Kapacita - rozměr polic]]*IFERROR(VLOOKUP(Tabulka578[[#This Row],[Označení]],OCHy[#All],2,FALSE),0.6),0)</f>
        <v>0</v>
      </c>
    </row>
    <row r="145" spans="1:7" x14ac:dyDescent="0.35">
      <c r="A145" s="93" t="str">
        <f>IFERROR(VLOOKUP(B145,Pobočky!$A$1:$C$45,3,FALSE)," ")</f>
        <v xml:space="preserve"> </v>
      </c>
      <c r="B145" s="93"/>
      <c r="C145" s="93" t="str">
        <f>IFERROR(VLOOKUP(B145,Pobočky!$A$1:$C$45,2,FALSE)," ")</f>
        <v xml:space="preserve"> </v>
      </c>
      <c r="G145">
        <f>ROUND(Tabulka578[[#This Row],[Kapacita - počet polic]]*Tabulka578[[#This Row],[Kapacita - rozměr polic]]*IFERROR(VLOOKUP(Tabulka578[[#This Row],[Označení]],OCHy[#All],2,FALSE),0.6),0)</f>
        <v>0</v>
      </c>
    </row>
    <row r="146" spans="1:7" x14ac:dyDescent="0.35">
      <c r="A146" s="93" t="str">
        <f>IFERROR(VLOOKUP(B146,Pobočky!$A$1:$C$45,3,FALSE)," ")</f>
        <v xml:space="preserve"> </v>
      </c>
      <c r="B146" s="93"/>
      <c r="C146" s="93" t="str">
        <f>IFERROR(VLOOKUP(B146,Pobočky!$A$1:$C$45,2,FALSE)," ")</f>
        <v xml:space="preserve"> </v>
      </c>
      <c r="G146">
        <f>ROUND(Tabulka578[[#This Row],[Kapacita - počet polic]]*Tabulka578[[#This Row],[Kapacita - rozměr polic]]*IFERROR(VLOOKUP(Tabulka578[[#This Row],[Označení]],OCHy[#All],2,FALSE),0.6),0)</f>
        <v>0</v>
      </c>
    </row>
    <row r="147" spans="1:7" x14ac:dyDescent="0.35">
      <c r="A147" s="93" t="str">
        <f>IFERROR(VLOOKUP(B147,Pobočky!$A$1:$C$45,3,FALSE)," ")</f>
        <v xml:space="preserve"> </v>
      </c>
      <c r="B147" s="93"/>
      <c r="C147" s="93" t="str">
        <f>IFERROR(VLOOKUP(B147,Pobočky!$A$1:$C$45,2,FALSE)," ")</f>
        <v xml:space="preserve"> </v>
      </c>
      <c r="G147">
        <f>ROUND(Tabulka578[[#This Row],[Kapacita - počet polic]]*Tabulka578[[#This Row],[Kapacita - rozměr polic]]*IFERROR(VLOOKUP(Tabulka578[[#This Row],[Označení]],OCHy[#All],2,FALSE),0.6),0)</f>
        <v>0</v>
      </c>
    </row>
    <row r="148" spans="1:7" x14ac:dyDescent="0.35">
      <c r="A148" s="93" t="str">
        <f>IFERROR(VLOOKUP(B148,Pobočky!$A$1:$C$45,3,FALSE)," ")</f>
        <v xml:space="preserve"> </v>
      </c>
      <c r="B148" s="93"/>
      <c r="C148" s="93" t="str">
        <f>IFERROR(VLOOKUP(B148,Pobočky!$A$1:$C$45,2,FALSE)," ")</f>
        <v xml:space="preserve"> </v>
      </c>
      <c r="G148">
        <f>ROUND(Tabulka578[[#This Row],[Kapacita - počet polic]]*Tabulka578[[#This Row],[Kapacita - rozměr polic]]*IFERROR(VLOOKUP(Tabulka578[[#This Row],[Označení]],OCHy[#All],2,FALSE),0.6),0)</f>
        <v>0</v>
      </c>
    </row>
    <row r="149" spans="1:7" x14ac:dyDescent="0.35">
      <c r="A149" s="93" t="str">
        <f>IFERROR(VLOOKUP(B149,Pobočky!$A$1:$C$45,3,FALSE)," ")</f>
        <v xml:space="preserve"> </v>
      </c>
      <c r="B149" s="93"/>
      <c r="C149" s="93" t="str">
        <f>IFERROR(VLOOKUP(B149,Pobočky!$A$1:$C$45,2,FALSE)," ")</f>
        <v xml:space="preserve"> </v>
      </c>
      <c r="G149">
        <f>ROUND(Tabulka578[[#This Row],[Kapacita - počet polic]]*Tabulka578[[#This Row],[Kapacita - rozměr polic]]*IFERROR(VLOOKUP(Tabulka578[[#This Row],[Označení]],OCHy[#All],2,FALSE),0.6),0)</f>
        <v>0</v>
      </c>
    </row>
    <row r="150" spans="1:7" x14ac:dyDescent="0.35">
      <c r="A150" s="93" t="str">
        <f>IFERROR(VLOOKUP(B150,Pobočky!$A$1:$C$45,3,FALSE)," ")</f>
        <v xml:space="preserve"> </v>
      </c>
      <c r="B150" s="93"/>
      <c r="C150" s="93" t="str">
        <f>IFERROR(VLOOKUP(B150,Pobočky!$A$1:$C$45,2,FALSE)," ")</f>
        <v xml:space="preserve"> </v>
      </c>
      <c r="G150">
        <f>ROUND(Tabulka578[[#This Row],[Kapacita - počet polic]]*Tabulka578[[#This Row],[Kapacita - rozměr polic]]*IFERROR(VLOOKUP(Tabulka578[[#This Row],[Označení]],OCHy[#All],2,FALSE),0.6),0)</f>
        <v>0</v>
      </c>
    </row>
    <row r="151" spans="1:7" x14ac:dyDescent="0.35">
      <c r="A151" s="93" t="str">
        <f>IFERROR(VLOOKUP(B151,Pobočky!$A$1:$C$45,3,FALSE)," ")</f>
        <v xml:space="preserve"> </v>
      </c>
      <c r="B151" s="93"/>
      <c r="C151" s="93" t="str">
        <f>IFERROR(VLOOKUP(B151,Pobočky!$A$1:$C$45,2,FALSE)," ")</f>
        <v xml:space="preserve"> </v>
      </c>
      <c r="G151">
        <f>ROUND(Tabulka578[[#This Row],[Kapacita - počet polic]]*Tabulka578[[#This Row],[Kapacita - rozměr polic]]*IFERROR(VLOOKUP(Tabulka578[[#This Row],[Označení]],OCHy[#All],2,FALSE),0.6),0)</f>
        <v>0</v>
      </c>
    </row>
    <row r="152" spans="1:7" x14ac:dyDescent="0.35">
      <c r="A152" s="93" t="str">
        <f>IFERROR(VLOOKUP(B152,Pobočky!$A$1:$C$45,3,FALSE)," ")</f>
        <v xml:space="preserve"> </v>
      </c>
      <c r="B152" s="93"/>
      <c r="C152" s="93" t="str">
        <f>IFERROR(VLOOKUP(B152,Pobočky!$A$1:$C$45,2,FALSE)," ")</f>
        <v xml:space="preserve"> </v>
      </c>
      <c r="G152">
        <f>ROUND(Tabulka578[[#This Row],[Kapacita - počet polic]]*Tabulka578[[#This Row],[Kapacita - rozměr polic]]*IFERROR(VLOOKUP(Tabulka578[[#This Row],[Označení]],OCHy[#All],2,FALSE),0.6),0)</f>
        <v>0</v>
      </c>
    </row>
    <row r="153" spans="1:7" x14ac:dyDescent="0.35">
      <c r="A153" s="93" t="str">
        <f>IFERROR(VLOOKUP(B153,Pobočky!$A$1:$C$45,3,FALSE)," ")</f>
        <v xml:space="preserve"> </v>
      </c>
      <c r="B153" s="93"/>
      <c r="C153" s="93" t="str">
        <f>IFERROR(VLOOKUP(B153,Pobočky!$A$1:$C$45,2,FALSE)," ")</f>
        <v xml:space="preserve"> </v>
      </c>
      <c r="G153">
        <f>ROUND(Tabulka578[[#This Row],[Kapacita - počet polic]]*Tabulka578[[#This Row],[Kapacita - rozměr polic]]*IFERROR(VLOOKUP(Tabulka578[[#This Row],[Označení]],OCHy[#All],2,FALSE),0.6),0)</f>
        <v>0</v>
      </c>
    </row>
    <row r="154" spans="1:7" x14ac:dyDescent="0.35">
      <c r="A154" s="93" t="str">
        <f>IFERROR(VLOOKUP(B154,Pobočky!$A$1:$C$45,3,FALSE)," ")</f>
        <v xml:space="preserve"> </v>
      </c>
      <c r="B154" s="93"/>
      <c r="C154" s="93" t="str">
        <f>IFERROR(VLOOKUP(B154,Pobočky!$A$1:$C$45,2,FALSE)," ")</f>
        <v xml:space="preserve"> </v>
      </c>
      <c r="G154">
        <f>ROUND(Tabulka578[[#This Row],[Kapacita - počet polic]]*Tabulka578[[#This Row],[Kapacita - rozměr polic]]*IFERROR(VLOOKUP(Tabulka578[[#This Row],[Označení]],OCHy[#All],2,FALSE),0.6),0)</f>
        <v>0</v>
      </c>
    </row>
    <row r="155" spans="1:7" x14ac:dyDescent="0.35">
      <c r="A155" s="93" t="str">
        <f>IFERROR(VLOOKUP(B155,Pobočky!$A$1:$C$45,3,FALSE)," ")</f>
        <v xml:space="preserve"> </v>
      </c>
      <c r="B155" s="93"/>
      <c r="C155" s="93" t="str">
        <f>IFERROR(VLOOKUP(B155,Pobočky!$A$1:$C$45,2,FALSE)," ")</f>
        <v xml:space="preserve"> </v>
      </c>
      <c r="G155">
        <f>ROUND(Tabulka578[[#This Row],[Kapacita - počet polic]]*Tabulka578[[#This Row],[Kapacita - rozměr polic]]*IFERROR(VLOOKUP(Tabulka578[[#This Row],[Označení]],OCHy[#All],2,FALSE),0.6),0)</f>
        <v>0</v>
      </c>
    </row>
    <row r="156" spans="1:7" x14ac:dyDescent="0.35">
      <c r="A156" s="93" t="str">
        <f>IFERROR(VLOOKUP(B156,Pobočky!$A$1:$C$45,3,FALSE)," ")</f>
        <v xml:space="preserve"> </v>
      </c>
      <c r="B156" s="93"/>
      <c r="C156" s="93" t="str">
        <f>IFERROR(VLOOKUP(B156,Pobočky!$A$1:$C$45,2,FALSE)," ")</f>
        <v xml:space="preserve"> </v>
      </c>
      <c r="G156">
        <f>ROUND(Tabulka578[[#This Row],[Kapacita - počet polic]]*Tabulka578[[#This Row],[Kapacita - rozměr polic]]*IFERROR(VLOOKUP(Tabulka578[[#This Row],[Označení]],OCHy[#All],2,FALSE),0.6),0)</f>
        <v>0</v>
      </c>
    </row>
    <row r="157" spans="1:7" x14ac:dyDescent="0.35">
      <c r="A157" s="93" t="str">
        <f>IFERROR(VLOOKUP(B157,Pobočky!$A$1:$C$45,3,FALSE)," ")</f>
        <v xml:space="preserve"> </v>
      </c>
      <c r="B157" s="93"/>
      <c r="C157" s="93" t="str">
        <f>IFERROR(VLOOKUP(B157,Pobočky!$A$1:$C$45,2,FALSE)," ")</f>
        <v xml:space="preserve"> </v>
      </c>
      <c r="G157">
        <f>ROUND(Tabulka578[[#This Row],[Kapacita - počet polic]]*Tabulka578[[#This Row],[Kapacita - rozměr polic]]*IFERROR(VLOOKUP(Tabulka578[[#This Row],[Označení]],OCHy[#All],2,FALSE),0.6),0)</f>
        <v>0</v>
      </c>
    </row>
    <row r="158" spans="1:7" x14ac:dyDescent="0.35">
      <c r="A158" s="93" t="str">
        <f>IFERROR(VLOOKUP(B158,Pobočky!$A$1:$C$45,3,FALSE)," ")</f>
        <v xml:space="preserve"> </v>
      </c>
      <c r="B158" s="93"/>
      <c r="C158" s="93" t="str">
        <f>IFERROR(VLOOKUP(B158,Pobočky!$A$1:$C$45,2,FALSE)," ")</f>
        <v xml:space="preserve"> </v>
      </c>
      <c r="G158">
        <f>ROUND(Tabulka578[[#This Row],[Kapacita - počet polic]]*Tabulka578[[#This Row],[Kapacita - rozměr polic]]*IFERROR(VLOOKUP(Tabulka578[[#This Row],[Označení]],OCHy[#All],2,FALSE),0.6),0)</f>
        <v>0</v>
      </c>
    </row>
    <row r="159" spans="1:7" x14ac:dyDescent="0.35">
      <c r="A159" s="93" t="str">
        <f>IFERROR(VLOOKUP(B159,Pobočky!$A$1:$C$45,3,FALSE)," ")</f>
        <v xml:space="preserve"> </v>
      </c>
      <c r="B159" s="93"/>
      <c r="C159" s="93" t="str">
        <f>IFERROR(VLOOKUP(B159,Pobočky!$A$1:$C$45,2,FALSE)," ")</f>
        <v xml:space="preserve"> </v>
      </c>
      <c r="G159">
        <f>ROUND(Tabulka578[[#This Row],[Kapacita - počet polic]]*Tabulka578[[#This Row],[Kapacita - rozměr polic]]*IFERROR(VLOOKUP(Tabulka578[[#This Row],[Označení]],OCHy[#All],2,FALSE),0.6),0)</f>
        <v>0</v>
      </c>
    </row>
    <row r="160" spans="1:7" x14ac:dyDescent="0.35">
      <c r="A160" s="93" t="str">
        <f>IFERROR(VLOOKUP(B160,Pobočky!$A$1:$C$45,3,FALSE)," ")</f>
        <v xml:space="preserve"> </v>
      </c>
      <c r="B160" s="93"/>
      <c r="C160" s="93" t="str">
        <f>IFERROR(VLOOKUP(B160,Pobočky!$A$1:$C$45,2,FALSE)," ")</f>
        <v xml:space="preserve"> </v>
      </c>
      <c r="G160">
        <f>ROUND(Tabulka578[[#This Row],[Kapacita - počet polic]]*Tabulka578[[#This Row],[Kapacita - rozměr polic]]*IFERROR(VLOOKUP(Tabulka578[[#This Row],[Označení]],OCHy[#All],2,FALSE),0.6),0)</f>
        <v>0</v>
      </c>
    </row>
    <row r="161" spans="1:7" x14ac:dyDescent="0.35">
      <c r="A161" s="93" t="str">
        <f>IFERROR(VLOOKUP(B161,Pobočky!$A$1:$C$45,3,FALSE)," ")</f>
        <v xml:space="preserve"> </v>
      </c>
      <c r="B161" s="93"/>
      <c r="C161" s="93" t="str">
        <f>IFERROR(VLOOKUP(B161,Pobočky!$A$1:$C$45,2,FALSE)," ")</f>
        <v xml:space="preserve"> </v>
      </c>
      <c r="G161">
        <f>ROUND(Tabulka578[[#This Row],[Kapacita - počet polic]]*Tabulka578[[#This Row],[Kapacita - rozměr polic]]*IFERROR(VLOOKUP(Tabulka578[[#This Row],[Označení]],OCHy[#All],2,FALSE),0.6),0)</f>
        <v>0</v>
      </c>
    </row>
    <row r="162" spans="1:7" x14ac:dyDescent="0.35">
      <c r="A162" s="93" t="str">
        <f>IFERROR(VLOOKUP(B162,Pobočky!$A$1:$C$45,3,FALSE)," ")</f>
        <v xml:space="preserve"> </v>
      </c>
      <c r="B162" s="93"/>
      <c r="C162" s="93" t="str">
        <f>IFERROR(VLOOKUP(B162,Pobočky!$A$1:$C$45,2,FALSE)," ")</f>
        <v xml:space="preserve"> </v>
      </c>
      <c r="G162">
        <f>ROUND(Tabulka578[[#This Row],[Kapacita - počet polic]]*Tabulka578[[#This Row],[Kapacita - rozměr polic]]*IFERROR(VLOOKUP(Tabulka578[[#This Row],[Označení]],OCHy[#All],2,FALSE),0.6),0)</f>
        <v>0</v>
      </c>
    </row>
    <row r="163" spans="1:7" x14ac:dyDescent="0.35">
      <c r="A163" s="93" t="str">
        <f>IFERROR(VLOOKUP(B163,Pobočky!$A$1:$C$45,3,FALSE)," ")</f>
        <v xml:space="preserve"> </v>
      </c>
      <c r="B163" s="93"/>
      <c r="C163" s="93" t="str">
        <f>IFERROR(VLOOKUP(B163,Pobočky!$A$1:$C$45,2,FALSE)," ")</f>
        <v xml:space="preserve"> </v>
      </c>
      <c r="G163">
        <f>ROUND(Tabulka578[[#This Row],[Kapacita - počet polic]]*Tabulka578[[#This Row],[Kapacita - rozměr polic]]*IFERROR(VLOOKUP(Tabulka578[[#This Row],[Označení]],OCHy[#All],2,FALSE),0.6),0)</f>
        <v>0</v>
      </c>
    </row>
    <row r="164" spans="1:7" x14ac:dyDescent="0.35">
      <c r="A164" s="93" t="str">
        <f>IFERROR(VLOOKUP(B164,Pobočky!$A$1:$C$45,3,FALSE)," ")</f>
        <v xml:space="preserve"> </v>
      </c>
      <c r="B164" s="93"/>
      <c r="C164" s="93" t="str">
        <f>IFERROR(VLOOKUP(B164,Pobočky!$A$1:$C$45,2,FALSE)," ")</f>
        <v xml:space="preserve"> </v>
      </c>
      <c r="G164">
        <f>ROUND(Tabulka578[[#This Row],[Kapacita - počet polic]]*Tabulka578[[#This Row],[Kapacita - rozměr polic]]*IFERROR(VLOOKUP(Tabulka578[[#This Row],[Označení]],OCHy[#All],2,FALSE),0.6),0)</f>
        <v>0</v>
      </c>
    </row>
    <row r="165" spans="1:7" x14ac:dyDescent="0.35">
      <c r="A165" s="93" t="str">
        <f>IFERROR(VLOOKUP(B165,Pobočky!$A$1:$C$45,3,FALSE)," ")</f>
        <v xml:space="preserve"> </v>
      </c>
      <c r="B165" s="93"/>
      <c r="C165" s="93" t="str">
        <f>IFERROR(VLOOKUP(B165,Pobočky!$A$1:$C$45,2,FALSE)," ")</f>
        <v xml:space="preserve"> </v>
      </c>
      <c r="G165">
        <f>ROUND(Tabulka578[[#This Row],[Kapacita - počet polic]]*Tabulka578[[#This Row],[Kapacita - rozměr polic]]*IFERROR(VLOOKUP(Tabulka578[[#This Row],[Označení]],OCHy[#All],2,FALSE),0.6),0)</f>
        <v>0</v>
      </c>
    </row>
    <row r="166" spans="1:7" x14ac:dyDescent="0.35">
      <c r="A166" s="93" t="str">
        <f>IFERROR(VLOOKUP(B166,Pobočky!$A$1:$C$45,3,FALSE)," ")</f>
        <v xml:space="preserve"> </v>
      </c>
      <c r="B166" s="93"/>
      <c r="C166" s="93" t="str">
        <f>IFERROR(VLOOKUP(B166,Pobočky!$A$1:$C$45,2,FALSE)," ")</f>
        <v xml:space="preserve"> </v>
      </c>
      <c r="G166">
        <f>ROUND(Tabulka578[[#This Row],[Kapacita - počet polic]]*Tabulka578[[#This Row],[Kapacita - rozměr polic]]*IFERROR(VLOOKUP(Tabulka578[[#This Row],[Označení]],OCHy[#All],2,FALSE),0.6),0)</f>
        <v>0</v>
      </c>
    </row>
    <row r="167" spans="1:7" x14ac:dyDescent="0.35">
      <c r="A167" s="93" t="str">
        <f>IFERROR(VLOOKUP(B167,Pobočky!$A$1:$C$45,3,FALSE)," ")</f>
        <v xml:space="preserve"> </v>
      </c>
      <c r="B167" s="93"/>
      <c r="C167" s="93" t="str">
        <f>IFERROR(VLOOKUP(B167,Pobočky!$A$1:$C$45,2,FALSE)," ")</f>
        <v xml:space="preserve"> </v>
      </c>
      <c r="G167">
        <f>ROUND(Tabulka578[[#This Row],[Kapacita - počet polic]]*Tabulka578[[#This Row],[Kapacita - rozměr polic]]*IFERROR(VLOOKUP(Tabulka578[[#This Row],[Označení]],OCHy[#All],2,FALSE),0.6),0)</f>
        <v>0</v>
      </c>
    </row>
    <row r="168" spans="1:7" x14ac:dyDescent="0.35">
      <c r="A168" s="93" t="str">
        <f>IFERROR(VLOOKUP(B168,Pobočky!$A$1:$C$45,3,FALSE)," ")</f>
        <v xml:space="preserve"> </v>
      </c>
      <c r="B168" s="93"/>
      <c r="C168" s="93" t="str">
        <f>IFERROR(VLOOKUP(B168,Pobočky!$A$1:$C$45,2,FALSE)," ")</f>
        <v xml:space="preserve"> </v>
      </c>
      <c r="G168">
        <f>ROUND(Tabulka578[[#This Row],[Kapacita - počet polic]]*Tabulka578[[#This Row],[Kapacita - rozměr polic]]*IFERROR(VLOOKUP(Tabulka578[[#This Row],[Označení]],OCHy[#All],2,FALSE),0.6),0)</f>
        <v>0</v>
      </c>
    </row>
    <row r="169" spans="1:7" x14ac:dyDescent="0.35">
      <c r="A169" s="93" t="str">
        <f>IFERROR(VLOOKUP(B169,Pobočky!$A$1:$C$45,3,FALSE)," ")</f>
        <v xml:space="preserve"> </v>
      </c>
      <c r="B169" s="93"/>
      <c r="C169" s="93" t="str">
        <f>IFERROR(VLOOKUP(B169,Pobočky!$A$1:$C$45,2,FALSE)," ")</f>
        <v xml:space="preserve"> </v>
      </c>
      <c r="G169">
        <f>ROUND(Tabulka578[[#This Row],[Kapacita - počet polic]]*Tabulka578[[#This Row],[Kapacita - rozměr polic]]*IFERROR(VLOOKUP(Tabulka578[[#This Row],[Označení]],OCHy[#All],2,FALSE),0.6),0)</f>
        <v>0</v>
      </c>
    </row>
    <row r="170" spans="1:7" x14ac:dyDescent="0.35">
      <c r="A170" s="93" t="str">
        <f>IFERROR(VLOOKUP(B170,Pobočky!$A$1:$C$45,3,FALSE)," ")</f>
        <v xml:space="preserve"> </v>
      </c>
      <c r="B170" s="93"/>
      <c r="C170" s="93" t="str">
        <f>IFERROR(VLOOKUP(B170,Pobočky!$A$1:$C$45,2,FALSE)," ")</f>
        <v xml:space="preserve"> </v>
      </c>
      <c r="G170">
        <f>ROUND(Tabulka578[[#This Row],[Kapacita - počet polic]]*Tabulka578[[#This Row],[Kapacita - rozměr polic]]*IFERROR(VLOOKUP(Tabulka578[[#This Row],[Označení]],OCHy[#All],2,FALSE),0.6),0)</f>
        <v>0</v>
      </c>
    </row>
    <row r="171" spans="1:7" x14ac:dyDescent="0.35">
      <c r="A171" s="93" t="str">
        <f>IFERROR(VLOOKUP(B171,Pobočky!$A$1:$C$45,3,FALSE)," ")</f>
        <v xml:space="preserve"> </v>
      </c>
      <c r="B171" s="93"/>
      <c r="C171" s="93" t="str">
        <f>IFERROR(VLOOKUP(B171,Pobočky!$A$1:$C$45,2,FALSE)," ")</f>
        <v xml:space="preserve"> </v>
      </c>
      <c r="G171">
        <f>ROUND(Tabulka578[[#This Row],[Kapacita - počet polic]]*Tabulka578[[#This Row],[Kapacita - rozměr polic]]*IFERROR(VLOOKUP(Tabulka578[[#This Row],[Označení]],OCHy[#All],2,FALSE),0.6),0)</f>
        <v>0</v>
      </c>
    </row>
    <row r="172" spans="1:7" x14ac:dyDescent="0.35">
      <c r="A172" s="93" t="str">
        <f>IFERROR(VLOOKUP(B172,Pobočky!$A$1:$C$45,3,FALSE)," ")</f>
        <v xml:space="preserve"> </v>
      </c>
      <c r="B172" s="93"/>
      <c r="C172" s="93" t="str">
        <f>IFERROR(VLOOKUP(B172,Pobočky!$A$1:$C$45,2,FALSE)," ")</f>
        <v xml:space="preserve"> </v>
      </c>
      <c r="G172">
        <f>ROUND(Tabulka578[[#This Row],[Kapacita - počet polic]]*Tabulka578[[#This Row],[Kapacita - rozměr polic]]*IFERROR(VLOOKUP(Tabulka578[[#This Row],[Označení]],OCHy[#All],2,FALSE),0.6),0)</f>
        <v>0</v>
      </c>
    </row>
    <row r="173" spans="1:7" x14ac:dyDescent="0.35">
      <c r="A173" s="93" t="str">
        <f>IFERROR(VLOOKUP(B173,Pobočky!$A$1:$C$45,3,FALSE)," ")</f>
        <v xml:space="preserve"> </v>
      </c>
      <c r="B173" s="93"/>
      <c r="C173" s="93" t="str">
        <f>IFERROR(VLOOKUP(B173,Pobočky!$A$1:$C$45,2,FALSE)," ")</f>
        <v xml:space="preserve"> </v>
      </c>
      <c r="G173">
        <f>ROUND(Tabulka578[[#This Row],[Kapacita - počet polic]]*Tabulka578[[#This Row],[Kapacita - rozměr polic]]*IFERROR(VLOOKUP(Tabulka578[[#This Row],[Označení]],OCHy[#All],2,FALSE),0.6),0)</f>
        <v>0</v>
      </c>
    </row>
    <row r="174" spans="1:7" x14ac:dyDescent="0.35">
      <c r="A174" s="93" t="str">
        <f>IFERROR(VLOOKUP(B174,Pobočky!$A$1:$C$45,3,FALSE)," ")</f>
        <v xml:space="preserve"> </v>
      </c>
      <c r="B174" s="93"/>
      <c r="C174" s="93" t="str">
        <f>IFERROR(VLOOKUP(B174,Pobočky!$A$1:$C$45,2,FALSE)," ")</f>
        <v xml:space="preserve"> </v>
      </c>
      <c r="G174">
        <f>ROUND(Tabulka578[[#This Row],[Kapacita - počet polic]]*Tabulka578[[#This Row],[Kapacita - rozměr polic]]*IFERROR(VLOOKUP(Tabulka578[[#This Row],[Označení]],OCHy[#All],2,FALSE),0.6),0)</f>
        <v>0</v>
      </c>
    </row>
    <row r="175" spans="1:7" x14ac:dyDescent="0.35">
      <c r="A175" s="93" t="str">
        <f>IFERROR(VLOOKUP(B175,Pobočky!$A$1:$C$45,3,FALSE)," ")</f>
        <v xml:space="preserve"> </v>
      </c>
      <c r="B175" s="93"/>
      <c r="C175" s="93" t="str">
        <f>IFERROR(VLOOKUP(B175,Pobočky!$A$1:$C$45,2,FALSE)," ")</f>
        <v xml:space="preserve"> </v>
      </c>
      <c r="G175">
        <f>ROUND(Tabulka578[[#This Row],[Kapacita - počet polic]]*Tabulka578[[#This Row],[Kapacita - rozměr polic]]*IFERROR(VLOOKUP(Tabulka578[[#This Row],[Označení]],OCHy[#All],2,FALSE),0.6),0)</f>
        <v>0</v>
      </c>
    </row>
    <row r="176" spans="1:7" x14ac:dyDescent="0.35">
      <c r="A176" s="93" t="str">
        <f>IFERROR(VLOOKUP(B176,Pobočky!$A$1:$C$45,3,FALSE)," ")</f>
        <v xml:space="preserve"> </v>
      </c>
      <c r="B176" s="93"/>
      <c r="C176" s="93" t="str">
        <f>IFERROR(VLOOKUP(B176,Pobočky!$A$1:$C$45,2,FALSE)," ")</f>
        <v xml:space="preserve"> </v>
      </c>
      <c r="G176">
        <f>ROUND(Tabulka578[[#This Row],[Kapacita - počet polic]]*Tabulka578[[#This Row],[Kapacita - rozměr polic]]*IFERROR(VLOOKUP(Tabulka578[[#This Row],[Označení]],OCHy[#All],2,FALSE),0.6),0)</f>
        <v>0</v>
      </c>
    </row>
    <row r="177" spans="1:7" x14ac:dyDescent="0.35">
      <c r="A177" s="93" t="str">
        <f>IFERROR(VLOOKUP(B177,Pobočky!$A$1:$C$45,3,FALSE)," ")</f>
        <v xml:space="preserve"> </v>
      </c>
      <c r="B177" s="93"/>
      <c r="C177" s="93" t="str">
        <f>IFERROR(VLOOKUP(B177,Pobočky!$A$1:$C$45,2,FALSE)," ")</f>
        <v xml:space="preserve"> </v>
      </c>
      <c r="G177">
        <f>ROUND(Tabulka578[[#This Row],[Kapacita - počet polic]]*Tabulka578[[#This Row],[Kapacita - rozměr polic]]*IFERROR(VLOOKUP(Tabulka578[[#This Row],[Označení]],OCHy[#All],2,FALSE),0.6),0)</f>
        <v>0</v>
      </c>
    </row>
    <row r="178" spans="1:7" x14ac:dyDescent="0.35">
      <c r="A178" s="93" t="str">
        <f>IFERROR(VLOOKUP(B178,Pobočky!$A$1:$C$45,3,FALSE)," ")</f>
        <v xml:space="preserve"> </v>
      </c>
      <c r="B178" s="93"/>
      <c r="C178" s="93" t="str">
        <f>IFERROR(VLOOKUP(B178,Pobočky!$A$1:$C$45,2,FALSE)," ")</f>
        <v xml:space="preserve"> </v>
      </c>
      <c r="G178">
        <f>ROUND(Tabulka578[[#This Row],[Kapacita - počet polic]]*Tabulka578[[#This Row],[Kapacita - rozměr polic]]*IFERROR(VLOOKUP(Tabulka578[[#This Row],[Označení]],OCHy[#All],2,FALSE),0.6),0)</f>
        <v>0</v>
      </c>
    </row>
    <row r="179" spans="1:7" x14ac:dyDescent="0.35">
      <c r="A179" s="93" t="str">
        <f>IFERROR(VLOOKUP(B179,Pobočky!$A$1:$C$45,3,FALSE)," ")</f>
        <v xml:space="preserve"> </v>
      </c>
      <c r="B179" s="93"/>
      <c r="C179" s="93" t="str">
        <f>IFERROR(VLOOKUP(B179,Pobočky!$A$1:$C$45,2,FALSE)," ")</f>
        <v xml:space="preserve"> </v>
      </c>
      <c r="G179">
        <f>ROUND(Tabulka578[[#This Row],[Kapacita - počet polic]]*Tabulka578[[#This Row],[Kapacita - rozměr polic]]*IFERROR(VLOOKUP(Tabulka578[[#This Row],[Označení]],OCHy[#All],2,FALSE),0.6),0)</f>
        <v>0</v>
      </c>
    </row>
    <row r="180" spans="1:7" x14ac:dyDescent="0.35">
      <c r="A180" s="93" t="str">
        <f>IFERROR(VLOOKUP(B180,Pobočky!$A$1:$C$45,3,FALSE)," ")</f>
        <v xml:space="preserve"> </v>
      </c>
      <c r="B180" s="93"/>
      <c r="C180" s="93" t="str">
        <f>IFERROR(VLOOKUP(B180,Pobočky!$A$1:$C$45,2,FALSE)," ")</f>
        <v xml:space="preserve"> </v>
      </c>
      <c r="G180">
        <f>ROUND(Tabulka578[[#This Row],[Kapacita - počet polic]]*Tabulka578[[#This Row],[Kapacita - rozměr polic]]*IFERROR(VLOOKUP(Tabulka578[[#This Row],[Označení]],OCHy[#All],2,FALSE),0.6),0)</f>
        <v>0</v>
      </c>
    </row>
    <row r="181" spans="1:7" x14ac:dyDescent="0.35">
      <c r="A181" s="93" t="str">
        <f>IFERROR(VLOOKUP(B181,Pobočky!$A$1:$C$45,3,FALSE)," ")</f>
        <v xml:space="preserve"> </v>
      </c>
      <c r="B181" s="93"/>
      <c r="C181" s="93" t="str">
        <f>IFERROR(VLOOKUP(B181,Pobočky!$A$1:$C$45,2,FALSE)," ")</f>
        <v xml:space="preserve"> </v>
      </c>
      <c r="G181">
        <f>ROUND(Tabulka578[[#This Row],[Kapacita - počet polic]]*Tabulka578[[#This Row],[Kapacita - rozměr polic]]*IFERROR(VLOOKUP(Tabulka578[[#This Row],[Označení]],OCHy[#All],2,FALSE),0.6),0)</f>
        <v>0</v>
      </c>
    </row>
    <row r="182" spans="1:7" x14ac:dyDescent="0.35">
      <c r="A182" s="93" t="str">
        <f>IFERROR(VLOOKUP(B182,Pobočky!$A$1:$C$45,3,FALSE)," ")</f>
        <v xml:space="preserve"> </v>
      </c>
      <c r="B182" s="93"/>
      <c r="C182" s="93" t="str">
        <f>IFERROR(VLOOKUP(B182,Pobočky!$A$1:$C$45,2,FALSE)," ")</f>
        <v xml:space="preserve"> </v>
      </c>
      <c r="G182">
        <f>ROUND(Tabulka578[[#This Row],[Kapacita - počet polic]]*Tabulka578[[#This Row],[Kapacita - rozměr polic]]*IFERROR(VLOOKUP(Tabulka578[[#This Row],[Označení]],OCHy[#All],2,FALSE),0.6),0)</f>
        <v>0</v>
      </c>
    </row>
    <row r="183" spans="1:7" x14ac:dyDescent="0.35">
      <c r="A183" s="93" t="str">
        <f>IFERROR(VLOOKUP(B183,Pobočky!$A$1:$C$45,3,FALSE)," ")</f>
        <v xml:space="preserve"> </v>
      </c>
      <c r="B183" s="93"/>
      <c r="C183" s="93" t="str">
        <f>IFERROR(VLOOKUP(B183,Pobočky!$A$1:$C$45,2,FALSE)," ")</f>
        <v xml:space="preserve"> </v>
      </c>
      <c r="G183">
        <f>ROUND(Tabulka578[[#This Row],[Kapacita - počet polic]]*Tabulka578[[#This Row],[Kapacita - rozměr polic]]*IFERROR(VLOOKUP(Tabulka578[[#This Row],[Označení]],OCHy[#All],2,FALSE),0.6),0)</f>
        <v>0</v>
      </c>
    </row>
    <row r="184" spans="1:7" x14ac:dyDescent="0.35">
      <c r="A184" s="93" t="str">
        <f>IFERROR(VLOOKUP(B184,Pobočky!$A$1:$C$45,3,FALSE)," ")</f>
        <v xml:space="preserve"> </v>
      </c>
      <c r="B184" s="93"/>
      <c r="C184" s="93" t="str">
        <f>IFERROR(VLOOKUP(B184,Pobočky!$A$1:$C$45,2,FALSE)," ")</f>
        <v xml:space="preserve"> </v>
      </c>
      <c r="G184">
        <f>ROUND(Tabulka578[[#This Row],[Kapacita - počet polic]]*Tabulka578[[#This Row],[Kapacita - rozměr polic]]*IFERROR(VLOOKUP(Tabulka578[[#This Row],[Označení]],OCHy[#All],2,FALSE),0.6),0)</f>
        <v>0</v>
      </c>
    </row>
    <row r="185" spans="1:7" x14ac:dyDescent="0.35">
      <c r="A185" s="93" t="str">
        <f>IFERROR(VLOOKUP(B185,Pobočky!$A$1:$C$45,3,FALSE)," ")</f>
        <v xml:space="preserve"> </v>
      </c>
      <c r="B185" s="93"/>
      <c r="C185" s="93" t="str">
        <f>IFERROR(VLOOKUP(B185,Pobočky!$A$1:$C$45,2,FALSE)," ")</f>
        <v xml:space="preserve"> </v>
      </c>
      <c r="G185">
        <f>ROUND(Tabulka578[[#This Row],[Kapacita - počet polic]]*Tabulka578[[#This Row],[Kapacita - rozměr polic]]*IFERROR(VLOOKUP(Tabulka578[[#This Row],[Označení]],OCHy[#All],2,FALSE),0.6),0)</f>
        <v>0</v>
      </c>
    </row>
    <row r="186" spans="1:7" x14ac:dyDescent="0.35">
      <c r="A186" s="93" t="str">
        <f>IFERROR(VLOOKUP(B186,Pobočky!$A$1:$C$45,3,FALSE)," ")</f>
        <v xml:space="preserve"> </v>
      </c>
      <c r="B186" s="93"/>
      <c r="C186" s="93" t="str">
        <f>IFERROR(VLOOKUP(B186,Pobočky!$A$1:$C$45,2,FALSE)," ")</f>
        <v xml:space="preserve"> </v>
      </c>
      <c r="G186">
        <f>ROUND(Tabulka578[[#This Row],[Kapacita - počet polic]]*Tabulka578[[#This Row],[Kapacita - rozměr polic]]*IFERROR(VLOOKUP(Tabulka578[[#This Row],[Označení]],OCHy[#All],2,FALSE),0.6),0)</f>
        <v>0</v>
      </c>
    </row>
    <row r="187" spans="1:7" x14ac:dyDescent="0.35">
      <c r="A187" s="93" t="str">
        <f>IFERROR(VLOOKUP(B187,Pobočky!$A$1:$C$45,3,FALSE)," ")</f>
        <v xml:space="preserve"> </v>
      </c>
      <c r="B187" s="93"/>
      <c r="C187" s="93" t="str">
        <f>IFERROR(VLOOKUP(B187,Pobočky!$A$1:$C$45,2,FALSE)," ")</f>
        <v xml:space="preserve"> </v>
      </c>
      <c r="G187">
        <f>ROUND(Tabulka578[[#This Row],[Kapacita - počet polic]]*Tabulka578[[#This Row],[Kapacita - rozměr polic]]*IFERROR(VLOOKUP(Tabulka578[[#This Row],[Označení]],OCHy[#All],2,FALSE),0.6),0)</f>
        <v>0</v>
      </c>
    </row>
    <row r="188" spans="1:7" x14ac:dyDescent="0.35">
      <c r="A188" s="93" t="str">
        <f>IFERROR(VLOOKUP(B188,Pobočky!$A$1:$C$45,3,FALSE)," ")</f>
        <v xml:space="preserve"> </v>
      </c>
      <c r="B188" s="93"/>
      <c r="C188" s="93" t="str">
        <f>IFERROR(VLOOKUP(B188,Pobočky!$A$1:$C$45,2,FALSE)," ")</f>
        <v xml:space="preserve"> </v>
      </c>
      <c r="G188">
        <f>ROUND(Tabulka578[[#This Row],[Kapacita - počet polic]]*Tabulka578[[#This Row],[Kapacita - rozměr polic]]*IFERROR(VLOOKUP(Tabulka578[[#This Row],[Označení]],OCHy[#All],2,FALSE),0.6),0)</f>
        <v>0</v>
      </c>
    </row>
    <row r="189" spans="1:7" x14ac:dyDescent="0.35">
      <c r="A189" s="93" t="str">
        <f>IFERROR(VLOOKUP(B189,Pobočky!$A$1:$C$45,3,FALSE)," ")</f>
        <v xml:space="preserve"> </v>
      </c>
      <c r="B189" s="93"/>
      <c r="C189" s="93" t="str">
        <f>IFERROR(VLOOKUP(B189,Pobočky!$A$1:$C$45,2,FALSE)," ")</f>
        <v xml:space="preserve"> </v>
      </c>
      <c r="G189">
        <f>ROUND(Tabulka578[[#This Row],[Kapacita - počet polic]]*Tabulka578[[#This Row],[Kapacita - rozměr polic]]*IFERROR(VLOOKUP(Tabulka578[[#This Row],[Označení]],OCHy[#All],2,FALSE),0.6),0)</f>
        <v>0</v>
      </c>
    </row>
    <row r="190" spans="1:7" x14ac:dyDescent="0.35">
      <c r="A190" s="93" t="str">
        <f>IFERROR(VLOOKUP(B190,Pobočky!$A$1:$C$45,3,FALSE)," ")</f>
        <v xml:space="preserve"> </v>
      </c>
      <c r="B190" s="93"/>
      <c r="C190" s="93" t="str">
        <f>IFERROR(VLOOKUP(B190,Pobočky!$A$1:$C$45,2,FALSE)," ")</f>
        <v xml:space="preserve"> </v>
      </c>
      <c r="G190">
        <f>ROUND(Tabulka578[[#This Row],[Kapacita - počet polic]]*Tabulka578[[#This Row],[Kapacita - rozměr polic]]*IFERROR(VLOOKUP(Tabulka578[[#This Row],[Označení]],OCHy[#All],2,FALSE),0.6),0)</f>
        <v>0</v>
      </c>
    </row>
    <row r="191" spans="1:7" x14ac:dyDescent="0.35">
      <c r="A191" s="93" t="str">
        <f>IFERROR(VLOOKUP(B191,Pobočky!$A$1:$C$45,3,FALSE)," ")</f>
        <v xml:space="preserve"> </v>
      </c>
      <c r="B191" s="93"/>
      <c r="C191" s="93" t="str">
        <f>IFERROR(VLOOKUP(B191,Pobočky!$A$1:$C$45,2,FALSE)," ")</f>
        <v xml:space="preserve"> </v>
      </c>
      <c r="G191">
        <f>ROUND(Tabulka578[[#This Row],[Kapacita - počet polic]]*Tabulka578[[#This Row],[Kapacita - rozměr polic]]*IFERROR(VLOOKUP(Tabulka578[[#This Row],[Označení]],OCHy[#All],2,FALSE),0.6),0)</f>
        <v>0</v>
      </c>
    </row>
    <row r="192" spans="1:7" x14ac:dyDescent="0.35">
      <c r="A192" s="93" t="str">
        <f>IFERROR(VLOOKUP(B192,Pobočky!$A$1:$C$45,3,FALSE)," ")</f>
        <v xml:space="preserve"> </v>
      </c>
      <c r="B192" s="93"/>
      <c r="C192" s="93" t="str">
        <f>IFERROR(VLOOKUP(B192,Pobočky!$A$1:$C$45,2,FALSE)," ")</f>
        <v xml:space="preserve"> </v>
      </c>
      <c r="G192">
        <f>ROUND(Tabulka578[[#This Row],[Kapacita - počet polic]]*Tabulka578[[#This Row],[Kapacita - rozměr polic]]*IFERROR(VLOOKUP(Tabulka578[[#This Row],[Označení]],OCHy[#All],2,FALSE),0.6),0)</f>
        <v>0</v>
      </c>
    </row>
    <row r="193" spans="1:7" x14ac:dyDescent="0.35">
      <c r="A193" s="93" t="str">
        <f>IFERROR(VLOOKUP(B193,Pobočky!$A$1:$C$45,3,FALSE)," ")</f>
        <v xml:space="preserve"> </v>
      </c>
      <c r="B193" s="93"/>
      <c r="C193" s="93" t="str">
        <f>IFERROR(VLOOKUP(B193,Pobočky!$A$1:$C$45,2,FALSE)," ")</f>
        <v xml:space="preserve"> </v>
      </c>
      <c r="G193">
        <f>ROUND(Tabulka578[[#This Row],[Kapacita - počet polic]]*Tabulka578[[#This Row],[Kapacita - rozměr polic]]*IFERROR(VLOOKUP(Tabulka578[[#This Row],[Označení]],OCHy[#All],2,FALSE),0.6),0)</f>
        <v>0</v>
      </c>
    </row>
    <row r="194" spans="1:7" x14ac:dyDescent="0.35">
      <c r="A194" s="93" t="str">
        <f>IFERROR(VLOOKUP(B194,Pobočky!$A$1:$C$45,3,FALSE)," ")</f>
        <v xml:space="preserve"> </v>
      </c>
      <c r="B194" s="93"/>
      <c r="C194" s="93" t="str">
        <f>IFERROR(VLOOKUP(B194,Pobočky!$A$1:$C$45,2,FALSE)," ")</f>
        <v xml:space="preserve"> </v>
      </c>
      <c r="G194">
        <f>ROUND(Tabulka578[[#This Row],[Kapacita - počet polic]]*Tabulka578[[#This Row],[Kapacita - rozměr polic]]*IFERROR(VLOOKUP(Tabulka578[[#This Row],[Označení]],OCHy[#All],2,FALSE),0.6),0)</f>
        <v>0</v>
      </c>
    </row>
    <row r="195" spans="1:7" x14ac:dyDescent="0.35">
      <c r="A195" s="93" t="str">
        <f>IFERROR(VLOOKUP(B195,Pobočky!$A$1:$C$45,3,FALSE)," ")</f>
        <v xml:space="preserve"> </v>
      </c>
      <c r="B195" s="93"/>
      <c r="C195" s="93" t="str">
        <f>IFERROR(VLOOKUP(B195,Pobočky!$A$1:$C$45,2,FALSE)," ")</f>
        <v xml:space="preserve"> </v>
      </c>
      <c r="G195">
        <f>ROUND(Tabulka578[[#This Row],[Kapacita - počet polic]]*Tabulka578[[#This Row],[Kapacita - rozměr polic]]*IFERROR(VLOOKUP(Tabulka578[[#This Row],[Označení]],OCHy[#All],2,FALSE),0.6),0)</f>
        <v>0</v>
      </c>
    </row>
    <row r="196" spans="1:7" x14ac:dyDescent="0.35">
      <c r="A196" s="93" t="str">
        <f>IFERROR(VLOOKUP(B196,Pobočky!$A$1:$C$45,3,FALSE)," ")</f>
        <v xml:space="preserve"> </v>
      </c>
      <c r="B196" s="93"/>
      <c r="C196" s="93" t="str">
        <f>IFERROR(VLOOKUP(B196,Pobočky!$A$1:$C$45,2,FALSE)," ")</f>
        <v xml:space="preserve"> </v>
      </c>
      <c r="G196">
        <f>ROUND(Tabulka578[[#This Row],[Kapacita - počet polic]]*Tabulka578[[#This Row],[Kapacita - rozměr polic]]*IFERROR(VLOOKUP(Tabulka578[[#This Row],[Označení]],OCHy[#All],2,FALSE),0.6),0)</f>
        <v>0</v>
      </c>
    </row>
    <row r="197" spans="1:7" x14ac:dyDescent="0.35">
      <c r="A197" s="93" t="str">
        <f>IFERROR(VLOOKUP(B197,Pobočky!$A$1:$C$45,3,FALSE)," ")</f>
        <v xml:space="preserve"> </v>
      </c>
      <c r="B197" s="93"/>
      <c r="C197" s="93" t="str">
        <f>IFERROR(VLOOKUP(B197,Pobočky!$A$1:$C$45,2,FALSE)," ")</f>
        <v xml:space="preserve"> </v>
      </c>
      <c r="G197">
        <f>ROUND(Tabulka578[[#This Row],[Kapacita - počet polic]]*Tabulka578[[#This Row],[Kapacita - rozměr polic]]*IFERROR(VLOOKUP(Tabulka578[[#This Row],[Označení]],OCHy[#All],2,FALSE),0.6),0)</f>
        <v>0</v>
      </c>
    </row>
    <row r="198" spans="1:7" x14ac:dyDescent="0.35">
      <c r="A198" s="93" t="str">
        <f>IFERROR(VLOOKUP(B198,Pobočky!$A$1:$C$45,3,FALSE)," ")</f>
        <v xml:space="preserve"> </v>
      </c>
      <c r="B198" s="93"/>
      <c r="C198" s="93" t="str">
        <f>IFERROR(VLOOKUP(B198,Pobočky!$A$1:$C$45,2,FALSE)," ")</f>
        <v xml:space="preserve"> </v>
      </c>
      <c r="G198">
        <f>ROUND(Tabulka578[[#This Row],[Kapacita - počet polic]]*Tabulka578[[#This Row],[Kapacita - rozměr polic]]*IFERROR(VLOOKUP(Tabulka578[[#This Row],[Označení]],OCHy[#All],2,FALSE),0.6),0)</f>
        <v>0</v>
      </c>
    </row>
    <row r="199" spans="1:7" x14ac:dyDescent="0.35">
      <c r="A199" s="93" t="str">
        <f>IFERROR(VLOOKUP(B199,Pobočky!$A$1:$C$45,3,FALSE)," ")</f>
        <v xml:space="preserve"> </v>
      </c>
      <c r="B199" s="93"/>
      <c r="C199" s="93" t="str">
        <f>IFERROR(VLOOKUP(B199,Pobočky!$A$1:$C$45,2,FALSE)," ")</f>
        <v xml:space="preserve"> </v>
      </c>
      <c r="G199">
        <f>ROUND(Tabulka578[[#This Row],[Kapacita - počet polic]]*Tabulka578[[#This Row],[Kapacita - rozměr polic]]*IFERROR(VLOOKUP(Tabulka578[[#This Row],[Označení]],OCHy[#All],2,FALSE),0.6),0)</f>
        <v>0</v>
      </c>
    </row>
    <row r="200" spans="1:7" x14ac:dyDescent="0.35">
      <c r="A200" s="93" t="str">
        <f>IFERROR(VLOOKUP(B200,Pobočky!$A$1:$C$45,3,FALSE)," ")</f>
        <v xml:space="preserve"> </v>
      </c>
      <c r="B200" s="93"/>
      <c r="C200" s="93" t="str">
        <f>IFERROR(VLOOKUP(B200,Pobočky!$A$1:$C$45,2,FALSE)," ")</f>
        <v xml:space="preserve"> </v>
      </c>
      <c r="G200">
        <f>ROUND(Tabulka578[[#This Row],[Kapacita - počet polic]]*Tabulka578[[#This Row],[Kapacita - rozměr polic]]*IFERROR(VLOOKUP(Tabulka578[[#This Row],[Označení]],OCHy[#All],2,FALSE),0.6),0)</f>
        <v>0</v>
      </c>
    </row>
    <row r="201" spans="1:7" x14ac:dyDescent="0.35">
      <c r="A201" s="93" t="str">
        <f>IFERROR(VLOOKUP(B201,Pobočky!$A$1:$C$45,3,FALSE)," ")</f>
        <v xml:space="preserve"> </v>
      </c>
      <c r="B201" s="93"/>
      <c r="C201" s="93" t="str">
        <f>IFERROR(VLOOKUP(B201,Pobočky!$A$1:$C$45,2,FALSE)," ")</f>
        <v xml:space="preserve"> </v>
      </c>
      <c r="G201">
        <f>ROUND(Tabulka578[[#This Row],[Kapacita - počet polic]]*Tabulka578[[#This Row],[Kapacita - rozměr polic]]*IFERROR(VLOOKUP(Tabulka578[[#This Row],[Označení]],OCHy[#All],2,FALSE),0.6),0)</f>
        <v>0</v>
      </c>
    </row>
    <row r="202" spans="1:7" x14ac:dyDescent="0.35">
      <c r="A202" s="93" t="str">
        <f>IFERROR(VLOOKUP(B202,Pobočky!$A$1:$C$45,3,FALSE)," ")</f>
        <v xml:space="preserve"> </v>
      </c>
      <c r="B202" s="93"/>
      <c r="C202" s="93" t="str">
        <f>IFERROR(VLOOKUP(B202,Pobočky!$A$1:$C$45,2,FALSE)," ")</f>
        <v xml:space="preserve"> </v>
      </c>
      <c r="G202">
        <f>ROUND(Tabulka578[[#This Row],[Kapacita - počet polic]]*Tabulka578[[#This Row],[Kapacita - rozměr polic]]*IFERROR(VLOOKUP(Tabulka578[[#This Row],[Označení]],OCHy[#All],2,FALSE),0.6),0)</f>
        <v>0</v>
      </c>
    </row>
    <row r="203" spans="1:7" x14ac:dyDescent="0.35">
      <c r="A203" s="93" t="str">
        <f>IFERROR(VLOOKUP(B203,Pobočky!$A$1:$C$45,3,FALSE)," ")</f>
        <v xml:space="preserve"> </v>
      </c>
      <c r="B203" s="93"/>
      <c r="C203" s="93" t="str">
        <f>IFERROR(VLOOKUP(B203,Pobočky!$A$1:$C$45,2,FALSE)," ")</f>
        <v xml:space="preserve"> </v>
      </c>
      <c r="G203">
        <f>ROUND(Tabulka578[[#This Row],[Kapacita - počet polic]]*Tabulka578[[#This Row],[Kapacita - rozměr polic]]*IFERROR(VLOOKUP(Tabulka578[[#This Row],[Označení]],OCHy[#All],2,FALSE),0.6),0)</f>
        <v>0</v>
      </c>
    </row>
    <row r="204" spans="1:7" x14ac:dyDescent="0.35">
      <c r="A204" s="93" t="str">
        <f>IFERROR(VLOOKUP(B204,Pobočky!$A$1:$C$45,3,FALSE)," ")</f>
        <v xml:space="preserve"> </v>
      </c>
      <c r="B204" s="93"/>
      <c r="C204" s="93" t="str">
        <f>IFERROR(VLOOKUP(B204,Pobočky!$A$1:$C$45,2,FALSE)," ")</f>
        <v xml:space="preserve"> </v>
      </c>
      <c r="G204">
        <f>ROUND(Tabulka578[[#This Row],[Kapacita - počet polic]]*Tabulka578[[#This Row],[Kapacita - rozměr polic]]*IFERROR(VLOOKUP(Tabulka578[[#This Row],[Označení]],OCHy[#All],2,FALSE),0.6),0)</f>
        <v>0</v>
      </c>
    </row>
    <row r="205" spans="1:7" x14ac:dyDescent="0.35">
      <c r="A205" s="93" t="str">
        <f>IFERROR(VLOOKUP(B205,Pobočky!$A$1:$C$45,3,FALSE)," ")</f>
        <v xml:space="preserve"> </v>
      </c>
      <c r="B205" s="93"/>
      <c r="C205" s="93" t="str">
        <f>IFERROR(VLOOKUP(B205,Pobočky!$A$1:$C$45,2,FALSE)," ")</f>
        <v xml:space="preserve"> </v>
      </c>
      <c r="G205">
        <f>ROUND(Tabulka578[[#This Row],[Kapacita - počet polic]]*Tabulka578[[#This Row],[Kapacita - rozměr polic]]*IFERROR(VLOOKUP(Tabulka578[[#This Row],[Označení]],OCHy[#All],2,FALSE),0.6),0)</f>
        <v>0</v>
      </c>
    </row>
    <row r="206" spans="1:7" x14ac:dyDescent="0.35">
      <c r="A206" s="93" t="str">
        <f>IFERROR(VLOOKUP(B206,Pobočky!$A$1:$C$45,3,FALSE)," ")</f>
        <v xml:space="preserve"> </v>
      </c>
      <c r="B206" s="93"/>
      <c r="C206" s="93" t="str">
        <f>IFERROR(VLOOKUP(B206,Pobočky!$A$1:$C$45,2,FALSE)," ")</f>
        <v xml:space="preserve"> </v>
      </c>
      <c r="G206">
        <f>ROUND(Tabulka578[[#This Row],[Kapacita - počet polic]]*Tabulka578[[#This Row],[Kapacita - rozměr polic]]*IFERROR(VLOOKUP(Tabulka578[[#This Row],[Označení]],OCHy[#All],2,FALSE),0.6),0)</f>
        <v>0</v>
      </c>
    </row>
    <row r="207" spans="1:7" x14ac:dyDescent="0.35">
      <c r="A207" s="93" t="str">
        <f>IFERROR(VLOOKUP(B207,Pobočky!$A$1:$C$45,3,FALSE)," ")</f>
        <v xml:space="preserve"> </v>
      </c>
      <c r="B207" s="93"/>
      <c r="C207" s="93" t="str">
        <f>IFERROR(VLOOKUP(B207,Pobočky!$A$1:$C$45,2,FALSE)," ")</f>
        <v xml:space="preserve"> </v>
      </c>
      <c r="G207">
        <f>ROUND(Tabulka578[[#This Row],[Kapacita - počet polic]]*Tabulka578[[#This Row],[Kapacita - rozměr polic]]*IFERROR(VLOOKUP(Tabulka578[[#This Row],[Označení]],OCHy[#All],2,FALSE),0.6),0)</f>
        <v>0</v>
      </c>
    </row>
    <row r="208" spans="1:7" x14ac:dyDescent="0.35">
      <c r="A208" s="93" t="str">
        <f>IFERROR(VLOOKUP(B208,Pobočky!$A$1:$C$45,3,FALSE)," ")</f>
        <v xml:space="preserve"> </v>
      </c>
      <c r="B208" s="93"/>
      <c r="C208" s="93" t="str">
        <f>IFERROR(VLOOKUP(B208,Pobočky!$A$1:$C$45,2,FALSE)," ")</f>
        <v xml:space="preserve"> </v>
      </c>
      <c r="G208">
        <f>ROUND(Tabulka578[[#This Row],[Kapacita - počet polic]]*Tabulka578[[#This Row],[Kapacita - rozměr polic]]*IFERROR(VLOOKUP(Tabulka578[[#This Row],[Označení]],OCHy[#All],2,FALSE),0.6),0)</f>
        <v>0</v>
      </c>
    </row>
    <row r="209" spans="1:7" x14ac:dyDescent="0.35">
      <c r="A209" s="93" t="str">
        <f>IFERROR(VLOOKUP(B209,Pobočky!$A$1:$C$45,3,FALSE)," ")</f>
        <v xml:space="preserve"> </v>
      </c>
      <c r="B209" s="93"/>
      <c r="C209" s="93" t="str">
        <f>IFERROR(VLOOKUP(B209,Pobočky!$A$1:$C$45,2,FALSE)," ")</f>
        <v xml:space="preserve"> </v>
      </c>
      <c r="G209">
        <f>ROUND(Tabulka578[[#This Row],[Kapacita - počet polic]]*Tabulka578[[#This Row],[Kapacita - rozměr polic]]*IFERROR(VLOOKUP(Tabulka578[[#This Row],[Označení]],OCHy[#All],2,FALSE),0.6),0)</f>
        <v>0</v>
      </c>
    </row>
    <row r="210" spans="1:7" x14ac:dyDescent="0.35">
      <c r="A210" s="93" t="str">
        <f>IFERROR(VLOOKUP(B210,Pobočky!$A$1:$C$45,3,FALSE)," ")</f>
        <v xml:space="preserve"> </v>
      </c>
      <c r="B210" s="93"/>
      <c r="C210" s="93" t="str">
        <f>IFERROR(VLOOKUP(B210,Pobočky!$A$1:$C$45,2,FALSE)," ")</f>
        <v xml:space="preserve"> </v>
      </c>
      <c r="G210">
        <f>ROUND(Tabulka578[[#This Row],[Kapacita - počet polic]]*Tabulka578[[#This Row],[Kapacita - rozměr polic]]*IFERROR(VLOOKUP(Tabulka578[[#This Row],[Označení]],OCHy[#All],2,FALSE),0.6),0)</f>
        <v>0</v>
      </c>
    </row>
    <row r="211" spans="1:7" x14ac:dyDescent="0.35">
      <c r="A211" s="93" t="str">
        <f>IFERROR(VLOOKUP(B211,Pobočky!$A$1:$C$45,3,FALSE)," ")</f>
        <v xml:space="preserve"> </v>
      </c>
      <c r="B211" s="93"/>
      <c r="C211" s="93" t="str">
        <f>IFERROR(VLOOKUP(B211,Pobočky!$A$1:$C$45,2,FALSE)," ")</f>
        <v xml:space="preserve"> </v>
      </c>
      <c r="G211">
        <f>ROUND(Tabulka578[[#This Row],[Kapacita - počet polic]]*Tabulka578[[#This Row],[Kapacita - rozměr polic]]*IFERROR(VLOOKUP(Tabulka578[[#This Row],[Označení]],OCHy[#All],2,FALSE),0.6),0)</f>
        <v>0</v>
      </c>
    </row>
    <row r="212" spans="1:7" x14ac:dyDescent="0.35">
      <c r="A212" s="93" t="str">
        <f>IFERROR(VLOOKUP(B212,Pobočky!$A$1:$C$45,3,FALSE)," ")</f>
        <v xml:space="preserve"> </v>
      </c>
      <c r="B212" s="93"/>
      <c r="C212" s="93" t="str">
        <f>IFERROR(VLOOKUP(B212,Pobočky!$A$1:$C$45,2,FALSE)," ")</f>
        <v xml:space="preserve"> </v>
      </c>
      <c r="G212">
        <f>ROUND(Tabulka578[[#This Row],[Kapacita - počet polic]]*Tabulka578[[#This Row],[Kapacita - rozměr polic]]*IFERROR(VLOOKUP(Tabulka578[[#This Row],[Označení]],OCHy[#All],2,FALSE),0.6),0)</f>
        <v>0</v>
      </c>
    </row>
    <row r="213" spans="1:7" x14ac:dyDescent="0.35">
      <c r="A213" s="93" t="str">
        <f>IFERROR(VLOOKUP(B213,Pobočky!$A$1:$C$45,3,FALSE)," ")</f>
        <v xml:space="preserve"> </v>
      </c>
      <c r="B213" s="93"/>
      <c r="C213" s="93" t="str">
        <f>IFERROR(VLOOKUP(B213,Pobočky!$A$1:$C$45,2,FALSE)," ")</f>
        <v xml:space="preserve"> </v>
      </c>
      <c r="G213">
        <f>ROUND(Tabulka578[[#This Row],[Kapacita - počet polic]]*Tabulka578[[#This Row],[Kapacita - rozměr polic]]*IFERROR(VLOOKUP(Tabulka578[[#This Row],[Označení]],OCHy[#All],2,FALSE),0.6),0)</f>
        <v>0</v>
      </c>
    </row>
    <row r="214" spans="1:7" x14ac:dyDescent="0.35">
      <c r="A214" s="93" t="str">
        <f>IFERROR(VLOOKUP(B214,Pobočky!$A$1:$C$45,3,FALSE)," ")</f>
        <v xml:space="preserve"> </v>
      </c>
      <c r="B214" s="93"/>
      <c r="C214" s="93" t="str">
        <f>IFERROR(VLOOKUP(B214,Pobočky!$A$1:$C$45,2,FALSE)," ")</f>
        <v xml:space="preserve"> </v>
      </c>
      <c r="G214">
        <f>ROUND(Tabulka578[[#This Row],[Kapacita - počet polic]]*Tabulka578[[#This Row],[Kapacita - rozměr polic]]*IFERROR(VLOOKUP(Tabulka578[[#This Row],[Označení]],OCHy[#All],2,FALSE),0.6),0)</f>
        <v>0</v>
      </c>
    </row>
    <row r="215" spans="1:7" x14ac:dyDescent="0.35">
      <c r="A215" s="93" t="str">
        <f>IFERROR(VLOOKUP(B215,Pobočky!$A$1:$C$45,3,FALSE)," ")</f>
        <v xml:space="preserve"> </v>
      </c>
      <c r="B215" s="93"/>
      <c r="C215" s="93" t="str">
        <f>IFERROR(VLOOKUP(B215,Pobočky!$A$1:$C$45,2,FALSE)," ")</f>
        <v xml:space="preserve"> </v>
      </c>
      <c r="G215">
        <f>ROUND(Tabulka578[[#This Row],[Kapacita - počet polic]]*Tabulka578[[#This Row],[Kapacita - rozměr polic]]*IFERROR(VLOOKUP(Tabulka578[[#This Row],[Označení]],OCHy[#All],2,FALSE),0.6),0)</f>
        <v>0</v>
      </c>
    </row>
    <row r="216" spans="1:7" x14ac:dyDescent="0.35">
      <c r="A216" s="93" t="str">
        <f>IFERROR(VLOOKUP(B216,Pobočky!$A$1:$C$45,3,FALSE)," ")</f>
        <v xml:space="preserve"> </v>
      </c>
      <c r="B216" s="93"/>
      <c r="C216" s="93" t="str">
        <f>IFERROR(VLOOKUP(B216,Pobočky!$A$1:$C$45,2,FALSE)," ")</f>
        <v xml:space="preserve"> </v>
      </c>
      <c r="G216">
        <f>ROUND(Tabulka578[[#This Row],[Kapacita - počet polic]]*Tabulka578[[#This Row],[Kapacita - rozměr polic]]*IFERROR(VLOOKUP(Tabulka578[[#This Row],[Označení]],OCHy[#All],2,FALSE),0.6),0)</f>
        <v>0</v>
      </c>
    </row>
    <row r="217" spans="1:7" x14ac:dyDescent="0.35">
      <c r="A217" s="93" t="str">
        <f>IFERROR(VLOOKUP(B217,Pobočky!$A$1:$C$45,3,FALSE)," ")</f>
        <v xml:space="preserve"> </v>
      </c>
      <c r="B217" s="93"/>
      <c r="C217" s="93" t="str">
        <f>IFERROR(VLOOKUP(B217,Pobočky!$A$1:$C$45,2,FALSE)," ")</f>
        <v xml:space="preserve"> </v>
      </c>
      <c r="G217">
        <f>ROUND(Tabulka578[[#This Row],[Kapacita - počet polic]]*Tabulka578[[#This Row],[Kapacita - rozměr polic]]*IFERROR(VLOOKUP(Tabulka578[[#This Row],[Označení]],OCHy[#All],2,FALSE),0.6),0)</f>
        <v>0</v>
      </c>
    </row>
    <row r="218" spans="1:7" x14ac:dyDescent="0.35">
      <c r="A218" s="93" t="str">
        <f>IFERROR(VLOOKUP(B218,Pobočky!$A$1:$C$45,3,FALSE)," ")</f>
        <v xml:space="preserve"> </v>
      </c>
      <c r="B218" s="93"/>
      <c r="C218" s="93" t="str">
        <f>IFERROR(VLOOKUP(B218,Pobočky!$A$1:$C$45,2,FALSE)," ")</f>
        <v xml:space="preserve"> </v>
      </c>
      <c r="G218">
        <f>ROUND(Tabulka578[[#This Row],[Kapacita - počet polic]]*Tabulka578[[#This Row],[Kapacita - rozměr polic]]*IFERROR(VLOOKUP(Tabulka578[[#This Row],[Označení]],OCHy[#All],2,FALSE),0.6),0)</f>
        <v>0</v>
      </c>
    </row>
    <row r="219" spans="1:7" x14ac:dyDescent="0.35">
      <c r="A219" s="93" t="str">
        <f>IFERROR(VLOOKUP(B219,Pobočky!$A$1:$C$45,3,FALSE)," ")</f>
        <v xml:space="preserve"> </v>
      </c>
      <c r="B219" s="93"/>
      <c r="C219" s="93" t="str">
        <f>IFERROR(VLOOKUP(B219,Pobočky!$A$1:$C$45,2,FALSE)," ")</f>
        <v xml:space="preserve"> </v>
      </c>
      <c r="G219">
        <f>ROUND(Tabulka578[[#This Row],[Kapacita - počet polic]]*Tabulka578[[#This Row],[Kapacita - rozměr polic]]*IFERROR(VLOOKUP(Tabulka578[[#This Row],[Označení]],OCHy[#All],2,FALSE),0.6),0)</f>
        <v>0</v>
      </c>
    </row>
    <row r="220" spans="1:7" x14ac:dyDescent="0.35">
      <c r="A220" s="93" t="str">
        <f>IFERROR(VLOOKUP(B220,Pobočky!$A$1:$C$45,3,FALSE)," ")</f>
        <v xml:space="preserve"> </v>
      </c>
      <c r="B220" s="93"/>
      <c r="C220" s="93" t="str">
        <f>IFERROR(VLOOKUP(B220,Pobočky!$A$1:$C$45,2,FALSE)," ")</f>
        <v xml:space="preserve"> </v>
      </c>
      <c r="G220">
        <f>ROUND(Tabulka578[[#This Row],[Kapacita - počet polic]]*Tabulka578[[#This Row],[Kapacita - rozměr polic]]*IFERROR(VLOOKUP(Tabulka578[[#This Row],[Označení]],OCHy[#All],2,FALSE),0.6),0)</f>
        <v>0</v>
      </c>
    </row>
    <row r="221" spans="1:7" x14ac:dyDescent="0.35">
      <c r="A221" s="93" t="str">
        <f>IFERROR(VLOOKUP(B221,Pobočky!$A$1:$C$45,3,FALSE)," ")</f>
        <v xml:space="preserve"> </v>
      </c>
      <c r="B221" s="93"/>
      <c r="C221" s="93" t="str">
        <f>IFERROR(VLOOKUP(B221,Pobočky!$A$1:$C$45,2,FALSE)," ")</f>
        <v xml:space="preserve"> </v>
      </c>
      <c r="G221">
        <f>ROUND(Tabulka578[[#This Row],[Kapacita - počet polic]]*Tabulka578[[#This Row],[Kapacita - rozměr polic]]*IFERROR(VLOOKUP(Tabulka578[[#This Row],[Označení]],OCHy[#All],2,FALSE),0.6),0)</f>
        <v>0</v>
      </c>
    </row>
    <row r="222" spans="1:7" x14ac:dyDescent="0.35">
      <c r="A222" s="93" t="str">
        <f>IFERROR(VLOOKUP(B222,Pobočky!$A$1:$C$45,3,FALSE)," ")</f>
        <v xml:space="preserve"> </v>
      </c>
      <c r="B222" s="93"/>
      <c r="C222" s="93" t="str">
        <f>IFERROR(VLOOKUP(B222,Pobočky!$A$1:$C$45,2,FALSE)," ")</f>
        <v xml:space="preserve"> </v>
      </c>
      <c r="G222">
        <f>ROUND(Tabulka578[[#This Row],[Kapacita - počet polic]]*Tabulka578[[#This Row],[Kapacita - rozměr polic]]*IFERROR(VLOOKUP(Tabulka578[[#This Row],[Označení]],OCHy[#All],2,FALSE),0.6),0)</f>
        <v>0</v>
      </c>
    </row>
    <row r="223" spans="1:7" x14ac:dyDescent="0.35">
      <c r="A223" s="93" t="str">
        <f>IFERROR(VLOOKUP(B223,Pobočky!$A$1:$C$45,3,FALSE)," ")</f>
        <v xml:space="preserve"> </v>
      </c>
      <c r="B223" s="93"/>
      <c r="C223" s="93" t="str">
        <f>IFERROR(VLOOKUP(B223,Pobočky!$A$1:$C$45,2,FALSE)," ")</f>
        <v xml:space="preserve"> </v>
      </c>
      <c r="G223">
        <f>ROUND(Tabulka578[[#This Row],[Kapacita - počet polic]]*Tabulka578[[#This Row],[Kapacita - rozměr polic]]*IFERROR(VLOOKUP(Tabulka578[[#This Row],[Označení]],OCHy[#All],2,FALSE),0.6),0)</f>
        <v>0</v>
      </c>
    </row>
    <row r="224" spans="1:7" x14ac:dyDescent="0.35">
      <c r="A224" s="93" t="str">
        <f>IFERROR(VLOOKUP(B224,Pobočky!$A$1:$C$45,3,FALSE)," ")</f>
        <v xml:space="preserve"> </v>
      </c>
      <c r="B224" s="93"/>
      <c r="C224" s="93" t="str">
        <f>IFERROR(VLOOKUP(B224,Pobočky!$A$1:$C$45,2,FALSE)," ")</f>
        <v xml:space="preserve"> </v>
      </c>
      <c r="G224">
        <f>ROUND(Tabulka578[[#This Row],[Kapacita - počet polic]]*Tabulka578[[#This Row],[Kapacita - rozměr polic]]*IFERROR(VLOOKUP(Tabulka578[[#This Row],[Označení]],OCHy[#All],2,FALSE),0.6),0)</f>
        <v>0</v>
      </c>
    </row>
    <row r="225" spans="1:7" x14ac:dyDescent="0.35">
      <c r="A225" s="93" t="str">
        <f>IFERROR(VLOOKUP(B225,Pobočky!$A$1:$C$45,3,FALSE)," ")</f>
        <v xml:space="preserve"> </v>
      </c>
      <c r="B225" s="93"/>
      <c r="C225" s="93" t="str">
        <f>IFERROR(VLOOKUP(B225,Pobočky!$A$1:$C$45,2,FALSE)," ")</f>
        <v xml:space="preserve"> </v>
      </c>
      <c r="G225">
        <f>ROUND(Tabulka578[[#This Row],[Kapacita - počet polic]]*Tabulka578[[#This Row],[Kapacita - rozměr polic]]*IFERROR(VLOOKUP(Tabulka578[[#This Row],[Označení]],OCHy[#All],2,FALSE),0.6),0)</f>
        <v>0</v>
      </c>
    </row>
    <row r="226" spans="1:7" x14ac:dyDescent="0.35">
      <c r="A226" s="93" t="str">
        <f>IFERROR(VLOOKUP(B226,Pobočky!$A$1:$C$45,3,FALSE)," ")</f>
        <v xml:space="preserve"> </v>
      </c>
      <c r="B226" s="93"/>
      <c r="C226" s="93" t="str">
        <f>IFERROR(VLOOKUP(B226,Pobočky!$A$1:$C$45,2,FALSE)," ")</f>
        <v xml:space="preserve"> </v>
      </c>
      <c r="G226">
        <f>ROUND(Tabulka578[[#This Row],[Kapacita - počet polic]]*Tabulka578[[#This Row],[Kapacita - rozměr polic]]*IFERROR(VLOOKUP(Tabulka578[[#This Row],[Označení]],OCHy[#All],2,FALSE),0.6),0)</f>
        <v>0</v>
      </c>
    </row>
    <row r="227" spans="1:7" x14ac:dyDescent="0.35">
      <c r="A227" s="93" t="str">
        <f>IFERROR(VLOOKUP(B227,Pobočky!$A$1:$C$45,3,FALSE)," ")</f>
        <v xml:space="preserve"> </v>
      </c>
      <c r="B227" s="93"/>
      <c r="C227" s="93" t="str">
        <f>IFERROR(VLOOKUP(B227,Pobočky!$A$1:$C$45,2,FALSE)," ")</f>
        <v xml:space="preserve"> </v>
      </c>
      <c r="G227">
        <f>ROUND(Tabulka578[[#This Row],[Kapacita - počet polic]]*Tabulka578[[#This Row],[Kapacita - rozměr polic]]*IFERROR(VLOOKUP(Tabulka578[[#This Row],[Označení]],OCHy[#All],2,FALSE),0.6),0)</f>
        <v>0</v>
      </c>
    </row>
    <row r="228" spans="1:7" x14ac:dyDescent="0.35">
      <c r="A228" s="93" t="str">
        <f>IFERROR(VLOOKUP(B228,Pobočky!$A$1:$C$45,3,FALSE)," ")</f>
        <v xml:space="preserve"> </v>
      </c>
      <c r="B228" s="93"/>
      <c r="C228" s="93" t="str">
        <f>IFERROR(VLOOKUP(B228,Pobočky!$A$1:$C$45,2,FALSE)," ")</f>
        <v xml:space="preserve"> </v>
      </c>
      <c r="G228">
        <f>ROUND(Tabulka578[[#This Row],[Kapacita - počet polic]]*Tabulka578[[#This Row],[Kapacita - rozměr polic]]*IFERROR(VLOOKUP(Tabulka578[[#This Row],[Označení]],OCHy[#All],2,FALSE),0.6),0)</f>
        <v>0</v>
      </c>
    </row>
    <row r="229" spans="1:7" x14ac:dyDescent="0.35">
      <c r="A229" s="93" t="str">
        <f>IFERROR(VLOOKUP(B229,Pobočky!$A$1:$C$45,3,FALSE)," ")</f>
        <v xml:space="preserve"> </v>
      </c>
      <c r="B229" s="93"/>
      <c r="C229" s="93" t="str">
        <f>IFERROR(VLOOKUP(B229,Pobočky!$A$1:$C$45,2,FALSE)," ")</f>
        <v xml:space="preserve"> </v>
      </c>
      <c r="G229">
        <f>ROUND(Tabulka578[[#This Row],[Kapacita - počet polic]]*Tabulka578[[#This Row],[Kapacita - rozměr polic]]*IFERROR(VLOOKUP(Tabulka578[[#This Row],[Označení]],OCHy[#All],2,FALSE),0.6),0)</f>
        <v>0</v>
      </c>
    </row>
    <row r="230" spans="1:7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ROUND(Tabulka578[[#This Row],[Kapacita - počet polic]]*Tabulka578[[#This Row],[Kapacita - rozměr polic]]*IFERROR(VLOOKUP(Tabulka578[[#This Row],[Označení]],OCHy[#All],2,FALSE),0.6),0)</f>
        <v>0</v>
      </c>
    </row>
    <row r="231" spans="1:7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ROUND(Tabulka578[[#This Row],[Kapacita - počet polic]]*Tabulka578[[#This Row],[Kapacita - rozměr polic]]*IFERROR(VLOOKUP(Tabulka578[[#This Row],[Označení]],OCHy[#All],2,FALSE),0.6),0)</f>
        <v>0</v>
      </c>
    </row>
    <row r="232" spans="1:7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ROUND(Tabulka578[[#This Row],[Kapacita - počet polic]]*Tabulka578[[#This Row],[Kapacita - rozměr polic]]*IFERROR(VLOOKUP(Tabulka578[[#This Row],[Označení]],OCHy[#All],2,FALSE),0.6),0)</f>
        <v>0</v>
      </c>
    </row>
    <row r="233" spans="1:7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ROUND(Tabulka578[[#This Row],[Kapacita - počet polic]]*Tabulka578[[#This Row],[Kapacita - rozměr polic]]*IFERROR(VLOOKUP(Tabulka578[[#This Row],[Označení]],OCHy[#All],2,FALSE),0.6),0)</f>
        <v>0</v>
      </c>
    </row>
    <row r="234" spans="1:7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ROUND(Tabulka578[[#This Row],[Kapacita - počet polic]]*Tabulka578[[#This Row],[Kapacita - rozměr polic]]*IFERROR(VLOOKUP(Tabulka578[[#This Row],[Označení]],OCHy[#All],2,FALSE),0.6),0)</f>
        <v>0</v>
      </c>
    </row>
    <row r="235" spans="1:7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ROUND(Tabulka578[[#This Row],[Kapacita - počet polic]]*Tabulka578[[#This Row],[Kapacita - rozměr polic]]*IFERROR(VLOOKUP(Tabulka578[[#This Row],[Označení]],OCHy[#All],2,FALSE),0.6),0)</f>
        <v>0</v>
      </c>
    </row>
    <row r="236" spans="1:7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ROUND(Tabulka578[[#This Row],[Kapacita - počet polic]]*Tabulka578[[#This Row],[Kapacita - rozměr polic]]*IFERROR(VLOOKUP(Tabulka578[[#This Row],[Označení]],OCHy[#All],2,FALSE),0.6),0)</f>
        <v>0</v>
      </c>
    </row>
    <row r="237" spans="1:7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ROUND(Tabulka578[[#This Row],[Kapacita - počet polic]]*Tabulka578[[#This Row],[Kapacita - rozměr polic]]*IFERROR(VLOOKUP(Tabulka578[[#This Row],[Označení]],OCHy[#All],2,FALSE),0.6),0)</f>
        <v>0</v>
      </c>
    </row>
    <row r="238" spans="1:7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ROUND(Tabulka578[[#This Row],[Kapacita - počet polic]]*Tabulka578[[#This Row],[Kapacita - rozměr polic]]*IFERROR(VLOOKUP(Tabulka578[[#This Row],[Označení]],OCHy[#All],2,FALSE),0.6),0)</f>
        <v>0</v>
      </c>
    </row>
    <row r="239" spans="1:7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ROUND(Tabulka578[[#This Row],[Kapacita - počet polic]]*Tabulka578[[#This Row],[Kapacita - rozměr polic]]*IFERROR(VLOOKUP(Tabulka578[[#This Row],[Označení]],OCHy[#All],2,FALSE),0.6),0)</f>
        <v>0</v>
      </c>
    </row>
    <row r="240" spans="1:7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ROUND(Tabulka578[[#This Row],[Kapacita - počet polic]]*Tabulka578[[#This Row],[Kapacita - rozměr polic]]*IFERROR(VLOOKUP(Tabulka578[[#This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ROUND(Tabulka578[[#This Row],[Kapacita - počet polic]]*Tabulka578[[#This Row],[Kapacita - rozměr polic]]*IFERROR(VLOOKUP(Tabulka578[[#This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ROUND(Tabulka578[[#This Row],[Kapacita - počet polic]]*Tabulka578[[#This Row],[Kapacita - rozměr polic]]*IFERROR(VLOOKUP(Tabulka578[[#This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ROUND(Tabulka578[[#This Row],[Kapacita - počet polic]]*Tabulka578[[#This Row],[Kapacita - rozměr polic]]*IFERROR(VLOOKUP(Tabulka578[[#This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ROUND(Tabulka578[[#This Row],[Kapacita - počet polic]]*Tabulka578[[#This Row],[Kapacita - rozměr polic]]*IFERROR(VLOOKUP(Tabulka578[[#This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ROUND(Tabulka578[[#This Row],[Kapacita - počet polic]]*Tabulka578[[#This Row],[Kapacita - rozměr polic]]*IFERROR(VLOOKUP(Tabulka578[[#This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ROUND(Tabulka578[[#This Row],[Kapacita - počet polic]]*Tabulka578[[#This Row],[Kapacita - rozměr polic]]*IFERROR(VLOOKUP(Tabulka578[[#This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ROUND(Tabulka578[[#This Row],[Kapacita - počet polic]]*Tabulka578[[#This Row],[Kapacita - rozměr polic]]*IFERROR(VLOOKUP(Tabulka578[[#This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ROUND(Tabulka578[[#This Row],[Kapacita - počet polic]]*Tabulka578[[#This Row],[Kapacita - rozměr polic]]*IFERROR(VLOOKUP(Tabulka578[[#This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ROUND(Tabulka578[[#This Row],[Kapacita - počet polic]]*Tabulka578[[#This Row],[Kapacita - rozměr polic]]*IFERROR(VLOOKUP(Tabulka578[[#This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ROUND(Tabulka578[[#This Row],[Kapacita - počet polic]]*Tabulka578[[#This Row],[Kapacita - rozměr polic]]*IFERROR(VLOOKUP(Tabulka578[[#This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ROUND(Tabulka578[[#This Row],[Kapacita - počet polic]]*Tabulka578[[#This Row],[Kapacita - rozměr polic]]*IFERROR(VLOOKUP(Tabulka578[[#This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ROUND(Tabulka578[[#This Row],[Kapacita - počet polic]]*Tabulka578[[#This Row],[Kapacita - rozměr polic]]*IFERROR(VLOOKUP(Tabulka578[[#This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ROUND(Tabulka578[[#This Row],[Kapacita - počet polic]]*Tabulka578[[#This Row],[Kapacita - rozměr polic]]*IFERROR(VLOOKUP(Tabulka578[[#This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ROUND(Tabulka578[[#This Row],[Kapacita - počet polic]]*Tabulka578[[#This Row],[Kapacita - rozměr polic]]*IFERROR(VLOOKUP(Tabulka578[[#This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ROUND(Tabulka578[[#This Row],[Kapacita - počet polic]]*Tabulka578[[#This Row],[Kapacita - rozměr polic]]*IFERROR(VLOOKUP(Tabulka578[[#This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ROUND(Tabulka578[[#This Row],[Kapacita - počet polic]]*Tabulka578[[#This Row],[Kapacita - rozměr polic]]*IFERROR(VLOOKUP(Tabulka578[[#This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ROUND(Tabulka578[[#This Row],[Kapacita - počet polic]]*Tabulka578[[#This Row],[Kapacita - rozměr polic]]*IFERROR(VLOOKUP(Tabulka578[[#This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ROUND(Tabulka578[[#This Row],[Kapacita - počet polic]]*Tabulka578[[#This Row],[Kapacita - rozměr polic]]*IFERROR(VLOOKUP(Tabulka578[[#This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ROUND(Tabulka578[[#This Row],[Kapacita - počet polic]]*Tabulka578[[#This Row],[Kapacita - rozměr polic]]*IFERROR(VLOOKUP(Tabulka578[[#This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ROUND(Tabulka578[[#This Row],[Kapacita - počet polic]]*Tabulka578[[#This Row],[Kapacita - rozměr polic]]*IFERROR(VLOOKUP(Tabulka578[[#This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ROUND(Tabulka578[[#This Row],[Kapacita - počet polic]]*Tabulka578[[#This Row],[Kapacita - rozměr polic]]*IFERROR(VLOOKUP(Tabulka578[[#This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ROUND(Tabulka578[[#This Row],[Kapacita - počet polic]]*Tabulka578[[#This Row],[Kapacita - rozměr polic]]*IFERROR(VLOOKUP(Tabulka578[[#This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ROUND(Tabulka578[[#This Row],[Kapacita - počet polic]]*Tabulka578[[#This Row],[Kapacita - rozměr polic]]*IFERROR(VLOOKUP(Tabulka578[[#This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ROUND(Tabulka578[[#This Row],[Kapacita - počet polic]]*Tabulka578[[#This Row],[Kapacita - rozměr polic]]*IFERROR(VLOOKUP(Tabulka578[[#This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ROUND(Tabulka578[[#This Row],[Kapacita - počet polic]]*Tabulka578[[#This Row],[Kapacita - rozměr polic]]*IFERROR(VLOOKUP(Tabulka578[[#This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ROUND(Tabulka578[[#This Row],[Kapacita - počet polic]]*Tabulka578[[#This Row],[Kapacita - rozměr polic]]*IFERROR(VLOOKUP(Tabulka578[[#This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ROUND(Tabulka578[[#This Row],[Kapacita - počet polic]]*Tabulka578[[#This Row],[Kapacita - rozměr polic]]*IFERROR(VLOOKUP(Tabulka578[[#This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ROUND(Tabulka578[[#This Row],[Kapacita - počet polic]]*Tabulka578[[#This Row],[Kapacita - rozměr polic]]*IFERROR(VLOOKUP(Tabulka578[[#This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ROUND(Tabulka578[[#This Row],[Kapacita - počet polic]]*Tabulka578[[#This Row],[Kapacita - rozměr polic]]*IFERROR(VLOOKUP(Tabulka578[[#This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ROUND(Tabulka578[[#This Row],[Kapacita - počet polic]]*Tabulka578[[#This Row],[Kapacita - rozměr polic]]*IFERROR(VLOOKUP(Tabulka578[[#This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ROUND(Tabulka578[[#This Row],[Kapacita - počet polic]]*Tabulka578[[#This Row],[Kapacita - rozměr polic]]*IFERROR(VLOOKUP(Tabulka578[[#This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ROUND(Tabulka578[[#This Row],[Kapacita - počet polic]]*Tabulka578[[#This Row],[Kapacita - rozměr polic]]*IFERROR(VLOOKUP(Tabulka578[[#This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ROUND(Tabulka578[[#This Row],[Kapacita - počet polic]]*Tabulka578[[#This Row],[Kapacita - rozměr polic]]*IFERROR(VLOOKUP(Tabulka578[[#This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ROUND(Tabulka578[[#This Row],[Kapacita - počet polic]]*Tabulka578[[#This Row],[Kapacita - rozměr polic]]*IFERROR(VLOOKUP(Tabulka578[[#This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ROUND(Tabulka578[[#This Row],[Kapacita - počet polic]]*Tabulka578[[#This Row],[Kapacita - rozměr polic]]*IFERROR(VLOOKUP(Tabulka578[[#This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ROUND(Tabulka578[[#This Row],[Kapacita - počet polic]]*Tabulka578[[#This Row],[Kapacita - rozměr polic]]*IFERROR(VLOOKUP(Tabulka578[[#This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ROUND(Tabulka578[[#This Row],[Kapacita - počet polic]]*Tabulka578[[#This Row],[Kapacita - rozměr polic]]*IFERROR(VLOOKUP(Tabulka578[[#This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ROUND(Tabulka578[[#This Row],[Kapacita - počet polic]]*Tabulka578[[#This Row],[Kapacita - rozměr polic]]*IFERROR(VLOOKUP(Tabulka578[[#This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ROUND(Tabulka578[[#This Row],[Kapacita - počet polic]]*Tabulka578[[#This Row],[Kapacita - rozměr polic]]*IFERROR(VLOOKUP(Tabulka578[[#This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ROUND(Tabulka578[[#This Row],[Kapacita - počet polic]]*Tabulka578[[#This Row],[Kapacita - rozměr polic]]*IFERROR(VLOOKUP(Tabulka578[[#This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ROUND(Tabulka578[[#This Row],[Kapacita - počet polic]]*Tabulka578[[#This Row],[Kapacita - rozměr polic]]*IFERROR(VLOOKUP(Tabulka578[[#This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ROUND(Tabulka578[[#This Row],[Kapacita - počet polic]]*Tabulka578[[#This Row],[Kapacita - rozměr polic]]*IFERROR(VLOOKUP(Tabulka578[[#This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ROUND(Tabulka578[[#This Row],[Kapacita - počet polic]]*Tabulka578[[#This Row],[Kapacita - rozměr polic]]*IFERROR(VLOOKUP(Tabulka578[[#This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ROUND(Tabulka578[[#This Row],[Kapacita - počet polic]]*Tabulka578[[#This Row],[Kapacita - rozměr polic]]*IFERROR(VLOOKUP(Tabulka578[[#This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ROUND(Tabulka578[[#This Row],[Kapacita - počet polic]]*Tabulka578[[#This Row],[Kapacita - rozměr polic]]*IFERROR(VLOOKUP(Tabulka578[[#This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ROUND(Tabulka578[[#This Row],[Kapacita - počet polic]]*Tabulka578[[#This Row],[Kapacita - rozměr polic]]*IFERROR(VLOOKUP(Tabulka578[[#This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ROUND(Tabulka578[[#This Row],[Kapacita - počet polic]]*Tabulka578[[#This Row],[Kapacita - rozměr polic]]*IFERROR(VLOOKUP(Tabulka578[[#This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ROUND(Tabulka578[[#This Row],[Kapacita - počet polic]]*Tabulka578[[#This Row],[Kapacita - rozměr polic]]*IFERROR(VLOOKUP(Tabulka578[[#This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ROUND(Tabulka578[[#This Row],[Kapacita - počet polic]]*Tabulka578[[#This Row],[Kapacita - rozměr polic]]*IFERROR(VLOOKUP(Tabulka578[[#This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ROUND(Tabulka578[[#This Row],[Kapacita - počet polic]]*Tabulka578[[#This Row],[Kapacita - rozměr polic]]*IFERROR(VLOOKUP(Tabulka578[[#This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ROUND(Tabulka578[[#This Row],[Kapacita - počet polic]]*Tabulka578[[#This Row],[Kapacita - rozměr polic]]*IFERROR(VLOOKUP(Tabulka578[[#This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ROUND(Tabulka578[[#This Row],[Kapacita - počet polic]]*Tabulka578[[#This Row],[Kapacita - rozměr polic]]*IFERROR(VLOOKUP(Tabulka578[[#This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ROUND(Tabulka578[[#This Row],[Kapacita - počet polic]]*Tabulka578[[#This Row],[Kapacita - rozměr polic]]*IFERROR(VLOOKUP(Tabulka578[[#This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ROUND(Tabulka578[[#This Row],[Kapacita - počet polic]]*Tabulka578[[#This Row],[Kapacita - rozměr polic]]*IFERROR(VLOOKUP(Tabulka578[[#This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ROUND(Tabulka578[[#This Row],[Kapacita - počet polic]]*Tabulka578[[#This Row],[Kapacita - rozměr polic]]*IFERROR(VLOOKUP(Tabulka578[[#This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ROUND(Tabulka578[[#This Row],[Kapacita - počet polic]]*Tabulka578[[#This Row],[Kapacita - rozměr polic]]*IFERROR(VLOOKUP(Tabulka578[[#This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ROUND(Tabulka578[[#This Row],[Kapacita - počet polic]]*Tabulka578[[#This Row],[Kapacita - rozměr polic]]*IFERROR(VLOOKUP(Tabulka578[[#This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ROUND(Tabulka578[[#This Row],[Kapacita - počet polic]]*Tabulka578[[#This Row],[Kapacita - rozměr polic]]*IFERROR(VLOOKUP(Tabulka578[[#This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ROUND(Tabulka578[[#This Row],[Kapacita - počet polic]]*Tabulka578[[#This Row],[Kapacita - rozměr polic]]*IFERROR(VLOOKUP(Tabulka578[[#This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ROUND(Tabulka578[[#This Row],[Kapacita - počet polic]]*Tabulka578[[#This Row],[Kapacita - rozměr polic]]*IFERROR(VLOOKUP(Tabulka578[[#This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ROUND(Tabulka578[[#This Row],[Kapacita - počet polic]]*Tabulka578[[#This Row],[Kapacita - rozměr polic]]*IFERROR(VLOOKUP(Tabulka578[[#This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ROUND(Tabulka578[[#This Row],[Kapacita - počet polic]]*Tabulka578[[#This Row],[Kapacita - rozměr polic]]*IFERROR(VLOOKUP(Tabulka578[[#This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ROUND(Tabulka578[[#This Row],[Kapacita - počet polic]]*Tabulka578[[#This Row],[Kapacita - rozměr polic]]*IFERROR(VLOOKUP(Tabulka578[[#This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ROUND(Tabulka578[[#This Row],[Kapacita - počet polic]]*Tabulka578[[#This Row],[Kapacita - rozměr polic]]*IFERROR(VLOOKUP(Tabulka578[[#This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ROUND(Tabulka578[[#This Row],[Kapacita - počet polic]]*Tabulka578[[#This Row],[Kapacita - rozměr polic]]*IFERROR(VLOOKUP(Tabulka578[[#This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ROUND(Tabulka578[[#This Row],[Kapacita - počet polic]]*Tabulka578[[#This Row],[Kapacita - rozměr polic]]*IFERROR(VLOOKUP(Tabulka578[[#This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ROUND(Tabulka578[[#This Row],[Kapacita - počet polic]]*Tabulka578[[#This Row],[Kapacita - rozměr polic]]*IFERROR(VLOOKUP(Tabulka578[[#This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ROUND(Tabulka578[[#This Row],[Kapacita - počet polic]]*Tabulka578[[#This Row],[Kapacita - rozměr polic]]*IFERROR(VLOOKUP(Tabulka578[[#This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ROUND(Tabulka578[[#This Row],[Kapacita - počet polic]]*Tabulka578[[#This Row],[Kapacita - rozměr polic]]*IFERROR(VLOOKUP(Tabulka578[[#This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ROUND(Tabulka578[[#This Row],[Kapacita - počet polic]]*Tabulka578[[#This Row],[Kapacita - rozměr polic]]*IFERROR(VLOOKUP(Tabulka578[[#This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ROUND(Tabulka578[[#This Row],[Kapacita - počet polic]]*Tabulka578[[#This Row],[Kapacita - rozměr polic]]*IFERROR(VLOOKUP(Tabulka578[[#This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ROUND(Tabulka578[[#This Row],[Kapacita - počet polic]]*Tabulka578[[#This Row],[Kapacita - rozměr polic]]*IFERROR(VLOOKUP(Tabulka578[[#This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ROUND(Tabulka578[[#This Row],[Kapacita - počet polic]]*Tabulka578[[#This Row],[Kapacita - rozměr polic]]*IFERROR(VLOOKUP(Tabulka578[[#This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ROUND(Tabulka578[[#This Row],[Kapacita - počet polic]]*Tabulka578[[#This Row],[Kapacita - rozměr polic]]*IFERROR(VLOOKUP(Tabulka578[[#This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ROUND(Tabulka578[[#This Row],[Kapacita - počet polic]]*Tabulka578[[#This Row],[Kapacita - rozměr polic]]*IFERROR(VLOOKUP(Tabulka578[[#This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ROUND(Tabulka578[[#This Row],[Kapacita - počet polic]]*Tabulka578[[#This Row],[Kapacita - rozměr polic]]*IFERROR(VLOOKUP(Tabulka578[[#This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ROUND(Tabulka578[[#This Row],[Kapacita - počet polic]]*Tabulka578[[#This Row],[Kapacita - rozměr polic]]*IFERROR(VLOOKUP(Tabulka578[[#This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ROUND(Tabulka578[[#This Row],[Kapacita - počet polic]]*Tabulka578[[#This Row],[Kapacita - rozměr polic]]*IFERROR(VLOOKUP(Tabulka578[[#This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ROUND(Tabulka578[[#This Row],[Kapacita - počet polic]]*Tabulka578[[#This Row],[Kapacita - rozměr polic]]*IFERROR(VLOOKUP(Tabulka578[[#This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ROUND(Tabulka578[[#This Row],[Kapacita - počet polic]]*Tabulka578[[#This Row],[Kapacita - rozměr polic]]*IFERROR(VLOOKUP(Tabulka578[[#This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ROUND(Tabulka578[[#This Row],[Kapacita - počet polic]]*Tabulka578[[#This Row],[Kapacita - rozměr polic]]*IFERROR(VLOOKUP(Tabulka578[[#This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ROUND(Tabulka578[[#This Row],[Kapacita - počet polic]]*Tabulka578[[#This Row],[Kapacita - rozměr polic]]*IFERROR(VLOOKUP(Tabulka578[[#This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ROUND(Tabulka578[[#This Row],[Kapacita - počet polic]]*Tabulka578[[#This Row],[Kapacita - rozměr polic]]*IFERROR(VLOOKUP(Tabulka578[[#This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ROUND(Tabulka578[[#This Row],[Kapacita - počet polic]]*Tabulka578[[#This Row],[Kapacita - rozměr polic]]*IFERROR(VLOOKUP(Tabulka578[[#This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ROUND(Tabulka578[[#This Row],[Kapacita - počet polic]]*Tabulka578[[#This Row],[Kapacita - rozměr polic]]*IFERROR(VLOOKUP(Tabulka578[[#This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ROUND(Tabulka578[[#This Row],[Kapacita - počet polic]]*Tabulka578[[#This Row],[Kapacita - rozměr polic]]*IFERROR(VLOOKUP(Tabulka578[[#This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ROUND(Tabulka578[[#This Row],[Kapacita - počet polic]]*Tabulka578[[#This Row],[Kapacita - rozměr polic]]*IFERROR(VLOOKUP(Tabulka578[[#This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ROUND(Tabulka578[[#This Row],[Kapacita - počet polic]]*Tabulka578[[#This Row],[Kapacita - rozměr polic]]*IFERROR(VLOOKUP(Tabulka578[[#This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ROUND(Tabulka578[[#This Row],[Kapacita - počet polic]]*Tabulka578[[#This Row],[Kapacita - rozměr polic]]*IFERROR(VLOOKUP(Tabulka578[[#This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ROUND(Tabulka578[[#This Row],[Kapacita - počet polic]]*Tabulka578[[#This Row],[Kapacita - rozměr polic]]*IFERROR(VLOOKUP(Tabulka578[[#This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ROUND(Tabulka578[[#This Row],[Kapacita - počet polic]]*Tabulka578[[#This Row],[Kapacita - rozměr polic]]*IFERROR(VLOOKUP(Tabulka578[[#This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ROUND(Tabulka578[[#This Row],[Kapacita - počet polic]]*Tabulka578[[#This Row],[Kapacita - rozměr polic]]*IFERROR(VLOOKUP(Tabulka578[[#This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ROUND(Tabulka578[[#This Row],[Kapacita - počet polic]]*Tabulka578[[#This Row],[Kapacita - rozměr polic]]*IFERROR(VLOOKUP(Tabulka578[[#This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ROUND(Tabulka578[[#This Row],[Kapacita - počet polic]]*Tabulka578[[#This Row],[Kapacita - rozměr polic]]*IFERROR(VLOOKUP(Tabulka578[[#This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ROUND(Tabulka578[[#This Row],[Kapacita - počet polic]]*Tabulka578[[#This Row],[Kapacita - rozměr polic]]*IFERROR(VLOOKUP(Tabulka578[[#This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ROUND(Tabulka578[[#This Row],[Kapacita - počet polic]]*Tabulka578[[#This Row],[Kapacita - rozměr polic]]*IFERROR(VLOOKUP(Tabulka578[[#This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ROUND(Tabulka578[[#This Row],[Kapacita - počet polic]]*Tabulka578[[#This Row],[Kapacita - rozměr polic]]*IFERROR(VLOOKUP(Tabulka578[[#This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ROUND(Tabulka578[[#This Row],[Kapacita - počet polic]]*Tabulka578[[#This Row],[Kapacita - rozměr polic]]*IFERROR(VLOOKUP(Tabulka578[[#This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ROUND(Tabulka578[[#This Row],[Kapacita - počet polic]]*Tabulka578[[#This Row],[Kapacita - rozměr polic]]*IFERROR(VLOOKUP(Tabulka578[[#This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ROUND(Tabulka578[[#This Row],[Kapacita - počet polic]]*Tabulka578[[#This Row],[Kapacita - rozměr polic]]*IFERROR(VLOOKUP(Tabulka578[[#This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ROUND(Tabulka578[[#This Row],[Kapacita - počet polic]]*Tabulka578[[#This Row],[Kapacita - rozměr polic]]*IFERROR(VLOOKUP(Tabulka578[[#This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ROUND(Tabulka578[[#This Row],[Kapacita - počet polic]]*Tabulka578[[#This Row],[Kapacita - rozměr polic]]*IFERROR(VLOOKUP(Tabulka578[[#This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ROUND(Tabulka578[[#This Row],[Kapacita - počet polic]]*Tabulka578[[#This Row],[Kapacita - rozměr polic]]*IFERROR(VLOOKUP(Tabulka578[[#This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ROUND(Tabulka578[[#This Row],[Kapacita - počet polic]]*Tabulka578[[#This Row],[Kapacita - rozměr polic]]*IFERROR(VLOOKUP(Tabulka578[[#This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ROUND(Tabulka578[[#This Row],[Kapacita - počet polic]]*Tabulka578[[#This Row],[Kapacita - rozměr polic]]*IFERROR(VLOOKUP(Tabulka578[[#This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ROUND(Tabulka578[[#This Row],[Kapacita - počet polic]]*Tabulka578[[#This Row],[Kapacita - rozměr polic]]*IFERROR(VLOOKUP(Tabulka578[[#This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ROUND(Tabulka578[[#This Row],[Kapacita - počet polic]]*Tabulka578[[#This Row],[Kapacita - rozměr polic]]*IFERROR(VLOOKUP(Tabulka578[[#This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ROUND(Tabulka578[[#This Row],[Kapacita - počet polic]]*Tabulka578[[#This Row],[Kapacita - rozměr polic]]*IFERROR(VLOOKUP(Tabulka578[[#This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ROUND(Tabulka578[[#This Row],[Kapacita - počet polic]]*Tabulka578[[#This Row],[Kapacita - rozměr polic]]*IFERROR(VLOOKUP(Tabulka578[[#This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ROUND(Tabulka578[[#This Row],[Kapacita - počet polic]]*Tabulka578[[#This Row],[Kapacita - rozměr polic]]*IFERROR(VLOOKUP(Tabulka578[[#This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ROUND(Tabulka578[[#This Row],[Kapacita - počet polic]]*Tabulka578[[#This Row],[Kapacita - rozměr polic]]*IFERROR(VLOOKUP(Tabulka578[[#This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ROUND(Tabulka578[[#This Row],[Kapacita - počet polic]]*Tabulka578[[#This Row],[Kapacita - rozměr polic]]*IFERROR(VLOOKUP(Tabulka578[[#This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ROUND(Tabulka578[[#This Row],[Kapacita - počet polic]]*Tabulka578[[#This Row],[Kapacita - rozměr polic]]*IFERROR(VLOOKUP(Tabulka578[[#This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ROUND(Tabulka578[[#This Row],[Kapacita - počet polic]]*Tabulka578[[#This Row],[Kapacita - rozměr polic]]*IFERROR(VLOOKUP(Tabulka578[[#This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ROUND(Tabulka578[[#This Row],[Kapacita - počet polic]]*Tabulka578[[#This Row],[Kapacita - rozměr polic]]*IFERROR(VLOOKUP(Tabulka578[[#This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ROUND(Tabulka578[[#This Row],[Kapacita - počet polic]]*Tabulka578[[#This Row],[Kapacita - rozměr polic]]*IFERROR(VLOOKUP(Tabulka578[[#This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ROUND(Tabulka578[[#This Row],[Kapacita - počet polic]]*Tabulka578[[#This Row],[Kapacita - rozměr polic]]*IFERROR(VLOOKUP(Tabulka578[[#This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ROUND(Tabulka578[[#This Row],[Kapacita - počet polic]]*Tabulka578[[#This Row],[Kapacita - rozměr polic]]*IFERROR(VLOOKUP(Tabulka578[[#This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ROUND(Tabulka578[[#This Row],[Kapacita - počet polic]]*Tabulka578[[#This Row],[Kapacita - rozměr polic]]*IFERROR(VLOOKUP(Tabulka578[[#This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ROUND(Tabulka578[[#This Row],[Kapacita - počet polic]]*Tabulka578[[#This Row],[Kapacita - rozměr polic]]*IFERROR(VLOOKUP(Tabulka578[[#This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ROUND(Tabulka578[[#This Row],[Kapacita - počet polic]]*Tabulka578[[#This Row],[Kapacita - rozměr polic]]*IFERROR(VLOOKUP(Tabulka578[[#This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ROUND(Tabulka578[[#This Row],[Kapacita - počet polic]]*Tabulka578[[#This Row],[Kapacita - rozměr polic]]*IFERROR(VLOOKUP(Tabulka578[[#This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ROUND(Tabulka578[[#This Row],[Kapacita - počet polic]]*Tabulka578[[#This Row],[Kapacita - rozměr polic]]*IFERROR(VLOOKUP(Tabulka578[[#This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ROUND(Tabulka578[[#This Row],[Kapacita - počet polic]]*Tabulka578[[#This Row],[Kapacita - rozměr polic]]*IFERROR(VLOOKUP(Tabulka578[[#This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ROUND(Tabulka578[[#This Row],[Kapacita - počet polic]]*Tabulka578[[#This Row],[Kapacita - rozměr polic]]*IFERROR(VLOOKUP(Tabulka578[[#This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ROUND(Tabulka578[[#This Row],[Kapacita - počet polic]]*Tabulka578[[#This Row],[Kapacita - rozměr polic]]*IFERROR(VLOOKUP(Tabulka578[[#This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ROUND(Tabulka578[[#This Row],[Kapacita - počet polic]]*Tabulka578[[#This Row],[Kapacita - rozměr polic]]*IFERROR(VLOOKUP(Tabulka578[[#This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ROUND(Tabulka578[[#This Row],[Kapacita - počet polic]]*Tabulka578[[#This Row],[Kapacita - rozměr polic]]*IFERROR(VLOOKUP(Tabulka578[[#This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ROUND(Tabulka578[[#This Row],[Kapacita - počet polic]]*Tabulka578[[#This Row],[Kapacita - rozměr polic]]*IFERROR(VLOOKUP(Tabulka578[[#This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ROUND(Tabulka578[[#This Row],[Kapacita - počet polic]]*Tabulka578[[#This Row],[Kapacita - rozměr polic]]*IFERROR(VLOOKUP(Tabulka578[[#This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ROUND(Tabulka578[[#This Row],[Kapacita - počet polic]]*Tabulka578[[#This Row],[Kapacita - rozměr polic]]*IFERROR(VLOOKUP(Tabulka578[[#This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ROUND(Tabulka578[[#This Row],[Kapacita - počet polic]]*Tabulka578[[#This Row],[Kapacita - rozměr polic]]*IFERROR(VLOOKUP(Tabulka578[[#This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ROUND(Tabulka578[[#This Row],[Kapacita - počet polic]]*Tabulka578[[#This Row],[Kapacita - rozměr polic]]*IFERROR(VLOOKUP(Tabulka578[[#This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ROUND(Tabulka578[[#This Row],[Kapacita - počet polic]]*Tabulka578[[#This Row],[Kapacita - rozměr polic]]*IFERROR(VLOOKUP(Tabulka578[[#This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ROUND(Tabulka578[[#This Row],[Kapacita - počet polic]]*Tabulka578[[#This Row],[Kapacita - rozměr polic]]*IFERROR(VLOOKUP(Tabulka578[[#This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ROUND(Tabulka578[[#This Row],[Kapacita - počet polic]]*Tabulka578[[#This Row],[Kapacita - rozměr polic]]*IFERROR(VLOOKUP(Tabulka578[[#This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ROUND(Tabulka578[[#This Row],[Kapacita - počet polic]]*Tabulka578[[#This Row],[Kapacita - rozměr polic]]*IFERROR(VLOOKUP(Tabulka578[[#This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ROUND(Tabulka578[[#This Row],[Kapacita - počet polic]]*Tabulka578[[#This Row],[Kapacita - rozměr polic]]*IFERROR(VLOOKUP(Tabulka578[[#This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ROUND(Tabulka578[[#This Row],[Kapacita - počet polic]]*Tabulka578[[#This Row],[Kapacita - rozměr polic]]*IFERROR(VLOOKUP(Tabulka578[[#This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ROUND(Tabulka578[[#This Row],[Kapacita - počet polic]]*Tabulka578[[#This Row],[Kapacita - rozměr polic]]*IFERROR(VLOOKUP(Tabulka578[[#This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ROUND(Tabulka578[[#This Row],[Kapacita - počet polic]]*Tabulka578[[#This Row],[Kapacita - rozměr polic]]*IFERROR(VLOOKUP(Tabulka578[[#This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ROUND(Tabulka578[[#This Row],[Kapacita - počet polic]]*Tabulka578[[#This Row],[Kapacita - rozměr polic]]*IFERROR(VLOOKUP(Tabulka578[[#This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ROUND(Tabulka578[[#This Row],[Kapacita - počet polic]]*Tabulka578[[#This Row],[Kapacita - rozměr polic]]*IFERROR(VLOOKUP(Tabulka578[[#This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ROUND(Tabulka578[[#This Row],[Kapacita - počet polic]]*Tabulka578[[#This Row],[Kapacita - rozměr polic]]*IFERROR(VLOOKUP(Tabulka578[[#This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ROUND(Tabulka578[[#This Row],[Kapacita - počet polic]]*Tabulka578[[#This Row],[Kapacita - rozměr polic]]*IFERROR(VLOOKUP(Tabulka578[[#This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ROUND(Tabulka578[[#This Row],[Kapacita - počet polic]]*Tabulka578[[#This Row],[Kapacita - rozměr polic]]*IFERROR(VLOOKUP(Tabulka578[[#This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ROUND(Tabulka578[[#This Row],[Kapacita - počet polic]]*Tabulka578[[#This Row],[Kapacita - rozměr polic]]*IFERROR(VLOOKUP(Tabulka578[[#This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ROUND(Tabulka578[[#This Row],[Kapacita - počet polic]]*Tabulka578[[#This Row],[Kapacita - rozměr polic]]*IFERROR(VLOOKUP(Tabulka578[[#This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ROUND(Tabulka578[[#This Row],[Kapacita - počet polic]]*Tabulka578[[#This Row],[Kapacita - rozměr polic]]*IFERROR(VLOOKUP(Tabulka578[[#This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ROUND(Tabulka578[[#This Row],[Kapacita - počet polic]]*Tabulka578[[#This Row],[Kapacita - rozměr polic]]*IFERROR(VLOOKUP(Tabulka578[[#This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ROUND(Tabulka578[[#This Row],[Kapacita - počet polic]]*Tabulka578[[#This Row],[Kapacita - rozměr polic]]*IFERROR(VLOOKUP(Tabulka578[[#This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ROUND(Tabulka578[[#This Row],[Kapacita - počet polic]]*Tabulka578[[#This Row],[Kapacita - rozměr polic]]*IFERROR(VLOOKUP(Tabulka578[[#This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ROUND(Tabulka578[[#This Row],[Kapacita - počet polic]]*Tabulka578[[#This Row],[Kapacita - rozměr polic]]*IFERROR(VLOOKUP(Tabulka578[[#This Row],[Označení]],OCHy[#All],2,FALSE),0.6),0)</f>
        <v>0</v>
      </c>
    </row>
    <row r="394" spans="1:7" x14ac:dyDescent="0.35">
      <c r="A394" s="105" t="str">
        <f>IFERROR(VLOOKUP(B394,Pobočky!$A$1:$C$45,3,FALSE)," ")</f>
        <v xml:space="preserve"> </v>
      </c>
      <c r="B394" s="105"/>
      <c r="C394" s="105" t="str">
        <f>IFERROR(VLOOKUP(B394,Pobočky!$A$1:$C$45,2,FALSE)," ")</f>
        <v xml:space="preserve"> </v>
      </c>
      <c r="G394">
        <f>ROUND(Tabulka578[[#This Row],[Kapacita - počet polic]]*Tabulka578[[#This Row],[Kapacita - rozměr polic]]*IFERROR(VLOOKUP(Tabulka578[[#This Row],[Označení]],OCHy[#All],2,FALSE),0.6),0)</f>
        <v>0</v>
      </c>
    </row>
  </sheetData>
  <dataValidations count="2">
    <dataValidation type="list" allowBlank="1" showInputMessage="1" showErrorMessage="1" sqref="E2:E394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  <dataValidation type="list" allowBlank="1" showInputMessage="1" showErrorMessage="1" sqref="L2:L394">
      <formula1>"0 %,10 %,20 %,30 %,40 %,50 %,60 %,70 %,80 %,90 %,100 %"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B2:B394</xm:sqref>
        </x14:dataValidation>
        <x14:dataValidation type="list" allowBlank="1" showInputMessage="1" showErrorMessage="1">
          <x14:formula1>
            <xm:f>Označení!$F$2:$F$50</xm:f>
          </x14:formula1>
          <xm:sqref>F2:F394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N414"/>
  <sheetViews>
    <sheetView tabSelected="1" topLeftCell="E1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7.26953125" customWidth="1"/>
    <col min="3" max="3" width="17.1796875" bestFit="1" customWidth="1"/>
    <col min="4" max="4" width="38.453125" customWidth="1"/>
    <col min="5" max="5" width="75.7265625" bestFit="1" customWidth="1"/>
    <col min="6" max="6" width="10.7265625" bestFit="1" customWidth="1"/>
    <col min="7" max="7" width="16.26953125" bestFit="1" customWidth="1"/>
    <col min="8" max="8" width="21.08984375" bestFit="1" customWidth="1"/>
    <col min="9" max="9" width="25.26953125" bestFit="1" customWidth="1"/>
    <col min="10" max="10" width="24.1796875" bestFit="1" customWidth="1"/>
    <col min="11" max="11" width="55.81640625" bestFit="1" customWidth="1"/>
    <col min="12" max="12" width="42.1796875" bestFit="1" customWidth="1"/>
  </cols>
  <sheetData>
    <row r="1" spans="1:14" x14ac:dyDescent="0.35">
      <c r="A1" s="103" t="s">
        <v>0</v>
      </c>
      <c r="B1" s="103" t="s">
        <v>1</v>
      </c>
      <c r="C1" s="103" t="s">
        <v>2</v>
      </c>
      <c r="D1" s="111" t="s">
        <v>3</v>
      </c>
      <c r="E1" s="111" t="s">
        <v>4</v>
      </c>
      <c r="F1" s="111" t="s">
        <v>5</v>
      </c>
      <c r="G1" s="111" t="s">
        <v>6</v>
      </c>
      <c r="H1" s="111" t="s">
        <v>7</v>
      </c>
      <c r="I1" s="111" t="s">
        <v>8</v>
      </c>
      <c r="J1" s="111" t="s">
        <v>9</v>
      </c>
      <c r="K1" s="111" t="s">
        <v>10</v>
      </c>
      <c r="L1" s="151" t="s">
        <v>11</v>
      </c>
      <c r="M1" s="111" t="s">
        <v>1088</v>
      </c>
      <c r="N1" s="111" t="s">
        <v>1310</v>
      </c>
    </row>
    <row r="2" spans="1:14" x14ac:dyDescent="0.35">
      <c r="A2" s="93">
        <v>1</v>
      </c>
      <c r="B2" s="93" t="s">
        <v>45</v>
      </c>
      <c r="C2" s="93"/>
      <c r="D2" s="124" t="s">
        <v>1311</v>
      </c>
      <c r="E2" s="124" t="s">
        <v>1312</v>
      </c>
      <c r="F2" s="120"/>
      <c r="G2" s="148">
        <f>ROUND(Tabulka57[[#This Row],[Kapacita - počet polic]]*Tabulka57[[#This Row],[Kapacita - rozměr polic]]*IFERROR(VLOOKUP(Tabulka57[[#This Row],[Označení]],OCHy[#All],2,FALSE),0.6),0)</f>
        <v>234</v>
      </c>
      <c r="H2" s="148">
        <v>6</v>
      </c>
      <c r="I2" s="148"/>
      <c r="J2" s="148">
        <v>65</v>
      </c>
      <c r="K2" s="148"/>
      <c r="L2" s="149"/>
      <c r="M2" s="120"/>
      <c r="N2" s="120"/>
    </row>
    <row r="3" spans="1:14" x14ac:dyDescent="0.35">
      <c r="A3" s="105">
        <v>1</v>
      </c>
      <c r="B3" s="93" t="s">
        <v>45</v>
      </c>
      <c r="C3" s="93"/>
      <c r="D3" s="124" t="s">
        <v>1311</v>
      </c>
      <c r="E3" s="124" t="s">
        <v>1312</v>
      </c>
      <c r="F3" s="120"/>
      <c r="G3" s="120">
        <f>ROUND(Tabulka57[[#This Row],[Kapacita - počet polic]]*Tabulka57[[#This Row],[Kapacita - rozměr polic]]*IFERROR(VLOOKUP(Tabulka57[[#This Row],[Označení]],OCHy[#All],2,FALSE),0.6),0)</f>
        <v>194</v>
      </c>
      <c r="H3" s="120">
        <v>6</v>
      </c>
      <c r="I3" s="120"/>
      <c r="J3" s="120">
        <v>54</v>
      </c>
      <c r="K3" s="120"/>
      <c r="L3" s="150"/>
      <c r="M3" s="120"/>
      <c r="N3" s="120"/>
    </row>
    <row r="4" spans="1:14" x14ac:dyDescent="0.35">
      <c r="A4" s="105">
        <v>1</v>
      </c>
      <c r="B4" s="93" t="s">
        <v>45</v>
      </c>
      <c r="C4" s="93"/>
      <c r="D4" s="124" t="s">
        <v>1313</v>
      </c>
      <c r="E4" s="124" t="s">
        <v>1314</v>
      </c>
      <c r="F4" s="120"/>
      <c r="G4" s="120">
        <f>ROUND(Tabulka57[[#This Row],[Kapacita - počet polic]]*Tabulka57[[#This Row],[Kapacita - rozměr polic]]*IFERROR(VLOOKUP(Tabulka57[[#This Row],[Označení]],OCHy[#All],2,FALSE),0.6),0)</f>
        <v>15926</v>
      </c>
      <c r="H4" s="120">
        <v>336</v>
      </c>
      <c r="I4" s="120"/>
      <c r="J4" s="120">
        <v>79</v>
      </c>
      <c r="K4" s="120"/>
      <c r="L4" s="120"/>
      <c r="M4" s="120"/>
      <c r="N4" s="120"/>
    </row>
    <row r="5" spans="1:14" x14ac:dyDescent="0.35">
      <c r="A5" s="105">
        <v>1</v>
      </c>
      <c r="B5" s="93" t="s">
        <v>45</v>
      </c>
      <c r="C5" s="93"/>
      <c r="D5" s="124" t="s">
        <v>1315</v>
      </c>
      <c r="E5" s="124" t="s">
        <v>1316</v>
      </c>
      <c r="F5" s="120"/>
      <c r="G5" s="120">
        <f>ROUND(Tabulka57[[#This Row],[Kapacita - počet polic]]*Tabulka57[[#This Row],[Kapacita - rozměr polic]]*IFERROR(VLOOKUP(Tabulka57[[#This Row],[Označení]],OCHy[#All],2,FALSE),0.6),0)</f>
        <v>320</v>
      </c>
      <c r="H5" s="120">
        <v>6</v>
      </c>
      <c r="I5" s="120"/>
      <c r="J5" s="120">
        <v>89</v>
      </c>
      <c r="K5" s="120" t="s">
        <v>1317</v>
      </c>
      <c r="L5" s="120"/>
      <c r="M5" s="120"/>
      <c r="N5" s="120"/>
    </row>
    <row r="6" spans="1:14" x14ac:dyDescent="0.35">
      <c r="A6" s="105">
        <v>1</v>
      </c>
      <c r="B6" s="93" t="s">
        <v>45</v>
      </c>
      <c r="C6" s="93"/>
      <c r="D6" s="124" t="s">
        <v>1318</v>
      </c>
      <c r="E6" s="124" t="s">
        <v>1319</v>
      </c>
      <c r="F6" s="120"/>
      <c r="G6" s="120">
        <f>ROUND(Tabulka57[[#This Row],[Kapacita - počet polic]]*Tabulka57[[#This Row],[Kapacita - rozměr polic]]*IFERROR(VLOOKUP(Tabulka57[[#This Row],[Označení]],OCHy[#All],2,FALSE),0.6),0)</f>
        <v>1296</v>
      </c>
      <c r="H6" s="120">
        <v>24</v>
      </c>
      <c r="I6" s="120"/>
      <c r="J6" s="120">
        <v>90</v>
      </c>
      <c r="K6" s="120" t="s">
        <v>224</v>
      </c>
      <c r="L6" s="120"/>
      <c r="M6" s="120"/>
      <c r="N6" s="120"/>
    </row>
    <row r="7" spans="1:14" x14ac:dyDescent="0.35">
      <c r="A7" s="105">
        <v>1</v>
      </c>
      <c r="B7" s="93" t="s">
        <v>45</v>
      </c>
      <c r="C7" s="93"/>
      <c r="D7" s="124" t="s">
        <v>1318</v>
      </c>
      <c r="E7" s="124" t="s">
        <v>1319</v>
      </c>
      <c r="F7" s="120"/>
      <c r="G7" s="120">
        <f>ROUND(Tabulka57[[#This Row],[Kapacita - počet polic]]*Tabulka57[[#This Row],[Kapacita - rozměr polic]]*IFERROR(VLOOKUP(Tabulka57[[#This Row],[Označení]],OCHy[#All],2,FALSE),0.6),0)</f>
        <v>1296</v>
      </c>
      <c r="H7" s="120">
        <v>24</v>
      </c>
      <c r="I7" s="120"/>
      <c r="J7" s="120">
        <v>90</v>
      </c>
      <c r="K7" s="120" t="s">
        <v>225</v>
      </c>
      <c r="L7" s="120"/>
      <c r="M7" s="120"/>
      <c r="N7" s="120"/>
    </row>
    <row r="8" spans="1:14" x14ac:dyDescent="0.35">
      <c r="A8" s="105">
        <v>1</v>
      </c>
      <c r="B8" s="93" t="s">
        <v>45</v>
      </c>
      <c r="C8" s="93"/>
      <c r="D8" s="124" t="s">
        <v>1318</v>
      </c>
      <c r="E8" s="124" t="s">
        <v>1319</v>
      </c>
      <c r="F8" s="120"/>
      <c r="G8" s="120">
        <f>ROUND(Tabulka57[[#This Row],[Kapacita - počet polic]]*Tabulka57[[#This Row],[Kapacita - rozměr polic]]*IFERROR(VLOOKUP(Tabulka57[[#This Row],[Označení]],OCHy[#All],2,FALSE),0.6),0)</f>
        <v>1404</v>
      </c>
      <c r="H8" s="120">
        <v>26</v>
      </c>
      <c r="I8" s="120"/>
      <c r="J8" s="120">
        <v>90</v>
      </c>
      <c r="K8" s="120" t="s">
        <v>226</v>
      </c>
      <c r="L8" s="120"/>
      <c r="M8" s="120"/>
      <c r="N8" s="120"/>
    </row>
    <row r="9" spans="1:14" x14ac:dyDescent="0.35">
      <c r="A9" s="105">
        <v>1</v>
      </c>
      <c r="B9" s="93" t="s">
        <v>45</v>
      </c>
      <c r="C9" s="93"/>
      <c r="D9" s="124" t="s">
        <v>1318</v>
      </c>
      <c r="E9" s="124" t="s">
        <v>1319</v>
      </c>
      <c r="F9" s="120"/>
      <c r="G9" s="120">
        <f>ROUND(Tabulka57[[#This Row],[Kapacita - počet polic]]*Tabulka57[[#This Row],[Kapacita - rozměr polic]]*IFERROR(VLOOKUP(Tabulka57[[#This Row],[Označení]],OCHy[#All],2,FALSE),0.6),0)</f>
        <v>5508</v>
      </c>
      <c r="H9" s="120">
        <v>102</v>
      </c>
      <c r="I9" s="120"/>
      <c r="J9" s="120">
        <v>90</v>
      </c>
      <c r="K9" s="120" t="s">
        <v>227</v>
      </c>
      <c r="L9" s="120"/>
      <c r="M9" s="120"/>
      <c r="N9" s="120"/>
    </row>
    <row r="10" spans="1:14" x14ac:dyDescent="0.35">
      <c r="A10" s="105">
        <v>1</v>
      </c>
      <c r="B10" s="93" t="s">
        <v>45</v>
      </c>
      <c r="C10" s="93"/>
      <c r="D10" s="124" t="s">
        <v>1318</v>
      </c>
      <c r="E10" s="124" t="s">
        <v>1319</v>
      </c>
      <c r="F10" s="120"/>
      <c r="G10" s="120">
        <f>ROUND(Tabulka57[[#This Row],[Kapacita - počet polic]]*Tabulka57[[#This Row],[Kapacita - rozměr polic]]*IFERROR(VLOOKUP(Tabulka57[[#This Row],[Označení]],OCHy[#All],2,FALSE),0.6),0)</f>
        <v>295</v>
      </c>
      <c r="H10" s="120">
        <v>6</v>
      </c>
      <c r="I10" s="120"/>
      <c r="J10" s="120">
        <v>82</v>
      </c>
      <c r="K10" s="120" t="s">
        <v>227</v>
      </c>
      <c r="L10" s="120"/>
      <c r="M10" s="120"/>
      <c r="N10" s="120"/>
    </row>
    <row r="11" spans="1:14" x14ac:dyDescent="0.35">
      <c r="A11" s="105">
        <v>1</v>
      </c>
      <c r="B11" s="93" t="s">
        <v>45</v>
      </c>
      <c r="C11" s="93"/>
      <c r="D11" s="124" t="s">
        <v>1318</v>
      </c>
      <c r="E11" s="124" t="s">
        <v>1319</v>
      </c>
      <c r="F11" s="120"/>
      <c r="G11" s="120">
        <f>ROUND(Tabulka57[[#This Row],[Kapacita - počet polic]]*Tabulka57[[#This Row],[Kapacita - rozměr polic]]*IFERROR(VLOOKUP(Tabulka57[[#This Row],[Označení]],OCHy[#All],2,FALSE),0.6),0)</f>
        <v>648</v>
      </c>
      <c r="H11" s="120">
        <v>12</v>
      </c>
      <c r="I11" s="120"/>
      <c r="J11" s="120">
        <v>90</v>
      </c>
      <c r="K11" s="120" t="s">
        <v>228</v>
      </c>
      <c r="L11" s="120"/>
      <c r="M11" s="120"/>
      <c r="N11" s="120"/>
    </row>
    <row r="12" spans="1:14" x14ac:dyDescent="0.35">
      <c r="A12" s="105">
        <v>1</v>
      </c>
      <c r="B12" s="93" t="s">
        <v>45</v>
      </c>
      <c r="C12" s="93"/>
      <c r="D12" s="124" t="s">
        <v>1318</v>
      </c>
      <c r="E12" s="124" t="s">
        <v>1319</v>
      </c>
      <c r="F12" s="120"/>
      <c r="G12" s="120">
        <f>ROUND(Tabulka57[[#This Row],[Kapacita - počet polic]]*Tabulka57[[#This Row],[Kapacita - rozměr polic]]*IFERROR(VLOOKUP(Tabulka57[[#This Row],[Označení]],OCHy[#All],2,FALSE),0.6),0)</f>
        <v>1620</v>
      </c>
      <c r="H12" s="120">
        <v>30</v>
      </c>
      <c r="I12" s="120"/>
      <c r="J12" s="120">
        <v>90</v>
      </c>
      <c r="K12" s="120" t="s">
        <v>107</v>
      </c>
      <c r="L12" s="120"/>
      <c r="M12" s="120"/>
      <c r="N12" s="120"/>
    </row>
    <row r="13" spans="1:14" x14ac:dyDescent="0.35">
      <c r="A13" s="105">
        <v>1</v>
      </c>
      <c r="B13" s="93" t="s">
        <v>45</v>
      </c>
      <c r="C13" s="93"/>
      <c r="D13" s="124" t="s">
        <v>1320</v>
      </c>
      <c r="E13" s="124" t="s">
        <v>1321</v>
      </c>
      <c r="F13" s="120"/>
      <c r="G13" s="120">
        <f>ROUND(Tabulka57[[#This Row],[Kapacita - počet polic]]*Tabulka57[[#This Row],[Kapacita - rozměr polic]]*IFERROR(VLOOKUP(Tabulka57[[#This Row],[Označení]],OCHy[#All],2,FALSE),0.6),0)</f>
        <v>1080</v>
      </c>
      <c r="H13" s="120">
        <v>20</v>
      </c>
      <c r="I13" s="120"/>
      <c r="J13" s="120">
        <v>90</v>
      </c>
      <c r="K13" s="120" t="s">
        <v>1322</v>
      </c>
      <c r="L13" s="120"/>
      <c r="M13" s="120"/>
      <c r="N13" s="120"/>
    </row>
    <row r="14" spans="1:14" x14ac:dyDescent="0.35">
      <c r="A14" s="105">
        <v>1</v>
      </c>
      <c r="B14" s="93" t="s">
        <v>45</v>
      </c>
      <c r="C14" s="93"/>
      <c r="D14" s="124" t="s">
        <v>1320</v>
      </c>
      <c r="E14" s="124" t="s">
        <v>1321</v>
      </c>
      <c r="F14" s="120"/>
      <c r="G14" s="120">
        <f>ROUND(Tabulka57[[#This Row],[Kapacita - počet polic]]*Tabulka57[[#This Row],[Kapacita - rozměr polic]]*IFERROR(VLOOKUP(Tabulka57[[#This Row],[Označení]],OCHy[#All],2,FALSE),0.6),0)</f>
        <v>0</v>
      </c>
      <c r="H14" s="120">
        <v>96</v>
      </c>
      <c r="I14" s="120"/>
      <c r="J14" s="120"/>
      <c r="K14" s="120" t="s">
        <v>1323</v>
      </c>
      <c r="L14" s="120"/>
      <c r="M14" s="120"/>
      <c r="N14" s="120"/>
    </row>
    <row r="15" spans="1:14" x14ac:dyDescent="0.35">
      <c r="A15" s="105">
        <v>1</v>
      </c>
      <c r="B15" s="93" t="s">
        <v>45</v>
      </c>
      <c r="C15" s="93"/>
      <c r="D15" s="124" t="s">
        <v>1324</v>
      </c>
      <c r="E15" s="124" t="s">
        <v>1325</v>
      </c>
      <c r="F15" s="120"/>
      <c r="G15" s="120">
        <f>ROUND(Tabulka57[[#This Row],[Kapacita - počet polic]]*Tabulka57[[#This Row],[Kapacita - rozměr polic]]*IFERROR(VLOOKUP(Tabulka57[[#This Row],[Označení]],OCHy[#All],2,FALSE),0.6),0)</f>
        <v>0</v>
      </c>
      <c r="H15" s="120"/>
      <c r="I15" s="120"/>
      <c r="J15" s="120"/>
      <c r="K15" s="120"/>
      <c r="L15" s="120"/>
      <c r="M15" s="120">
        <v>155.25</v>
      </c>
      <c r="N15" s="120" t="s">
        <v>1326</v>
      </c>
    </row>
    <row r="16" spans="1:14" x14ac:dyDescent="0.35">
      <c r="A16" s="105">
        <v>1</v>
      </c>
      <c r="B16" s="93" t="s">
        <v>45</v>
      </c>
      <c r="C16" s="93"/>
      <c r="D16" s="124" t="s">
        <v>1327</v>
      </c>
      <c r="E16" s="124" t="s">
        <v>1328</v>
      </c>
      <c r="F16" s="120"/>
      <c r="G16" s="120">
        <f>ROUND(Tabulka57[[#This Row],[Kapacita - počet polic]]*Tabulka57[[#This Row],[Kapacita - rozměr polic]]*IFERROR(VLOOKUP(Tabulka57[[#This Row],[Označení]],OCHy[#All],2,FALSE),0.6),0)</f>
        <v>486</v>
      </c>
      <c r="H16" s="120">
        <v>9</v>
      </c>
      <c r="I16" s="120"/>
      <c r="J16" s="120">
        <v>90</v>
      </c>
      <c r="K16" s="120" t="s">
        <v>182</v>
      </c>
      <c r="L16" s="120"/>
      <c r="M16" s="120"/>
      <c r="N16" s="120"/>
    </row>
    <row r="17" spans="1:14" x14ac:dyDescent="0.35">
      <c r="A17" s="105">
        <v>1</v>
      </c>
      <c r="B17" s="93" t="s">
        <v>45</v>
      </c>
      <c r="C17" s="93"/>
      <c r="D17" s="124" t="s">
        <v>1327</v>
      </c>
      <c r="E17" s="124" t="s">
        <v>1328</v>
      </c>
      <c r="F17" s="120"/>
      <c r="G17" s="120">
        <f>ROUND(Tabulka57[[#This Row],[Kapacita - počet polic]]*Tabulka57[[#This Row],[Kapacita - rozměr polic]]*IFERROR(VLOOKUP(Tabulka57[[#This Row],[Označení]],OCHy[#All],2,FALSE),0.6),0)</f>
        <v>2106</v>
      </c>
      <c r="H17" s="120">
        <v>39</v>
      </c>
      <c r="I17" s="120"/>
      <c r="J17" s="120">
        <v>90</v>
      </c>
      <c r="K17" s="120" t="s">
        <v>184</v>
      </c>
      <c r="L17" s="120"/>
      <c r="M17" s="120"/>
      <c r="N17" s="120"/>
    </row>
    <row r="18" spans="1:14" x14ac:dyDescent="0.35">
      <c r="A18" s="105">
        <v>1</v>
      </c>
      <c r="B18" s="93" t="s">
        <v>45</v>
      </c>
      <c r="C18" s="93"/>
      <c r="D18" s="124" t="s">
        <v>1327</v>
      </c>
      <c r="E18" s="124" t="s">
        <v>1328</v>
      </c>
      <c r="F18" s="120"/>
      <c r="G18" s="120">
        <f>ROUND(Tabulka57[[#This Row],[Kapacita - počet polic]]*Tabulka57[[#This Row],[Kapacita - rozměr polic]]*IFERROR(VLOOKUP(Tabulka57[[#This Row],[Označení]],OCHy[#All],2,FALSE),0.6),0)</f>
        <v>1998</v>
      </c>
      <c r="H18" s="120">
        <v>37</v>
      </c>
      <c r="I18" s="120"/>
      <c r="J18" s="120">
        <v>90</v>
      </c>
      <c r="K18" s="120" t="s">
        <v>34</v>
      </c>
      <c r="L18" s="120"/>
      <c r="M18" s="120"/>
      <c r="N18" s="120"/>
    </row>
    <row r="19" spans="1:14" x14ac:dyDescent="0.35">
      <c r="A19" s="105">
        <v>1</v>
      </c>
      <c r="B19" s="93" t="s">
        <v>45</v>
      </c>
      <c r="C19" s="93"/>
      <c r="D19" s="124" t="s">
        <v>1327</v>
      </c>
      <c r="E19" s="124" t="s">
        <v>1328</v>
      </c>
      <c r="F19" s="120"/>
      <c r="G19" s="120">
        <f>ROUND(Tabulka57[[#This Row],[Kapacita - počet polic]]*Tabulka57[[#This Row],[Kapacita - rozměr polic]]*IFERROR(VLOOKUP(Tabulka57[[#This Row],[Označení]],OCHy[#All],2,FALSE),0.6),0)</f>
        <v>100</v>
      </c>
      <c r="H19" s="120">
        <v>2</v>
      </c>
      <c r="I19" s="120"/>
      <c r="J19" s="120">
        <v>83</v>
      </c>
      <c r="K19" s="120" t="s">
        <v>109</v>
      </c>
      <c r="L19" s="120"/>
      <c r="M19" s="120"/>
      <c r="N19" s="120"/>
    </row>
    <row r="20" spans="1:14" x14ac:dyDescent="0.35">
      <c r="A20" s="105">
        <v>1</v>
      </c>
      <c r="B20" s="93" t="s">
        <v>45</v>
      </c>
      <c r="C20" s="93"/>
      <c r="D20" s="124" t="s">
        <v>1327</v>
      </c>
      <c r="E20" s="124" t="s">
        <v>1328</v>
      </c>
      <c r="F20" s="120"/>
      <c r="G20" s="120">
        <f>ROUND(Tabulka57[[#This Row],[Kapacita - počet polic]]*Tabulka57[[#This Row],[Kapacita - rozměr polic]]*IFERROR(VLOOKUP(Tabulka57[[#This Row],[Označení]],OCHy[#All],2,FALSE),0.6),0)</f>
        <v>249</v>
      </c>
      <c r="H20" s="120">
        <v>5</v>
      </c>
      <c r="I20" s="120"/>
      <c r="J20" s="120">
        <v>83</v>
      </c>
      <c r="K20" s="120" t="s">
        <v>113</v>
      </c>
      <c r="L20" s="120"/>
      <c r="M20" s="120"/>
      <c r="N20" s="120"/>
    </row>
    <row r="21" spans="1:14" x14ac:dyDescent="0.35">
      <c r="A21" s="105">
        <v>1</v>
      </c>
      <c r="B21" s="93" t="s">
        <v>45</v>
      </c>
      <c r="C21" s="93"/>
      <c r="D21" s="124" t="s">
        <v>1327</v>
      </c>
      <c r="E21" s="124" t="s">
        <v>1328</v>
      </c>
      <c r="F21" s="120"/>
      <c r="G21" s="120">
        <f>ROUND(Tabulka57[[#This Row],[Kapacita - počet polic]]*Tabulka57[[#This Row],[Kapacita - rozměr polic]]*IFERROR(VLOOKUP(Tabulka57[[#This Row],[Označení]],OCHy[#All],2,FALSE),0.6),0)</f>
        <v>125</v>
      </c>
      <c r="H21" s="120">
        <v>2.5</v>
      </c>
      <c r="I21" s="120"/>
      <c r="J21" s="120">
        <v>83</v>
      </c>
      <c r="K21" s="120" t="s">
        <v>116</v>
      </c>
      <c r="L21" s="120"/>
      <c r="M21" s="120"/>
      <c r="N21" s="120"/>
    </row>
    <row r="22" spans="1:14" x14ac:dyDescent="0.35">
      <c r="A22" s="105">
        <v>1</v>
      </c>
      <c r="B22" s="93" t="s">
        <v>45</v>
      </c>
      <c r="C22" s="93"/>
      <c r="D22" s="124" t="s">
        <v>1327</v>
      </c>
      <c r="E22" s="124" t="s">
        <v>1328</v>
      </c>
      <c r="F22" s="120"/>
      <c r="G22" s="120">
        <f>ROUND(Tabulka57[[#This Row],[Kapacita - počet polic]]*Tabulka57[[#This Row],[Kapacita - rozměr polic]]*IFERROR(VLOOKUP(Tabulka57[[#This Row],[Označení]],OCHy[#All],2,FALSE),0.6),0)</f>
        <v>548</v>
      </c>
      <c r="H22" s="120">
        <v>11</v>
      </c>
      <c r="I22" s="120"/>
      <c r="J22" s="120">
        <v>83</v>
      </c>
      <c r="K22" s="120" t="s">
        <v>125</v>
      </c>
      <c r="L22" s="120"/>
      <c r="M22" s="120"/>
      <c r="N22" s="120"/>
    </row>
    <row r="23" spans="1:14" x14ac:dyDescent="0.35">
      <c r="A23" s="105">
        <v>1</v>
      </c>
      <c r="B23" s="93" t="s">
        <v>45</v>
      </c>
      <c r="C23" s="93"/>
      <c r="D23" s="124" t="s">
        <v>1327</v>
      </c>
      <c r="E23" s="124" t="s">
        <v>1328</v>
      </c>
      <c r="F23" s="120"/>
      <c r="G23" s="120">
        <f>ROUND(Tabulka57[[#This Row],[Kapacita - počet polic]]*Tabulka57[[#This Row],[Kapacita - rozměr polic]]*IFERROR(VLOOKUP(Tabulka57[[#This Row],[Označení]],OCHy[#All],2,FALSE),0.6),0)</f>
        <v>100</v>
      </c>
      <c r="H23" s="120">
        <v>2</v>
      </c>
      <c r="I23" s="120"/>
      <c r="J23" s="120">
        <v>83</v>
      </c>
      <c r="K23" s="120" t="s">
        <v>128</v>
      </c>
      <c r="L23" s="120"/>
      <c r="M23" s="120"/>
      <c r="N23" s="120"/>
    </row>
    <row r="24" spans="1:14" x14ac:dyDescent="0.35">
      <c r="A24" s="105">
        <v>1</v>
      </c>
      <c r="B24" s="93" t="s">
        <v>45</v>
      </c>
      <c r="C24" s="93"/>
      <c r="D24" s="124" t="s">
        <v>1327</v>
      </c>
      <c r="E24" s="124" t="s">
        <v>1328</v>
      </c>
      <c r="F24" s="120"/>
      <c r="G24" s="120">
        <f>ROUND(Tabulka57[[#This Row],[Kapacita - počet polic]]*Tabulka57[[#This Row],[Kapacita - rozměr polic]]*IFERROR(VLOOKUP(Tabulka57[[#This Row],[Označení]],OCHy[#All],2,FALSE),0.6),0)</f>
        <v>199</v>
      </c>
      <c r="H24" s="120">
        <v>4</v>
      </c>
      <c r="I24" s="120"/>
      <c r="J24" s="120">
        <v>83</v>
      </c>
      <c r="K24" s="120" t="s">
        <v>131</v>
      </c>
      <c r="L24" s="120"/>
      <c r="M24" s="120"/>
      <c r="N24" s="120"/>
    </row>
    <row r="25" spans="1:14" x14ac:dyDescent="0.35">
      <c r="A25" s="105">
        <v>1</v>
      </c>
      <c r="B25" s="93" t="s">
        <v>45</v>
      </c>
      <c r="C25" s="93"/>
      <c r="D25" s="124" t="s">
        <v>1327</v>
      </c>
      <c r="E25" s="124" t="s">
        <v>1328</v>
      </c>
      <c r="F25" s="120"/>
      <c r="G25" s="120">
        <f>ROUND(Tabulka57[[#This Row],[Kapacita - počet polic]]*Tabulka57[[#This Row],[Kapacita - rozměr polic]]*IFERROR(VLOOKUP(Tabulka57[[#This Row],[Označení]],OCHy[#All],2,FALSE),0.6),0)</f>
        <v>100</v>
      </c>
      <c r="H25" s="120">
        <v>2</v>
      </c>
      <c r="I25" s="120"/>
      <c r="J25" s="120">
        <v>83</v>
      </c>
      <c r="K25" s="120" t="s">
        <v>138</v>
      </c>
      <c r="L25" s="120"/>
      <c r="M25" s="120"/>
      <c r="N25" s="120"/>
    </row>
    <row r="26" spans="1:14" x14ac:dyDescent="0.35">
      <c r="A26" s="105">
        <v>1</v>
      </c>
      <c r="B26" s="93" t="s">
        <v>45</v>
      </c>
      <c r="C26" s="93"/>
      <c r="D26" s="124" t="s">
        <v>1327</v>
      </c>
      <c r="E26" s="124" t="s">
        <v>1328</v>
      </c>
      <c r="F26" s="120"/>
      <c r="G26" s="120">
        <f>ROUND(Tabulka57[[#This Row],[Kapacita - počet polic]]*Tabulka57[[#This Row],[Kapacita - rozměr polic]]*IFERROR(VLOOKUP(Tabulka57[[#This Row],[Označení]],OCHy[#All],2,FALSE),0.6),0)</f>
        <v>100</v>
      </c>
      <c r="H26" s="120">
        <v>2</v>
      </c>
      <c r="I26" s="120"/>
      <c r="J26" s="120">
        <v>83</v>
      </c>
      <c r="K26" s="120" t="s">
        <v>141</v>
      </c>
      <c r="L26" s="120"/>
      <c r="M26" s="120"/>
      <c r="N26" s="120"/>
    </row>
    <row r="27" spans="1:14" x14ac:dyDescent="0.35">
      <c r="A27" s="105">
        <v>1</v>
      </c>
      <c r="B27" s="93" t="s">
        <v>45</v>
      </c>
      <c r="C27" s="93"/>
      <c r="D27" s="124" t="s">
        <v>1327</v>
      </c>
      <c r="E27" s="124" t="s">
        <v>1328</v>
      </c>
      <c r="F27" s="120"/>
      <c r="G27" s="120">
        <f>ROUND(Tabulka57[[#This Row],[Kapacita - počet polic]]*Tabulka57[[#This Row],[Kapacita - rozměr polic]]*IFERROR(VLOOKUP(Tabulka57[[#This Row],[Označení]],OCHy[#All],2,FALSE),0.6),0)</f>
        <v>199</v>
      </c>
      <c r="H27" s="120">
        <v>4</v>
      </c>
      <c r="I27" s="120"/>
      <c r="J27" s="120">
        <v>83</v>
      </c>
      <c r="K27" s="120" t="s">
        <v>144</v>
      </c>
      <c r="L27" s="120"/>
      <c r="M27" s="120"/>
      <c r="N27" s="120"/>
    </row>
    <row r="28" spans="1:14" x14ac:dyDescent="0.35">
      <c r="A28" s="105">
        <v>1</v>
      </c>
      <c r="B28" s="93" t="s">
        <v>45</v>
      </c>
      <c r="C28" s="93"/>
      <c r="D28" s="124" t="s">
        <v>1327</v>
      </c>
      <c r="E28" s="124" t="s">
        <v>1328</v>
      </c>
      <c r="F28" s="120"/>
      <c r="G28" s="120">
        <f>ROUND(Tabulka57[[#This Row],[Kapacita - počet polic]]*Tabulka57[[#This Row],[Kapacita - rozměr polic]]*IFERROR(VLOOKUP(Tabulka57[[#This Row],[Označení]],OCHy[#All],2,FALSE),0.6),0)</f>
        <v>75</v>
      </c>
      <c r="H28" s="120">
        <v>1.5</v>
      </c>
      <c r="I28" s="120"/>
      <c r="J28" s="120">
        <v>83</v>
      </c>
      <c r="K28" s="120" t="s">
        <v>147</v>
      </c>
      <c r="L28" s="120"/>
      <c r="M28" s="120"/>
      <c r="N28" s="120"/>
    </row>
    <row r="29" spans="1:14" x14ac:dyDescent="0.35">
      <c r="A29" s="105">
        <v>1</v>
      </c>
      <c r="B29" s="93" t="s">
        <v>45</v>
      </c>
      <c r="C29" s="93"/>
      <c r="D29" s="124" t="s">
        <v>1327</v>
      </c>
      <c r="E29" s="124" t="s">
        <v>1328</v>
      </c>
      <c r="F29" s="120"/>
      <c r="G29" s="120">
        <f>ROUND(Tabulka57[[#This Row],[Kapacita - počet polic]]*Tabulka57[[#This Row],[Kapacita - rozměr polic]]*IFERROR(VLOOKUP(Tabulka57[[#This Row],[Označení]],OCHy[#All],2,FALSE),0.6),0)</f>
        <v>50</v>
      </c>
      <c r="H29" s="120">
        <v>1</v>
      </c>
      <c r="I29" s="120"/>
      <c r="J29" s="120">
        <v>83</v>
      </c>
      <c r="K29" s="120" t="s">
        <v>150</v>
      </c>
      <c r="L29" s="120"/>
      <c r="M29" s="120"/>
      <c r="N29" s="120"/>
    </row>
    <row r="30" spans="1:14" x14ac:dyDescent="0.35">
      <c r="A30" s="105">
        <v>1</v>
      </c>
      <c r="B30" s="93" t="s">
        <v>45</v>
      </c>
      <c r="C30" s="93"/>
      <c r="D30" s="124" t="s">
        <v>1327</v>
      </c>
      <c r="E30" s="124" t="s">
        <v>1328</v>
      </c>
      <c r="F30" s="120"/>
      <c r="G30" s="120">
        <f>ROUND(Tabulka57[[#This Row],[Kapacita - počet polic]]*Tabulka57[[#This Row],[Kapacita - rozměr polic]]*IFERROR(VLOOKUP(Tabulka57[[#This Row],[Označení]],OCHy[#All],2,FALSE),0.6),0)</f>
        <v>100</v>
      </c>
      <c r="H30" s="120">
        <v>2</v>
      </c>
      <c r="I30" s="120"/>
      <c r="J30" s="120">
        <v>83</v>
      </c>
      <c r="K30" s="120" t="s">
        <v>168</v>
      </c>
      <c r="L30" s="120"/>
      <c r="M30" s="120"/>
      <c r="N30" s="120"/>
    </row>
    <row r="31" spans="1:14" x14ac:dyDescent="0.35">
      <c r="A31" s="105">
        <v>1</v>
      </c>
      <c r="B31" s="93" t="s">
        <v>45</v>
      </c>
      <c r="C31" s="93"/>
      <c r="D31" s="124" t="s">
        <v>1327</v>
      </c>
      <c r="E31" s="124" t="s">
        <v>1328</v>
      </c>
      <c r="F31" s="120"/>
      <c r="G31" s="120">
        <f>ROUND(Tabulka57[[#This Row],[Kapacita - počet polic]]*Tabulka57[[#This Row],[Kapacita - rozměr polic]]*IFERROR(VLOOKUP(Tabulka57[[#This Row],[Označení]],OCHy[#All],2,FALSE),0.6),0)</f>
        <v>149</v>
      </c>
      <c r="H31" s="120">
        <v>3</v>
      </c>
      <c r="I31" s="120"/>
      <c r="J31" s="120">
        <v>83</v>
      </c>
      <c r="K31" s="120" t="s">
        <v>161</v>
      </c>
      <c r="L31" s="120"/>
      <c r="M31" s="120"/>
      <c r="N31" s="120"/>
    </row>
    <row r="32" spans="1:14" x14ac:dyDescent="0.35">
      <c r="A32" s="105">
        <v>1</v>
      </c>
      <c r="B32" s="93" t="s">
        <v>45</v>
      </c>
      <c r="C32" s="93"/>
      <c r="D32" s="124" t="s">
        <v>1327</v>
      </c>
      <c r="E32" s="124" t="s">
        <v>1328</v>
      </c>
      <c r="F32" s="120"/>
      <c r="G32" s="120">
        <f>ROUND(Tabulka57[[#This Row],[Kapacita - počet polic]]*Tabulka57[[#This Row],[Kapacita - rozměr polic]]*IFERROR(VLOOKUP(Tabulka57[[#This Row],[Označení]],OCHy[#All],2,FALSE),0.6),0)</f>
        <v>125</v>
      </c>
      <c r="H32" s="120">
        <v>2.5</v>
      </c>
      <c r="I32" s="120"/>
      <c r="J32" s="120">
        <v>83</v>
      </c>
      <c r="K32" s="120" t="s">
        <v>164</v>
      </c>
      <c r="L32" s="120"/>
      <c r="M32" s="120"/>
      <c r="N32" s="120"/>
    </row>
    <row r="33" spans="1:14" x14ac:dyDescent="0.35">
      <c r="A33" s="93">
        <v>1</v>
      </c>
      <c r="B33" s="93" t="s">
        <v>45</v>
      </c>
      <c r="C33" s="93"/>
      <c r="D33" s="124" t="s">
        <v>1327</v>
      </c>
      <c r="E33" s="124" t="s">
        <v>1328</v>
      </c>
      <c r="F33" s="120"/>
      <c r="G33" s="120">
        <f>ROUND(Tabulka57[[#This Row],[Kapacita - počet polic]]*Tabulka57[[#This Row],[Kapacita - rozměr polic]]*IFERROR(VLOOKUP(Tabulka57[[#This Row],[Označení]],OCHy[#All],2,FALSE),0.6),0)</f>
        <v>75</v>
      </c>
      <c r="H33" s="120">
        <v>1.5</v>
      </c>
      <c r="I33" s="120"/>
      <c r="J33" s="120">
        <v>83</v>
      </c>
      <c r="K33" s="120" t="s">
        <v>1329</v>
      </c>
      <c r="L33" s="120"/>
      <c r="M33" s="120"/>
      <c r="N33" s="120"/>
    </row>
    <row r="34" spans="1:14" x14ac:dyDescent="0.35">
      <c r="A34" s="93">
        <v>1</v>
      </c>
      <c r="B34" s="93" t="s">
        <v>45</v>
      </c>
      <c r="C34" s="93"/>
      <c r="D34" s="124" t="s">
        <v>1327</v>
      </c>
      <c r="E34" s="124" t="s">
        <v>1328</v>
      </c>
      <c r="F34" s="120"/>
      <c r="G34" s="120">
        <f>ROUND(Tabulka57[[#This Row],[Kapacita - počet polic]]*Tabulka57[[#This Row],[Kapacita - rozměr polic]]*IFERROR(VLOOKUP(Tabulka57[[#This Row],[Označení]],OCHy[#All],2,FALSE),0.6),0)</f>
        <v>349</v>
      </c>
      <c r="H34" s="120">
        <v>7</v>
      </c>
      <c r="I34" s="120"/>
      <c r="J34" s="120">
        <v>83</v>
      </c>
      <c r="K34" s="120" t="s">
        <v>224</v>
      </c>
      <c r="L34" s="120"/>
      <c r="M34" s="120"/>
      <c r="N34" s="120"/>
    </row>
    <row r="35" spans="1:14" x14ac:dyDescent="0.35">
      <c r="A35" s="93">
        <v>1</v>
      </c>
      <c r="B35" s="93" t="s">
        <v>45</v>
      </c>
      <c r="C35" s="93"/>
      <c r="D35" s="124" t="s">
        <v>1327</v>
      </c>
      <c r="E35" s="124" t="s">
        <v>1328</v>
      </c>
      <c r="F35" s="120"/>
      <c r="G35" s="120">
        <f>ROUND(Tabulka57[[#This Row],[Kapacita - počet polic]]*Tabulka57[[#This Row],[Kapacita - rozměr polic]]*IFERROR(VLOOKUP(Tabulka57[[#This Row],[Označení]],OCHy[#All],2,FALSE),0.6),0)</f>
        <v>25</v>
      </c>
      <c r="H35" s="120">
        <v>0.5</v>
      </c>
      <c r="I35" s="120"/>
      <c r="J35" s="120">
        <v>83</v>
      </c>
      <c r="K35" s="120" t="s">
        <v>225</v>
      </c>
      <c r="L35" s="120"/>
      <c r="M35" s="120"/>
      <c r="N35" s="120"/>
    </row>
    <row r="36" spans="1:14" x14ac:dyDescent="0.35">
      <c r="A36" s="93">
        <v>1</v>
      </c>
      <c r="B36" s="93" t="s">
        <v>45</v>
      </c>
      <c r="C36" s="93"/>
      <c r="D36" s="124" t="s">
        <v>1327</v>
      </c>
      <c r="E36" s="124" t="s">
        <v>1328</v>
      </c>
      <c r="F36" s="120"/>
      <c r="G36" s="120">
        <f>ROUND(Tabulka57[[#This Row],[Kapacita - počet polic]]*Tabulka57[[#This Row],[Kapacita - rozměr polic]]*IFERROR(VLOOKUP(Tabulka57[[#This Row],[Označení]],OCHy[#All],2,FALSE),0.6),0)</f>
        <v>77</v>
      </c>
      <c r="H36" s="120">
        <v>1.5</v>
      </c>
      <c r="I36" s="120"/>
      <c r="J36" s="120">
        <v>85</v>
      </c>
      <c r="K36" s="120" t="s">
        <v>226</v>
      </c>
      <c r="L36" s="120"/>
      <c r="M36" s="120"/>
      <c r="N36" s="120"/>
    </row>
    <row r="37" spans="1:14" x14ac:dyDescent="0.35">
      <c r="A37" s="93">
        <v>1</v>
      </c>
      <c r="B37" s="93" t="s">
        <v>45</v>
      </c>
      <c r="C37" s="93"/>
      <c r="D37" s="124" t="s">
        <v>1327</v>
      </c>
      <c r="E37" s="124" t="s">
        <v>1328</v>
      </c>
      <c r="F37" s="120"/>
      <c r="G37" s="120">
        <f>ROUND(Tabulka57[[#This Row],[Kapacita - počet polic]]*Tabulka57[[#This Row],[Kapacita - rozměr polic]]*IFERROR(VLOOKUP(Tabulka57[[#This Row],[Označení]],OCHy[#All],2,FALSE),0.6),0)</f>
        <v>255</v>
      </c>
      <c r="H37" s="120">
        <v>5</v>
      </c>
      <c r="I37" s="120"/>
      <c r="J37" s="120">
        <v>85</v>
      </c>
      <c r="K37" s="120" t="s">
        <v>227</v>
      </c>
      <c r="L37" s="120"/>
      <c r="M37" s="120"/>
      <c r="N37" s="120"/>
    </row>
    <row r="38" spans="1:14" x14ac:dyDescent="0.35">
      <c r="A38" s="93">
        <v>1</v>
      </c>
      <c r="B38" s="93" t="s">
        <v>45</v>
      </c>
      <c r="C38" s="93"/>
      <c r="D38" s="124" t="s">
        <v>1327</v>
      </c>
      <c r="E38" s="124" t="s">
        <v>1328</v>
      </c>
      <c r="F38" s="120"/>
      <c r="G38" s="120">
        <f>ROUND(Tabulka57[[#This Row],[Kapacita - počet polic]]*Tabulka57[[#This Row],[Kapacita - rozměr polic]]*IFERROR(VLOOKUP(Tabulka57[[#This Row],[Označení]],OCHy[#All],2,FALSE),0.6),0)</f>
        <v>50</v>
      </c>
      <c r="H38" s="120">
        <v>1</v>
      </c>
      <c r="I38" s="120"/>
      <c r="J38" s="120">
        <v>83</v>
      </c>
      <c r="K38" s="120" t="s">
        <v>1330</v>
      </c>
      <c r="L38" s="120"/>
      <c r="M38" s="120"/>
      <c r="N38" s="120"/>
    </row>
    <row r="39" spans="1:14" x14ac:dyDescent="0.35">
      <c r="A39" s="93">
        <v>1</v>
      </c>
      <c r="B39" s="93" t="s">
        <v>45</v>
      </c>
      <c r="C39" s="93"/>
      <c r="D39" s="124" t="s">
        <v>1327</v>
      </c>
      <c r="E39" s="124" t="s">
        <v>1328</v>
      </c>
      <c r="F39" s="120"/>
      <c r="G39" s="120">
        <f>ROUND(Tabulka57[[#This Row],[Kapacita - počet polic]]*Tabulka57[[#This Row],[Kapacita - rozměr polic]]*IFERROR(VLOOKUP(Tabulka57[[#This Row],[Označení]],OCHy[#All],2,FALSE),0.6),0)</f>
        <v>398</v>
      </c>
      <c r="H39" s="120">
        <v>8</v>
      </c>
      <c r="I39" s="120"/>
      <c r="J39" s="120">
        <v>83</v>
      </c>
      <c r="K39" s="120" t="s">
        <v>1331</v>
      </c>
      <c r="L39" s="120"/>
      <c r="M39" s="120"/>
      <c r="N39" s="120"/>
    </row>
    <row r="40" spans="1:14" x14ac:dyDescent="0.35">
      <c r="A40" s="93">
        <v>1</v>
      </c>
      <c r="B40" s="93" t="s">
        <v>45</v>
      </c>
      <c r="C40" s="93"/>
      <c r="D40" s="124" t="s">
        <v>1327</v>
      </c>
      <c r="E40" s="124" t="s">
        <v>1328</v>
      </c>
      <c r="F40" s="120"/>
      <c r="G40" s="120">
        <f>ROUND(Tabulka57[[#This Row],[Kapacita - počet polic]]*Tabulka57[[#This Row],[Kapacita - rozměr polic]]*IFERROR(VLOOKUP(Tabulka57[[#This Row],[Označení]],OCHy[#All],2,FALSE),0.6),0)</f>
        <v>162</v>
      </c>
      <c r="H40" s="120">
        <v>3</v>
      </c>
      <c r="I40" s="120"/>
      <c r="J40" s="120">
        <v>90</v>
      </c>
      <c r="K40" s="120" t="s">
        <v>1332</v>
      </c>
      <c r="L40" s="120"/>
      <c r="M40" s="120"/>
      <c r="N40" s="120"/>
    </row>
    <row r="41" spans="1:14" x14ac:dyDescent="0.35">
      <c r="A41" s="93">
        <v>1</v>
      </c>
      <c r="B41" s="93" t="s">
        <v>45</v>
      </c>
      <c r="C41" s="93"/>
      <c r="D41" s="124" t="s">
        <v>1333</v>
      </c>
      <c r="E41" s="124" t="s">
        <v>1334</v>
      </c>
      <c r="F41" s="120"/>
      <c r="G41" s="120">
        <f>ROUND(Tabulka57[[#This Row],[Kapacita - počet polic]]*Tabulka57[[#This Row],[Kapacita - rozměr polic]]*IFERROR(VLOOKUP(Tabulka57[[#This Row],[Označení]],OCHy[#All],2,FALSE),0.6),0)</f>
        <v>324</v>
      </c>
      <c r="H41" s="120">
        <v>6</v>
      </c>
      <c r="I41" s="120"/>
      <c r="J41" s="120">
        <v>90</v>
      </c>
      <c r="K41" s="120"/>
      <c r="L41" s="120"/>
      <c r="M41" s="120"/>
      <c r="N41" s="120"/>
    </row>
    <row r="42" spans="1:14" x14ac:dyDescent="0.35">
      <c r="A42" s="93">
        <v>1</v>
      </c>
      <c r="B42" s="93" t="s">
        <v>45</v>
      </c>
      <c r="C42" s="93"/>
      <c r="D42" s="124" t="s">
        <v>1335</v>
      </c>
      <c r="E42" s="124" t="s">
        <v>1336</v>
      </c>
      <c r="F42" s="120"/>
      <c r="G42" s="120">
        <f>ROUND(Tabulka57[[#This Row],[Kapacita - počet polic]]*Tabulka57[[#This Row],[Kapacita - rozměr polic]]*IFERROR(VLOOKUP(Tabulka57[[#This Row],[Označení]],OCHy[#All],2,FALSE),0.6),0)</f>
        <v>1069</v>
      </c>
      <c r="H42" s="120">
        <v>18</v>
      </c>
      <c r="I42" s="120"/>
      <c r="J42" s="120">
        <v>99</v>
      </c>
      <c r="K42" s="120"/>
      <c r="L42" s="120"/>
      <c r="M42" s="120"/>
      <c r="N42" s="120"/>
    </row>
    <row r="43" spans="1:14" x14ac:dyDescent="0.35">
      <c r="A43" s="93">
        <v>1</v>
      </c>
      <c r="B43" s="93" t="s">
        <v>45</v>
      </c>
      <c r="C43" s="93"/>
      <c r="D43" s="124" t="s">
        <v>1335</v>
      </c>
      <c r="E43" s="124" t="s">
        <v>1336</v>
      </c>
      <c r="F43" s="120"/>
      <c r="G43" s="120">
        <f>ROUND(Tabulka57[[#This Row],[Kapacita - počet polic]]*Tabulka57[[#This Row],[Kapacita - rozměr polic]]*IFERROR(VLOOKUP(Tabulka57[[#This Row],[Označení]],OCHy[#All],2,FALSE),0.6),0)</f>
        <v>907</v>
      </c>
      <c r="H43" s="120">
        <v>18</v>
      </c>
      <c r="I43" s="120"/>
      <c r="J43" s="120">
        <v>84</v>
      </c>
      <c r="K43" s="120"/>
      <c r="L43" s="120"/>
      <c r="M43" s="120"/>
      <c r="N43" s="120"/>
    </row>
    <row r="44" spans="1:14" x14ac:dyDescent="0.35">
      <c r="A44" s="93">
        <v>1</v>
      </c>
      <c r="B44" s="93" t="s">
        <v>45</v>
      </c>
      <c r="C44" s="93"/>
      <c r="D44" s="124" t="s">
        <v>1335</v>
      </c>
      <c r="E44" s="124" t="s">
        <v>1336</v>
      </c>
      <c r="F44" s="120"/>
      <c r="G44" s="120">
        <f>ROUND(Tabulka57[[#This Row],[Kapacita - počet polic]]*Tabulka57[[#This Row],[Kapacita - rozměr polic]]*IFERROR(VLOOKUP(Tabulka57[[#This Row],[Označení]],OCHy[#All],2,FALSE),0.6),0)</f>
        <v>212</v>
      </c>
      <c r="H44" s="120">
        <v>6</v>
      </c>
      <c r="I44" s="120"/>
      <c r="J44" s="120">
        <v>59</v>
      </c>
      <c r="K44" s="120" t="s">
        <v>1337</v>
      </c>
      <c r="L44" s="120"/>
      <c r="M44" s="120"/>
      <c r="N44" s="120"/>
    </row>
    <row r="45" spans="1:14" x14ac:dyDescent="0.35">
      <c r="A45" s="93">
        <v>1</v>
      </c>
      <c r="B45" s="93" t="s">
        <v>45</v>
      </c>
      <c r="C45" s="93"/>
      <c r="D45" s="124" t="s">
        <v>1335</v>
      </c>
      <c r="E45" s="124" t="s">
        <v>1336</v>
      </c>
      <c r="F45" s="120"/>
      <c r="G45" s="120">
        <f>ROUND(Tabulka57[[#This Row],[Kapacita - počet polic]]*Tabulka57[[#This Row],[Kapacita - rozměr polic]]*IFERROR(VLOOKUP(Tabulka57[[#This Row],[Označení]],OCHy[#All],2,FALSE),0.6),0)</f>
        <v>1378</v>
      </c>
      <c r="H45" s="120">
        <v>41</v>
      </c>
      <c r="I45" s="120"/>
      <c r="J45" s="120">
        <v>56</v>
      </c>
      <c r="K45" s="120" t="s">
        <v>1337</v>
      </c>
      <c r="L45" s="120"/>
      <c r="M45" s="120"/>
      <c r="N45" s="120"/>
    </row>
    <row r="46" spans="1:14" x14ac:dyDescent="0.35">
      <c r="A46" s="93">
        <v>1</v>
      </c>
      <c r="B46" s="93" t="s">
        <v>45</v>
      </c>
      <c r="C46" s="93"/>
      <c r="D46" s="124" t="s">
        <v>1338</v>
      </c>
      <c r="E46" s="124" t="s">
        <v>1339</v>
      </c>
      <c r="F46" s="120"/>
      <c r="G46" s="120">
        <f>ROUND(Tabulka57[[#This Row],[Kapacita - počet polic]]*Tabulka57[[#This Row],[Kapacita - rozměr polic]]*IFERROR(VLOOKUP(Tabulka57[[#This Row],[Označení]],OCHy[#All],2,FALSE),0.6),0)</f>
        <v>255</v>
      </c>
      <c r="H46" s="120">
        <v>5</v>
      </c>
      <c r="I46" s="120"/>
      <c r="J46" s="120">
        <v>85</v>
      </c>
      <c r="K46" s="120"/>
      <c r="L46" s="120"/>
      <c r="M46" s="120"/>
      <c r="N46" s="120"/>
    </row>
    <row r="47" spans="1:14" x14ac:dyDescent="0.35">
      <c r="A47" s="93">
        <v>1</v>
      </c>
      <c r="B47" s="93" t="s">
        <v>45</v>
      </c>
      <c r="C47" s="93"/>
      <c r="D47" s="124" t="s">
        <v>1338</v>
      </c>
      <c r="E47" s="124" t="s">
        <v>1339</v>
      </c>
      <c r="F47" s="120"/>
      <c r="G47" s="120">
        <f>ROUND(Tabulka57[[#This Row],[Kapacita - počet polic]]*Tabulka57[[#This Row],[Kapacita - rozměr polic]]*IFERROR(VLOOKUP(Tabulka57[[#This Row],[Označení]],OCHy[#All],2,FALSE),0.6),0)</f>
        <v>351</v>
      </c>
      <c r="H47" s="120">
        <v>7</v>
      </c>
      <c r="I47" s="120"/>
      <c r="J47" s="120">
        <v>83.5</v>
      </c>
      <c r="K47" s="120"/>
      <c r="L47" s="120"/>
      <c r="M47" s="120"/>
      <c r="N47" s="120"/>
    </row>
    <row r="48" spans="1:14" x14ac:dyDescent="0.35">
      <c r="A48" s="93">
        <v>1</v>
      </c>
      <c r="B48" s="93" t="s">
        <v>45</v>
      </c>
      <c r="C48" s="93"/>
      <c r="D48" s="124" t="s">
        <v>1340</v>
      </c>
      <c r="E48" s="124" t="s">
        <v>1341</v>
      </c>
      <c r="F48" s="120"/>
      <c r="G48" s="120">
        <f>ROUND(Tabulka57[[#This Row],[Kapacita - počet polic]]*Tabulka57[[#This Row],[Kapacita - rozměr polic]]*IFERROR(VLOOKUP(Tabulka57[[#This Row],[Označení]],OCHy[#All],2,FALSE),0.6),0)</f>
        <v>972</v>
      </c>
      <c r="H48" s="120">
        <v>18</v>
      </c>
      <c r="I48" s="120"/>
      <c r="J48" s="120">
        <v>90</v>
      </c>
      <c r="K48" s="120" t="s">
        <v>1342</v>
      </c>
      <c r="L48" s="120"/>
      <c r="M48" s="120"/>
      <c r="N48" s="120"/>
    </row>
    <row r="49" spans="1:14" x14ac:dyDescent="0.35">
      <c r="A49" s="93">
        <v>1</v>
      </c>
      <c r="B49" s="93" t="s">
        <v>45</v>
      </c>
      <c r="C49" s="93"/>
      <c r="D49" s="124" t="s">
        <v>1343</v>
      </c>
      <c r="E49" s="124" t="s">
        <v>1344</v>
      </c>
      <c r="F49" s="120"/>
      <c r="G49" s="120">
        <f>ROUND(Tabulka57[[#This Row],[Kapacita - počet polic]]*Tabulka57[[#This Row],[Kapacita - rozměr polic]]*IFERROR(VLOOKUP(Tabulka57[[#This Row],[Označení]],OCHy[#All],2,FALSE),0.6),0)</f>
        <v>684</v>
      </c>
      <c r="H49" s="120">
        <v>12</v>
      </c>
      <c r="I49" s="120"/>
      <c r="J49" s="120">
        <v>95</v>
      </c>
      <c r="K49" s="120" t="s">
        <v>1345</v>
      </c>
      <c r="L49" s="120"/>
      <c r="M49" s="120"/>
      <c r="N49" s="120"/>
    </row>
    <row r="50" spans="1:14" x14ac:dyDescent="0.35">
      <c r="A50" s="93">
        <v>1</v>
      </c>
      <c r="B50" s="93" t="s">
        <v>45</v>
      </c>
      <c r="C50" s="93"/>
      <c r="D50" s="124" t="s">
        <v>1343</v>
      </c>
      <c r="E50" s="124" t="s">
        <v>1344</v>
      </c>
      <c r="F50" s="120"/>
      <c r="G50" s="120">
        <f>ROUND(Tabulka57[[#This Row],[Kapacita - počet polic]]*Tabulka57[[#This Row],[Kapacita - rozměr polic]]*IFERROR(VLOOKUP(Tabulka57[[#This Row],[Označení]],OCHy[#All],2,FALSE),0.6),0)</f>
        <v>149</v>
      </c>
      <c r="H50" s="120">
        <v>3</v>
      </c>
      <c r="I50" s="120"/>
      <c r="J50" s="120">
        <v>83</v>
      </c>
      <c r="K50" s="120" t="s">
        <v>1346</v>
      </c>
      <c r="L50" s="120"/>
      <c r="M50" s="120"/>
      <c r="N50" s="120"/>
    </row>
    <row r="51" spans="1:14" x14ac:dyDescent="0.35">
      <c r="A51" s="93">
        <v>1</v>
      </c>
      <c r="B51" s="93" t="s">
        <v>45</v>
      </c>
      <c r="C51" s="93"/>
      <c r="D51" s="124" t="s">
        <v>1343</v>
      </c>
      <c r="E51" s="124" t="s">
        <v>1344</v>
      </c>
      <c r="F51" s="120"/>
      <c r="G51" s="120">
        <f>ROUND(Tabulka57[[#This Row],[Kapacita - počet polic]]*Tabulka57[[#This Row],[Kapacita - rozměr polic]]*IFERROR(VLOOKUP(Tabulka57[[#This Row],[Označení]],OCHy[#All],2,FALSE),0.6),0)</f>
        <v>4550</v>
      </c>
      <c r="H51" s="120">
        <v>96</v>
      </c>
      <c r="I51" s="120"/>
      <c r="J51" s="120">
        <v>79</v>
      </c>
      <c r="K51" s="120" t="s">
        <v>1347</v>
      </c>
      <c r="L51" s="120"/>
      <c r="M51" s="120"/>
      <c r="N51" s="120"/>
    </row>
    <row r="52" spans="1:14" x14ac:dyDescent="0.35">
      <c r="A52" s="93">
        <v>1</v>
      </c>
      <c r="B52" s="93" t="s">
        <v>45</v>
      </c>
      <c r="C52" s="93"/>
      <c r="D52" s="124" t="s">
        <v>1348</v>
      </c>
      <c r="E52" s="124" t="s">
        <v>1349</v>
      </c>
      <c r="F52" s="120"/>
      <c r="G52" s="120">
        <f>ROUND(Tabulka57[[#This Row],[Kapacita - počet polic]]*Tabulka57[[#This Row],[Kapacita - rozměr polic]]*IFERROR(VLOOKUP(Tabulka57[[#This Row],[Označení]],OCHy[#All],2,FALSE),0.6),0)</f>
        <v>3110</v>
      </c>
      <c r="H52" s="120">
        <v>54</v>
      </c>
      <c r="I52" s="120"/>
      <c r="J52" s="120">
        <v>96</v>
      </c>
      <c r="K52" s="120"/>
      <c r="L52" s="120"/>
      <c r="M52" s="120"/>
      <c r="N52" s="120"/>
    </row>
    <row r="53" spans="1:14" x14ac:dyDescent="0.35">
      <c r="A53" s="93">
        <v>1</v>
      </c>
      <c r="B53" s="93" t="s">
        <v>45</v>
      </c>
      <c r="C53" s="93"/>
      <c r="D53" s="124" t="s">
        <v>1348</v>
      </c>
      <c r="E53" s="124" t="s">
        <v>1349</v>
      </c>
      <c r="F53" s="120"/>
      <c r="G53" s="120">
        <f>ROUND(Tabulka57[[#This Row],[Kapacita - počet polic]]*Tabulka57[[#This Row],[Kapacita - rozměr polic]]*IFERROR(VLOOKUP(Tabulka57[[#This Row],[Označení]],OCHy[#All],2,FALSE),0.6),0)</f>
        <v>846</v>
      </c>
      <c r="H53" s="120">
        <v>15</v>
      </c>
      <c r="I53" s="120"/>
      <c r="J53" s="120">
        <v>94</v>
      </c>
      <c r="K53" s="120"/>
      <c r="L53" s="120"/>
      <c r="M53" s="120"/>
      <c r="N53" s="120"/>
    </row>
    <row r="54" spans="1:14" x14ac:dyDescent="0.35">
      <c r="A54" s="93">
        <v>1</v>
      </c>
      <c r="B54" s="93" t="s">
        <v>45</v>
      </c>
      <c r="C54" s="93"/>
      <c r="D54" s="124" t="s">
        <v>1350</v>
      </c>
      <c r="E54" s="124" t="s">
        <v>1351</v>
      </c>
      <c r="F54" s="120"/>
      <c r="G54" s="120">
        <f>ROUND(Tabulka57[[#This Row],[Kapacita - počet polic]]*Tabulka57[[#This Row],[Kapacita - rozměr polic]]*IFERROR(VLOOKUP(Tabulka57[[#This Row],[Označení]],OCHy[#All],2,FALSE),0.6),0)</f>
        <v>2730</v>
      </c>
      <c r="H54" s="120">
        <v>50</v>
      </c>
      <c r="I54" s="120"/>
      <c r="J54" s="120">
        <v>91</v>
      </c>
      <c r="K54" s="120"/>
      <c r="L54" s="120"/>
      <c r="M54" s="120"/>
      <c r="N54" s="120"/>
    </row>
    <row r="55" spans="1:14" x14ac:dyDescent="0.35">
      <c r="A55" s="93">
        <v>1</v>
      </c>
      <c r="B55" s="93" t="s">
        <v>45</v>
      </c>
      <c r="C55" s="93"/>
      <c r="D55" s="124" t="s">
        <v>1350</v>
      </c>
      <c r="E55" s="124" t="s">
        <v>1351</v>
      </c>
      <c r="F55" s="120"/>
      <c r="G55" s="120">
        <f>ROUND(Tabulka57[[#This Row],[Kapacita - počet polic]]*Tabulka57[[#This Row],[Kapacita - rozměr polic]]*IFERROR(VLOOKUP(Tabulka57[[#This Row],[Označení]],OCHy[#All],2,FALSE),0.6),0)</f>
        <v>528</v>
      </c>
      <c r="H55" s="120">
        <v>20</v>
      </c>
      <c r="I55" s="120"/>
      <c r="J55" s="120">
        <v>44</v>
      </c>
      <c r="K55" s="120"/>
      <c r="L55" s="120"/>
      <c r="M55" s="120"/>
      <c r="N55" s="120"/>
    </row>
    <row r="56" spans="1:14" x14ac:dyDescent="0.35">
      <c r="A56" s="93">
        <v>1</v>
      </c>
      <c r="B56" s="93" t="s">
        <v>45</v>
      </c>
      <c r="C56" s="93"/>
      <c r="D56" s="124" t="s">
        <v>1352</v>
      </c>
      <c r="E56" s="124" t="s">
        <v>1353</v>
      </c>
      <c r="F56" s="120"/>
      <c r="G56" s="120">
        <f>ROUND(Tabulka57[[#This Row],[Kapacita - počet polic]]*Tabulka57[[#This Row],[Kapacita - rozměr polic]]*IFERROR(VLOOKUP(Tabulka57[[#This Row],[Označení]],OCHy[#All],2,FALSE),0.6),0)</f>
        <v>546</v>
      </c>
      <c r="H56" s="120">
        <v>10</v>
      </c>
      <c r="I56" s="120"/>
      <c r="J56" s="120">
        <v>91</v>
      </c>
      <c r="K56" s="120" t="s">
        <v>1354</v>
      </c>
      <c r="L56" s="120"/>
      <c r="M56" s="120"/>
      <c r="N56" s="120"/>
    </row>
    <row r="57" spans="1:14" x14ac:dyDescent="0.35">
      <c r="A57" s="93">
        <v>1</v>
      </c>
      <c r="B57" s="93" t="s">
        <v>45</v>
      </c>
      <c r="C57" s="93"/>
      <c r="D57" s="124" t="s">
        <v>1355</v>
      </c>
      <c r="E57" s="124" t="s">
        <v>1356</v>
      </c>
      <c r="F57" s="120"/>
      <c r="G57" s="120">
        <f>ROUND(Tabulka57[[#This Row],[Kapacita - počet polic]]*Tabulka57[[#This Row],[Kapacita - rozměr polic]]*IFERROR(VLOOKUP(Tabulka57[[#This Row],[Označení]],OCHy[#All],2,FALSE),0.6),0)</f>
        <v>171</v>
      </c>
      <c r="H57" s="120">
        <v>3</v>
      </c>
      <c r="I57" s="120"/>
      <c r="J57" s="120">
        <v>95</v>
      </c>
      <c r="K57" s="120"/>
      <c r="L57" s="120"/>
      <c r="M57" s="120"/>
      <c r="N57" s="120"/>
    </row>
    <row r="58" spans="1:14" x14ac:dyDescent="0.35">
      <c r="A58" s="93">
        <v>1</v>
      </c>
      <c r="B58" s="93" t="s">
        <v>45</v>
      </c>
      <c r="C58" s="93"/>
      <c r="D58" s="124" t="s">
        <v>1355</v>
      </c>
      <c r="E58" s="124" t="s">
        <v>1356</v>
      </c>
      <c r="F58" s="120"/>
      <c r="G58" s="120">
        <f>ROUND(Tabulka57[[#This Row],[Kapacita - počet polic]]*Tabulka57[[#This Row],[Kapacita - rozměr polic]]*IFERROR(VLOOKUP(Tabulka57[[#This Row],[Označení]],OCHy[#All],2,FALSE),0.6),0)</f>
        <v>540</v>
      </c>
      <c r="H58" s="120">
        <v>10</v>
      </c>
      <c r="I58" s="120"/>
      <c r="J58" s="120">
        <v>90</v>
      </c>
      <c r="K58" s="120"/>
      <c r="L58" s="120"/>
      <c r="M58" s="120"/>
      <c r="N58" s="120"/>
    </row>
    <row r="59" spans="1:14" x14ac:dyDescent="0.35">
      <c r="A59" s="93">
        <v>1</v>
      </c>
      <c r="B59" s="93" t="s">
        <v>45</v>
      </c>
      <c r="C59" s="93"/>
      <c r="D59" s="124" t="s">
        <v>1355</v>
      </c>
      <c r="E59" s="124" t="s">
        <v>1356</v>
      </c>
      <c r="F59" s="120"/>
      <c r="G59" s="120">
        <f>ROUND(Tabulka57[[#This Row],[Kapacita - počet polic]]*Tabulka57[[#This Row],[Kapacita - rozměr polic]]*IFERROR(VLOOKUP(Tabulka57[[#This Row],[Označení]],OCHy[#All],2,FALSE),0.6),0)</f>
        <v>267</v>
      </c>
      <c r="H59" s="120">
        <v>5</v>
      </c>
      <c r="I59" s="120"/>
      <c r="J59" s="120">
        <v>89</v>
      </c>
      <c r="K59" s="120"/>
      <c r="L59" s="120"/>
      <c r="M59" s="120"/>
      <c r="N59" s="120"/>
    </row>
    <row r="60" spans="1:14" x14ac:dyDescent="0.35">
      <c r="A60" s="93">
        <v>1</v>
      </c>
      <c r="B60" s="93" t="s">
        <v>45</v>
      </c>
      <c r="C60" s="93"/>
      <c r="D60" s="120" t="s">
        <v>1355</v>
      </c>
      <c r="E60" s="120" t="s">
        <v>1356</v>
      </c>
      <c r="F60" s="120"/>
      <c r="G60" s="120">
        <f>ROUND(Tabulka57[[#This Row],[Kapacita - počet polic]]*Tabulka57[[#This Row],[Kapacita - rozměr polic]]*IFERROR(VLOOKUP(Tabulka57[[#This Row],[Označení]],OCHy[#All],2,FALSE),0.6),0)</f>
        <v>261</v>
      </c>
      <c r="H60" s="120">
        <v>5</v>
      </c>
      <c r="I60" s="120"/>
      <c r="J60" s="120">
        <v>87</v>
      </c>
      <c r="K60" s="120"/>
      <c r="L60" s="120"/>
      <c r="M60" s="120"/>
      <c r="N60" s="120"/>
    </row>
    <row r="61" spans="1:14" x14ac:dyDescent="0.35">
      <c r="A61" s="93">
        <v>1</v>
      </c>
      <c r="B61" s="93" t="s">
        <v>45</v>
      </c>
      <c r="C61" s="93"/>
      <c r="D61" s="120" t="s">
        <v>1355</v>
      </c>
      <c r="E61" s="120" t="s">
        <v>1356</v>
      </c>
      <c r="F61" s="120"/>
      <c r="G61" s="120">
        <f>ROUND(Tabulka57[[#This Row],[Kapacita - počet polic]]*Tabulka57[[#This Row],[Kapacita - rozměr polic]]*IFERROR(VLOOKUP(Tabulka57[[#This Row],[Označení]],OCHy[#All],2,FALSE),0.6),0)</f>
        <v>258</v>
      </c>
      <c r="H61" s="120">
        <v>5</v>
      </c>
      <c r="I61" s="120"/>
      <c r="J61" s="120">
        <v>86</v>
      </c>
      <c r="K61" s="120"/>
      <c r="L61" s="120"/>
      <c r="M61" s="120"/>
      <c r="N61" s="120"/>
    </row>
    <row r="62" spans="1:14" x14ac:dyDescent="0.35">
      <c r="A62" s="93">
        <v>1</v>
      </c>
      <c r="B62" s="93" t="s">
        <v>45</v>
      </c>
      <c r="C62" s="93"/>
      <c r="D62" s="120" t="s">
        <v>1357</v>
      </c>
      <c r="E62" s="120" t="s">
        <v>1358</v>
      </c>
      <c r="F62" s="120"/>
      <c r="G62" s="120">
        <f>ROUND(Tabulka57[[#This Row],[Kapacita - počet polic]]*Tabulka57[[#This Row],[Kapacita - rozměr polic]]*IFERROR(VLOOKUP(Tabulka57[[#This Row],[Označení]],OCHy[#All],2,FALSE),0.6),0)</f>
        <v>294</v>
      </c>
      <c r="H62" s="120">
        <v>5</v>
      </c>
      <c r="I62" s="120"/>
      <c r="J62" s="120">
        <v>98</v>
      </c>
      <c r="K62" s="120"/>
      <c r="L62" s="120"/>
      <c r="M62" s="120"/>
      <c r="N62" s="120"/>
    </row>
    <row r="63" spans="1:14" x14ac:dyDescent="0.35">
      <c r="A63" s="93">
        <v>1</v>
      </c>
      <c r="B63" s="93" t="s">
        <v>45</v>
      </c>
      <c r="C63" s="93"/>
      <c r="D63" s="120" t="s">
        <v>1357</v>
      </c>
      <c r="E63" s="120" t="s">
        <v>1358</v>
      </c>
      <c r="F63" s="120"/>
      <c r="G63" s="120">
        <f>ROUND(Tabulka57[[#This Row],[Kapacita - počet polic]]*Tabulka57[[#This Row],[Kapacita - rozměr polic]]*IFERROR(VLOOKUP(Tabulka57[[#This Row],[Označení]],OCHy[#All],2,FALSE),0.6),0)</f>
        <v>116</v>
      </c>
      <c r="H63" s="120">
        <v>2</v>
      </c>
      <c r="I63" s="120"/>
      <c r="J63" s="120">
        <v>97</v>
      </c>
      <c r="K63" s="120"/>
      <c r="L63" s="120"/>
      <c r="M63" s="120"/>
      <c r="N63" s="120"/>
    </row>
    <row r="64" spans="1:14" x14ac:dyDescent="0.35">
      <c r="A64" s="93">
        <v>1</v>
      </c>
      <c r="B64" s="93" t="s">
        <v>45</v>
      </c>
      <c r="C64" s="93"/>
      <c r="D64" s="120" t="s">
        <v>1357</v>
      </c>
      <c r="E64" s="120" t="s">
        <v>1358</v>
      </c>
      <c r="F64" s="120"/>
      <c r="G64" s="120">
        <f>ROUND(Tabulka57[[#This Row],[Kapacita - počet polic]]*Tabulka57[[#This Row],[Kapacita - rozměr polic]]*IFERROR(VLOOKUP(Tabulka57[[#This Row],[Označení]],OCHy[#All],2,FALSE),0.6),0)</f>
        <v>1709</v>
      </c>
      <c r="H64" s="120">
        <v>32</v>
      </c>
      <c r="I64" s="120"/>
      <c r="J64" s="120">
        <v>89</v>
      </c>
      <c r="K64" s="120"/>
      <c r="L64" s="120"/>
      <c r="M64" s="120"/>
      <c r="N64" s="120"/>
    </row>
    <row r="65" spans="1:14" x14ac:dyDescent="0.35">
      <c r="A65" s="93">
        <v>1</v>
      </c>
      <c r="B65" s="93" t="s">
        <v>45</v>
      </c>
      <c r="C65" s="93"/>
      <c r="D65" s="120" t="s">
        <v>1357</v>
      </c>
      <c r="E65" s="120" t="s">
        <v>1358</v>
      </c>
      <c r="F65" s="120"/>
      <c r="G65" s="120">
        <f>ROUND(Tabulka57[[#This Row],[Kapacita - počet polic]]*Tabulka57[[#This Row],[Kapacita - rozměr polic]]*IFERROR(VLOOKUP(Tabulka57[[#This Row],[Označení]],OCHy[#All],2,FALSE),0.6),0)</f>
        <v>270</v>
      </c>
      <c r="H65" s="120">
        <v>6</v>
      </c>
      <c r="I65" s="120"/>
      <c r="J65" s="120">
        <v>75</v>
      </c>
      <c r="K65" s="120"/>
      <c r="L65" s="120"/>
      <c r="M65" s="120"/>
      <c r="N65" s="120"/>
    </row>
    <row r="66" spans="1:14" x14ac:dyDescent="0.35">
      <c r="A66" s="93">
        <v>1</v>
      </c>
      <c r="B66" s="93" t="s">
        <v>45</v>
      </c>
      <c r="C66" s="93"/>
      <c r="D66" s="120" t="s">
        <v>1357</v>
      </c>
      <c r="E66" s="120" t="s">
        <v>1358</v>
      </c>
      <c r="F66" s="120"/>
      <c r="G66" s="120">
        <f>ROUND(Tabulka57[[#This Row],[Kapacita - počet polic]]*Tabulka57[[#This Row],[Kapacita - rozměr polic]]*IFERROR(VLOOKUP(Tabulka57[[#This Row],[Označení]],OCHy[#All],2,FALSE),0.6),0)</f>
        <v>89</v>
      </c>
      <c r="H66" s="120">
        <v>2</v>
      </c>
      <c r="I66" s="120"/>
      <c r="J66" s="120">
        <v>74</v>
      </c>
      <c r="K66" s="120"/>
      <c r="L66" s="120"/>
      <c r="M66" s="120"/>
      <c r="N66" s="120"/>
    </row>
    <row r="67" spans="1:14" x14ac:dyDescent="0.35">
      <c r="A67" s="93">
        <v>1</v>
      </c>
      <c r="B67" s="93" t="s">
        <v>45</v>
      </c>
      <c r="C67" s="93"/>
      <c r="D67" s="120" t="s">
        <v>1357</v>
      </c>
      <c r="E67" s="120" t="s">
        <v>1358</v>
      </c>
      <c r="F67" s="120"/>
      <c r="G67" s="120">
        <f>ROUND(Tabulka57[[#This Row],[Kapacita - počet polic]]*Tabulka57[[#This Row],[Kapacita - rozměr polic]]*IFERROR(VLOOKUP(Tabulka57[[#This Row],[Označení]],OCHy[#All],2,FALSE),0.6),0)</f>
        <v>131</v>
      </c>
      <c r="H67" s="120">
        <v>3</v>
      </c>
      <c r="I67" s="120"/>
      <c r="J67" s="120">
        <v>73</v>
      </c>
      <c r="K67" s="120"/>
      <c r="L67" s="120"/>
      <c r="M67" s="120"/>
      <c r="N67" s="120"/>
    </row>
    <row r="68" spans="1:14" x14ac:dyDescent="0.35">
      <c r="A68" s="93">
        <v>1</v>
      </c>
      <c r="B68" s="93" t="s">
        <v>45</v>
      </c>
      <c r="C68" s="93"/>
      <c r="D68" s="120" t="s">
        <v>1357</v>
      </c>
      <c r="E68" s="120" t="s">
        <v>1358</v>
      </c>
      <c r="F68" s="120"/>
      <c r="G68" s="120">
        <f>ROUND(Tabulka57[[#This Row],[Kapacita - počet polic]]*Tabulka57[[#This Row],[Kapacita - rozměr polic]]*IFERROR(VLOOKUP(Tabulka57[[#This Row],[Označení]],OCHy[#All],2,FALSE),0.6),0)</f>
        <v>1015</v>
      </c>
      <c r="H68" s="120">
        <v>19</v>
      </c>
      <c r="I68" s="120"/>
      <c r="J68" s="120">
        <v>89</v>
      </c>
      <c r="K68" s="120" t="s">
        <v>1337</v>
      </c>
      <c r="L68" s="120"/>
      <c r="M68" s="120"/>
      <c r="N68" s="120"/>
    </row>
    <row r="69" spans="1:14" x14ac:dyDescent="0.35">
      <c r="A69" s="93">
        <v>1</v>
      </c>
      <c r="B69" s="93" t="s">
        <v>45</v>
      </c>
      <c r="C69" s="93"/>
      <c r="D69" s="120" t="s">
        <v>1359</v>
      </c>
      <c r="E69" s="120" t="s">
        <v>1360</v>
      </c>
      <c r="F69" s="120"/>
      <c r="G69" s="120">
        <f>ROUND(Tabulka57[[#This Row],[Kapacita - počet polic]]*Tabulka57[[#This Row],[Kapacita - rozměr polic]]*IFERROR(VLOOKUP(Tabulka57[[#This Row],[Označení]],OCHy[#All],2,FALSE),0.6),0)</f>
        <v>540</v>
      </c>
      <c r="H69" s="120">
        <v>10</v>
      </c>
      <c r="I69" s="120"/>
      <c r="J69" s="120">
        <v>90</v>
      </c>
      <c r="K69" s="120"/>
      <c r="L69" s="120"/>
      <c r="M69" s="120"/>
      <c r="N69" s="120"/>
    </row>
    <row r="70" spans="1:14" x14ac:dyDescent="0.35">
      <c r="A70" s="93">
        <v>1</v>
      </c>
      <c r="B70" s="93" t="s">
        <v>45</v>
      </c>
      <c r="C70" s="93"/>
      <c r="D70" s="120" t="s">
        <v>1359</v>
      </c>
      <c r="E70" s="120" t="s">
        <v>1360</v>
      </c>
      <c r="F70" s="120"/>
      <c r="G70" s="120">
        <f>ROUND(Tabulka57[[#This Row],[Kapacita - počet polic]]*Tabulka57[[#This Row],[Kapacita - rozměr polic]]*IFERROR(VLOOKUP(Tabulka57[[#This Row],[Označení]],OCHy[#All],2,FALSE),0.6),0)</f>
        <v>194</v>
      </c>
      <c r="H70" s="120">
        <v>6</v>
      </c>
      <c r="I70" s="120"/>
      <c r="J70" s="120">
        <v>54</v>
      </c>
      <c r="K70" s="120"/>
      <c r="L70" s="120"/>
      <c r="M70" s="120"/>
      <c r="N70" s="120"/>
    </row>
    <row r="71" spans="1:14" x14ac:dyDescent="0.35">
      <c r="A71" s="93">
        <v>1</v>
      </c>
      <c r="B71" s="93" t="s">
        <v>45</v>
      </c>
      <c r="C71" s="93"/>
      <c r="D71" s="120" t="s">
        <v>1361</v>
      </c>
      <c r="E71" s="120" t="s">
        <v>1362</v>
      </c>
      <c r="F71" s="120"/>
      <c r="G71" s="120">
        <f>ROUND(Tabulka57[[#This Row],[Kapacita - počet polic]]*Tabulka57[[#This Row],[Kapacita - rozměr polic]]*IFERROR(VLOOKUP(Tabulka57[[#This Row],[Označení]],OCHy[#All],2,FALSE),0.6),0)</f>
        <v>448</v>
      </c>
      <c r="H71" s="120">
        <v>9</v>
      </c>
      <c r="I71" s="120"/>
      <c r="J71" s="120">
        <v>83</v>
      </c>
      <c r="K71" s="120"/>
      <c r="L71" s="120"/>
      <c r="M71" s="120"/>
      <c r="N71" s="120"/>
    </row>
    <row r="72" spans="1:14" x14ac:dyDescent="0.35">
      <c r="A72" s="93">
        <v>1</v>
      </c>
      <c r="B72" s="93" t="s">
        <v>45</v>
      </c>
      <c r="C72" s="93"/>
      <c r="D72" s="120" t="s">
        <v>1363</v>
      </c>
      <c r="E72" s="120" t="s">
        <v>1364</v>
      </c>
      <c r="F72" s="120"/>
      <c r="G72" s="120">
        <f>ROUND(Tabulka57[[#This Row],[Kapacita - počet polic]]*Tabulka57[[#This Row],[Kapacita - rozměr polic]]*IFERROR(VLOOKUP(Tabulka57[[#This Row],[Označení]],OCHy[#All],2,FALSE),0.6),0)</f>
        <v>462</v>
      </c>
      <c r="H72" s="120">
        <v>7</v>
      </c>
      <c r="I72" s="120"/>
      <c r="J72" s="120">
        <v>110</v>
      </c>
      <c r="K72" s="120"/>
      <c r="L72" s="120"/>
      <c r="M72" s="120"/>
      <c r="N72" s="120"/>
    </row>
    <row r="73" spans="1:14" x14ac:dyDescent="0.35">
      <c r="A73" s="93">
        <v>1</v>
      </c>
      <c r="B73" s="93" t="s">
        <v>45</v>
      </c>
      <c r="C73" s="93"/>
      <c r="D73" s="120" t="s">
        <v>1363</v>
      </c>
      <c r="E73" s="120" t="s">
        <v>1364</v>
      </c>
      <c r="F73" s="120"/>
      <c r="G73" s="120">
        <f>ROUND(Tabulka57[[#This Row],[Kapacita - počet polic]]*Tabulka57[[#This Row],[Kapacita - rozměr polic]]*IFERROR(VLOOKUP(Tabulka57[[#This Row],[Označení]],OCHy[#All],2,FALSE),0.6),0)</f>
        <v>370</v>
      </c>
      <c r="H73" s="120">
        <v>7</v>
      </c>
      <c r="I73" s="120"/>
      <c r="J73" s="120">
        <v>88</v>
      </c>
      <c r="K73" s="120"/>
      <c r="L73" s="120"/>
      <c r="M73" s="120"/>
      <c r="N73" s="120"/>
    </row>
    <row r="74" spans="1:14" x14ac:dyDescent="0.35">
      <c r="A74" s="93">
        <v>1</v>
      </c>
      <c r="B74" s="93" t="s">
        <v>45</v>
      </c>
      <c r="C74" s="93"/>
      <c r="D74" s="120" t="s">
        <v>1363</v>
      </c>
      <c r="E74" s="120" t="s">
        <v>1364</v>
      </c>
      <c r="F74" s="120"/>
      <c r="G74" s="120">
        <f>ROUND(Tabulka57[[#This Row],[Kapacita - počet polic]]*Tabulka57[[#This Row],[Kapacita - rozměr polic]]*IFERROR(VLOOKUP(Tabulka57[[#This Row],[Označení]],OCHy[#All],2,FALSE),0.6),0)</f>
        <v>2923</v>
      </c>
      <c r="H74" s="120">
        <v>56</v>
      </c>
      <c r="I74" s="120"/>
      <c r="J74" s="120">
        <v>87</v>
      </c>
      <c r="K74" s="120"/>
      <c r="L74" s="120"/>
      <c r="M74" s="120"/>
      <c r="N74" s="120"/>
    </row>
    <row r="75" spans="1:14" x14ac:dyDescent="0.35">
      <c r="A75" s="93">
        <v>1</v>
      </c>
      <c r="B75" s="93" t="s">
        <v>45</v>
      </c>
      <c r="C75" s="93"/>
      <c r="D75" s="120" t="s">
        <v>1363</v>
      </c>
      <c r="E75" s="120" t="s">
        <v>1364</v>
      </c>
      <c r="F75" s="120"/>
      <c r="G75" s="120">
        <f>ROUND(Tabulka57[[#This Row],[Kapacita - počet polic]]*Tabulka57[[#This Row],[Kapacita - rozměr polic]]*IFERROR(VLOOKUP(Tabulka57[[#This Row],[Označení]],OCHy[#All],2,FALSE),0.6),0)</f>
        <v>1806</v>
      </c>
      <c r="H75" s="120">
        <v>35</v>
      </c>
      <c r="I75" s="120"/>
      <c r="J75" s="120">
        <v>86</v>
      </c>
      <c r="K75" s="120"/>
      <c r="L75" s="120"/>
      <c r="M75" s="120"/>
      <c r="N75" s="120"/>
    </row>
    <row r="76" spans="1:14" x14ac:dyDescent="0.35">
      <c r="A76" s="93">
        <v>1</v>
      </c>
      <c r="B76" s="93" t="s">
        <v>45</v>
      </c>
      <c r="C76" s="93"/>
      <c r="D76" s="120" t="s">
        <v>1363</v>
      </c>
      <c r="E76" s="120" t="s">
        <v>1364</v>
      </c>
      <c r="F76" s="120"/>
      <c r="G76" s="120">
        <f>ROUND(Tabulka57[[#This Row],[Kapacita - počet polic]]*Tabulka57[[#This Row],[Kapacita - rozměr polic]]*IFERROR(VLOOKUP(Tabulka57[[#This Row],[Označení]],OCHy[#All],2,FALSE),0.6),0)</f>
        <v>5967</v>
      </c>
      <c r="H76" s="120">
        <v>117</v>
      </c>
      <c r="I76" s="120"/>
      <c r="J76" s="120">
        <v>85</v>
      </c>
      <c r="K76" s="120"/>
      <c r="L76" s="120"/>
      <c r="M76" s="120"/>
      <c r="N76" s="120"/>
    </row>
    <row r="77" spans="1:14" x14ac:dyDescent="0.35">
      <c r="A77" s="93">
        <v>1</v>
      </c>
      <c r="B77" s="93" t="s">
        <v>45</v>
      </c>
      <c r="C77" s="93"/>
      <c r="D77" s="120" t="s">
        <v>1363</v>
      </c>
      <c r="E77" s="120" t="s">
        <v>1364</v>
      </c>
      <c r="F77" s="120"/>
      <c r="G77" s="120">
        <f>ROUND(Tabulka57[[#This Row],[Kapacita - počet polic]]*Tabulka57[[#This Row],[Kapacita - rozměr polic]]*IFERROR(VLOOKUP(Tabulka57[[#This Row],[Označení]],OCHy[#All],2,FALSE),0.6),0)</f>
        <v>353</v>
      </c>
      <c r="H77" s="120">
        <v>7</v>
      </c>
      <c r="I77" s="120"/>
      <c r="J77" s="120">
        <v>84</v>
      </c>
      <c r="K77" s="120"/>
      <c r="L77" s="120"/>
      <c r="M77" s="120"/>
      <c r="N77" s="120"/>
    </row>
    <row r="78" spans="1:14" x14ac:dyDescent="0.35">
      <c r="A78" s="93">
        <v>1</v>
      </c>
      <c r="B78" s="93" t="s">
        <v>45</v>
      </c>
      <c r="C78" s="93"/>
      <c r="D78" s="120" t="s">
        <v>1365</v>
      </c>
      <c r="E78" s="120" t="s">
        <v>1366</v>
      </c>
      <c r="F78" s="120"/>
      <c r="G78" s="120">
        <f>ROUND(Tabulka57[[#This Row],[Kapacita - počet polic]]*Tabulka57[[#This Row],[Kapacita - rozměr polic]]*IFERROR(VLOOKUP(Tabulka57[[#This Row],[Označení]],OCHy[#All],2,FALSE),0.6),0)</f>
        <v>74</v>
      </c>
      <c r="H78" s="120">
        <v>1.5</v>
      </c>
      <c r="I78" s="120"/>
      <c r="J78" s="120">
        <v>82</v>
      </c>
      <c r="K78" s="120" t="s">
        <v>109</v>
      </c>
      <c r="L78" s="120"/>
      <c r="M78" s="120"/>
      <c r="N78" s="120"/>
    </row>
    <row r="79" spans="1:14" x14ac:dyDescent="0.35">
      <c r="A79" s="93">
        <v>1</v>
      </c>
      <c r="B79" s="93" t="s">
        <v>45</v>
      </c>
      <c r="C79" s="93"/>
      <c r="D79" s="120" t="s">
        <v>1365</v>
      </c>
      <c r="E79" s="120" t="s">
        <v>1366</v>
      </c>
      <c r="F79" s="120"/>
      <c r="G79" s="120">
        <f>ROUND(Tabulka57[[#This Row],[Kapacita - počet polic]]*Tabulka57[[#This Row],[Kapacita - rozměr polic]]*IFERROR(VLOOKUP(Tabulka57[[#This Row],[Označení]],OCHy[#All],2,FALSE),0.6),0)</f>
        <v>394</v>
      </c>
      <c r="H79" s="120">
        <v>8</v>
      </c>
      <c r="I79" s="120"/>
      <c r="J79" s="120">
        <v>82</v>
      </c>
      <c r="K79" s="120" t="s">
        <v>113</v>
      </c>
      <c r="L79" s="120"/>
      <c r="M79" s="120"/>
      <c r="N79" s="120"/>
    </row>
    <row r="80" spans="1:14" x14ac:dyDescent="0.35">
      <c r="A80" s="93">
        <v>1</v>
      </c>
      <c r="B80" s="93" t="s">
        <v>45</v>
      </c>
      <c r="C80" s="93"/>
      <c r="D80" s="120" t="s">
        <v>1365</v>
      </c>
      <c r="E80" s="120" t="s">
        <v>1366</v>
      </c>
      <c r="F80" s="120"/>
      <c r="G80" s="120">
        <f>ROUND(Tabulka57[[#This Row],[Kapacita - počet polic]]*Tabulka57[[#This Row],[Kapacita - rozměr polic]]*IFERROR(VLOOKUP(Tabulka57[[#This Row],[Označení]],OCHy[#All],2,FALSE),0.6),0)</f>
        <v>197</v>
      </c>
      <c r="H80" s="120">
        <v>4</v>
      </c>
      <c r="I80" s="120"/>
      <c r="J80" s="120">
        <v>82</v>
      </c>
      <c r="K80" s="120" t="s">
        <v>116</v>
      </c>
      <c r="L80" s="120"/>
      <c r="M80" s="120"/>
      <c r="N80" s="120"/>
    </row>
    <row r="81" spans="1:14" x14ac:dyDescent="0.35">
      <c r="A81" s="93">
        <v>1</v>
      </c>
      <c r="B81" s="93" t="s">
        <v>45</v>
      </c>
      <c r="C81" s="93"/>
      <c r="D81" s="120" t="s">
        <v>1365</v>
      </c>
      <c r="E81" s="120" t="s">
        <v>1366</v>
      </c>
      <c r="F81" s="120"/>
      <c r="G81" s="120">
        <f>ROUND(Tabulka57[[#This Row],[Kapacita - počet polic]]*Tabulka57[[#This Row],[Kapacita - rozměr polic]]*IFERROR(VLOOKUP(Tabulka57[[#This Row],[Označení]],OCHy[#All],2,FALSE),0.6),0)</f>
        <v>76</v>
      </c>
      <c r="H81" s="120">
        <v>1.5</v>
      </c>
      <c r="I81" s="120"/>
      <c r="J81" s="120">
        <v>84</v>
      </c>
      <c r="K81" s="120" t="s">
        <v>116</v>
      </c>
      <c r="L81" s="120"/>
      <c r="M81" s="120"/>
      <c r="N81" s="120"/>
    </row>
    <row r="82" spans="1:14" x14ac:dyDescent="0.35">
      <c r="A82" s="93">
        <v>1</v>
      </c>
      <c r="B82" s="93" t="s">
        <v>45</v>
      </c>
      <c r="C82" s="93"/>
      <c r="D82" s="120" t="s">
        <v>1365</v>
      </c>
      <c r="E82" s="120" t="s">
        <v>1366</v>
      </c>
      <c r="F82" s="120"/>
      <c r="G82" s="120">
        <f>ROUND(Tabulka57[[#This Row],[Kapacita - počet polic]]*Tabulka57[[#This Row],[Kapacita - rozměr polic]]*IFERROR(VLOOKUP(Tabulka57[[#This Row],[Označení]],OCHy[#All],2,FALSE),0.6),0)</f>
        <v>50</v>
      </c>
      <c r="H82" s="120">
        <v>1</v>
      </c>
      <c r="I82" s="120"/>
      <c r="J82" s="120">
        <v>83</v>
      </c>
      <c r="K82" s="120" t="s">
        <v>121</v>
      </c>
      <c r="L82" s="120"/>
      <c r="M82" s="120"/>
      <c r="N82" s="120"/>
    </row>
    <row r="83" spans="1:14" x14ac:dyDescent="0.35">
      <c r="A83" s="93">
        <v>1</v>
      </c>
      <c r="B83" s="93" t="s">
        <v>45</v>
      </c>
      <c r="C83" s="93"/>
      <c r="D83" s="120" t="s">
        <v>1365</v>
      </c>
      <c r="E83" s="120" t="s">
        <v>1366</v>
      </c>
      <c r="F83" s="120"/>
      <c r="G83" s="120">
        <f>ROUND(Tabulka57[[#This Row],[Kapacita - počet polic]]*Tabulka57[[#This Row],[Kapacita - rozměr polic]]*IFERROR(VLOOKUP(Tabulka57[[#This Row],[Označení]],OCHy[#All],2,FALSE),0.6),0)</f>
        <v>197</v>
      </c>
      <c r="H83" s="120">
        <v>4</v>
      </c>
      <c r="I83" s="120"/>
      <c r="J83" s="120">
        <v>82</v>
      </c>
      <c r="K83" s="120" t="s">
        <v>125</v>
      </c>
      <c r="L83" s="120"/>
      <c r="M83" s="120"/>
      <c r="N83" s="120"/>
    </row>
    <row r="84" spans="1:14" x14ac:dyDescent="0.35">
      <c r="A84" s="93">
        <v>1</v>
      </c>
      <c r="B84" s="93" t="s">
        <v>45</v>
      </c>
      <c r="C84" s="93"/>
      <c r="D84" s="120" t="s">
        <v>1365</v>
      </c>
      <c r="E84" s="120" t="s">
        <v>1366</v>
      </c>
      <c r="F84" s="120"/>
      <c r="G84" s="120">
        <f>ROUND(Tabulka57[[#This Row],[Kapacita - počet polic]]*Tabulka57[[#This Row],[Kapacita - rozměr polic]]*IFERROR(VLOOKUP(Tabulka57[[#This Row],[Označení]],OCHy[#All],2,FALSE),0.6),0)</f>
        <v>25</v>
      </c>
      <c r="H84" s="120">
        <v>0.5</v>
      </c>
      <c r="I84" s="120"/>
      <c r="J84" s="120">
        <v>84</v>
      </c>
      <c r="K84" s="120" t="s">
        <v>125</v>
      </c>
      <c r="L84" s="120"/>
      <c r="M84" s="120"/>
      <c r="N84" s="120"/>
    </row>
    <row r="85" spans="1:14" x14ac:dyDescent="0.35">
      <c r="A85" s="93">
        <v>1</v>
      </c>
      <c r="B85" s="93" t="s">
        <v>45</v>
      </c>
      <c r="C85" s="93"/>
      <c r="D85" s="120" t="s">
        <v>1365</v>
      </c>
      <c r="E85" s="120" t="s">
        <v>1366</v>
      </c>
      <c r="F85" s="120"/>
      <c r="G85" s="120">
        <f>ROUND(Tabulka57[[#This Row],[Kapacita - počet polic]]*Tabulka57[[#This Row],[Kapacita - rozměr polic]]*IFERROR(VLOOKUP(Tabulka57[[#This Row],[Označení]],OCHy[#All],2,FALSE),0.6),0)</f>
        <v>119</v>
      </c>
      <c r="H85" s="120">
        <v>2.5</v>
      </c>
      <c r="I85" s="120"/>
      <c r="J85" s="120">
        <v>79</v>
      </c>
      <c r="K85" s="120" t="s">
        <v>125</v>
      </c>
      <c r="L85" s="120"/>
      <c r="M85" s="120"/>
      <c r="N85" s="120"/>
    </row>
    <row r="86" spans="1:14" x14ac:dyDescent="0.35">
      <c r="A86" s="93">
        <v>1</v>
      </c>
      <c r="B86" s="93" t="s">
        <v>45</v>
      </c>
      <c r="C86" s="93"/>
      <c r="D86" s="120" t="s">
        <v>1365</v>
      </c>
      <c r="E86" s="120" t="s">
        <v>1366</v>
      </c>
      <c r="F86" s="120"/>
      <c r="G86" s="120">
        <f>ROUND(Tabulka57[[#This Row],[Kapacita - počet polic]]*Tabulka57[[#This Row],[Kapacita - rozměr polic]]*IFERROR(VLOOKUP(Tabulka57[[#This Row],[Označení]],OCHy[#All],2,FALSE),0.6),0)</f>
        <v>148</v>
      </c>
      <c r="H86" s="120">
        <v>3</v>
      </c>
      <c r="I86" s="120"/>
      <c r="J86" s="120">
        <v>82</v>
      </c>
      <c r="K86" s="120" t="s">
        <v>128</v>
      </c>
      <c r="L86" s="120"/>
      <c r="M86" s="120"/>
      <c r="N86" s="120"/>
    </row>
    <row r="87" spans="1:14" x14ac:dyDescent="0.35">
      <c r="A87" s="93">
        <v>1</v>
      </c>
      <c r="B87" s="93" t="s">
        <v>45</v>
      </c>
      <c r="C87" s="93"/>
      <c r="D87" s="120" t="s">
        <v>1365</v>
      </c>
      <c r="E87" s="120" t="s">
        <v>1366</v>
      </c>
      <c r="F87" s="120"/>
      <c r="G87" s="120">
        <f>ROUND(Tabulka57[[#This Row],[Kapacita - počet polic]]*Tabulka57[[#This Row],[Kapacita - rozměr polic]]*IFERROR(VLOOKUP(Tabulka57[[#This Row],[Označení]],OCHy[#All],2,FALSE),0.6),0)</f>
        <v>50</v>
      </c>
      <c r="H87" s="120">
        <v>1</v>
      </c>
      <c r="I87" s="120"/>
      <c r="J87" s="120">
        <v>83</v>
      </c>
      <c r="K87" s="120" t="s">
        <v>131</v>
      </c>
      <c r="L87" s="120"/>
      <c r="M87" s="120"/>
      <c r="N87" s="120"/>
    </row>
    <row r="88" spans="1:14" x14ac:dyDescent="0.35">
      <c r="A88" s="93">
        <v>1</v>
      </c>
      <c r="B88" s="93" t="s">
        <v>45</v>
      </c>
      <c r="C88" s="93"/>
      <c r="D88" s="120" t="s">
        <v>1365</v>
      </c>
      <c r="E88" s="120" t="s">
        <v>1366</v>
      </c>
      <c r="F88" s="120"/>
      <c r="G88" s="120">
        <f>ROUND(Tabulka57[[#This Row],[Kapacita - počet polic]]*Tabulka57[[#This Row],[Kapacita - rozměr polic]]*IFERROR(VLOOKUP(Tabulka57[[#This Row],[Označení]],OCHy[#All],2,FALSE),0.6),0)</f>
        <v>49</v>
      </c>
      <c r="H88" s="120">
        <v>1</v>
      </c>
      <c r="I88" s="120"/>
      <c r="J88" s="120">
        <v>82</v>
      </c>
      <c r="K88" s="120" t="s">
        <v>131</v>
      </c>
      <c r="L88" s="120"/>
      <c r="M88" s="120"/>
      <c r="N88" s="120"/>
    </row>
    <row r="89" spans="1:14" x14ac:dyDescent="0.35">
      <c r="A89" s="93">
        <v>1</v>
      </c>
      <c r="B89" s="93" t="s">
        <v>45</v>
      </c>
      <c r="C89" s="93"/>
      <c r="D89" s="120" t="s">
        <v>1365</v>
      </c>
      <c r="E89" s="120" t="s">
        <v>1366</v>
      </c>
      <c r="F89" s="120"/>
      <c r="G89" s="120">
        <f>ROUND(Tabulka57[[#This Row],[Kapacita - počet polic]]*Tabulka57[[#This Row],[Kapacita - rozměr polic]]*IFERROR(VLOOKUP(Tabulka57[[#This Row],[Označení]],OCHy[#All],2,FALSE),0.6),0)</f>
        <v>50</v>
      </c>
      <c r="H89" s="120">
        <v>1</v>
      </c>
      <c r="I89" s="120"/>
      <c r="J89" s="120">
        <v>83</v>
      </c>
      <c r="K89" s="120" t="s">
        <v>138</v>
      </c>
      <c r="L89" s="120"/>
      <c r="M89" s="120"/>
      <c r="N89" s="120"/>
    </row>
    <row r="90" spans="1:14" x14ac:dyDescent="0.35">
      <c r="A90" s="93">
        <v>1</v>
      </c>
      <c r="B90" s="93" t="s">
        <v>45</v>
      </c>
      <c r="C90" s="93"/>
      <c r="D90" s="120" t="s">
        <v>1365</v>
      </c>
      <c r="E90" s="120" t="s">
        <v>1366</v>
      </c>
      <c r="F90" s="120"/>
      <c r="G90" s="120">
        <f>ROUND(Tabulka57[[#This Row],[Kapacita - počet polic]]*Tabulka57[[#This Row],[Kapacita - rozměr polic]]*IFERROR(VLOOKUP(Tabulka57[[#This Row],[Označení]],OCHy[#All],2,FALSE),0.6),0)</f>
        <v>25</v>
      </c>
      <c r="H90" s="120">
        <v>0.5</v>
      </c>
      <c r="I90" s="120"/>
      <c r="J90" s="120">
        <v>82</v>
      </c>
      <c r="K90" s="120" t="s">
        <v>141</v>
      </c>
      <c r="L90" s="120"/>
      <c r="M90" s="120"/>
      <c r="N90" s="120"/>
    </row>
    <row r="91" spans="1:14" x14ac:dyDescent="0.35">
      <c r="A91" s="93">
        <v>1</v>
      </c>
      <c r="B91" s="93" t="s">
        <v>45</v>
      </c>
      <c r="C91" s="93"/>
      <c r="D91" s="120" t="s">
        <v>1365</v>
      </c>
      <c r="E91" s="120" t="s">
        <v>1366</v>
      </c>
      <c r="F91" s="120"/>
      <c r="G91" s="120">
        <f>ROUND(Tabulka57[[#This Row],[Kapacita - počet polic]]*Tabulka57[[#This Row],[Kapacita - rozměr polic]]*IFERROR(VLOOKUP(Tabulka57[[#This Row],[Označení]],OCHy[#All],2,FALSE),0.6),0)</f>
        <v>100</v>
      </c>
      <c r="H91" s="120">
        <v>2</v>
      </c>
      <c r="I91" s="120"/>
      <c r="J91" s="120">
        <v>83</v>
      </c>
      <c r="K91" s="120" t="s">
        <v>141</v>
      </c>
      <c r="L91" s="120"/>
      <c r="M91" s="120"/>
      <c r="N91" s="120"/>
    </row>
    <row r="92" spans="1:14" x14ac:dyDescent="0.35">
      <c r="A92" s="93">
        <v>1</v>
      </c>
      <c r="B92" s="93" t="s">
        <v>45</v>
      </c>
      <c r="C92" s="93"/>
      <c r="D92" s="120" t="s">
        <v>1365</v>
      </c>
      <c r="E92" s="120" t="s">
        <v>1366</v>
      </c>
      <c r="F92" s="120"/>
      <c r="G92" s="120">
        <f>ROUND(Tabulka57[[#This Row],[Kapacita - počet polic]]*Tabulka57[[#This Row],[Kapacita - rozměr polic]]*IFERROR(VLOOKUP(Tabulka57[[#This Row],[Označení]],OCHy[#All],2,FALSE),0.6),0)</f>
        <v>123</v>
      </c>
      <c r="H92" s="120">
        <v>2.5</v>
      </c>
      <c r="I92" s="120"/>
      <c r="J92" s="120">
        <v>82</v>
      </c>
      <c r="K92" s="120" t="s">
        <v>144</v>
      </c>
      <c r="L92" s="120"/>
      <c r="M92" s="120"/>
      <c r="N92" s="120"/>
    </row>
    <row r="93" spans="1:14" x14ac:dyDescent="0.35">
      <c r="A93" s="93">
        <v>1</v>
      </c>
      <c r="B93" s="93" t="s">
        <v>45</v>
      </c>
      <c r="C93" s="93"/>
      <c r="D93" s="120" t="s">
        <v>1365</v>
      </c>
      <c r="E93" s="120" t="s">
        <v>1366</v>
      </c>
      <c r="F93" s="120"/>
      <c r="G93" s="120">
        <f>ROUND(Tabulka57[[#This Row],[Kapacita - počet polic]]*Tabulka57[[#This Row],[Kapacita - rozměr polic]]*IFERROR(VLOOKUP(Tabulka57[[#This Row],[Označení]],OCHy[#All],2,FALSE),0.6),0)</f>
        <v>47</v>
      </c>
      <c r="H93" s="120">
        <v>1</v>
      </c>
      <c r="I93" s="120"/>
      <c r="J93" s="120">
        <v>78</v>
      </c>
      <c r="K93" s="120" t="s">
        <v>144</v>
      </c>
      <c r="L93" s="120"/>
      <c r="M93" s="120"/>
      <c r="N93" s="120"/>
    </row>
    <row r="94" spans="1:14" x14ac:dyDescent="0.35">
      <c r="A94" s="93">
        <v>1</v>
      </c>
      <c r="B94" s="93" t="s">
        <v>45</v>
      </c>
      <c r="C94" s="93"/>
      <c r="D94" s="120" t="s">
        <v>1365</v>
      </c>
      <c r="E94" s="120" t="s">
        <v>1366</v>
      </c>
      <c r="F94" s="120"/>
      <c r="G94" s="120">
        <f>ROUND(Tabulka57[[#This Row],[Kapacita - počet polic]]*Tabulka57[[#This Row],[Kapacita - rozměr polic]]*IFERROR(VLOOKUP(Tabulka57[[#This Row],[Označení]],OCHy[#All],2,FALSE),0.6),0)</f>
        <v>47</v>
      </c>
      <c r="H94" s="120">
        <v>1</v>
      </c>
      <c r="I94" s="120"/>
      <c r="J94" s="120">
        <v>78</v>
      </c>
      <c r="K94" s="120" t="s">
        <v>147</v>
      </c>
      <c r="L94" s="120"/>
      <c r="M94" s="120"/>
      <c r="N94" s="120"/>
    </row>
    <row r="95" spans="1:14" x14ac:dyDescent="0.35">
      <c r="A95" s="93">
        <v>1</v>
      </c>
      <c r="B95" s="93" t="s">
        <v>45</v>
      </c>
      <c r="C95" s="93"/>
      <c r="D95" s="120" t="s">
        <v>1365</v>
      </c>
      <c r="E95" s="120" t="s">
        <v>1366</v>
      </c>
      <c r="F95" s="120"/>
      <c r="G95" s="120">
        <f>ROUND(Tabulka57[[#This Row],[Kapacita - počet polic]]*Tabulka57[[#This Row],[Kapacita - rozměr polic]]*IFERROR(VLOOKUP(Tabulka57[[#This Row],[Označení]],OCHy[#All],2,FALSE),0.6),0)</f>
        <v>49</v>
      </c>
      <c r="H95" s="120">
        <v>1</v>
      </c>
      <c r="I95" s="120"/>
      <c r="J95" s="120">
        <v>82</v>
      </c>
      <c r="K95" s="120" t="s">
        <v>150</v>
      </c>
      <c r="L95" s="120"/>
      <c r="M95" s="120"/>
      <c r="N95" s="120"/>
    </row>
    <row r="96" spans="1:14" x14ac:dyDescent="0.35">
      <c r="A96" s="93">
        <v>1</v>
      </c>
      <c r="B96" s="93" t="s">
        <v>45</v>
      </c>
      <c r="C96" s="93"/>
      <c r="D96" s="120" t="s">
        <v>1365</v>
      </c>
      <c r="E96" s="120" t="s">
        <v>1366</v>
      </c>
      <c r="F96" s="120"/>
      <c r="G96" s="120">
        <f>ROUND(Tabulka57[[#This Row],[Kapacita - počet polic]]*Tabulka57[[#This Row],[Kapacita - rozměr polic]]*IFERROR(VLOOKUP(Tabulka57[[#This Row],[Označení]],OCHy[#All],2,FALSE),0.6),0)</f>
        <v>12</v>
      </c>
      <c r="H96" s="120">
        <v>0.25</v>
      </c>
      <c r="I96" s="120"/>
      <c r="J96" s="120">
        <v>78</v>
      </c>
      <c r="K96" s="120" t="s">
        <v>156</v>
      </c>
      <c r="L96" s="120"/>
      <c r="M96" s="120"/>
      <c r="N96" s="120"/>
    </row>
    <row r="97" spans="1:14" x14ac:dyDescent="0.35">
      <c r="A97" s="93">
        <v>1</v>
      </c>
      <c r="B97" s="93" t="s">
        <v>45</v>
      </c>
      <c r="C97" s="93"/>
      <c r="D97" s="120" t="s">
        <v>1365</v>
      </c>
      <c r="E97" s="120" t="s">
        <v>1366</v>
      </c>
      <c r="F97" s="120"/>
      <c r="G97" s="120">
        <f>ROUND(Tabulka57[[#This Row],[Kapacita - počet polic]]*Tabulka57[[#This Row],[Kapacita - rozměr polic]]*IFERROR(VLOOKUP(Tabulka57[[#This Row],[Označení]],OCHy[#All],2,FALSE),0.6),0)</f>
        <v>202</v>
      </c>
      <c r="H97" s="120">
        <v>4</v>
      </c>
      <c r="I97" s="120"/>
      <c r="J97" s="120">
        <v>84</v>
      </c>
      <c r="K97" s="120" t="s">
        <v>29</v>
      </c>
      <c r="L97" s="120"/>
      <c r="M97" s="120"/>
      <c r="N97" s="120"/>
    </row>
    <row r="98" spans="1:14" x14ac:dyDescent="0.35">
      <c r="A98" s="93">
        <v>1</v>
      </c>
      <c r="B98" s="93" t="s">
        <v>45</v>
      </c>
      <c r="C98" s="93"/>
      <c r="D98" s="120" t="s">
        <v>1365</v>
      </c>
      <c r="E98" s="120" t="s">
        <v>1366</v>
      </c>
      <c r="F98" s="120"/>
      <c r="G98" s="120">
        <f>ROUND(Tabulka57[[#This Row],[Kapacita - počet polic]]*Tabulka57[[#This Row],[Kapacita - rozměr polic]]*IFERROR(VLOOKUP(Tabulka57[[#This Row],[Označení]],OCHy[#All],2,FALSE),0.6),0)</f>
        <v>47</v>
      </c>
      <c r="H98" s="120">
        <v>1</v>
      </c>
      <c r="I98" s="120"/>
      <c r="J98" s="120">
        <v>78</v>
      </c>
      <c r="K98" s="120" t="s">
        <v>29</v>
      </c>
      <c r="L98" s="120"/>
      <c r="M98" s="120"/>
      <c r="N98" s="120"/>
    </row>
    <row r="99" spans="1:14" x14ac:dyDescent="0.35">
      <c r="A99" s="93">
        <v>1</v>
      </c>
      <c r="B99" s="93" t="s">
        <v>45</v>
      </c>
      <c r="C99" s="93"/>
      <c r="D99" s="120" t="s">
        <v>1365</v>
      </c>
      <c r="E99" s="120" t="s">
        <v>1366</v>
      </c>
      <c r="F99" s="120"/>
      <c r="G99" s="120">
        <f>ROUND(Tabulka57[[#This Row],[Kapacita - počet polic]]*Tabulka57[[#This Row],[Kapacita - rozměr polic]]*IFERROR(VLOOKUP(Tabulka57[[#This Row],[Označení]],OCHy[#All],2,FALSE),0.6),0)</f>
        <v>101</v>
      </c>
      <c r="H99" s="120">
        <v>2</v>
      </c>
      <c r="I99" s="120"/>
      <c r="J99" s="120">
        <v>84</v>
      </c>
      <c r="K99" s="120" t="s">
        <v>161</v>
      </c>
      <c r="L99" s="120"/>
      <c r="M99" s="120"/>
      <c r="N99" s="120"/>
    </row>
    <row r="100" spans="1:14" x14ac:dyDescent="0.35">
      <c r="A100" s="93">
        <v>1</v>
      </c>
      <c r="B100" s="93" t="s">
        <v>45</v>
      </c>
      <c r="C100" s="93"/>
      <c r="D100" s="120" t="s">
        <v>1365</v>
      </c>
      <c r="E100" s="120" t="s">
        <v>1366</v>
      </c>
      <c r="F100" s="120"/>
      <c r="G100" s="120">
        <f>ROUND(Tabulka57[[#This Row],[Kapacita - počet polic]]*Tabulka57[[#This Row],[Kapacita - rozměr polic]]*IFERROR(VLOOKUP(Tabulka57[[#This Row],[Označení]],OCHy[#All],2,FALSE),0.6),0)</f>
        <v>94</v>
      </c>
      <c r="H100" s="120">
        <v>2</v>
      </c>
      <c r="I100" s="120"/>
      <c r="J100" s="120">
        <v>78</v>
      </c>
      <c r="K100" s="120" t="s">
        <v>161</v>
      </c>
      <c r="L100" s="120"/>
      <c r="M100" s="120"/>
      <c r="N100" s="120"/>
    </row>
    <row r="101" spans="1:14" x14ac:dyDescent="0.35">
      <c r="A101" s="93">
        <v>1</v>
      </c>
      <c r="B101" s="93" t="s">
        <v>45</v>
      </c>
      <c r="C101" s="93"/>
      <c r="D101" s="120" t="s">
        <v>1365</v>
      </c>
      <c r="E101" s="120" t="s">
        <v>1366</v>
      </c>
      <c r="F101" s="120"/>
      <c r="G101" s="120">
        <f>ROUND(Tabulka57[[#This Row],[Kapacita - počet polic]]*Tabulka57[[#This Row],[Kapacita - rozměr polic]]*IFERROR(VLOOKUP(Tabulka57[[#This Row],[Označení]],OCHy[#All],2,FALSE),0.6),0)</f>
        <v>70</v>
      </c>
      <c r="H101" s="120">
        <v>1.5</v>
      </c>
      <c r="I101" s="120"/>
      <c r="J101" s="120">
        <v>78</v>
      </c>
      <c r="K101" s="120" t="s">
        <v>164</v>
      </c>
      <c r="L101" s="120"/>
      <c r="M101" s="120"/>
      <c r="N101" s="120"/>
    </row>
    <row r="102" spans="1:14" x14ac:dyDescent="0.35">
      <c r="A102" s="93">
        <v>1</v>
      </c>
      <c r="B102" s="93" t="s">
        <v>45</v>
      </c>
      <c r="C102" s="93"/>
      <c r="D102" s="120" t="s">
        <v>1365</v>
      </c>
      <c r="E102" s="120" t="s">
        <v>1366</v>
      </c>
      <c r="F102" s="120"/>
      <c r="G102" s="120">
        <f>ROUND(Tabulka57[[#This Row],[Kapacita - počet polic]]*Tabulka57[[#This Row],[Kapacita - rozměr polic]]*IFERROR(VLOOKUP(Tabulka57[[#This Row],[Označení]],OCHy[#All],2,FALSE),0.6),0)</f>
        <v>98</v>
      </c>
      <c r="H102" s="120">
        <v>2</v>
      </c>
      <c r="I102" s="120"/>
      <c r="J102" s="120">
        <v>82</v>
      </c>
      <c r="K102" s="120" t="s">
        <v>224</v>
      </c>
      <c r="L102" s="120"/>
      <c r="M102" s="120"/>
      <c r="N102" s="120"/>
    </row>
    <row r="103" spans="1:14" x14ac:dyDescent="0.35">
      <c r="A103" s="93">
        <v>1</v>
      </c>
      <c r="B103" s="93" t="s">
        <v>45</v>
      </c>
      <c r="C103" s="93"/>
      <c r="D103" s="120" t="s">
        <v>1365</v>
      </c>
      <c r="E103" s="120" t="s">
        <v>1366</v>
      </c>
      <c r="F103" s="120"/>
      <c r="G103" s="120">
        <f>ROUND(Tabulka57[[#This Row],[Kapacita - počet polic]]*Tabulka57[[#This Row],[Kapacita - rozměr polic]]*IFERROR(VLOOKUP(Tabulka57[[#This Row],[Označení]],OCHy[#All],2,FALSE),0.6),0)</f>
        <v>25</v>
      </c>
      <c r="H103" s="120">
        <v>0.5</v>
      </c>
      <c r="I103" s="120"/>
      <c r="J103" s="120">
        <v>82</v>
      </c>
      <c r="K103" s="120" t="s">
        <v>225</v>
      </c>
      <c r="L103" s="120"/>
      <c r="M103" s="120"/>
      <c r="N103" s="120"/>
    </row>
    <row r="104" spans="1:14" x14ac:dyDescent="0.35">
      <c r="A104" s="93">
        <v>1</v>
      </c>
      <c r="B104" s="93" t="s">
        <v>45</v>
      </c>
      <c r="C104" s="93"/>
      <c r="D104" s="120" t="s">
        <v>1365</v>
      </c>
      <c r="E104" s="120" t="s">
        <v>1366</v>
      </c>
      <c r="F104" s="120"/>
      <c r="G104" s="120">
        <f>ROUND(Tabulka57[[#This Row],[Kapacita - počet polic]]*Tabulka57[[#This Row],[Kapacita - rozměr polic]]*IFERROR(VLOOKUP(Tabulka57[[#This Row],[Označení]],OCHy[#All],2,FALSE),0.6),0)</f>
        <v>123</v>
      </c>
      <c r="H104" s="120">
        <v>2.5</v>
      </c>
      <c r="I104" s="120"/>
      <c r="J104" s="120">
        <v>82</v>
      </c>
      <c r="K104" s="120" t="s">
        <v>226</v>
      </c>
      <c r="L104" s="120"/>
      <c r="M104" s="120"/>
      <c r="N104" s="120"/>
    </row>
    <row r="105" spans="1:14" x14ac:dyDescent="0.35">
      <c r="A105" s="93">
        <v>1</v>
      </c>
      <c r="B105" s="93" t="s">
        <v>45</v>
      </c>
      <c r="C105" s="93"/>
      <c r="D105" s="120" t="s">
        <v>1365</v>
      </c>
      <c r="E105" s="120" t="s">
        <v>1366</v>
      </c>
      <c r="F105" s="120"/>
      <c r="G105" s="120">
        <f>ROUND(Tabulka57[[#This Row],[Kapacita - počet polic]]*Tabulka57[[#This Row],[Kapacita - rozměr polic]]*IFERROR(VLOOKUP(Tabulka57[[#This Row],[Označení]],OCHy[#All],2,FALSE),0.6),0)</f>
        <v>984</v>
      </c>
      <c r="H105" s="120">
        <v>20</v>
      </c>
      <c r="I105" s="120"/>
      <c r="J105" s="120">
        <v>82</v>
      </c>
      <c r="K105" s="120" t="s">
        <v>227</v>
      </c>
      <c r="L105" s="120"/>
      <c r="M105" s="120"/>
      <c r="N105" s="120"/>
    </row>
    <row r="106" spans="1:14" x14ac:dyDescent="0.35">
      <c r="A106" s="93">
        <v>1</v>
      </c>
      <c r="B106" s="93" t="s">
        <v>45</v>
      </c>
      <c r="C106" s="93"/>
      <c r="D106" s="120" t="s">
        <v>1365</v>
      </c>
      <c r="E106" s="120" t="s">
        <v>1366</v>
      </c>
      <c r="F106" s="120"/>
      <c r="G106" s="120">
        <f>ROUND(Tabulka57[[#This Row],[Kapacita - počet polic]]*Tabulka57[[#This Row],[Kapacita - rozměr polic]]*IFERROR(VLOOKUP(Tabulka57[[#This Row],[Označení]],OCHy[#All],2,FALSE),0.6),0)</f>
        <v>98</v>
      </c>
      <c r="H106" s="120">
        <v>2</v>
      </c>
      <c r="I106" s="120"/>
      <c r="J106" s="120">
        <v>82</v>
      </c>
      <c r="K106" s="120" t="s">
        <v>1367</v>
      </c>
      <c r="L106" s="120"/>
      <c r="M106" s="120"/>
      <c r="N106" s="120"/>
    </row>
    <row r="107" spans="1:14" x14ac:dyDescent="0.35">
      <c r="A107" s="93">
        <v>1</v>
      </c>
      <c r="B107" s="93" t="s">
        <v>45</v>
      </c>
      <c r="C107" s="93"/>
      <c r="D107" s="120" t="s">
        <v>1368</v>
      </c>
      <c r="E107" s="120" t="s">
        <v>1369</v>
      </c>
      <c r="F107" s="120"/>
      <c r="G107" s="120">
        <f>ROUND(Tabulka57[[#This Row],[Kapacita - počet polic]]*Tabulka57[[#This Row],[Kapacita - rozměr polic]]*IFERROR(VLOOKUP(Tabulka57[[#This Row],[Označení]],OCHy[#All],2,FALSE),0.6),0)</f>
        <v>1121</v>
      </c>
      <c r="H107" s="120">
        <v>21</v>
      </c>
      <c r="I107" s="120"/>
      <c r="J107" s="120">
        <v>89</v>
      </c>
      <c r="K107" s="120"/>
      <c r="L107" s="120"/>
      <c r="M107" s="120"/>
      <c r="N107" s="120"/>
    </row>
    <row r="108" spans="1:14" x14ac:dyDescent="0.35">
      <c r="A108" s="93">
        <v>1</v>
      </c>
      <c r="B108" s="93" t="s">
        <v>45</v>
      </c>
      <c r="C108" s="93"/>
      <c r="D108" s="120" t="s">
        <v>1370</v>
      </c>
      <c r="E108" s="120" t="s">
        <v>1371</v>
      </c>
      <c r="F108" s="120"/>
      <c r="G108" s="120">
        <f>ROUND(Tabulka57[[#This Row],[Kapacita - počet polic]]*Tabulka57[[#This Row],[Kapacita - rozměr polic]]*IFERROR(VLOOKUP(Tabulka57[[#This Row],[Označení]],OCHy[#All],2,FALSE),0.6),0)</f>
        <v>216</v>
      </c>
      <c r="H108" s="120">
        <v>10</v>
      </c>
      <c r="I108" s="120"/>
      <c r="J108" s="120">
        <v>36</v>
      </c>
      <c r="K108" s="120" t="s">
        <v>1372</v>
      </c>
      <c r="L108" s="120"/>
      <c r="M108" s="120"/>
      <c r="N108" s="120"/>
    </row>
    <row r="109" spans="1:14" x14ac:dyDescent="0.35">
      <c r="A109" s="93">
        <v>1</v>
      </c>
      <c r="B109" s="93" t="s">
        <v>45</v>
      </c>
      <c r="C109" s="93"/>
      <c r="D109" s="120" t="s">
        <v>1370</v>
      </c>
      <c r="E109" s="120" t="s">
        <v>1371</v>
      </c>
      <c r="F109" s="120"/>
      <c r="G109" s="120">
        <f>ROUND(Tabulka57[[#This Row],[Kapacita - počet polic]]*Tabulka57[[#This Row],[Kapacita - rozměr polic]]*IFERROR(VLOOKUP(Tabulka57[[#This Row],[Označení]],OCHy[#All],2,FALSE),0.6),0)</f>
        <v>300</v>
      </c>
      <c r="H109" s="120">
        <v>10</v>
      </c>
      <c r="I109" s="120"/>
      <c r="J109" s="120">
        <v>50</v>
      </c>
      <c r="K109" s="120" t="s">
        <v>1372</v>
      </c>
      <c r="L109" s="120"/>
      <c r="M109" s="120"/>
      <c r="N109" s="120"/>
    </row>
    <row r="110" spans="1:14" x14ac:dyDescent="0.35">
      <c r="A110" s="93">
        <v>1</v>
      </c>
      <c r="B110" s="93" t="s">
        <v>45</v>
      </c>
      <c r="C110" s="93"/>
      <c r="D110" s="120" t="s">
        <v>1370</v>
      </c>
      <c r="E110" s="120" t="s">
        <v>1371</v>
      </c>
      <c r="F110" s="120"/>
      <c r="G110" s="120">
        <f>ROUND(Tabulka57[[#This Row],[Kapacita - počet polic]]*Tabulka57[[#This Row],[Kapacita - rozměr polic]]*IFERROR(VLOOKUP(Tabulka57[[#This Row],[Označení]],OCHy[#All],2,FALSE),0.6),0)</f>
        <v>348</v>
      </c>
      <c r="H110" s="120">
        <v>10</v>
      </c>
      <c r="I110" s="120"/>
      <c r="J110" s="120">
        <v>58</v>
      </c>
      <c r="K110" s="120" t="s">
        <v>1372</v>
      </c>
      <c r="L110" s="120"/>
      <c r="M110" s="120"/>
      <c r="N110" s="120"/>
    </row>
    <row r="111" spans="1:14" x14ac:dyDescent="0.35">
      <c r="A111" s="93">
        <v>1</v>
      </c>
      <c r="B111" s="93" t="s">
        <v>45</v>
      </c>
      <c r="C111" s="93"/>
      <c r="D111" s="120" t="s">
        <v>1370</v>
      </c>
      <c r="E111" s="120" t="s">
        <v>1371</v>
      </c>
      <c r="F111" s="120"/>
      <c r="G111" s="120">
        <f>ROUND(Tabulka57[[#This Row],[Kapacita - počet polic]]*Tabulka57[[#This Row],[Kapacita - rozměr polic]]*IFERROR(VLOOKUP(Tabulka57[[#This Row],[Označení]],OCHy[#All],2,FALSE),0.6),0)</f>
        <v>372</v>
      </c>
      <c r="H111" s="120">
        <v>10</v>
      </c>
      <c r="I111" s="120"/>
      <c r="J111" s="120">
        <v>62</v>
      </c>
      <c r="K111" s="120" t="s">
        <v>1372</v>
      </c>
      <c r="L111" s="120"/>
      <c r="M111" s="120"/>
      <c r="N111" s="120"/>
    </row>
    <row r="112" spans="1:14" x14ac:dyDescent="0.35">
      <c r="A112" s="93">
        <v>1</v>
      </c>
      <c r="B112" s="93" t="s">
        <v>45</v>
      </c>
      <c r="C112" s="93"/>
      <c r="D112" s="120" t="s">
        <v>1373</v>
      </c>
      <c r="E112" s="120" t="s">
        <v>1374</v>
      </c>
      <c r="F112" s="120"/>
      <c r="G112" s="120">
        <f>ROUND(Tabulka57[[#This Row],[Kapacita - počet polic]]*Tabulka57[[#This Row],[Kapacita - rozměr polic]]*IFERROR(VLOOKUP(Tabulka57[[#This Row],[Označení]],OCHy[#All],2,FALSE),0.6),0)</f>
        <v>356</v>
      </c>
      <c r="H112" s="120">
        <v>9</v>
      </c>
      <c r="I112" s="120"/>
      <c r="J112" s="120">
        <v>66</v>
      </c>
      <c r="K112" s="120" t="s">
        <v>1375</v>
      </c>
      <c r="L112" s="120"/>
      <c r="M112" s="120"/>
      <c r="N112" s="120"/>
    </row>
    <row r="113" spans="1:14" x14ac:dyDescent="0.35">
      <c r="A113" s="93">
        <v>1</v>
      </c>
      <c r="B113" s="93" t="s">
        <v>45</v>
      </c>
      <c r="C113" s="93"/>
      <c r="D113" s="120" t="s">
        <v>1376</v>
      </c>
      <c r="E113" s="120" t="s">
        <v>1377</v>
      </c>
      <c r="F113" s="120"/>
      <c r="G113" s="120">
        <f>ROUND(Tabulka57[[#This Row],[Kapacita - počet polic]]*Tabulka57[[#This Row],[Kapacita - rozměr polic]]*IFERROR(VLOOKUP(Tabulka57[[#This Row],[Označení]],OCHy[#All],2,FALSE),0.6),0)</f>
        <v>713</v>
      </c>
      <c r="H113" s="120">
        <v>18</v>
      </c>
      <c r="I113" s="120"/>
      <c r="J113" s="120">
        <v>66</v>
      </c>
      <c r="K113" s="120"/>
      <c r="L113" s="120"/>
      <c r="M113" s="120"/>
      <c r="N113" s="120"/>
    </row>
    <row r="114" spans="1:14" x14ac:dyDescent="0.35">
      <c r="A114" s="93">
        <v>1</v>
      </c>
      <c r="B114" s="93" t="s">
        <v>45</v>
      </c>
      <c r="C114" s="93"/>
      <c r="D114" s="120" t="s">
        <v>1376</v>
      </c>
      <c r="E114" s="120" t="s">
        <v>1377</v>
      </c>
      <c r="F114" s="120"/>
      <c r="G114" s="120">
        <f>ROUND(Tabulka57[[#This Row],[Kapacita - počet polic]]*Tabulka57[[#This Row],[Kapacita - rozměr polic]]*IFERROR(VLOOKUP(Tabulka57[[#This Row],[Označení]],OCHy[#All],2,FALSE),0.6),0)</f>
        <v>300</v>
      </c>
      <c r="H114" s="120">
        <v>40</v>
      </c>
      <c r="I114" s="120"/>
      <c r="J114" s="120">
        <v>12.5</v>
      </c>
      <c r="K114" s="120" t="s">
        <v>1378</v>
      </c>
      <c r="L114" s="120"/>
      <c r="M114" s="120"/>
      <c r="N114" s="120"/>
    </row>
    <row r="115" spans="1:14" x14ac:dyDescent="0.35">
      <c r="A115" s="93">
        <v>1</v>
      </c>
      <c r="B115" s="93" t="s">
        <v>45</v>
      </c>
      <c r="C115" s="93"/>
      <c r="D115" s="120" t="s">
        <v>1379</v>
      </c>
      <c r="E115" s="120" t="s">
        <v>1380</v>
      </c>
      <c r="F115" s="120"/>
      <c r="G115" s="120">
        <f>ROUND(Tabulka57[[#This Row],[Kapacita - počet polic]]*Tabulka57[[#This Row],[Kapacita - rozměr polic]]*IFERROR(VLOOKUP(Tabulka57[[#This Row],[Označení]],OCHy[#All],2,FALSE),0.6),0)</f>
        <v>216</v>
      </c>
      <c r="H115" s="120">
        <v>10</v>
      </c>
      <c r="I115" s="120"/>
      <c r="J115" s="120">
        <v>36</v>
      </c>
      <c r="K115" s="120" t="s">
        <v>1381</v>
      </c>
      <c r="L115" s="120"/>
      <c r="M115" s="120"/>
      <c r="N115" s="120"/>
    </row>
    <row r="116" spans="1:14" x14ac:dyDescent="0.35">
      <c r="A116" s="93">
        <v>1</v>
      </c>
      <c r="B116" s="93" t="s">
        <v>45</v>
      </c>
      <c r="C116" s="93"/>
      <c r="D116" s="120" t="s">
        <v>1379</v>
      </c>
      <c r="E116" s="120" t="s">
        <v>1380</v>
      </c>
      <c r="F116" s="120"/>
      <c r="G116" s="120">
        <f>ROUND(Tabulka57[[#This Row],[Kapacita - počet polic]]*Tabulka57[[#This Row],[Kapacita - rozměr polic]]*IFERROR(VLOOKUP(Tabulka57[[#This Row],[Označení]],OCHy[#All],2,FALSE),0.6),0)</f>
        <v>330</v>
      </c>
      <c r="H116" s="120">
        <v>10</v>
      </c>
      <c r="I116" s="120"/>
      <c r="J116" s="120">
        <v>55</v>
      </c>
      <c r="K116" s="120" t="s">
        <v>1381</v>
      </c>
      <c r="L116" s="120"/>
      <c r="M116" s="120"/>
      <c r="N116" s="120"/>
    </row>
    <row r="117" spans="1:14" x14ac:dyDescent="0.35">
      <c r="A117" s="93">
        <v>1</v>
      </c>
      <c r="B117" s="93" t="s">
        <v>45</v>
      </c>
      <c r="C117" s="93"/>
      <c r="D117" s="120" t="s">
        <v>1379</v>
      </c>
      <c r="E117" s="120" t="s">
        <v>1380</v>
      </c>
      <c r="F117" s="120"/>
      <c r="G117" s="120">
        <f>ROUND(Tabulka57[[#This Row],[Kapacita - počet polic]]*Tabulka57[[#This Row],[Kapacita - rozměr polic]]*IFERROR(VLOOKUP(Tabulka57[[#This Row],[Označení]],OCHy[#All],2,FALSE),0.6),0)</f>
        <v>372</v>
      </c>
      <c r="H117" s="120">
        <v>10</v>
      </c>
      <c r="I117" s="120"/>
      <c r="J117" s="120">
        <v>62</v>
      </c>
      <c r="K117" s="120" t="s">
        <v>1381</v>
      </c>
      <c r="L117" s="120"/>
      <c r="M117" s="120"/>
      <c r="N117" s="120"/>
    </row>
    <row r="118" spans="1:14" x14ac:dyDescent="0.35">
      <c r="A118" s="93">
        <v>1</v>
      </c>
      <c r="B118" s="93" t="s">
        <v>45</v>
      </c>
      <c r="C118" s="93"/>
      <c r="D118" s="120" t="s">
        <v>1382</v>
      </c>
      <c r="E118" s="120" t="s">
        <v>1383</v>
      </c>
      <c r="F118" s="120"/>
      <c r="G118" s="120">
        <f>ROUND(Tabulka57[[#This Row],[Kapacita - počet polic]]*Tabulka57[[#This Row],[Kapacita - rozměr polic]]*IFERROR(VLOOKUP(Tabulka57[[#This Row],[Označení]],OCHy[#All],2,FALSE),0.6),0)</f>
        <v>225</v>
      </c>
      <c r="H118" s="120">
        <v>5</v>
      </c>
      <c r="I118" s="120"/>
      <c r="J118" s="120">
        <v>75</v>
      </c>
      <c r="K118" s="120" t="s">
        <v>109</v>
      </c>
      <c r="L118" s="120"/>
      <c r="M118" s="120"/>
      <c r="N118" s="120"/>
    </row>
    <row r="119" spans="1:14" x14ac:dyDescent="0.35">
      <c r="A119" s="93">
        <v>1</v>
      </c>
      <c r="B119" s="93" t="s">
        <v>45</v>
      </c>
      <c r="C119" s="93"/>
      <c r="D119" s="120" t="s">
        <v>1382</v>
      </c>
      <c r="E119" s="120" t="s">
        <v>1383</v>
      </c>
      <c r="F119" s="120"/>
      <c r="G119" s="120">
        <f>ROUND(Tabulka57[[#This Row],[Kapacita - počet polic]]*Tabulka57[[#This Row],[Kapacita - rozměr polic]]*IFERROR(VLOOKUP(Tabulka57[[#This Row],[Označení]],OCHy[#All],2,FALSE),0.6),0)</f>
        <v>474</v>
      </c>
      <c r="H119" s="120">
        <v>10</v>
      </c>
      <c r="I119" s="120"/>
      <c r="J119" s="120">
        <v>79</v>
      </c>
      <c r="K119" s="120" t="s">
        <v>109</v>
      </c>
      <c r="L119" s="120"/>
      <c r="M119" s="120"/>
      <c r="N119" s="120"/>
    </row>
    <row r="120" spans="1:14" x14ac:dyDescent="0.35">
      <c r="A120" s="93">
        <v>1</v>
      </c>
      <c r="B120" s="93" t="s">
        <v>45</v>
      </c>
      <c r="C120" s="93"/>
      <c r="D120" s="120" t="s">
        <v>1382</v>
      </c>
      <c r="E120" s="120" t="s">
        <v>1383</v>
      </c>
      <c r="F120" s="120"/>
      <c r="G120" s="120">
        <f>ROUND(Tabulka57[[#This Row],[Kapacita - počet polic]]*Tabulka57[[#This Row],[Kapacita - rozměr polic]]*IFERROR(VLOOKUP(Tabulka57[[#This Row],[Označení]],OCHy[#All],2,FALSE),0.6),0)</f>
        <v>243</v>
      </c>
      <c r="H120" s="120">
        <v>5</v>
      </c>
      <c r="I120" s="120"/>
      <c r="J120" s="120">
        <v>81</v>
      </c>
      <c r="K120" s="120" t="s">
        <v>109</v>
      </c>
      <c r="L120" s="120"/>
      <c r="M120" s="120"/>
      <c r="N120" s="120"/>
    </row>
    <row r="121" spans="1:14" x14ac:dyDescent="0.35">
      <c r="A121" s="93">
        <v>1</v>
      </c>
      <c r="B121" s="93" t="s">
        <v>45</v>
      </c>
      <c r="C121" s="93"/>
      <c r="D121" s="120" t="s">
        <v>1382</v>
      </c>
      <c r="E121" s="120" t="s">
        <v>1383</v>
      </c>
      <c r="F121" s="120"/>
      <c r="G121" s="120">
        <f>ROUND(Tabulka57[[#This Row],[Kapacita - počet polic]]*Tabulka57[[#This Row],[Kapacita - rozměr polic]]*IFERROR(VLOOKUP(Tabulka57[[#This Row],[Označení]],OCHy[#All],2,FALSE),0.6),0)</f>
        <v>252</v>
      </c>
      <c r="H121" s="120">
        <v>6</v>
      </c>
      <c r="I121" s="120"/>
      <c r="J121" s="120">
        <v>70</v>
      </c>
      <c r="K121" s="120" t="s">
        <v>113</v>
      </c>
      <c r="L121" s="120"/>
      <c r="M121" s="120"/>
      <c r="N121" s="120"/>
    </row>
    <row r="122" spans="1:14" x14ac:dyDescent="0.35">
      <c r="A122" s="93">
        <v>1</v>
      </c>
      <c r="B122" s="93" t="s">
        <v>45</v>
      </c>
      <c r="C122" s="93"/>
      <c r="D122" s="120" t="s">
        <v>1382</v>
      </c>
      <c r="E122" s="120" t="s">
        <v>1383</v>
      </c>
      <c r="F122" s="120"/>
      <c r="G122" s="120">
        <f>ROUND(Tabulka57[[#This Row],[Kapacita - počet polic]]*Tabulka57[[#This Row],[Kapacita - rozměr polic]]*IFERROR(VLOOKUP(Tabulka57[[#This Row],[Označení]],OCHy[#All],2,FALSE),0.6),0)</f>
        <v>270</v>
      </c>
      <c r="H122" s="120">
        <v>6</v>
      </c>
      <c r="I122" s="120"/>
      <c r="J122" s="120">
        <v>75</v>
      </c>
      <c r="K122" s="120" t="s">
        <v>113</v>
      </c>
      <c r="L122" s="120"/>
      <c r="M122" s="120"/>
      <c r="N122" s="120"/>
    </row>
    <row r="123" spans="1:14" x14ac:dyDescent="0.35">
      <c r="A123" s="93">
        <v>1</v>
      </c>
      <c r="B123" s="93" t="s">
        <v>45</v>
      </c>
      <c r="C123" s="93"/>
      <c r="D123" s="120" t="s">
        <v>1382</v>
      </c>
      <c r="E123" s="120" t="s">
        <v>1383</v>
      </c>
      <c r="F123" s="120"/>
      <c r="G123" s="120">
        <f>ROUND(Tabulka57[[#This Row],[Kapacita - počet polic]]*Tabulka57[[#This Row],[Kapacita - rozměr polic]]*IFERROR(VLOOKUP(Tabulka57[[#This Row],[Označení]],OCHy[#All],2,FALSE),0.6),0)</f>
        <v>2844</v>
      </c>
      <c r="H123" s="120">
        <v>60</v>
      </c>
      <c r="I123" s="120"/>
      <c r="J123" s="120">
        <v>79</v>
      </c>
      <c r="K123" s="120" t="s">
        <v>113</v>
      </c>
      <c r="L123" s="120"/>
      <c r="M123" s="120"/>
      <c r="N123" s="120"/>
    </row>
    <row r="124" spans="1:14" x14ac:dyDescent="0.35">
      <c r="A124" s="93">
        <v>1</v>
      </c>
      <c r="B124" s="93" t="s">
        <v>45</v>
      </c>
      <c r="C124" s="93"/>
      <c r="D124" s="120" t="s">
        <v>1382</v>
      </c>
      <c r="E124" s="120" t="s">
        <v>1383</v>
      </c>
      <c r="F124" s="120"/>
      <c r="G124" s="120">
        <f>ROUND(Tabulka57[[#This Row],[Kapacita - počet polic]]*Tabulka57[[#This Row],[Kapacita - rozměr polic]]*IFERROR(VLOOKUP(Tabulka57[[#This Row],[Označení]],OCHy[#All],2,FALSE),0.6),0)</f>
        <v>576</v>
      </c>
      <c r="H124" s="120">
        <v>12</v>
      </c>
      <c r="I124" s="120"/>
      <c r="J124" s="120">
        <v>80</v>
      </c>
      <c r="K124" s="120" t="s">
        <v>113</v>
      </c>
      <c r="L124" s="120"/>
      <c r="M124" s="120"/>
      <c r="N124" s="120"/>
    </row>
    <row r="125" spans="1:14" x14ac:dyDescent="0.35">
      <c r="A125" s="93">
        <v>1</v>
      </c>
      <c r="B125" s="93" t="s">
        <v>45</v>
      </c>
      <c r="C125" s="93"/>
      <c r="D125" s="120" t="s">
        <v>1382</v>
      </c>
      <c r="E125" s="120" t="s">
        <v>1383</v>
      </c>
      <c r="F125" s="120"/>
      <c r="G125" s="120">
        <f>ROUND(Tabulka57[[#This Row],[Kapacita - počet polic]]*Tabulka57[[#This Row],[Kapacita - rozměr polic]]*IFERROR(VLOOKUP(Tabulka57[[#This Row],[Označení]],OCHy[#All],2,FALSE),0.6),0)</f>
        <v>270</v>
      </c>
      <c r="H125" s="120">
        <v>6</v>
      </c>
      <c r="I125" s="120"/>
      <c r="J125" s="120">
        <v>75</v>
      </c>
      <c r="K125" s="120" t="s">
        <v>116</v>
      </c>
      <c r="L125" s="120"/>
      <c r="M125" s="120"/>
      <c r="N125" s="120"/>
    </row>
    <row r="126" spans="1:14" x14ac:dyDescent="0.35">
      <c r="A126" s="93">
        <v>1</v>
      </c>
      <c r="B126" s="93" t="s">
        <v>45</v>
      </c>
      <c r="C126" s="93"/>
      <c r="D126" s="120" t="s">
        <v>1382</v>
      </c>
      <c r="E126" s="120" t="s">
        <v>1383</v>
      </c>
      <c r="F126" s="120"/>
      <c r="G126" s="120">
        <f>ROUND(Tabulka57[[#This Row],[Kapacita - počet polic]]*Tabulka57[[#This Row],[Kapacita - rozměr polic]]*IFERROR(VLOOKUP(Tabulka57[[#This Row],[Označení]],OCHy[#All],2,FALSE),0.6),0)</f>
        <v>1655</v>
      </c>
      <c r="H126" s="120">
        <v>31</v>
      </c>
      <c r="I126" s="120"/>
      <c r="J126" s="120">
        <v>89</v>
      </c>
      <c r="K126" s="120" t="s">
        <v>116</v>
      </c>
      <c r="L126" s="120"/>
      <c r="M126" s="120"/>
      <c r="N126" s="120"/>
    </row>
    <row r="127" spans="1:14" x14ac:dyDescent="0.35">
      <c r="A127" s="93">
        <v>1</v>
      </c>
      <c r="B127" s="93" t="s">
        <v>45</v>
      </c>
      <c r="C127" s="93"/>
      <c r="D127" s="120" t="s">
        <v>1382</v>
      </c>
      <c r="E127" s="120" t="s">
        <v>1383</v>
      </c>
      <c r="F127" s="120"/>
      <c r="G127" s="120">
        <f>ROUND(Tabulka57[[#This Row],[Kapacita - počet polic]]*Tabulka57[[#This Row],[Kapacita - rozměr polic]]*IFERROR(VLOOKUP(Tabulka57[[#This Row],[Označení]],OCHy[#All],2,FALSE),0.6),0)</f>
        <v>2808</v>
      </c>
      <c r="H127" s="120">
        <v>52</v>
      </c>
      <c r="I127" s="120"/>
      <c r="J127" s="120">
        <v>90</v>
      </c>
      <c r="K127" s="120" t="s">
        <v>121</v>
      </c>
      <c r="L127" s="120"/>
      <c r="M127" s="120"/>
      <c r="N127" s="120"/>
    </row>
    <row r="128" spans="1:14" x14ac:dyDescent="0.35">
      <c r="A128" s="93">
        <v>1</v>
      </c>
      <c r="B128" s="93" t="s">
        <v>45</v>
      </c>
      <c r="C128" s="93"/>
      <c r="D128" s="120" t="s">
        <v>1382</v>
      </c>
      <c r="E128" s="120" t="s">
        <v>1383</v>
      </c>
      <c r="F128" s="120"/>
      <c r="G128" s="120">
        <f>ROUND(Tabulka57[[#This Row],[Kapacita - počet polic]]*Tabulka57[[#This Row],[Kapacita - rozměr polic]]*IFERROR(VLOOKUP(Tabulka57[[#This Row],[Označení]],OCHy[#All],2,FALSE),0.6),0)</f>
        <v>1185</v>
      </c>
      <c r="H128" s="120">
        <v>25</v>
      </c>
      <c r="I128" s="120"/>
      <c r="J128" s="120">
        <v>79</v>
      </c>
      <c r="K128" s="120" t="s">
        <v>125</v>
      </c>
      <c r="L128" s="120"/>
      <c r="M128" s="120"/>
      <c r="N128" s="120"/>
    </row>
    <row r="129" spans="1:14" x14ac:dyDescent="0.35">
      <c r="A129" s="93">
        <v>1</v>
      </c>
      <c r="B129" s="93" t="s">
        <v>45</v>
      </c>
      <c r="C129" s="93"/>
      <c r="D129" s="120" t="s">
        <v>1382</v>
      </c>
      <c r="E129" s="120" t="s">
        <v>1383</v>
      </c>
      <c r="F129" s="120"/>
      <c r="G129" s="120">
        <f>ROUND(Tabulka57[[#This Row],[Kapacita - počet polic]]*Tabulka57[[#This Row],[Kapacita - rozměr polic]]*IFERROR(VLOOKUP(Tabulka57[[#This Row],[Označení]],OCHy[#All],2,FALSE),0.6),0)</f>
        <v>3888</v>
      </c>
      <c r="H129" s="120">
        <v>72</v>
      </c>
      <c r="I129" s="120"/>
      <c r="J129" s="120">
        <v>90</v>
      </c>
      <c r="K129" s="120" t="s">
        <v>128</v>
      </c>
      <c r="L129" s="120"/>
      <c r="M129" s="120"/>
      <c r="N129" s="120"/>
    </row>
    <row r="130" spans="1:14" x14ac:dyDescent="0.35">
      <c r="A130" s="93">
        <v>1</v>
      </c>
      <c r="B130" s="93" t="s">
        <v>45</v>
      </c>
      <c r="C130" s="93"/>
      <c r="D130" s="120" t="s">
        <v>1382</v>
      </c>
      <c r="E130" s="120" t="s">
        <v>1383</v>
      </c>
      <c r="F130" s="120"/>
      <c r="G130" s="120">
        <f>ROUND(Tabulka57[[#This Row],[Kapacita - počet polic]]*Tabulka57[[#This Row],[Kapacita - rozměr polic]]*IFERROR(VLOOKUP(Tabulka57[[#This Row],[Označení]],OCHy[#All],2,FALSE),0.6),0)</f>
        <v>450</v>
      </c>
      <c r="H130" s="120">
        <v>10</v>
      </c>
      <c r="I130" s="120"/>
      <c r="J130" s="120">
        <v>75</v>
      </c>
      <c r="K130" s="120" t="s">
        <v>131</v>
      </c>
      <c r="L130" s="120"/>
      <c r="M130" s="120"/>
      <c r="N130" s="120"/>
    </row>
    <row r="131" spans="1:14" x14ac:dyDescent="0.35">
      <c r="A131" s="93">
        <v>1</v>
      </c>
      <c r="B131" s="93" t="s">
        <v>45</v>
      </c>
      <c r="C131" s="93"/>
      <c r="D131" s="120" t="s">
        <v>1382</v>
      </c>
      <c r="E131" s="120" t="s">
        <v>1383</v>
      </c>
      <c r="F131" s="120"/>
      <c r="G131" s="120">
        <f>ROUND(Tabulka57[[#This Row],[Kapacita - počet polic]]*Tabulka57[[#This Row],[Kapacita - rozměr polic]]*IFERROR(VLOOKUP(Tabulka57[[#This Row],[Označení]],OCHy[#All],2,FALSE),0.6),0)</f>
        <v>231</v>
      </c>
      <c r="H131" s="120">
        <v>5</v>
      </c>
      <c r="I131" s="120"/>
      <c r="J131" s="120">
        <v>77</v>
      </c>
      <c r="K131" s="120" t="s">
        <v>131</v>
      </c>
      <c r="L131" s="120"/>
      <c r="M131" s="120"/>
      <c r="N131" s="120"/>
    </row>
    <row r="132" spans="1:14" x14ac:dyDescent="0.35">
      <c r="A132" s="93">
        <v>1</v>
      </c>
      <c r="B132" s="93" t="s">
        <v>45</v>
      </c>
      <c r="C132" s="93"/>
      <c r="D132" s="120" t="s">
        <v>1382</v>
      </c>
      <c r="E132" s="120" t="s">
        <v>1383</v>
      </c>
      <c r="F132" s="120"/>
      <c r="G132" s="120">
        <f>ROUND(Tabulka57[[#This Row],[Kapacita - počet polic]]*Tabulka57[[#This Row],[Kapacita - rozměr polic]]*IFERROR(VLOOKUP(Tabulka57[[#This Row],[Označení]],OCHy[#All],2,FALSE),0.6),0)</f>
        <v>237</v>
      </c>
      <c r="H132" s="120">
        <v>5</v>
      </c>
      <c r="I132" s="120"/>
      <c r="J132" s="120">
        <v>79</v>
      </c>
      <c r="K132" s="120" t="s">
        <v>131</v>
      </c>
      <c r="L132" s="120"/>
      <c r="M132" s="120"/>
      <c r="N132" s="120"/>
    </row>
    <row r="133" spans="1:14" x14ac:dyDescent="0.35">
      <c r="A133" s="93">
        <v>1</v>
      </c>
      <c r="B133" s="93" t="s">
        <v>45</v>
      </c>
      <c r="C133" s="93"/>
      <c r="D133" s="120" t="s">
        <v>1382</v>
      </c>
      <c r="E133" s="120" t="s">
        <v>1383</v>
      </c>
      <c r="F133" s="120"/>
      <c r="G133" s="120">
        <f>ROUND(Tabulka57[[#This Row],[Kapacita - počet polic]]*Tabulka57[[#This Row],[Kapacita - rozměr polic]]*IFERROR(VLOOKUP(Tabulka57[[#This Row],[Označení]],OCHy[#All],2,FALSE),0.6),0)</f>
        <v>486</v>
      </c>
      <c r="H133" s="120">
        <v>10</v>
      </c>
      <c r="I133" s="120"/>
      <c r="J133" s="120">
        <v>81</v>
      </c>
      <c r="K133" s="120" t="s">
        <v>131</v>
      </c>
      <c r="L133" s="120"/>
      <c r="M133" s="120"/>
      <c r="N133" s="120"/>
    </row>
    <row r="134" spans="1:14" x14ac:dyDescent="0.35">
      <c r="A134" s="93">
        <v>1</v>
      </c>
      <c r="B134" s="93" t="s">
        <v>45</v>
      </c>
      <c r="C134" s="93"/>
      <c r="D134" s="120" t="s">
        <v>1382</v>
      </c>
      <c r="E134" s="120" t="s">
        <v>1383</v>
      </c>
      <c r="F134" s="120"/>
      <c r="G134" s="120">
        <f>ROUND(Tabulka57[[#This Row],[Kapacita - počet polic]]*Tabulka57[[#This Row],[Kapacita - rozměr polic]]*IFERROR(VLOOKUP(Tabulka57[[#This Row],[Označení]],OCHy[#All],2,FALSE),0.6),0)</f>
        <v>249</v>
      </c>
      <c r="H134" s="120">
        <v>5</v>
      </c>
      <c r="I134" s="120"/>
      <c r="J134" s="120">
        <v>83</v>
      </c>
      <c r="K134" s="120" t="s">
        <v>131</v>
      </c>
      <c r="L134" s="120"/>
      <c r="M134" s="120"/>
      <c r="N134" s="120"/>
    </row>
    <row r="135" spans="1:14" x14ac:dyDescent="0.35">
      <c r="A135" s="93">
        <v>1</v>
      </c>
      <c r="B135" s="93" t="s">
        <v>45</v>
      </c>
      <c r="C135" s="93"/>
      <c r="D135" s="120" t="s">
        <v>1382</v>
      </c>
      <c r="E135" s="120" t="s">
        <v>1383</v>
      </c>
      <c r="F135" s="120"/>
      <c r="G135" s="120">
        <f>ROUND(Tabulka57[[#This Row],[Kapacita - počet polic]]*Tabulka57[[#This Row],[Kapacita - rozměr polic]]*IFERROR(VLOOKUP(Tabulka57[[#This Row],[Označení]],OCHy[#All],2,FALSE),0.6),0)</f>
        <v>450</v>
      </c>
      <c r="H135" s="120">
        <v>10</v>
      </c>
      <c r="I135" s="120"/>
      <c r="J135" s="120">
        <v>75</v>
      </c>
      <c r="K135" s="120" t="s">
        <v>134</v>
      </c>
      <c r="L135" s="120"/>
      <c r="M135" s="120"/>
      <c r="N135" s="120"/>
    </row>
    <row r="136" spans="1:14" x14ac:dyDescent="0.35">
      <c r="A136" s="93">
        <v>1</v>
      </c>
      <c r="B136" s="93" t="s">
        <v>45</v>
      </c>
      <c r="C136" s="93"/>
      <c r="D136" s="120" t="s">
        <v>1382</v>
      </c>
      <c r="E136" s="120" t="s">
        <v>1383</v>
      </c>
      <c r="F136" s="120"/>
      <c r="G136" s="120">
        <f>ROUND(Tabulka57[[#This Row],[Kapacita - počet polic]]*Tabulka57[[#This Row],[Kapacita - rozměr polic]]*IFERROR(VLOOKUP(Tabulka57[[#This Row],[Označení]],OCHy[#All],2,FALSE),0.6),0)</f>
        <v>243</v>
      </c>
      <c r="H136" s="120">
        <v>5</v>
      </c>
      <c r="I136" s="120"/>
      <c r="J136" s="120">
        <v>81</v>
      </c>
      <c r="K136" s="120" t="s">
        <v>134</v>
      </c>
      <c r="L136" s="120"/>
      <c r="M136" s="120"/>
      <c r="N136" s="120"/>
    </row>
    <row r="137" spans="1:14" x14ac:dyDescent="0.35">
      <c r="A137" s="93">
        <v>1</v>
      </c>
      <c r="B137" s="93" t="s">
        <v>45</v>
      </c>
      <c r="C137" s="93"/>
      <c r="D137" s="120" t="s">
        <v>1382</v>
      </c>
      <c r="E137" s="120" t="s">
        <v>1383</v>
      </c>
      <c r="F137" s="120"/>
      <c r="G137" s="120">
        <f>ROUND(Tabulka57[[#This Row],[Kapacita - počet polic]]*Tabulka57[[#This Row],[Kapacita - rozměr polic]]*IFERROR(VLOOKUP(Tabulka57[[#This Row],[Označení]],OCHy[#All],2,FALSE),0.6),0)</f>
        <v>801</v>
      </c>
      <c r="H137" s="120">
        <v>15</v>
      </c>
      <c r="I137" s="120"/>
      <c r="J137" s="120">
        <v>89</v>
      </c>
      <c r="K137" s="120" t="s">
        <v>138</v>
      </c>
      <c r="L137" s="120"/>
      <c r="M137" s="120"/>
      <c r="N137" s="120"/>
    </row>
    <row r="138" spans="1:14" x14ac:dyDescent="0.35">
      <c r="A138" s="93">
        <v>1</v>
      </c>
      <c r="B138" s="93" t="s">
        <v>45</v>
      </c>
      <c r="C138" s="93"/>
      <c r="D138" s="120" t="s">
        <v>1382</v>
      </c>
      <c r="E138" s="120" t="s">
        <v>1383</v>
      </c>
      <c r="F138" s="120"/>
      <c r="G138" s="120">
        <f>ROUND(Tabulka57[[#This Row],[Kapacita - počet polic]]*Tabulka57[[#This Row],[Kapacita - rozměr polic]]*IFERROR(VLOOKUP(Tabulka57[[#This Row],[Označení]],OCHy[#All],2,FALSE),0.6),0)</f>
        <v>1080</v>
      </c>
      <c r="H138" s="120">
        <v>20</v>
      </c>
      <c r="I138" s="120"/>
      <c r="J138" s="120">
        <v>90</v>
      </c>
      <c r="K138" s="120" t="s">
        <v>138</v>
      </c>
      <c r="L138" s="120"/>
      <c r="M138" s="120"/>
      <c r="N138" s="120"/>
    </row>
    <row r="139" spans="1:14" x14ac:dyDescent="0.35">
      <c r="A139" s="93">
        <v>1</v>
      </c>
      <c r="B139" s="93" t="s">
        <v>45</v>
      </c>
      <c r="C139" s="93"/>
      <c r="D139" s="120" t="s">
        <v>1382</v>
      </c>
      <c r="E139" s="120" t="s">
        <v>1383</v>
      </c>
      <c r="F139" s="120"/>
      <c r="G139" s="120">
        <f>ROUND(Tabulka57[[#This Row],[Kapacita - počet polic]]*Tabulka57[[#This Row],[Kapacita - rozměr polic]]*IFERROR(VLOOKUP(Tabulka57[[#This Row],[Označení]],OCHy[#All],2,FALSE),0.6),0)</f>
        <v>641</v>
      </c>
      <c r="H139" s="120">
        <v>12</v>
      </c>
      <c r="I139" s="120"/>
      <c r="J139" s="120">
        <v>89</v>
      </c>
      <c r="K139" s="120" t="s">
        <v>141</v>
      </c>
      <c r="L139" s="120"/>
      <c r="M139" s="120"/>
      <c r="N139" s="120"/>
    </row>
    <row r="140" spans="1:14" x14ac:dyDescent="0.35">
      <c r="A140" s="93">
        <v>1</v>
      </c>
      <c r="B140" s="93" t="s">
        <v>45</v>
      </c>
      <c r="C140" s="93"/>
      <c r="D140" s="120" t="s">
        <v>1382</v>
      </c>
      <c r="E140" s="120" t="s">
        <v>1383</v>
      </c>
      <c r="F140" s="120"/>
      <c r="G140" s="120">
        <f>ROUND(Tabulka57[[#This Row],[Kapacita - počet polic]]*Tabulka57[[#This Row],[Kapacita - rozměr polic]]*IFERROR(VLOOKUP(Tabulka57[[#This Row],[Označení]],OCHy[#All],2,FALSE),0.6),0)</f>
        <v>225</v>
      </c>
      <c r="H140" s="120">
        <v>5</v>
      </c>
      <c r="I140" s="120"/>
      <c r="J140" s="120">
        <v>75</v>
      </c>
      <c r="K140" s="120" t="s">
        <v>144</v>
      </c>
      <c r="L140" s="120"/>
      <c r="M140" s="120"/>
      <c r="N140" s="120"/>
    </row>
    <row r="141" spans="1:14" x14ac:dyDescent="0.35">
      <c r="A141" s="93">
        <v>1</v>
      </c>
      <c r="B141" s="93" t="s">
        <v>45</v>
      </c>
      <c r="C141" s="93"/>
      <c r="D141" s="120" t="s">
        <v>1382</v>
      </c>
      <c r="E141" s="120" t="s">
        <v>1383</v>
      </c>
      <c r="F141" s="120"/>
      <c r="G141" s="120">
        <f>ROUND(Tabulka57[[#This Row],[Kapacita - počet polic]]*Tabulka57[[#This Row],[Kapacita - rozměr polic]]*IFERROR(VLOOKUP(Tabulka57[[#This Row],[Označení]],OCHy[#All],2,FALSE),0.6),0)</f>
        <v>231</v>
      </c>
      <c r="H141" s="120">
        <v>5</v>
      </c>
      <c r="I141" s="120"/>
      <c r="J141" s="120">
        <v>77</v>
      </c>
      <c r="K141" s="120" t="s">
        <v>144</v>
      </c>
      <c r="L141" s="120"/>
      <c r="M141" s="120"/>
      <c r="N141" s="120"/>
    </row>
    <row r="142" spans="1:14" x14ac:dyDescent="0.35">
      <c r="A142" s="93">
        <v>1</v>
      </c>
      <c r="B142" s="93" t="s">
        <v>45</v>
      </c>
      <c r="C142" s="93"/>
      <c r="D142" s="120" t="s">
        <v>1382</v>
      </c>
      <c r="E142" s="120" t="s">
        <v>1383</v>
      </c>
      <c r="F142" s="120"/>
      <c r="G142" s="120">
        <f>ROUND(Tabulka57[[#This Row],[Kapacita - počet polic]]*Tabulka57[[#This Row],[Kapacita - rozměr polic]]*IFERROR(VLOOKUP(Tabulka57[[#This Row],[Označení]],OCHy[#All],2,FALSE),0.6),0)</f>
        <v>234</v>
      </c>
      <c r="H142" s="120">
        <v>5</v>
      </c>
      <c r="I142" s="120"/>
      <c r="J142" s="120">
        <v>78</v>
      </c>
      <c r="K142" s="120" t="s">
        <v>144</v>
      </c>
      <c r="L142" s="120"/>
      <c r="M142" s="120"/>
      <c r="N142" s="120"/>
    </row>
    <row r="143" spans="1:14" x14ac:dyDescent="0.35">
      <c r="A143" s="93">
        <v>1</v>
      </c>
      <c r="B143" s="93" t="s">
        <v>45</v>
      </c>
      <c r="C143" s="93"/>
      <c r="D143" s="120" t="s">
        <v>1382</v>
      </c>
      <c r="E143" s="120" t="s">
        <v>1383</v>
      </c>
      <c r="F143" s="120"/>
      <c r="G143" s="120">
        <f>ROUND(Tabulka57[[#This Row],[Kapacita - počet polic]]*Tabulka57[[#This Row],[Kapacita - rozměr polic]]*IFERROR(VLOOKUP(Tabulka57[[#This Row],[Označení]],OCHy[#All],2,FALSE),0.6),0)</f>
        <v>1422</v>
      </c>
      <c r="H143" s="120">
        <v>30</v>
      </c>
      <c r="I143" s="120"/>
      <c r="J143" s="120">
        <v>79</v>
      </c>
      <c r="K143" s="120" t="s">
        <v>144</v>
      </c>
      <c r="L143" s="120"/>
      <c r="M143" s="120"/>
      <c r="N143" s="120"/>
    </row>
    <row r="144" spans="1:14" x14ac:dyDescent="0.35">
      <c r="A144" s="93">
        <v>1</v>
      </c>
      <c r="B144" s="93" t="s">
        <v>45</v>
      </c>
      <c r="C144" s="93"/>
      <c r="D144" s="120" t="s">
        <v>1382</v>
      </c>
      <c r="E144" s="120" t="s">
        <v>1383</v>
      </c>
      <c r="F144" s="120"/>
      <c r="G144" s="120">
        <f>ROUND(Tabulka57[[#This Row],[Kapacita - počet polic]]*Tabulka57[[#This Row],[Kapacita - rozměr polic]]*IFERROR(VLOOKUP(Tabulka57[[#This Row],[Označení]],OCHy[#All],2,FALSE),0.6),0)</f>
        <v>243</v>
      </c>
      <c r="H144" s="120">
        <v>5</v>
      </c>
      <c r="I144" s="120"/>
      <c r="J144" s="120">
        <v>81</v>
      </c>
      <c r="K144" s="120" t="s">
        <v>144</v>
      </c>
      <c r="L144" s="120"/>
      <c r="M144" s="120"/>
      <c r="N144" s="120"/>
    </row>
    <row r="145" spans="1:14" x14ac:dyDescent="0.35">
      <c r="A145" s="93">
        <v>1</v>
      </c>
      <c r="B145" s="93" t="s">
        <v>45</v>
      </c>
      <c r="C145" s="93"/>
      <c r="D145" s="120" t="s">
        <v>1382</v>
      </c>
      <c r="E145" s="120" t="s">
        <v>1383</v>
      </c>
      <c r="F145" s="120"/>
      <c r="G145" s="120">
        <f>ROUND(Tabulka57[[#This Row],[Kapacita - počet polic]]*Tabulka57[[#This Row],[Kapacita - rozměr polic]]*IFERROR(VLOOKUP(Tabulka57[[#This Row],[Označení]],OCHy[#All],2,FALSE),0.6),0)</f>
        <v>249</v>
      </c>
      <c r="H145" s="120">
        <v>5</v>
      </c>
      <c r="I145" s="120"/>
      <c r="J145" s="120">
        <v>83</v>
      </c>
      <c r="K145" s="120" t="s">
        <v>144</v>
      </c>
      <c r="L145" s="120"/>
      <c r="M145" s="120"/>
      <c r="N145" s="120"/>
    </row>
    <row r="146" spans="1:14" x14ac:dyDescent="0.35">
      <c r="A146" s="93">
        <v>1</v>
      </c>
      <c r="B146" s="93" t="s">
        <v>45</v>
      </c>
      <c r="C146" s="93"/>
      <c r="D146" s="120" t="s">
        <v>1382</v>
      </c>
      <c r="E146" s="120" t="s">
        <v>1383</v>
      </c>
      <c r="F146" s="120"/>
      <c r="G146" s="120">
        <f>ROUND(Tabulka57[[#This Row],[Kapacita - počet polic]]*Tabulka57[[#This Row],[Kapacita - rozměr polic]]*IFERROR(VLOOKUP(Tabulka57[[#This Row],[Označení]],OCHy[#All],2,FALSE),0.6),0)</f>
        <v>961</v>
      </c>
      <c r="H146" s="120">
        <v>18</v>
      </c>
      <c r="I146" s="120"/>
      <c r="J146" s="120">
        <v>89</v>
      </c>
      <c r="K146" s="120" t="s">
        <v>147</v>
      </c>
      <c r="L146" s="120"/>
      <c r="M146" s="120"/>
      <c r="N146" s="120"/>
    </row>
    <row r="147" spans="1:14" x14ac:dyDescent="0.35">
      <c r="A147" s="93">
        <v>1</v>
      </c>
      <c r="B147" s="93" t="s">
        <v>45</v>
      </c>
      <c r="C147" s="93"/>
      <c r="D147" s="120" t="s">
        <v>1382</v>
      </c>
      <c r="E147" s="120" t="s">
        <v>1383</v>
      </c>
      <c r="F147" s="120"/>
      <c r="G147" s="120">
        <f>ROUND(Tabulka57[[#This Row],[Kapacita - počet polic]]*Tabulka57[[#This Row],[Kapacita - rozměr polic]]*IFERROR(VLOOKUP(Tabulka57[[#This Row],[Označení]],OCHy[#All],2,FALSE),0.6),0)</f>
        <v>225</v>
      </c>
      <c r="H147" s="120">
        <v>5</v>
      </c>
      <c r="I147" s="120"/>
      <c r="J147" s="120">
        <v>75</v>
      </c>
      <c r="K147" s="120" t="s">
        <v>156</v>
      </c>
      <c r="L147" s="120"/>
      <c r="M147" s="120"/>
      <c r="N147" s="120"/>
    </row>
    <row r="148" spans="1:14" x14ac:dyDescent="0.35">
      <c r="A148" s="93">
        <v>1</v>
      </c>
      <c r="B148" s="93" t="s">
        <v>45</v>
      </c>
      <c r="C148" s="93"/>
      <c r="D148" s="120" t="s">
        <v>1382</v>
      </c>
      <c r="E148" s="120" t="s">
        <v>1383</v>
      </c>
      <c r="F148" s="120"/>
      <c r="G148" s="120">
        <f>ROUND(Tabulka57[[#This Row],[Kapacita - počet polic]]*Tabulka57[[#This Row],[Kapacita - rozměr polic]]*IFERROR(VLOOKUP(Tabulka57[[#This Row],[Označení]],OCHy[#All],2,FALSE),0.6),0)</f>
        <v>948</v>
      </c>
      <c r="H148" s="120">
        <v>20</v>
      </c>
      <c r="I148" s="120"/>
      <c r="J148" s="120">
        <v>79</v>
      </c>
      <c r="K148" s="120" t="s">
        <v>156</v>
      </c>
      <c r="L148" s="120"/>
      <c r="M148" s="120"/>
      <c r="N148" s="120"/>
    </row>
    <row r="149" spans="1:14" x14ac:dyDescent="0.35">
      <c r="A149" s="93">
        <v>1</v>
      </c>
      <c r="B149" s="93" t="s">
        <v>45</v>
      </c>
      <c r="C149" s="93"/>
      <c r="D149" s="120" t="s">
        <v>1382</v>
      </c>
      <c r="E149" s="120" t="s">
        <v>1383</v>
      </c>
      <c r="F149" s="120"/>
      <c r="G149" s="120">
        <f>ROUND(Tabulka57[[#This Row],[Kapacita - počet polic]]*Tabulka57[[#This Row],[Kapacita - rozměr polic]]*IFERROR(VLOOKUP(Tabulka57[[#This Row],[Označení]],OCHy[#All],2,FALSE),0.6),0)</f>
        <v>540</v>
      </c>
      <c r="H149" s="120">
        <v>12</v>
      </c>
      <c r="I149" s="120"/>
      <c r="J149" s="120">
        <v>75</v>
      </c>
      <c r="K149" s="120" t="s">
        <v>29</v>
      </c>
      <c r="L149" s="120"/>
      <c r="M149" s="120"/>
      <c r="N149" s="120"/>
    </row>
    <row r="150" spans="1:14" x14ac:dyDescent="0.35">
      <c r="A150" s="93">
        <v>1</v>
      </c>
      <c r="B150" s="93" t="s">
        <v>45</v>
      </c>
      <c r="C150" s="93"/>
      <c r="D150" s="120" t="s">
        <v>1382</v>
      </c>
      <c r="E150" s="120" t="s">
        <v>1383</v>
      </c>
      <c r="F150" s="120"/>
      <c r="G150" s="120">
        <f>ROUND(Tabulka57[[#This Row],[Kapacita - počet polic]]*Tabulka57[[#This Row],[Kapacita - rozměr polic]]*IFERROR(VLOOKUP(Tabulka57[[#This Row],[Označení]],OCHy[#All],2,FALSE),0.6),0)</f>
        <v>231</v>
      </c>
      <c r="H150" s="120">
        <v>5</v>
      </c>
      <c r="I150" s="120"/>
      <c r="J150" s="120">
        <v>77</v>
      </c>
      <c r="K150" s="120" t="s">
        <v>29</v>
      </c>
      <c r="L150" s="120"/>
      <c r="M150" s="120"/>
      <c r="N150" s="120"/>
    </row>
    <row r="151" spans="1:14" x14ac:dyDescent="0.35">
      <c r="A151" s="93">
        <v>1</v>
      </c>
      <c r="B151" s="93" t="s">
        <v>45</v>
      </c>
      <c r="C151" s="93"/>
      <c r="D151" s="120" t="s">
        <v>1382</v>
      </c>
      <c r="E151" s="120" t="s">
        <v>1383</v>
      </c>
      <c r="F151" s="120"/>
      <c r="G151" s="120">
        <f>ROUND(Tabulka57[[#This Row],[Kapacita - počet polic]]*Tabulka57[[#This Row],[Kapacita - rozměr polic]]*IFERROR(VLOOKUP(Tabulka57[[#This Row],[Označení]],OCHy[#All],2,FALSE),0.6),0)</f>
        <v>2560</v>
      </c>
      <c r="H151" s="120">
        <v>54</v>
      </c>
      <c r="I151" s="120"/>
      <c r="J151" s="120">
        <v>79</v>
      </c>
      <c r="K151" s="120" t="s">
        <v>29</v>
      </c>
      <c r="L151" s="120"/>
      <c r="M151" s="120"/>
      <c r="N151" s="120"/>
    </row>
    <row r="152" spans="1:14" x14ac:dyDescent="0.35">
      <c r="A152" s="93">
        <v>1</v>
      </c>
      <c r="B152" s="93" t="s">
        <v>45</v>
      </c>
      <c r="C152" s="93"/>
      <c r="D152" s="120" t="s">
        <v>1382</v>
      </c>
      <c r="E152" s="120" t="s">
        <v>1383</v>
      </c>
      <c r="F152" s="120"/>
      <c r="G152" s="120">
        <f>ROUND(Tabulka57[[#This Row],[Kapacita - počet polic]]*Tabulka57[[#This Row],[Kapacita - rozměr polic]]*IFERROR(VLOOKUP(Tabulka57[[#This Row],[Označení]],OCHy[#All],2,FALSE),0.6),0)</f>
        <v>317</v>
      </c>
      <c r="H152" s="120">
        <v>6</v>
      </c>
      <c r="I152" s="120"/>
      <c r="J152" s="120">
        <v>88</v>
      </c>
      <c r="K152" s="120" t="s">
        <v>161</v>
      </c>
      <c r="L152" s="120"/>
      <c r="M152" s="120"/>
      <c r="N152" s="120"/>
    </row>
    <row r="153" spans="1:14" x14ac:dyDescent="0.35">
      <c r="A153" s="93">
        <v>1</v>
      </c>
      <c r="B153" s="93" t="s">
        <v>45</v>
      </c>
      <c r="C153" s="93"/>
      <c r="D153" s="120" t="s">
        <v>1382</v>
      </c>
      <c r="E153" s="120" t="s">
        <v>1383</v>
      </c>
      <c r="F153" s="120"/>
      <c r="G153" s="120">
        <f>ROUND(Tabulka57[[#This Row],[Kapacita - počet polic]]*Tabulka57[[#This Row],[Kapacita - rozměr polic]]*IFERROR(VLOOKUP(Tabulka57[[#This Row],[Označení]],OCHy[#All],2,FALSE),0.6),0)</f>
        <v>641</v>
      </c>
      <c r="H153" s="120">
        <v>12</v>
      </c>
      <c r="I153" s="120"/>
      <c r="J153" s="120">
        <v>89</v>
      </c>
      <c r="K153" s="120" t="s">
        <v>161</v>
      </c>
      <c r="L153" s="120"/>
      <c r="M153" s="120"/>
      <c r="N153" s="120"/>
    </row>
    <row r="154" spans="1:14" x14ac:dyDescent="0.35">
      <c r="A154" s="93">
        <v>1</v>
      </c>
      <c r="B154" s="93" t="s">
        <v>45</v>
      </c>
      <c r="C154" s="93"/>
      <c r="D154" s="120" t="s">
        <v>1382</v>
      </c>
      <c r="E154" s="120" t="s">
        <v>1383</v>
      </c>
      <c r="F154" s="120"/>
      <c r="G154" s="120">
        <f>ROUND(Tabulka57[[#This Row],[Kapacita - počet polic]]*Tabulka57[[#This Row],[Kapacita - rozměr polic]]*IFERROR(VLOOKUP(Tabulka57[[#This Row],[Označení]],OCHy[#All],2,FALSE),0.6),0)</f>
        <v>106</v>
      </c>
      <c r="H154" s="120">
        <v>2</v>
      </c>
      <c r="I154" s="120"/>
      <c r="J154" s="120">
        <v>88</v>
      </c>
      <c r="K154" s="120" t="s">
        <v>164</v>
      </c>
      <c r="L154" s="120"/>
      <c r="M154" s="120"/>
      <c r="N154" s="120"/>
    </row>
    <row r="155" spans="1:14" x14ac:dyDescent="0.35">
      <c r="A155" s="93">
        <v>1</v>
      </c>
      <c r="B155" s="93" t="s">
        <v>45</v>
      </c>
      <c r="C155" s="93"/>
      <c r="D155" s="120" t="s">
        <v>1382</v>
      </c>
      <c r="E155" s="120" t="s">
        <v>1383</v>
      </c>
      <c r="F155" s="120"/>
      <c r="G155" s="120">
        <f>ROUND(Tabulka57[[#This Row],[Kapacita - počet polic]]*Tabulka57[[#This Row],[Kapacita - rozměr polic]]*IFERROR(VLOOKUP(Tabulka57[[#This Row],[Označení]],OCHy[#All],2,FALSE),0.6),0)</f>
        <v>702</v>
      </c>
      <c r="H155" s="120">
        <v>13</v>
      </c>
      <c r="I155" s="120"/>
      <c r="J155" s="120">
        <v>90</v>
      </c>
      <c r="K155" s="120" t="s">
        <v>164</v>
      </c>
      <c r="L155" s="120"/>
      <c r="M155" s="120"/>
      <c r="N155" s="120"/>
    </row>
    <row r="156" spans="1:14" x14ac:dyDescent="0.35">
      <c r="A156" s="93">
        <v>1</v>
      </c>
      <c r="B156" s="93" t="s">
        <v>45</v>
      </c>
      <c r="C156" s="93"/>
      <c r="D156" s="120" t="s">
        <v>1384</v>
      </c>
      <c r="E156" s="120" t="s">
        <v>1385</v>
      </c>
      <c r="F156" s="120"/>
      <c r="G156" s="120">
        <f>ROUND(Tabulka57[[#This Row],[Kapacita - počet polic]]*Tabulka57[[#This Row],[Kapacita - rozměr polic]]*IFERROR(VLOOKUP(Tabulka57[[#This Row],[Označení]],OCHy[#All],2,FALSE),0.6),0)</f>
        <v>1577</v>
      </c>
      <c r="H156" s="120">
        <v>36</v>
      </c>
      <c r="I156" s="120"/>
      <c r="J156" s="120">
        <v>73</v>
      </c>
      <c r="K156" s="120" t="s">
        <v>24</v>
      </c>
      <c r="L156" s="120"/>
      <c r="M156" s="120"/>
      <c r="N156" s="120"/>
    </row>
    <row r="157" spans="1:14" x14ac:dyDescent="0.35">
      <c r="A157" s="93">
        <v>1</v>
      </c>
      <c r="B157" s="93" t="s">
        <v>45</v>
      </c>
      <c r="C157" s="93"/>
      <c r="D157" s="120" t="s">
        <v>1384</v>
      </c>
      <c r="E157" s="120" t="s">
        <v>1385</v>
      </c>
      <c r="F157" s="120"/>
      <c r="G157" s="120">
        <f>ROUND(Tabulka57[[#This Row],[Kapacita - počet polic]]*Tabulka57[[#This Row],[Kapacita - rozměr polic]]*IFERROR(VLOOKUP(Tabulka57[[#This Row],[Označení]],OCHy[#All],2,FALSE),0.6),0)</f>
        <v>2592</v>
      </c>
      <c r="H157" s="120">
        <v>48</v>
      </c>
      <c r="I157" s="120"/>
      <c r="J157" s="120">
        <v>90</v>
      </c>
      <c r="K157" s="120" t="s">
        <v>24</v>
      </c>
      <c r="L157" s="120"/>
      <c r="M157" s="120"/>
      <c r="N157" s="120"/>
    </row>
    <row r="158" spans="1:14" x14ac:dyDescent="0.35">
      <c r="A158" s="93">
        <v>1</v>
      </c>
      <c r="B158" s="93" t="s">
        <v>45</v>
      </c>
      <c r="C158" s="93"/>
      <c r="D158" s="120" t="s">
        <v>1384</v>
      </c>
      <c r="E158" s="120" t="s">
        <v>1385</v>
      </c>
      <c r="F158" s="120"/>
      <c r="G158" s="120">
        <f>ROUND(Tabulka57[[#This Row],[Kapacita - počet polic]]*Tabulka57[[#This Row],[Kapacita - rozměr polic]]*IFERROR(VLOOKUP(Tabulka57[[#This Row],[Označení]],OCHy[#All],2,FALSE),0.6),0)</f>
        <v>5184</v>
      </c>
      <c r="H158" s="120">
        <v>96</v>
      </c>
      <c r="I158" s="120"/>
      <c r="J158" s="120">
        <v>90</v>
      </c>
      <c r="K158" s="120" t="s">
        <v>1386</v>
      </c>
      <c r="L158" s="120"/>
      <c r="M158" s="120"/>
      <c r="N158" s="120"/>
    </row>
    <row r="159" spans="1:14" x14ac:dyDescent="0.35">
      <c r="A159" s="93">
        <v>1</v>
      </c>
      <c r="B159" s="93" t="s">
        <v>45</v>
      </c>
      <c r="C159" s="93"/>
      <c r="D159" s="120" t="s">
        <v>1384</v>
      </c>
      <c r="E159" s="120" t="s">
        <v>1385</v>
      </c>
      <c r="F159" s="120"/>
      <c r="G159" s="120">
        <f>ROUND(Tabulka57[[#This Row],[Kapacita - počet polic]]*Tabulka57[[#This Row],[Kapacita - rozměr polic]]*IFERROR(VLOOKUP(Tabulka57[[#This Row],[Označení]],OCHy[#All],2,FALSE),0.6),0)</f>
        <v>2592</v>
      </c>
      <c r="H159" s="120">
        <v>48</v>
      </c>
      <c r="I159" s="120"/>
      <c r="J159" s="120">
        <v>90</v>
      </c>
      <c r="K159" s="120" t="s">
        <v>592</v>
      </c>
      <c r="L159" s="120"/>
      <c r="M159" s="120"/>
      <c r="N159" s="120"/>
    </row>
    <row r="160" spans="1:14" x14ac:dyDescent="0.35">
      <c r="A160" s="93">
        <v>1</v>
      </c>
      <c r="B160" s="93" t="s">
        <v>45</v>
      </c>
      <c r="C160" s="93"/>
      <c r="D160" s="120" t="s">
        <v>1384</v>
      </c>
      <c r="E160" s="120" t="s">
        <v>1385</v>
      </c>
      <c r="F160" s="120"/>
      <c r="G160" s="120">
        <f>ROUND(Tabulka57[[#This Row],[Kapacita - počet polic]]*Tabulka57[[#This Row],[Kapacita - rozměr polic]]*IFERROR(VLOOKUP(Tabulka57[[#This Row],[Označení]],OCHy[#All],2,FALSE),0.6),0)</f>
        <v>684</v>
      </c>
      <c r="H160" s="120">
        <v>12</v>
      </c>
      <c r="I160" s="120"/>
      <c r="J160" s="120">
        <v>95</v>
      </c>
      <c r="K160" s="120" t="s">
        <v>592</v>
      </c>
      <c r="L160" s="120"/>
      <c r="M160" s="120"/>
      <c r="N160" s="120"/>
    </row>
    <row r="161" spans="1:14" x14ac:dyDescent="0.35">
      <c r="A161" s="93">
        <v>1</v>
      </c>
      <c r="B161" s="93" t="s">
        <v>45</v>
      </c>
      <c r="C161" s="93"/>
      <c r="D161" s="120" t="s">
        <v>1387</v>
      </c>
      <c r="E161" s="120" t="s">
        <v>1388</v>
      </c>
      <c r="F161" s="120"/>
      <c r="G161" s="120">
        <f>ROUND(Tabulka57[[#This Row],[Kapacita - počet polic]]*Tabulka57[[#This Row],[Kapacita - rozměr polic]]*IFERROR(VLOOKUP(Tabulka57[[#This Row],[Označení]],OCHy[#All],2,FALSE),0.6),0)</f>
        <v>171</v>
      </c>
      <c r="H161" s="120">
        <v>5</v>
      </c>
      <c r="I161" s="120"/>
      <c r="J161" s="120">
        <v>57</v>
      </c>
      <c r="K161" s="120" t="s">
        <v>119</v>
      </c>
      <c r="L161" s="120"/>
      <c r="M161" s="120"/>
      <c r="N161" s="120"/>
    </row>
    <row r="162" spans="1:14" x14ac:dyDescent="0.35">
      <c r="A162" s="93">
        <v>1</v>
      </c>
      <c r="B162" s="93" t="s">
        <v>45</v>
      </c>
      <c r="C162" s="93"/>
      <c r="D162" s="120" t="s">
        <v>1387</v>
      </c>
      <c r="E162" s="120" t="s">
        <v>1388</v>
      </c>
      <c r="F162" s="120"/>
      <c r="G162" s="120">
        <f>ROUND(Tabulka57[[#This Row],[Kapacita - počet polic]]*Tabulka57[[#This Row],[Kapacita - rozměr polic]]*IFERROR(VLOOKUP(Tabulka57[[#This Row],[Označení]],OCHy[#All],2,FALSE),0.6),0)</f>
        <v>1602</v>
      </c>
      <c r="H162" s="120">
        <v>30</v>
      </c>
      <c r="I162" s="120"/>
      <c r="J162" s="120">
        <v>89</v>
      </c>
      <c r="K162" s="120" t="s">
        <v>119</v>
      </c>
      <c r="L162" s="120"/>
      <c r="M162" s="120"/>
      <c r="N162" s="120"/>
    </row>
    <row r="163" spans="1:14" x14ac:dyDescent="0.35">
      <c r="A163" s="93">
        <v>1</v>
      </c>
      <c r="B163" s="93" t="s">
        <v>45</v>
      </c>
      <c r="C163" s="93"/>
      <c r="D163" s="120" t="s">
        <v>1389</v>
      </c>
      <c r="E163" s="120" t="s">
        <v>1390</v>
      </c>
      <c r="F163" s="120"/>
      <c r="G163" s="120">
        <f>ROUND(Tabulka57[[#This Row],[Kapacita - počet polic]]*Tabulka57[[#This Row],[Kapacita - rozměr polic]]*IFERROR(VLOOKUP(Tabulka57[[#This Row],[Označení]],OCHy[#All],2,FALSE),0.6),0)</f>
        <v>313</v>
      </c>
      <c r="H163" s="120">
        <v>6</v>
      </c>
      <c r="I163" s="120"/>
      <c r="J163" s="120">
        <v>87</v>
      </c>
      <c r="K163" s="120"/>
      <c r="L163" s="120"/>
      <c r="M163" s="120"/>
      <c r="N163" s="120"/>
    </row>
    <row r="164" spans="1:14" x14ac:dyDescent="0.35">
      <c r="A164" s="93">
        <v>1</v>
      </c>
      <c r="B164" s="93" t="s">
        <v>45</v>
      </c>
      <c r="C164" s="93"/>
      <c r="D164" s="120" t="s">
        <v>1389</v>
      </c>
      <c r="E164" s="120" t="s">
        <v>1390</v>
      </c>
      <c r="F164" s="120"/>
      <c r="G164" s="120">
        <f>ROUND(Tabulka57[[#This Row],[Kapacita - počet polic]]*Tabulka57[[#This Row],[Kapacita - rozměr polic]]*IFERROR(VLOOKUP(Tabulka57[[#This Row],[Označení]],OCHy[#All],2,FALSE),0.6),0)</f>
        <v>3715</v>
      </c>
      <c r="H164" s="120">
        <v>72</v>
      </c>
      <c r="I164" s="120"/>
      <c r="J164" s="120">
        <v>86</v>
      </c>
      <c r="K164" s="120"/>
      <c r="L164" s="120"/>
      <c r="M164" s="120"/>
      <c r="N164" s="120"/>
    </row>
    <row r="165" spans="1:14" x14ac:dyDescent="0.35">
      <c r="A165" s="93">
        <v>1</v>
      </c>
      <c r="B165" s="93" t="s">
        <v>45</v>
      </c>
      <c r="C165" s="93"/>
      <c r="D165" s="120" t="s">
        <v>1389</v>
      </c>
      <c r="E165" s="120" t="s">
        <v>1390</v>
      </c>
      <c r="F165" s="120"/>
      <c r="G165" s="120">
        <f>ROUND(Tabulka57[[#This Row],[Kapacita - počet polic]]*Tabulka57[[#This Row],[Kapacita - rozměr polic]]*IFERROR(VLOOKUP(Tabulka57[[#This Row],[Označení]],OCHy[#All],2,FALSE),0.6),0)</f>
        <v>3060</v>
      </c>
      <c r="H165" s="120">
        <v>60</v>
      </c>
      <c r="I165" s="120"/>
      <c r="J165" s="120">
        <v>85</v>
      </c>
      <c r="K165" s="120"/>
      <c r="L165" s="120"/>
      <c r="M165" s="120"/>
      <c r="N165" s="120"/>
    </row>
    <row r="166" spans="1:14" x14ac:dyDescent="0.35">
      <c r="A166" s="93">
        <v>1</v>
      </c>
      <c r="B166" s="93" t="s">
        <v>45</v>
      </c>
      <c r="C166" s="93"/>
      <c r="D166" s="120" t="s">
        <v>1391</v>
      </c>
      <c r="E166" s="120" t="s">
        <v>1392</v>
      </c>
      <c r="F166" s="120"/>
      <c r="G166" s="120">
        <f>ROUND(Tabulka57[[#This Row],[Kapacita - počet polic]]*Tabulka57[[#This Row],[Kapacita - rozměr polic]]*IFERROR(VLOOKUP(Tabulka57[[#This Row],[Označení]],OCHy[#All],2,FALSE),0.6),0)</f>
        <v>396</v>
      </c>
      <c r="H166" s="120">
        <v>6</v>
      </c>
      <c r="I166" s="120"/>
      <c r="J166" s="120">
        <v>110</v>
      </c>
      <c r="K166" s="120"/>
      <c r="L166" s="120"/>
      <c r="M166" s="120"/>
      <c r="N166" s="120"/>
    </row>
    <row r="167" spans="1:14" x14ac:dyDescent="0.35">
      <c r="A167" s="93">
        <v>1</v>
      </c>
      <c r="B167" s="93" t="s">
        <v>45</v>
      </c>
      <c r="C167" s="93"/>
      <c r="D167" s="120" t="s">
        <v>1391</v>
      </c>
      <c r="E167" s="120" t="s">
        <v>1392</v>
      </c>
      <c r="F167" s="120"/>
      <c r="G167" s="120">
        <f>ROUND(Tabulka57[[#This Row],[Kapacita - počet polic]]*Tabulka57[[#This Row],[Kapacita - rozměr polic]]*IFERROR(VLOOKUP(Tabulka57[[#This Row],[Označení]],OCHy[#All],2,FALSE),0.6),0)</f>
        <v>1069</v>
      </c>
      <c r="H167" s="120">
        <v>18</v>
      </c>
      <c r="I167" s="120"/>
      <c r="J167" s="120">
        <v>99</v>
      </c>
      <c r="K167" s="120"/>
      <c r="L167" s="120"/>
      <c r="M167" s="120"/>
      <c r="N167" s="120"/>
    </row>
    <row r="168" spans="1:14" x14ac:dyDescent="0.35">
      <c r="A168" s="93">
        <v>1</v>
      </c>
      <c r="B168" s="93" t="s">
        <v>45</v>
      </c>
      <c r="C168" s="93"/>
      <c r="D168" s="120" t="s">
        <v>1391</v>
      </c>
      <c r="E168" s="120" t="s">
        <v>1392</v>
      </c>
      <c r="F168" s="120"/>
      <c r="G168" s="120">
        <f>ROUND(Tabulka57[[#This Row],[Kapacita - počet polic]]*Tabulka57[[#This Row],[Kapacita - rozměr polic]]*IFERROR(VLOOKUP(Tabulka57[[#This Row],[Označení]],OCHy[#All],2,FALSE),0.6),0)</f>
        <v>306</v>
      </c>
      <c r="H168" s="120">
        <v>6</v>
      </c>
      <c r="I168" s="120"/>
      <c r="J168" s="120">
        <v>85</v>
      </c>
      <c r="K168" s="120"/>
      <c r="L168" s="120"/>
      <c r="M168" s="120"/>
      <c r="N168" s="120"/>
    </row>
    <row r="169" spans="1:14" x14ac:dyDescent="0.35">
      <c r="A169" s="93">
        <v>1</v>
      </c>
      <c r="B169" s="93" t="s">
        <v>45</v>
      </c>
      <c r="C169" s="93"/>
      <c r="D169" s="120" t="s">
        <v>1391</v>
      </c>
      <c r="E169" s="120" t="s">
        <v>1392</v>
      </c>
      <c r="F169" s="120"/>
      <c r="G169" s="120">
        <f>ROUND(Tabulka57[[#This Row],[Kapacita - počet polic]]*Tabulka57[[#This Row],[Kapacita - rozměr polic]]*IFERROR(VLOOKUP(Tabulka57[[#This Row],[Označení]],OCHy[#All],2,FALSE),0.6),0)</f>
        <v>1512</v>
      </c>
      <c r="H169" s="120">
        <v>30</v>
      </c>
      <c r="I169" s="120"/>
      <c r="J169" s="120">
        <v>84</v>
      </c>
      <c r="K169" s="120"/>
      <c r="L169" s="120"/>
      <c r="M169" s="120"/>
      <c r="N169" s="120"/>
    </row>
    <row r="170" spans="1:14" x14ac:dyDescent="0.35">
      <c r="A170" s="93">
        <v>1</v>
      </c>
      <c r="B170" s="93" t="s">
        <v>45</v>
      </c>
      <c r="C170" s="93"/>
      <c r="D170" s="120" t="s">
        <v>1391</v>
      </c>
      <c r="E170" s="120" t="s">
        <v>1392</v>
      </c>
      <c r="F170" s="120"/>
      <c r="G170" s="120">
        <f>ROUND(Tabulka57[[#This Row],[Kapacita - počet polic]]*Tabulka57[[#This Row],[Kapacita - rozměr polic]]*IFERROR(VLOOKUP(Tabulka57[[#This Row],[Označení]],OCHy[#All],2,FALSE),0.6),0)</f>
        <v>410</v>
      </c>
      <c r="H170" s="120">
        <v>9</v>
      </c>
      <c r="I170" s="120"/>
      <c r="J170" s="120">
        <v>76</v>
      </c>
      <c r="K170" s="120" t="s">
        <v>1393</v>
      </c>
      <c r="L170" s="120"/>
      <c r="M170" s="120"/>
      <c r="N170" s="120"/>
    </row>
    <row r="171" spans="1:14" x14ac:dyDescent="0.35">
      <c r="A171" s="93">
        <v>1</v>
      </c>
      <c r="B171" s="93" t="s">
        <v>45</v>
      </c>
      <c r="C171" s="93"/>
      <c r="D171" s="120" t="s">
        <v>1391</v>
      </c>
      <c r="E171" s="120" t="s">
        <v>1392</v>
      </c>
      <c r="F171" s="120"/>
      <c r="G171" s="120">
        <f>ROUND(Tabulka57[[#This Row],[Kapacita - počet polic]]*Tabulka57[[#This Row],[Kapacita - rozměr polic]]*IFERROR(VLOOKUP(Tabulka57[[#This Row],[Označení]],OCHy[#All],2,FALSE),0.6),0)</f>
        <v>168</v>
      </c>
      <c r="H171" s="120">
        <v>5</v>
      </c>
      <c r="I171" s="120"/>
      <c r="J171" s="120">
        <v>56</v>
      </c>
      <c r="K171" s="120" t="s">
        <v>1393</v>
      </c>
      <c r="L171" s="120"/>
      <c r="M171" s="120"/>
      <c r="N171" s="120"/>
    </row>
    <row r="172" spans="1:14" x14ac:dyDescent="0.35">
      <c r="A172" s="93">
        <v>1</v>
      </c>
      <c r="B172" s="93" t="s">
        <v>45</v>
      </c>
      <c r="C172" s="93"/>
      <c r="D172" s="120" t="s">
        <v>1394</v>
      </c>
      <c r="E172" s="120" t="s">
        <v>1395</v>
      </c>
      <c r="F172" s="120"/>
      <c r="G172" s="120">
        <f>ROUND(Tabulka57[[#This Row],[Kapacita - počet polic]]*Tabulka57[[#This Row],[Kapacita - rozměr polic]]*IFERROR(VLOOKUP(Tabulka57[[#This Row],[Označení]],OCHy[#All],2,FALSE),0.6),0)</f>
        <v>1890</v>
      </c>
      <c r="H172" s="120">
        <v>35</v>
      </c>
      <c r="I172" s="120"/>
      <c r="J172" s="120">
        <v>90</v>
      </c>
      <c r="K172" s="120"/>
      <c r="L172" s="120"/>
      <c r="M172" s="120"/>
      <c r="N172" s="120"/>
    </row>
    <row r="173" spans="1:14" x14ac:dyDescent="0.35">
      <c r="A173" s="93">
        <v>1</v>
      </c>
      <c r="B173" s="93" t="s">
        <v>45</v>
      </c>
      <c r="C173" s="93"/>
      <c r="D173" s="120" t="s">
        <v>1394</v>
      </c>
      <c r="E173" s="120" t="s">
        <v>1395</v>
      </c>
      <c r="F173" s="120"/>
      <c r="G173" s="120">
        <f>ROUND(Tabulka57[[#This Row],[Kapacita - počet polic]]*Tabulka57[[#This Row],[Kapacita - rozměr polic]]*IFERROR(VLOOKUP(Tabulka57[[#This Row],[Označení]],OCHy[#All],2,FALSE),0.6),0)</f>
        <v>267</v>
      </c>
      <c r="H173" s="120">
        <v>5</v>
      </c>
      <c r="I173" s="120"/>
      <c r="J173" s="120">
        <v>89</v>
      </c>
      <c r="K173" s="120"/>
      <c r="L173" s="120"/>
      <c r="M173" s="120"/>
      <c r="N173" s="120"/>
    </row>
    <row r="174" spans="1:14" x14ac:dyDescent="0.35">
      <c r="A174" s="93">
        <v>1</v>
      </c>
      <c r="B174" s="93" t="s">
        <v>45</v>
      </c>
      <c r="C174" s="93"/>
      <c r="D174" s="120" t="s">
        <v>1394</v>
      </c>
      <c r="E174" s="120" t="s">
        <v>1395</v>
      </c>
      <c r="F174" s="120"/>
      <c r="G174" s="120">
        <f>ROUND(Tabulka57[[#This Row],[Kapacita - počet polic]]*Tabulka57[[#This Row],[Kapacita - rozměr polic]]*IFERROR(VLOOKUP(Tabulka57[[#This Row],[Označení]],OCHy[#All],2,FALSE),0.6),0)</f>
        <v>513</v>
      </c>
      <c r="H174" s="120">
        <v>15</v>
      </c>
      <c r="I174" s="120"/>
      <c r="J174" s="120">
        <v>57</v>
      </c>
      <c r="K174" s="120"/>
      <c r="L174" s="120"/>
      <c r="M174" s="120"/>
      <c r="N174" s="120"/>
    </row>
    <row r="175" spans="1:14" x14ac:dyDescent="0.35">
      <c r="A175" s="93">
        <v>1</v>
      </c>
      <c r="B175" s="93" t="s">
        <v>45</v>
      </c>
      <c r="C175" s="93"/>
      <c r="D175" s="120" t="s">
        <v>1396</v>
      </c>
      <c r="E175" s="120" t="s">
        <v>1397</v>
      </c>
      <c r="F175" s="120"/>
      <c r="G175" s="120">
        <f>ROUND(Tabulka57[[#This Row],[Kapacita - počet polic]]*Tabulka57[[#This Row],[Kapacita - rozměr polic]]*IFERROR(VLOOKUP(Tabulka57[[#This Row],[Označení]],OCHy[#All],2,FALSE),0.6),0)</f>
        <v>162</v>
      </c>
      <c r="H175" s="120">
        <v>3</v>
      </c>
      <c r="I175" s="120"/>
      <c r="J175" s="120">
        <v>90</v>
      </c>
      <c r="K175" s="120"/>
      <c r="L175" s="120"/>
      <c r="M175" s="120"/>
      <c r="N175" s="120"/>
    </row>
    <row r="176" spans="1:14" x14ac:dyDescent="0.35">
      <c r="A176" s="93">
        <v>1</v>
      </c>
      <c r="B176" s="93" t="s">
        <v>45</v>
      </c>
      <c r="C176" s="93"/>
      <c r="D176" s="120" t="s">
        <v>1398</v>
      </c>
      <c r="E176" s="120" t="s">
        <v>1399</v>
      </c>
      <c r="F176" s="120"/>
      <c r="G176" s="120">
        <f>ROUND(Tabulka57[[#This Row],[Kapacita - počet polic]]*Tabulka57[[#This Row],[Kapacita - rozměr polic]]*IFERROR(VLOOKUP(Tabulka57[[#This Row],[Označení]],OCHy[#All],2,FALSE),0.6),0)</f>
        <v>199</v>
      </c>
      <c r="H176" s="120">
        <v>4</v>
      </c>
      <c r="I176" s="120"/>
      <c r="J176" s="120">
        <v>83</v>
      </c>
      <c r="K176" s="120"/>
      <c r="L176" s="120"/>
      <c r="M176" s="120"/>
      <c r="N176" s="120"/>
    </row>
    <row r="177" spans="1:14" x14ac:dyDescent="0.35">
      <c r="A177" s="93">
        <v>1</v>
      </c>
      <c r="B177" s="93" t="s">
        <v>45</v>
      </c>
      <c r="C177" s="93"/>
      <c r="D177" s="120" t="s">
        <v>1400</v>
      </c>
      <c r="E177" s="120" t="s">
        <v>1401</v>
      </c>
      <c r="F177" s="120"/>
      <c r="G177" s="120">
        <f>ROUND(Tabulka57[[#This Row],[Kapacita - počet polic]]*Tabulka57[[#This Row],[Kapacita - rozměr polic]]*IFERROR(VLOOKUP(Tabulka57[[#This Row],[Označení]],OCHy[#All],2,FALSE),0.6),0)</f>
        <v>2884</v>
      </c>
      <c r="H177" s="120">
        <v>54</v>
      </c>
      <c r="I177" s="120"/>
      <c r="J177" s="120">
        <v>89</v>
      </c>
      <c r="K177" s="120"/>
      <c r="L177" s="120"/>
      <c r="M177" s="120"/>
      <c r="N177" s="120"/>
    </row>
    <row r="178" spans="1:14" x14ac:dyDescent="0.35">
      <c r="A178" s="93">
        <v>1</v>
      </c>
      <c r="B178" s="93" t="s">
        <v>45</v>
      </c>
      <c r="C178" s="93"/>
      <c r="D178" s="120" t="s">
        <v>1400</v>
      </c>
      <c r="E178" s="120" t="s">
        <v>1401</v>
      </c>
      <c r="F178" s="120"/>
      <c r="G178" s="120">
        <f>ROUND(Tabulka57[[#This Row],[Kapacita - počet polic]]*Tabulka57[[#This Row],[Kapacita - rozměr polic]]*IFERROR(VLOOKUP(Tabulka57[[#This Row],[Označení]],OCHy[#All],2,FALSE),0.6),0)</f>
        <v>1440</v>
      </c>
      <c r="H178" s="120">
        <v>30</v>
      </c>
      <c r="I178" s="120"/>
      <c r="J178" s="120">
        <v>80</v>
      </c>
      <c r="K178" s="120"/>
      <c r="L178" s="120"/>
      <c r="M178" s="120"/>
      <c r="N178" s="120"/>
    </row>
    <row r="179" spans="1:14" x14ac:dyDescent="0.35">
      <c r="A179" s="93">
        <v>1</v>
      </c>
      <c r="B179" s="93" t="s">
        <v>45</v>
      </c>
      <c r="C179" s="93"/>
      <c r="D179" s="120" t="s">
        <v>1400</v>
      </c>
      <c r="E179" s="120" t="s">
        <v>1401</v>
      </c>
      <c r="F179" s="120"/>
      <c r="G179" s="120">
        <f>ROUND(Tabulka57[[#This Row],[Kapacita - počet polic]]*Tabulka57[[#This Row],[Kapacita - rozměr polic]]*IFERROR(VLOOKUP(Tabulka57[[#This Row],[Označení]],OCHy[#All],2,FALSE),0.6),0)</f>
        <v>263</v>
      </c>
      <c r="H179" s="120">
        <v>6</v>
      </c>
      <c r="I179" s="120"/>
      <c r="J179" s="120">
        <v>73</v>
      </c>
      <c r="K179" s="120"/>
      <c r="L179" s="120"/>
      <c r="M179" s="120"/>
      <c r="N179" s="120"/>
    </row>
    <row r="180" spans="1:14" x14ac:dyDescent="0.35">
      <c r="A180" s="93">
        <v>1</v>
      </c>
      <c r="B180" s="93" t="s">
        <v>45</v>
      </c>
      <c r="C180" s="93"/>
      <c r="D180" s="120" t="s">
        <v>1400</v>
      </c>
      <c r="E180" s="120" t="s">
        <v>1401</v>
      </c>
      <c r="F180" s="120"/>
      <c r="G180" s="120">
        <f>ROUND(Tabulka57[[#This Row],[Kapacita - počet polic]]*Tabulka57[[#This Row],[Kapacita - rozměr polic]]*IFERROR(VLOOKUP(Tabulka57[[#This Row],[Označení]],OCHy[#All],2,FALSE),0.6),0)</f>
        <v>259</v>
      </c>
      <c r="H180" s="120">
        <v>6</v>
      </c>
      <c r="I180" s="120"/>
      <c r="J180" s="120">
        <v>72</v>
      </c>
      <c r="K180" s="120"/>
      <c r="L180" s="120"/>
      <c r="M180" s="120"/>
      <c r="N180" s="120"/>
    </row>
    <row r="181" spans="1:14" x14ac:dyDescent="0.35">
      <c r="A181" s="93">
        <v>1</v>
      </c>
      <c r="B181" s="93" t="s">
        <v>45</v>
      </c>
      <c r="C181" s="93"/>
      <c r="D181" s="120" t="s">
        <v>1400</v>
      </c>
      <c r="E181" s="120" t="s">
        <v>1401</v>
      </c>
      <c r="F181" s="120"/>
      <c r="G181" s="120">
        <f>ROUND(Tabulka57[[#This Row],[Kapacita - počet polic]]*Tabulka57[[#This Row],[Kapacita - rozměr polic]]*IFERROR(VLOOKUP(Tabulka57[[#This Row],[Označení]],OCHy[#All],2,FALSE),0.6),0)</f>
        <v>26</v>
      </c>
      <c r="H181" s="120">
        <v>1</v>
      </c>
      <c r="I181" s="120"/>
      <c r="J181" s="120">
        <v>44</v>
      </c>
      <c r="K181" s="120"/>
      <c r="L181" s="120"/>
      <c r="M181" s="120"/>
      <c r="N181" s="120"/>
    </row>
    <row r="182" spans="1:14" x14ac:dyDescent="0.35">
      <c r="A182" s="93">
        <v>1</v>
      </c>
      <c r="B182" s="93" t="s">
        <v>45</v>
      </c>
      <c r="C182" s="93"/>
      <c r="D182" s="120" t="s">
        <v>1400</v>
      </c>
      <c r="E182" s="120" t="s">
        <v>1401</v>
      </c>
      <c r="F182" s="120"/>
      <c r="G182" s="120">
        <f>ROUND(Tabulka57[[#This Row],[Kapacita - počet polic]]*Tabulka57[[#This Row],[Kapacita - rozměr polic]]*IFERROR(VLOOKUP(Tabulka57[[#This Row],[Označení]],OCHy[#All],2,FALSE),0.6),0)</f>
        <v>74</v>
      </c>
      <c r="H182" s="120">
        <v>3</v>
      </c>
      <c r="I182" s="120"/>
      <c r="J182" s="120">
        <v>41</v>
      </c>
      <c r="K182" s="120"/>
      <c r="L182" s="120"/>
      <c r="M182" s="120"/>
      <c r="N182" s="120"/>
    </row>
    <row r="183" spans="1:14" x14ac:dyDescent="0.35">
      <c r="A183" s="93">
        <v>1</v>
      </c>
      <c r="B183" s="93" t="s">
        <v>45</v>
      </c>
      <c r="C183" s="93"/>
      <c r="D183" s="120" t="s">
        <v>1400</v>
      </c>
      <c r="E183" s="120" t="s">
        <v>1401</v>
      </c>
      <c r="F183" s="120"/>
      <c r="G183" s="120">
        <f>ROUND(Tabulka57[[#This Row],[Kapacita - počet polic]]*Tabulka57[[#This Row],[Kapacita - rozměr polic]]*IFERROR(VLOOKUP(Tabulka57[[#This Row],[Označení]],OCHy[#All],2,FALSE),0.6),0)</f>
        <v>2040</v>
      </c>
      <c r="H183" s="120">
        <v>40</v>
      </c>
      <c r="I183" s="120"/>
      <c r="J183" s="120">
        <v>85</v>
      </c>
      <c r="K183" s="120" t="s">
        <v>1402</v>
      </c>
      <c r="L183" s="120"/>
      <c r="M183" s="120"/>
      <c r="N183" s="120"/>
    </row>
    <row r="184" spans="1:14" x14ac:dyDescent="0.35">
      <c r="A184" s="93">
        <v>1</v>
      </c>
      <c r="B184" s="93" t="s">
        <v>45</v>
      </c>
      <c r="C184" s="93"/>
      <c r="D184" s="120" t="s">
        <v>1403</v>
      </c>
      <c r="E184" s="120" t="s">
        <v>1404</v>
      </c>
      <c r="F184" s="120"/>
      <c r="G184" s="120">
        <f>ROUND(Tabulka57[[#This Row],[Kapacita - počet polic]]*Tabulka57[[#This Row],[Kapacita - rozměr polic]]*IFERROR(VLOOKUP(Tabulka57[[#This Row],[Označení]],OCHy[#All],2,FALSE),0.6),0)</f>
        <v>0</v>
      </c>
      <c r="H184" s="120"/>
      <c r="I184" s="120"/>
      <c r="J184" s="120"/>
      <c r="K184" s="120"/>
      <c r="L184" s="120"/>
      <c r="M184" s="120">
        <v>128.21</v>
      </c>
      <c r="N184" s="120" t="s">
        <v>1326</v>
      </c>
    </row>
    <row r="185" spans="1:14" x14ac:dyDescent="0.35">
      <c r="A185" s="93">
        <v>1</v>
      </c>
      <c r="B185" s="93" t="s">
        <v>45</v>
      </c>
      <c r="C185" s="93"/>
      <c r="D185" s="120" t="s">
        <v>1405</v>
      </c>
      <c r="E185" s="120" t="s">
        <v>1406</v>
      </c>
      <c r="F185" s="120"/>
      <c r="G185" s="120">
        <f>ROUND(Tabulka57[[#This Row],[Kapacita - počet polic]]*Tabulka57[[#This Row],[Kapacita - rozměr polic]]*IFERROR(VLOOKUP(Tabulka57[[#This Row],[Označení]],OCHy[#All],2,FALSE),0.6),0)</f>
        <v>1152</v>
      </c>
      <c r="H185" s="120">
        <v>24</v>
      </c>
      <c r="I185" s="120"/>
      <c r="J185" s="120">
        <v>80</v>
      </c>
      <c r="K185" s="120" t="s">
        <v>1407</v>
      </c>
      <c r="L185" s="120"/>
      <c r="M185" s="120"/>
      <c r="N185" s="120"/>
    </row>
    <row r="186" spans="1:14" x14ac:dyDescent="0.35">
      <c r="A186" s="93">
        <v>1</v>
      </c>
      <c r="B186" s="93" t="s">
        <v>45</v>
      </c>
      <c r="C186" s="93"/>
      <c r="D186" s="120" t="s">
        <v>1405</v>
      </c>
      <c r="E186" s="120" t="s">
        <v>1406</v>
      </c>
      <c r="F186" s="120"/>
      <c r="G186" s="120">
        <f>ROUND(Tabulka57[[#This Row],[Kapacita - počet polic]]*Tabulka57[[#This Row],[Kapacita - rozměr polic]]*IFERROR(VLOOKUP(Tabulka57[[#This Row],[Označení]],OCHy[#All],2,FALSE),0.6),0)</f>
        <v>1138</v>
      </c>
      <c r="H186" s="120">
        <v>24</v>
      </c>
      <c r="I186" s="120"/>
      <c r="J186" s="120">
        <v>79</v>
      </c>
      <c r="K186" s="120" t="s">
        <v>1407</v>
      </c>
      <c r="L186" s="120"/>
      <c r="M186" s="120"/>
      <c r="N186" s="120"/>
    </row>
    <row r="187" spans="1:14" x14ac:dyDescent="0.35">
      <c r="A187" s="93">
        <v>1</v>
      </c>
      <c r="B187" s="93" t="s">
        <v>45</v>
      </c>
      <c r="C187" s="93"/>
      <c r="D187" s="120" t="s">
        <v>1408</v>
      </c>
      <c r="E187" s="120" t="s">
        <v>1409</v>
      </c>
      <c r="F187" s="120"/>
      <c r="G187" s="120">
        <f>ROUND(Tabulka57[[#This Row],[Kapacita - počet polic]]*Tabulka57[[#This Row],[Kapacita - rozměr polic]]*IFERROR(VLOOKUP(Tabulka57[[#This Row],[Označení]],OCHy[#All],2,FALSE),0.6),0)</f>
        <v>546</v>
      </c>
      <c r="H187" s="120">
        <v>10</v>
      </c>
      <c r="I187" s="120"/>
      <c r="J187" s="120">
        <v>91</v>
      </c>
      <c r="K187" s="120"/>
      <c r="L187" s="120"/>
      <c r="M187" s="120"/>
      <c r="N187" s="120"/>
    </row>
    <row r="188" spans="1:14" x14ac:dyDescent="0.35">
      <c r="A188" s="93">
        <v>1</v>
      </c>
      <c r="B188" s="93" t="s">
        <v>45</v>
      </c>
      <c r="C188" s="93"/>
      <c r="D188" s="120" t="s">
        <v>1410</v>
      </c>
      <c r="E188" s="120" t="s">
        <v>1411</v>
      </c>
      <c r="F188" s="120"/>
      <c r="G188" s="120">
        <f>ROUND(Tabulka57[[#This Row],[Kapacita - počet polic]]*Tabulka57[[#This Row],[Kapacita - rozměr polic]]*IFERROR(VLOOKUP(Tabulka57[[#This Row],[Označení]],OCHy[#All],2,FALSE),0.6),0)</f>
        <v>101</v>
      </c>
      <c r="H188" s="120">
        <v>3</v>
      </c>
      <c r="I188" s="120"/>
      <c r="J188" s="120">
        <v>56</v>
      </c>
      <c r="K188" s="120" t="s">
        <v>1407</v>
      </c>
      <c r="L188" s="120"/>
      <c r="M188" s="120"/>
      <c r="N188" s="120"/>
    </row>
    <row r="189" spans="1:14" x14ac:dyDescent="0.35">
      <c r="A189" s="93">
        <v>1</v>
      </c>
      <c r="B189" s="93" t="s">
        <v>45</v>
      </c>
      <c r="C189" s="93"/>
      <c r="D189" s="120" t="s">
        <v>1412</v>
      </c>
      <c r="E189" s="120" t="s">
        <v>1413</v>
      </c>
      <c r="F189" s="120"/>
      <c r="G189" s="120">
        <f>ROUND(Tabulka57[[#This Row],[Kapacita - počet polic]]*Tabulka57[[#This Row],[Kapacita - rozměr polic]]*IFERROR(VLOOKUP(Tabulka57[[#This Row],[Označení]],OCHy[#All],2,FALSE),0.6),0)</f>
        <v>744</v>
      </c>
      <c r="H189" s="120">
        <v>20</v>
      </c>
      <c r="I189" s="120"/>
      <c r="J189" s="120">
        <v>62</v>
      </c>
      <c r="K189" s="120" t="s">
        <v>1372</v>
      </c>
      <c r="L189" s="120"/>
      <c r="M189" s="120"/>
      <c r="N189" s="120"/>
    </row>
    <row r="190" spans="1:14" x14ac:dyDescent="0.35">
      <c r="A190" s="93">
        <v>1</v>
      </c>
      <c r="B190" s="93" t="s">
        <v>45</v>
      </c>
      <c r="C190" s="93"/>
      <c r="D190" s="120" t="s">
        <v>1412</v>
      </c>
      <c r="E190" s="120" t="s">
        <v>1413</v>
      </c>
      <c r="F190" s="120"/>
      <c r="G190" s="120">
        <f>ROUND(Tabulka57[[#This Row],[Kapacita - počet polic]]*Tabulka57[[#This Row],[Kapacita - rozměr polic]]*IFERROR(VLOOKUP(Tabulka57[[#This Row],[Označení]],OCHy[#All],2,FALSE),0.6),0)</f>
        <v>720</v>
      </c>
      <c r="H190" s="120">
        <v>20</v>
      </c>
      <c r="I190" s="120"/>
      <c r="J190" s="120">
        <v>60</v>
      </c>
      <c r="K190" s="120" t="s">
        <v>1372</v>
      </c>
      <c r="L190" s="120"/>
      <c r="M190" s="120"/>
      <c r="N190" s="120"/>
    </row>
    <row r="191" spans="1:14" x14ac:dyDescent="0.35">
      <c r="A191" s="93">
        <v>1</v>
      </c>
      <c r="B191" s="93" t="s">
        <v>45</v>
      </c>
      <c r="C191" s="93"/>
      <c r="D191" s="120" t="s">
        <v>1412</v>
      </c>
      <c r="E191" s="120" t="s">
        <v>1413</v>
      </c>
      <c r="F191" s="120"/>
      <c r="G191" s="120">
        <f>ROUND(Tabulka57[[#This Row],[Kapacita - počet polic]]*Tabulka57[[#This Row],[Kapacita - rozměr polic]]*IFERROR(VLOOKUP(Tabulka57[[#This Row],[Označení]],OCHy[#All],2,FALSE),0.6),0)</f>
        <v>612</v>
      </c>
      <c r="H191" s="120">
        <v>20</v>
      </c>
      <c r="I191" s="120"/>
      <c r="J191" s="120">
        <v>51</v>
      </c>
      <c r="K191" s="120" t="s">
        <v>1372</v>
      </c>
      <c r="L191" s="120"/>
      <c r="M191" s="120"/>
      <c r="N191" s="120"/>
    </row>
    <row r="192" spans="1:14" x14ac:dyDescent="0.35">
      <c r="A192" s="93">
        <v>1</v>
      </c>
      <c r="B192" s="93" t="s">
        <v>45</v>
      </c>
      <c r="C192" s="93"/>
      <c r="D192" s="120" t="s">
        <v>1412</v>
      </c>
      <c r="E192" s="120" t="s">
        <v>1413</v>
      </c>
      <c r="F192" s="120"/>
      <c r="G192" s="120">
        <f>ROUND(Tabulka57[[#This Row],[Kapacita - počet polic]]*Tabulka57[[#This Row],[Kapacita - rozměr polic]]*IFERROR(VLOOKUP(Tabulka57[[#This Row],[Označení]],OCHy[#All],2,FALSE),0.6),0)</f>
        <v>432</v>
      </c>
      <c r="H192" s="120">
        <v>20</v>
      </c>
      <c r="I192" s="120"/>
      <c r="J192" s="120">
        <v>36</v>
      </c>
      <c r="K192" s="120" t="s">
        <v>1372</v>
      </c>
      <c r="L192" s="120"/>
      <c r="M192" s="120"/>
      <c r="N192" s="120"/>
    </row>
    <row r="193" spans="1:14" x14ac:dyDescent="0.35">
      <c r="A193" s="93">
        <v>1</v>
      </c>
      <c r="B193" s="93" t="s">
        <v>45</v>
      </c>
      <c r="C193" s="93"/>
      <c r="D193" s="120" t="s">
        <v>1414</v>
      </c>
      <c r="E193" s="120" t="s">
        <v>1415</v>
      </c>
      <c r="F193" s="120"/>
      <c r="G193" s="120">
        <f>ROUND(Tabulka57[[#This Row],[Kapacita - počet polic]]*Tabulka57[[#This Row],[Kapacita - rozměr polic]]*IFERROR(VLOOKUP(Tabulka57[[#This Row],[Označení]],OCHy[#All],2,FALSE),0.6),0)</f>
        <v>0</v>
      </c>
      <c r="H193" s="120"/>
      <c r="I193" s="120"/>
      <c r="J193" s="120"/>
      <c r="K193" s="120" t="s">
        <v>1416</v>
      </c>
      <c r="L193" s="120"/>
      <c r="M193" s="120">
        <v>36</v>
      </c>
      <c r="N193" s="120" t="s">
        <v>1326</v>
      </c>
    </row>
    <row r="194" spans="1:14" x14ac:dyDescent="0.35">
      <c r="A194" s="93">
        <v>1</v>
      </c>
      <c r="B194" s="93" t="s">
        <v>45</v>
      </c>
      <c r="C194" s="93"/>
      <c r="D194" s="120" t="s">
        <v>1414</v>
      </c>
      <c r="E194" s="120" t="s">
        <v>1415</v>
      </c>
      <c r="F194" s="120"/>
      <c r="G194" s="120">
        <f>ROUND(Tabulka57[[#This Row],[Kapacita - počet polic]]*Tabulka57[[#This Row],[Kapacita - rozměr polic]]*IFERROR(VLOOKUP(Tabulka57[[#This Row],[Označení]],OCHy[#All],2,FALSE),0.6),0)</f>
        <v>0</v>
      </c>
      <c r="H194" s="120"/>
      <c r="I194" s="120"/>
      <c r="J194" s="120"/>
      <c r="K194" s="120" t="s">
        <v>105</v>
      </c>
      <c r="L194" s="120"/>
      <c r="M194" s="120">
        <v>300.60000000000002</v>
      </c>
      <c r="N194" s="120" t="s">
        <v>1326</v>
      </c>
    </row>
    <row r="195" spans="1:14" x14ac:dyDescent="0.35">
      <c r="A195" s="93">
        <v>1</v>
      </c>
      <c r="B195" s="93" t="s">
        <v>45</v>
      </c>
      <c r="C195" s="93"/>
      <c r="D195" s="120" t="s">
        <v>1414</v>
      </c>
      <c r="E195" s="120" t="s">
        <v>1415</v>
      </c>
      <c r="F195" s="120"/>
      <c r="G195" s="120">
        <f>ROUND(Tabulka57[[#This Row],[Kapacita - počet polic]]*Tabulka57[[#This Row],[Kapacita - rozměr polic]]*IFERROR(VLOOKUP(Tabulka57[[#This Row],[Označení]],OCHy[#All],2,FALSE),0.6),0)</f>
        <v>0</v>
      </c>
      <c r="H195" s="120"/>
      <c r="I195" s="120"/>
      <c r="J195" s="120"/>
      <c r="K195" s="120" t="s">
        <v>113</v>
      </c>
      <c r="L195" s="120"/>
      <c r="M195" s="120">
        <v>424.8</v>
      </c>
      <c r="N195" s="120" t="s">
        <v>1326</v>
      </c>
    </row>
    <row r="196" spans="1:14" x14ac:dyDescent="0.35">
      <c r="A196" s="93">
        <v>1</v>
      </c>
      <c r="B196" s="93" t="s">
        <v>45</v>
      </c>
      <c r="C196" s="93"/>
      <c r="D196" s="120" t="s">
        <v>1414</v>
      </c>
      <c r="E196" s="120" t="s">
        <v>1415</v>
      </c>
      <c r="F196" s="120"/>
      <c r="G196" s="120">
        <f>ROUND(Tabulka57[[#This Row],[Kapacita - počet polic]]*Tabulka57[[#This Row],[Kapacita - rozměr polic]]*IFERROR(VLOOKUP(Tabulka57[[#This Row],[Označení]],OCHy[#All],2,FALSE),0.6),0)</f>
        <v>0</v>
      </c>
      <c r="H196" s="120"/>
      <c r="I196" s="120"/>
      <c r="J196" s="120"/>
      <c r="K196" s="120" t="s">
        <v>116</v>
      </c>
      <c r="L196" s="120"/>
      <c r="M196" s="120">
        <v>98.08</v>
      </c>
      <c r="N196" s="120" t="s">
        <v>1326</v>
      </c>
    </row>
    <row r="197" spans="1:14" x14ac:dyDescent="0.35">
      <c r="A197" s="93">
        <v>1</v>
      </c>
      <c r="B197" s="93" t="s">
        <v>45</v>
      </c>
      <c r="C197" s="93"/>
      <c r="D197" s="120" t="s">
        <v>1414</v>
      </c>
      <c r="E197" s="120" t="s">
        <v>1415</v>
      </c>
      <c r="F197" s="120"/>
      <c r="G197" s="120">
        <f>ROUND(Tabulka57[[#This Row],[Kapacita - počet polic]]*Tabulka57[[#This Row],[Kapacita - rozměr polic]]*IFERROR(VLOOKUP(Tabulka57[[#This Row],[Označení]],OCHy[#All],2,FALSE),0.6),0)</f>
        <v>0</v>
      </c>
      <c r="H197" s="120"/>
      <c r="I197" s="120"/>
      <c r="J197" s="120"/>
      <c r="K197" s="120" t="s">
        <v>1417</v>
      </c>
      <c r="L197" s="120"/>
      <c r="M197" s="120">
        <v>51.7</v>
      </c>
      <c r="N197" s="120" t="s">
        <v>1326</v>
      </c>
    </row>
    <row r="198" spans="1:14" x14ac:dyDescent="0.35">
      <c r="A198" s="93">
        <v>1</v>
      </c>
      <c r="B198" s="93" t="s">
        <v>45</v>
      </c>
      <c r="C198" s="93"/>
      <c r="D198" s="120" t="s">
        <v>1414</v>
      </c>
      <c r="E198" s="120" t="s">
        <v>1415</v>
      </c>
      <c r="F198" s="120"/>
      <c r="G198" s="120">
        <f>ROUND(Tabulka57[[#This Row],[Kapacita - počet polic]]*Tabulka57[[#This Row],[Kapacita - rozměr polic]]*IFERROR(VLOOKUP(Tabulka57[[#This Row],[Označení]],OCHy[#All],2,FALSE),0.6),0)</f>
        <v>0</v>
      </c>
      <c r="H198" s="120"/>
      <c r="I198" s="120"/>
      <c r="J198" s="120"/>
      <c r="K198" s="120" t="s">
        <v>144</v>
      </c>
      <c r="L198" s="120"/>
      <c r="M198" s="120">
        <v>556.94000000000005</v>
      </c>
      <c r="N198" s="120" t="s">
        <v>1326</v>
      </c>
    </row>
    <row r="199" spans="1:14" x14ac:dyDescent="0.35">
      <c r="A199" s="93">
        <v>1</v>
      </c>
      <c r="B199" s="93" t="s">
        <v>45</v>
      </c>
      <c r="C199" s="93"/>
      <c r="D199" s="120" t="s">
        <v>1414</v>
      </c>
      <c r="E199" s="120" t="s">
        <v>1415</v>
      </c>
      <c r="F199" s="120"/>
      <c r="G199" s="120">
        <f>ROUND(Tabulka57[[#This Row],[Kapacita - počet polic]]*Tabulka57[[#This Row],[Kapacita - rozměr polic]]*IFERROR(VLOOKUP(Tabulka57[[#This Row],[Označení]],OCHy[#All],2,FALSE),0.6),0)</f>
        <v>0</v>
      </c>
      <c r="H199" s="120"/>
      <c r="I199" s="120"/>
      <c r="J199" s="120"/>
      <c r="K199" s="120" t="s">
        <v>29</v>
      </c>
      <c r="L199" s="120"/>
      <c r="M199" s="120">
        <v>177.7</v>
      </c>
      <c r="N199" s="120" t="s">
        <v>1326</v>
      </c>
    </row>
    <row r="200" spans="1:14" x14ac:dyDescent="0.35">
      <c r="A200" s="93">
        <v>1</v>
      </c>
      <c r="B200" s="93" t="s">
        <v>45</v>
      </c>
      <c r="C200" s="93"/>
      <c r="D200" s="120" t="s">
        <v>1414</v>
      </c>
      <c r="E200" s="120" t="s">
        <v>1415</v>
      </c>
      <c r="F200" s="120"/>
      <c r="G200" s="120">
        <f>ROUND(Tabulka57[[#This Row],[Kapacita - počet polic]]*Tabulka57[[#This Row],[Kapacita - rozměr polic]]*IFERROR(VLOOKUP(Tabulka57[[#This Row],[Označení]],OCHy[#All],2,FALSE),0.6),0)</f>
        <v>0</v>
      </c>
      <c r="H200" s="120"/>
      <c r="I200" s="120"/>
      <c r="J200" s="120"/>
      <c r="K200" s="120" t="s">
        <v>1418</v>
      </c>
      <c r="L200" s="120"/>
      <c r="M200" s="120">
        <v>207.9</v>
      </c>
      <c r="N200" s="120" t="s">
        <v>1326</v>
      </c>
    </row>
    <row r="201" spans="1:14" x14ac:dyDescent="0.35">
      <c r="A201" s="93">
        <v>1</v>
      </c>
      <c r="B201" s="93" t="s">
        <v>45</v>
      </c>
      <c r="C201" s="93"/>
      <c r="D201" s="120" t="s">
        <v>1419</v>
      </c>
      <c r="E201" s="120" t="s">
        <v>1420</v>
      </c>
      <c r="F201" s="120"/>
      <c r="G201" s="120">
        <f>ROUND(Tabulka57[[#This Row],[Kapacita - počet polic]]*Tabulka57[[#This Row],[Kapacita - rozměr polic]]*IFERROR(VLOOKUP(Tabulka57[[#This Row],[Označení]],OCHy[#All],2,FALSE),0.6),0)</f>
        <v>0</v>
      </c>
      <c r="H201" s="120"/>
      <c r="I201" s="120"/>
      <c r="J201" s="120"/>
      <c r="K201" s="120" t="s">
        <v>1421</v>
      </c>
      <c r="L201" s="120"/>
      <c r="M201" s="120">
        <v>21.6</v>
      </c>
      <c r="N201" s="120" t="s">
        <v>1326</v>
      </c>
    </row>
    <row r="202" spans="1:14" x14ac:dyDescent="0.35">
      <c r="A202" s="93">
        <v>1</v>
      </c>
      <c r="B202" s="93" t="s">
        <v>45</v>
      </c>
      <c r="C202" s="93"/>
      <c r="D202" s="120" t="s">
        <v>1419</v>
      </c>
      <c r="E202" s="120" t="s">
        <v>1420</v>
      </c>
      <c r="F202" s="120"/>
      <c r="G202" s="120">
        <f>ROUND(Tabulka57[[#This Row],[Kapacita - počet polic]]*Tabulka57[[#This Row],[Kapacita - rozměr polic]]*IFERROR(VLOOKUP(Tabulka57[[#This Row],[Označení]],OCHy[#All],2,FALSE),0.6),0)</f>
        <v>0</v>
      </c>
      <c r="H202" s="120"/>
      <c r="I202" s="120"/>
      <c r="J202" s="120"/>
      <c r="K202" s="120" t="s">
        <v>1422</v>
      </c>
      <c r="L202" s="120"/>
      <c r="M202" s="120">
        <v>32.4</v>
      </c>
      <c r="N202" s="120" t="s">
        <v>1326</v>
      </c>
    </row>
    <row r="203" spans="1:14" x14ac:dyDescent="0.35">
      <c r="A203" s="93">
        <v>1</v>
      </c>
      <c r="B203" s="93" t="s">
        <v>45</v>
      </c>
      <c r="C203" s="93"/>
      <c r="D203" s="120" t="s">
        <v>1419</v>
      </c>
      <c r="E203" s="120" t="s">
        <v>1420</v>
      </c>
      <c r="F203" s="120"/>
      <c r="G203" s="120">
        <f>ROUND(Tabulka57[[#This Row],[Kapacita - počet polic]]*Tabulka57[[#This Row],[Kapacita - rozměr polic]]*IFERROR(VLOOKUP(Tabulka57[[#This Row],[Označení]],OCHy[#All],2,FALSE),0.6),0)</f>
        <v>0</v>
      </c>
      <c r="H203" s="120"/>
      <c r="I203" s="120"/>
      <c r="J203" s="120"/>
      <c r="K203" s="120" t="s">
        <v>95</v>
      </c>
      <c r="L203" s="120"/>
      <c r="M203" s="120">
        <v>1.8</v>
      </c>
      <c r="N203" s="120" t="s">
        <v>1326</v>
      </c>
    </row>
    <row r="204" spans="1:14" x14ac:dyDescent="0.35">
      <c r="A204" s="93">
        <v>1</v>
      </c>
      <c r="B204" s="93" t="s">
        <v>45</v>
      </c>
      <c r="C204" s="93"/>
      <c r="D204" s="120" t="s">
        <v>1419</v>
      </c>
      <c r="E204" s="120" t="s">
        <v>1420</v>
      </c>
      <c r="F204" s="120"/>
      <c r="G204" s="120">
        <f>ROUND(Tabulka57[[#This Row],[Kapacita - počet polic]]*Tabulka57[[#This Row],[Kapacita - rozměr polic]]*IFERROR(VLOOKUP(Tabulka57[[#This Row],[Označení]],OCHy[#All],2,FALSE),0.6),0)</f>
        <v>0</v>
      </c>
      <c r="H204" s="120"/>
      <c r="I204" s="120"/>
      <c r="J204" s="120"/>
      <c r="K204" s="120" t="s">
        <v>1423</v>
      </c>
      <c r="L204" s="120"/>
      <c r="M204" s="120">
        <v>10.8</v>
      </c>
      <c r="N204" s="120" t="s">
        <v>1326</v>
      </c>
    </row>
    <row r="205" spans="1:14" x14ac:dyDescent="0.35">
      <c r="A205" s="93">
        <v>1</v>
      </c>
      <c r="B205" s="93" t="s">
        <v>45</v>
      </c>
      <c r="C205" s="93"/>
      <c r="D205" s="120" t="s">
        <v>1419</v>
      </c>
      <c r="E205" s="120" t="s">
        <v>1420</v>
      </c>
      <c r="F205" s="120"/>
      <c r="G205" s="120">
        <f>ROUND(Tabulka57[[#This Row],[Kapacita - počet polic]]*Tabulka57[[#This Row],[Kapacita - rozměr polic]]*IFERROR(VLOOKUP(Tabulka57[[#This Row],[Označení]],OCHy[#All],2,FALSE),0.6),0)</f>
        <v>0</v>
      </c>
      <c r="H205" s="120"/>
      <c r="I205" s="120"/>
      <c r="J205" s="120"/>
      <c r="K205" s="120" t="s">
        <v>1424</v>
      </c>
      <c r="L205" s="120"/>
      <c r="M205" s="120">
        <v>4.5</v>
      </c>
      <c r="N205" s="120" t="s">
        <v>1326</v>
      </c>
    </row>
    <row r="206" spans="1:14" x14ac:dyDescent="0.35">
      <c r="A206" s="93">
        <v>1</v>
      </c>
      <c r="B206" s="93" t="s">
        <v>45</v>
      </c>
      <c r="C206" s="93"/>
      <c r="D206" s="120" t="s">
        <v>1419</v>
      </c>
      <c r="E206" s="120" t="s">
        <v>1420</v>
      </c>
      <c r="F206" s="120"/>
      <c r="G206" s="120">
        <f>ROUND(Tabulka57[[#This Row],[Kapacita - počet polic]]*Tabulka57[[#This Row],[Kapacita - rozměr polic]]*IFERROR(VLOOKUP(Tabulka57[[#This Row],[Označení]],OCHy[#All],2,FALSE),0.6),0)</f>
        <v>0</v>
      </c>
      <c r="H206" s="120"/>
      <c r="I206" s="120"/>
      <c r="J206" s="120"/>
      <c r="K206" s="120" t="s">
        <v>125</v>
      </c>
      <c r="L206" s="120"/>
      <c r="M206" s="120">
        <v>79.2</v>
      </c>
      <c r="N206" s="120" t="s">
        <v>1326</v>
      </c>
    </row>
    <row r="207" spans="1:14" x14ac:dyDescent="0.35">
      <c r="A207" s="93">
        <v>1</v>
      </c>
      <c r="B207" s="93" t="s">
        <v>45</v>
      </c>
      <c r="C207" s="93"/>
      <c r="D207" s="120" t="s">
        <v>1419</v>
      </c>
      <c r="E207" s="120" t="s">
        <v>1420</v>
      </c>
      <c r="F207" s="120"/>
      <c r="G207" s="120">
        <f>ROUND(Tabulka57[[#This Row],[Kapacita - počet polic]]*Tabulka57[[#This Row],[Kapacita - rozměr polic]]*IFERROR(VLOOKUP(Tabulka57[[#This Row],[Označení]],OCHy[#All],2,FALSE),0.6),0)</f>
        <v>0</v>
      </c>
      <c r="H207" s="120"/>
      <c r="I207" s="120"/>
      <c r="J207" s="120"/>
      <c r="K207" s="120" t="s">
        <v>128</v>
      </c>
      <c r="L207" s="120"/>
      <c r="M207" s="120">
        <v>147.6</v>
      </c>
      <c r="N207" s="120" t="s">
        <v>1326</v>
      </c>
    </row>
    <row r="208" spans="1:14" x14ac:dyDescent="0.35">
      <c r="A208" s="93">
        <v>1</v>
      </c>
      <c r="B208" s="93" t="s">
        <v>45</v>
      </c>
      <c r="C208" s="93"/>
      <c r="D208" s="120" t="s">
        <v>1419</v>
      </c>
      <c r="E208" s="120" t="s">
        <v>1420</v>
      </c>
      <c r="F208" s="120"/>
      <c r="G208" s="120">
        <f>ROUND(Tabulka57[[#This Row],[Kapacita - počet polic]]*Tabulka57[[#This Row],[Kapacita - rozměr polic]]*IFERROR(VLOOKUP(Tabulka57[[#This Row],[Označení]],OCHy[#All],2,FALSE),0.6),0)</f>
        <v>0</v>
      </c>
      <c r="H208" s="120"/>
      <c r="I208" s="120"/>
      <c r="J208" s="120"/>
      <c r="K208" s="120" t="s">
        <v>1425</v>
      </c>
      <c r="L208" s="120"/>
      <c r="M208" s="120">
        <v>7.2</v>
      </c>
      <c r="N208" s="120" t="s">
        <v>1326</v>
      </c>
    </row>
    <row r="209" spans="1:14" x14ac:dyDescent="0.35">
      <c r="A209" s="93">
        <v>1</v>
      </c>
      <c r="B209" s="93" t="s">
        <v>45</v>
      </c>
      <c r="C209" s="93"/>
      <c r="D209" s="120" t="s">
        <v>1419</v>
      </c>
      <c r="E209" s="120" t="s">
        <v>1420</v>
      </c>
      <c r="F209" s="120"/>
      <c r="G209" s="120">
        <f>ROUND(Tabulka57[[#This Row],[Kapacita - počet polic]]*Tabulka57[[#This Row],[Kapacita - rozměr polic]]*IFERROR(VLOOKUP(Tabulka57[[#This Row],[Označení]],OCHy[#All],2,FALSE),0.6),0)</f>
        <v>0</v>
      </c>
      <c r="H209" s="120"/>
      <c r="I209" s="120"/>
      <c r="J209" s="120"/>
      <c r="K209" s="120" t="s">
        <v>131</v>
      </c>
      <c r="L209" s="120"/>
      <c r="M209" s="120">
        <v>64.8</v>
      </c>
      <c r="N209" s="120" t="s">
        <v>1326</v>
      </c>
    </row>
    <row r="210" spans="1:14" x14ac:dyDescent="0.35">
      <c r="A210" s="93">
        <v>1</v>
      </c>
      <c r="B210" s="93" t="s">
        <v>45</v>
      </c>
      <c r="C210" s="93"/>
      <c r="D210" s="120" t="s">
        <v>1419</v>
      </c>
      <c r="E210" s="120" t="s">
        <v>1420</v>
      </c>
      <c r="F210" s="120"/>
      <c r="G210" s="120">
        <f>ROUND(Tabulka57[[#This Row],[Kapacita - počet polic]]*Tabulka57[[#This Row],[Kapacita - rozměr polic]]*IFERROR(VLOOKUP(Tabulka57[[#This Row],[Označení]],OCHy[#All],2,FALSE),0.6),0)</f>
        <v>0</v>
      </c>
      <c r="H210" s="120"/>
      <c r="I210" s="120"/>
      <c r="J210" s="120"/>
      <c r="K210" s="120" t="s">
        <v>134</v>
      </c>
      <c r="L210" s="120"/>
      <c r="M210" s="120">
        <v>88.2</v>
      </c>
      <c r="N210" s="120" t="s">
        <v>1326</v>
      </c>
    </row>
    <row r="211" spans="1:14" x14ac:dyDescent="0.35">
      <c r="A211" s="93">
        <v>1</v>
      </c>
      <c r="B211" s="93" t="s">
        <v>45</v>
      </c>
      <c r="C211" s="93"/>
      <c r="D211" s="120" t="s">
        <v>1419</v>
      </c>
      <c r="E211" s="120" t="s">
        <v>1420</v>
      </c>
      <c r="F211" s="120"/>
      <c r="G211" s="120">
        <f>ROUND(Tabulka57[[#This Row],[Kapacita - počet polic]]*Tabulka57[[#This Row],[Kapacita - rozměr polic]]*IFERROR(VLOOKUP(Tabulka57[[#This Row],[Označení]],OCHy[#All],2,FALSE),0.6),0)</f>
        <v>0</v>
      </c>
      <c r="H211" s="120"/>
      <c r="I211" s="120"/>
      <c r="J211" s="120"/>
      <c r="K211" s="120" t="s">
        <v>138</v>
      </c>
      <c r="L211" s="120"/>
      <c r="M211" s="120">
        <v>36</v>
      </c>
      <c r="N211" s="120" t="s">
        <v>1326</v>
      </c>
    </row>
    <row r="212" spans="1:14" x14ac:dyDescent="0.35">
      <c r="A212" s="93">
        <v>1</v>
      </c>
      <c r="B212" s="93" t="s">
        <v>45</v>
      </c>
      <c r="C212" s="93"/>
      <c r="D212" s="120" t="s">
        <v>1419</v>
      </c>
      <c r="E212" s="120" t="s">
        <v>1420</v>
      </c>
      <c r="F212" s="120"/>
      <c r="G212" s="120">
        <f>ROUND(Tabulka57[[#This Row],[Kapacita - počet polic]]*Tabulka57[[#This Row],[Kapacita - rozměr polic]]*IFERROR(VLOOKUP(Tabulka57[[#This Row],[Označení]],OCHy[#All],2,FALSE),0.6),0)</f>
        <v>0</v>
      </c>
      <c r="H212" s="120"/>
      <c r="I212" s="120"/>
      <c r="J212" s="120"/>
      <c r="K212" s="120" t="s">
        <v>141</v>
      </c>
      <c r="L212" s="120"/>
      <c r="M212" s="120">
        <v>21.6</v>
      </c>
      <c r="N212" s="120" t="s">
        <v>1326</v>
      </c>
    </row>
    <row r="213" spans="1:14" x14ac:dyDescent="0.35">
      <c r="A213" s="93">
        <v>1</v>
      </c>
      <c r="B213" s="93" t="s">
        <v>45</v>
      </c>
      <c r="C213" s="93"/>
      <c r="D213" s="120" t="s">
        <v>1419</v>
      </c>
      <c r="E213" s="120" t="s">
        <v>1420</v>
      </c>
      <c r="F213" s="120"/>
      <c r="G213" s="120">
        <f>ROUND(Tabulka57[[#This Row],[Kapacita - počet polic]]*Tabulka57[[#This Row],[Kapacita - rozměr polic]]*IFERROR(VLOOKUP(Tabulka57[[#This Row],[Označení]],OCHy[#All],2,FALSE),0.6),0)</f>
        <v>0</v>
      </c>
      <c r="H213" s="120"/>
      <c r="I213" s="120"/>
      <c r="J213" s="120"/>
      <c r="K213" s="120" t="s">
        <v>150</v>
      </c>
      <c r="L213" s="120"/>
      <c r="M213" s="120">
        <v>3.6</v>
      </c>
      <c r="N213" s="120" t="s">
        <v>1326</v>
      </c>
    </row>
    <row r="214" spans="1:14" x14ac:dyDescent="0.35">
      <c r="A214" s="93">
        <v>1</v>
      </c>
      <c r="B214" s="93" t="s">
        <v>45</v>
      </c>
      <c r="C214" s="93"/>
      <c r="D214" s="120" t="s">
        <v>1419</v>
      </c>
      <c r="E214" s="120" t="s">
        <v>1420</v>
      </c>
      <c r="F214" s="120"/>
      <c r="G214" s="120">
        <f>ROUND(Tabulka57[[#This Row],[Kapacita - počet polic]]*Tabulka57[[#This Row],[Kapacita - rozměr polic]]*IFERROR(VLOOKUP(Tabulka57[[#This Row],[Označení]],OCHy[#All],2,FALSE),0.6),0)</f>
        <v>0</v>
      </c>
      <c r="H214" s="120"/>
      <c r="I214" s="120"/>
      <c r="J214" s="120"/>
      <c r="K214" s="120" t="s">
        <v>1418</v>
      </c>
      <c r="L214" s="120"/>
      <c r="M214" s="120">
        <v>170.5</v>
      </c>
      <c r="N214" s="120" t="s">
        <v>1326</v>
      </c>
    </row>
    <row r="215" spans="1:14" x14ac:dyDescent="0.35">
      <c r="A215" s="93">
        <v>1</v>
      </c>
      <c r="B215" s="93" t="s">
        <v>45</v>
      </c>
      <c r="C215" s="93"/>
      <c r="D215" s="120" t="s">
        <v>1426</v>
      </c>
      <c r="E215" s="120" t="s">
        <v>1427</v>
      </c>
      <c r="F215" s="120"/>
      <c r="G215" s="120">
        <f>ROUND(Tabulka57[[#This Row],[Kapacita - počet polic]]*Tabulka57[[#This Row],[Kapacita - rozměr polic]]*IFERROR(VLOOKUP(Tabulka57[[#This Row],[Označení]],OCHy[#All],2,FALSE),0.6),0)</f>
        <v>0</v>
      </c>
      <c r="H215" s="120"/>
      <c r="I215" s="120"/>
      <c r="J215" s="120"/>
      <c r="K215" s="120"/>
      <c r="L215" s="120"/>
      <c r="M215" s="120">
        <v>300</v>
      </c>
      <c r="N215" s="120" t="s">
        <v>1326</v>
      </c>
    </row>
    <row r="216" spans="1:14" x14ac:dyDescent="0.35">
      <c r="A216" s="93">
        <v>1</v>
      </c>
      <c r="B216" s="93" t="s">
        <v>45</v>
      </c>
      <c r="C216" s="93"/>
      <c r="D216" s="120" t="s">
        <v>1428</v>
      </c>
      <c r="E216" s="120" t="s">
        <v>1429</v>
      </c>
      <c r="F216" s="120"/>
      <c r="G216" s="120">
        <f>ROUND(Tabulka57[[#This Row],[Kapacita - počet polic]]*Tabulka57[[#This Row],[Kapacita - rozměr polic]]*IFERROR(VLOOKUP(Tabulka57[[#This Row],[Označení]],OCHy[#All],2,FALSE),0.6),0)</f>
        <v>0</v>
      </c>
      <c r="H216" s="120"/>
      <c r="I216" s="120"/>
      <c r="J216" s="120"/>
      <c r="K216" s="120" t="s">
        <v>1430</v>
      </c>
      <c r="L216" s="120"/>
      <c r="M216" s="120">
        <v>647.79</v>
      </c>
      <c r="N216" s="120" t="s">
        <v>1326</v>
      </c>
    </row>
    <row r="217" spans="1:14" x14ac:dyDescent="0.35">
      <c r="A217" s="93">
        <v>1</v>
      </c>
      <c r="B217" s="93" t="s">
        <v>45</v>
      </c>
      <c r="C217" s="93"/>
      <c r="D217" s="120" t="s">
        <v>1428</v>
      </c>
      <c r="E217" s="120" t="s">
        <v>1429</v>
      </c>
      <c r="F217" s="120"/>
      <c r="G217" s="120">
        <f>ROUND(Tabulka57[[#This Row],[Kapacita - počet polic]]*Tabulka57[[#This Row],[Kapacita - rozměr polic]]*IFERROR(VLOOKUP(Tabulka57[[#This Row],[Označení]],OCHy[#All],2,FALSE),0.6),0)</f>
        <v>0</v>
      </c>
      <c r="H217" s="120"/>
      <c r="I217" s="120"/>
      <c r="J217" s="120"/>
      <c r="K217" s="120" t="s">
        <v>1431</v>
      </c>
      <c r="L217" s="120"/>
      <c r="M217" s="120">
        <v>71.099999999999994</v>
      </c>
      <c r="N217" s="120" t="s">
        <v>1326</v>
      </c>
    </row>
    <row r="218" spans="1:14" x14ac:dyDescent="0.35">
      <c r="A218" s="93">
        <v>1</v>
      </c>
      <c r="B218" s="93" t="s">
        <v>45</v>
      </c>
      <c r="C218" s="93"/>
      <c r="D218" s="120" t="s">
        <v>1428</v>
      </c>
      <c r="E218" s="120" t="s">
        <v>1429</v>
      </c>
      <c r="F218" s="120"/>
      <c r="G218" s="120">
        <f>ROUND(Tabulka57[[#This Row],[Kapacita - počet polic]]*Tabulka57[[#This Row],[Kapacita - rozměr polic]]*IFERROR(VLOOKUP(Tabulka57[[#This Row],[Označení]],OCHy[#All],2,FALSE),0.6),0)</f>
        <v>0</v>
      </c>
      <c r="H218" s="120"/>
      <c r="I218" s="120"/>
      <c r="J218" s="120"/>
      <c r="K218" s="120" t="s">
        <v>1432</v>
      </c>
      <c r="L218" s="120"/>
      <c r="M218" s="120">
        <v>64.8</v>
      </c>
      <c r="N218" s="120" t="s">
        <v>1326</v>
      </c>
    </row>
    <row r="219" spans="1:14" x14ac:dyDescent="0.35">
      <c r="A219" s="93">
        <v>1</v>
      </c>
      <c r="B219" s="93" t="s">
        <v>45</v>
      </c>
      <c r="C219" s="93"/>
      <c r="D219" s="120" t="s">
        <v>1428</v>
      </c>
      <c r="E219" s="120" t="s">
        <v>1429</v>
      </c>
      <c r="F219" s="120"/>
      <c r="G219" s="120">
        <f>ROUND(Tabulka57[[#This Row],[Kapacita - počet polic]]*Tabulka57[[#This Row],[Kapacita - rozměr polic]]*IFERROR(VLOOKUP(Tabulka57[[#This Row],[Označení]],OCHy[#All],2,FALSE),0.6),0)</f>
        <v>0</v>
      </c>
      <c r="H219" s="120"/>
      <c r="I219" s="120"/>
      <c r="J219" s="120"/>
      <c r="K219" s="120" t="s">
        <v>1433</v>
      </c>
      <c r="L219" s="120"/>
      <c r="M219" s="120">
        <v>32.4</v>
      </c>
      <c r="N219" s="120" t="s">
        <v>1326</v>
      </c>
    </row>
    <row r="220" spans="1:14" x14ac:dyDescent="0.35">
      <c r="A220" s="93">
        <v>1</v>
      </c>
      <c r="B220" s="93" t="s">
        <v>45</v>
      </c>
      <c r="C220" s="93"/>
      <c r="D220" s="120" t="s">
        <v>1428</v>
      </c>
      <c r="E220" s="120" t="s">
        <v>1429</v>
      </c>
      <c r="F220" s="120"/>
      <c r="G220" s="120">
        <f>ROUND(Tabulka57[[#This Row],[Kapacita - počet polic]]*Tabulka57[[#This Row],[Kapacita - rozměr polic]]*IFERROR(VLOOKUP(Tabulka57[[#This Row],[Označení]],OCHy[#All],2,FALSE),0.6),0)</f>
        <v>0</v>
      </c>
      <c r="H220" s="120"/>
      <c r="I220" s="120"/>
      <c r="J220" s="120"/>
      <c r="K220" s="120" t="s">
        <v>121</v>
      </c>
      <c r="L220" s="120"/>
      <c r="M220" s="120">
        <v>111.6</v>
      </c>
      <c r="N220" s="120" t="s">
        <v>1326</v>
      </c>
    </row>
    <row r="221" spans="1:14" x14ac:dyDescent="0.35">
      <c r="A221" s="93">
        <v>1</v>
      </c>
      <c r="B221" s="93" t="s">
        <v>45</v>
      </c>
      <c r="C221" s="93"/>
      <c r="D221" s="120" t="s">
        <v>1428</v>
      </c>
      <c r="E221" s="120" t="s">
        <v>1429</v>
      </c>
      <c r="F221" s="120"/>
      <c r="G221" s="120">
        <f>ROUND(Tabulka57[[#This Row],[Kapacita - počet polic]]*Tabulka57[[#This Row],[Kapacita - rozměr polic]]*IFERROR(VLOOKUP(Tabulka57[[#This Row],[Označení]],OCHy[#All],2,FALSE),0.6),0)</f>
        <v>0</v>
      </c>
      <c r="H221" s="120"/>
      <c r="I221" s="120"/>
      <c r="J221" s="120"/>
      <c r="K221" s="120" t="s">
        <v>1434</v>
      </c>
      <c r="L221" s="120"/>
      <c r="M221" s="120">
        <v>1</v>
      </c>
      <c r="N221" s="120" t="s">
        <v>1326</v>
      </c>
    </row>
    <row r="222" spans="1:14" x14ac:dyDescent="0.35">
      <c r="A222" s="93">
        <v>1</v>
      </c>
      <c r="B222" s="93" t="s">
        <v>45</v>
      </c>
      <c r="C222" s="93"/>
      <c r="D222" s="120" t="s">
        <v>1428</v>
      </c>
      <c r="E222" s="120" t="s">
        <v>1429</v>
      </c>
      <c r="F222" s="120"/>
      <c r="G222" s="120">
        <f>ROUND(Tabulka57[[#This Row],[Kapacita - počet polic]]*Tabulka57[[#This Row],[Kapacita - rozměr polic]]*IFERROR(VLOOKUP(Tabulka57[[#This Row],[Označení]],OCHy[#All],2,FALSE),0.6),0)</f>
        <v>0</v>
      </c>
      <c r="H222" s="120"/>
      <c r="I222" s="120"/>
      <c r="J222" s="120"/>
      <c r="K222" s="120" t="s">
        <v>1435</v>
      </c>
      <c r="L222" s="120"/>
      <c r="M222" s="120">
        <v>244.8</v>
      </c>
      <c r="N222" s="120" t="s">
        <v>1326</v>
      </c>
    </row>
    <row r="223" spans="1:14" x14ac:dyDescent="0.35">
      <c r="A223" s="93">
        <v>1</v>
      </c>
      <c r="B223" s="93" t="s">
        <v>45</v>
      </c>
      <c r="C223" s="93"/>
      <c r="D223" s="120" t="s">
        <v>1428</v>
      </c>
      <c r="E223" s="120" t="s">
        <v>1429</v>
      </c>
      <c r="F223" s="120"/>
      <c r="G223" s="120">
        <f>ROUND(Tabulka57[[#This Row],[Kapacita - počet polic]]*Tabulka57[[#This Row],[Kapacita - rozměr polic]]*IFERROR(VLOOKUP(Tabulka57[[#This Row],[Označení]],OCHy[#All],2,FALSE),0.6),0)</f>
        <v>0</v>
      </c>
      <c r="H223" s="120"/>
      <c r="I223" s="120"/>
      <c r="J223" s="120"/>
      <c r="K223" s="120" t="s">
        <v>147</v>
      </c>
      <c r="L223" s="120"/>
      <c r="M223" s="120">
        <v>32.4</v>
      </c>
      <c r="N223" s="120" t="s">
        <v>1326</v>
      </c>
    </row>
    <row r="224" spans="1:14" x14ac:dyDescent="0.35">
      <c r="A224" s="93">
        <v>1</v>
      </c>
      <c r="B224" s="93" t="s">
        <v>45</v>
      </c>
      <c r="C224" s="93"/>
      <c r="D224" s="120" t="s">
        <v>1428</v>
      </c>
      <c r="E224" s="120" t="s">
        <v>1429</v>
      </c>
      <c r="F224" s="120"/>
      <c r="G224" s="120">
        <f>ROUND(Tabulka57[[#This Row],[Kapacita - počet polic]]*Tabulka57[[#This Row],[Kapacita - rozměr polic]]*IFERROR(VLOOKUP(Tabulka57[[#This Row],[Označení]],OCHy[#All],2,FALSE),0.6),0)</f>
        <v>0</v>
      </c>
      <c r="H224" s="120"/>
      <c r="I224" s="120"/>
      <c r="J224" s="120"/>
      <c r="K224" s="120" t="s">
        <v>156</v>
      </c>
      <c r="L224" s="120"/>
      <c r="M224" s="120">
        <v>43.2</v>
      </c>
      <c r="N224" s="120" t="s">
        <v>1326</v>
      </c>
    </row>
    <row r="225" spans="1:14" x14ac:dyDescent="0.35">
      <c r="A225" s="93">
        <v>1</v>
      </c>
      <c r="B225" s="93" t="s">
        <v>45</v>
      </c>
      <c r="C225" s="93"/>
      <c r="D225" s="120" t="s">
        <v>1428</v>
      </c>
      <c r="E225" s="120" t="s">
        <v>1429</v>
      </c>
      <c r="F225" s="120"/>
      <c r="G225" s="120">
        <f>ROUND(Tabulka57[[#This Row],[Kapacita - počet polic]]*Tabulka57[[#This Row],[Kapacita - rozměr polic]]*IFERROR(VLOOKUP(Tabulka57[[#This Row],[Označení]],OCHy[#All],2,FALSE),0.6),0)</f>
        <v>0</v>
      </c>
      <c r="H225" s="120"/>
      <c r="I225" s="120"/>
      <c r="J225" s="120"/>
      <c r="K225" s="120" t="s">
        <v>161</v>
      </c>
      <c r="L225" s="120"/>
      <c r="M225" s="120">
        <v>18</v>
      </c>
      <c r="N225" s="120" t="s">
        <v>1326</v>
      </c>
    </row>
    <row r="226" spans="1:14" x14ac:dyDescent="0.35">
      <c r="A226" s="93">
        <v>1</v>
      </c>
      <c r="B226" s="93" t="s">
        <v>45</v>
      </c>
      <c r="C226" s="93"/>
      <c r="D226" s="120" t="s">
        <v>1428</v>
      </c>
      <c r="E226" s="120" t="s">
        <v>1429</v>
      </c>
      <c r="F226" s="120"/>
      <c r="G226" s="120">
        <f>ROUND(Tabulka57[[#This Row],[Kapacita - počet polic]]*Tabulka57[[#This Row],[Kapacita - rozměr polic]]*IFERROR(VLOOKUP(Tabulka57[[#This Row],[Označení]],OCHy[#All],2,FALSE),0.6),0)</f>
        <v>0</v>
      </c>
      <c r="H226" s="120"/>
      <c r="I226" s="120"/>
      <c r="J226" s="120"/>
      <c r="K226" s="120" t="s">
        <v>164</v>
      </c>
      <c r="L226" s="120"/>
      <c r="M226" s="120">
        <v>10.8</v>
      </c>
      <c r="N226" s="120" t="s">
        <v>1326</v>
      </c>
    </row>
    <row r="227" spans="1:14" x14ac:dyDescent="0.35">
      <c r="A227" s="93">
        <v>1</v>
      </c>
      <c r="B227" s="93" t="s">
        <v>45</v>
      </c>
      <c r="C227" s="93"/>
      <c r="D227" s="120" t="s">
        <v>1428</v>
      </c>
      <c r="E227" s="120" t="s">
        <v>1429</v>
      </c>
      <c r="F227" s="120"/>
      <c r="G227" s="120">
        <f>ROUND(Tabulka57[[#This Row],[Kapacita - počet polic]]*Tabulka57[[#This Row],[Kapacita - rozměr polic]]*IFERROR(VLOOKUP(Tabulka57[[#This Row],[Označení]],OCHy[#All],2,FALSE),0.6),0)</f>
        <v>0</v>
      </c>
      <c r="H227" s="120"/>
      <c r="I227" s="120"/>
      <c r="J227" s="120"/>
      <c r="K227" s="120" t="s">
        <v>1436</v>
      </c>
      <c r="L227" s="120"/>
      <c r="M227" s="120">
        <v>39.6</v>
      </c>
      <c r="N227" s="120" t="s">
        <v>1326</v>
      </c>
    </row>
    <row r="228" spans="1:14" x14ac:dyDescent="0.35">
      <c r="A228" s="93">
        <v>1</v>
      </c>
      <c r="B228" s="93" t="s">
        <v>45</v>
      </c>
      <c r="C228" s="93"/>
      <c r="D228" s="120" t="s">
        <v>1428</v>
      </c>
      <c r="E228" s="120" t="s">
        <v>1429</v>
      </c>
      <c r="F228" s="120"/>
      <c r="G228" s="120">
        <f>ROUND(Tabulka57[[#This Row],[Kapacita - počet polic]]*Tabulka57[[#This Row],[Kapacita - rozměr polic]]*IFERROR(VLOOKUP(Tabulka57[[#This Row],[Označení]],OCHy[#All],2,FALSE),0.6),0)</f>
        <v>0</v>
      </c>
      <c r="H228" s="120"/>
      <c r="I228" s="120"/>
      <c r="J228" s="120"/>
      <c r="K228" s="120" t="s">
        <v>1418</v>
      </c>
      <c r="L228" s="120"/>
      <c r="M228" s="120">
        <v>442.17</v>
      </c>
      <c r="N228" s="120" t="s">
        <v>1326</v>
      </c>
    </row>
    <row r="229" spans="1:14" ht="30" customHeight="1" x14ac:dyDescent="0.35">
      <c r="A229" s="93">
        <v>1</v>
      </c>
      <c r="B229" s="93" t="s">
        <v>45</v>
      </c>
      <c r="C229" s="93"/>
      <c r="D229" s="120" t="s">
        <v>1437</v>
      </c>
      <c r="E229" s="147" t="s">
        <v>1438</v>
      </c>
      <c r="F229" s="120"/>
      <c r="G229" s="120">
        <f>ROUND(Tabulka57[[#This Row],[Kapacita - počet polic]]*Tabulka57[[#This Row],[Kapacita - rozměr polic]]*IFERROR(VLOOKUP(Tabulka57[[#This Row],[Označení]],OCHy[#All],2,FALSE),0.6),0)</f>
        <v>0</v>
      </c>
      <c r="H229" s="120"/>
      <c r="I229" s="120"/>
      <c r="J229" s="120"/>
      <c r="K229" s="147"/>
      <c r="L229" s="120"/>
      <c r="M229" s="120">
        <v>516</v>
      </c>
      <c r="N229" s="120" t="s">
        <v>1326</v>
      </c>
    </row>
    <row r="230" spans="1:14" x14ac:dyDescent="0.35">
      <c r="A230" s="93" t="str">
        <f>IFERROR(VLOOKUP(B230,Pobočky!$A$1:$C$45,3,FALSE)," ")</f>
        <v xml:space="preserve"> </v>
      </c>
      <c r="B230" s="93"/>
      <c r="C230" s="93" t="str">
        <f>IFERROR(VLOOKUP(B230,Pobočky!$A$1:$C$45,2,FALSE)," ")</f>
        <v xml:space="preserve"> </v>
      </c>
      <c r="G230">
        <f>ROUND(Tabulka57[[#This Row],[Kapacita - počet polic]]*Tabulka57[[#This Row],[Kapacita - rozměr polic]]*IFERROR(VLOOKUP(Tabulka57[[#This Row],[Označení]],OCHy[#All],2,FALSE),0.6),0)</f>
        <v>0</v>
      </c>
    </row>
    <row r="231" spans="1:14" x14ac:dyDescent="0.35">
      <c r="A231" s="93" t="str">
        <f>IFERROR(VLOOKUP(B231,Pobočky!$A$1:$C$45,3,FALSE)," ")</f>
        <v xml:space="preserve"> </v>
      </c>
      <c r="B231" s="93"/>
      <c r="C231" s="93" t="str">
        <f>IFERROR(VLOOKUP(B231,Pobočky!$A$1:$C$45,2,FALSE)," ")</f>
        <v xml:space="preserve"> </v>
      </c>
      <c r="G231">
        <f>ROUND(Tabulka57[[#This Row],[Kapacita - počet polic]]*Tabulka57[[#This Row],[Kapacita - rozměr polic]]*IFERROR(VLOOKUP(Tabulka57[[#This Row],[Označení]],OCHy[#All],2,FALSE),0.6),0)</f>
        <v>0</v>
      </c>
    </row>
    <row r="232" spans="1:14" x14ac:dyDescent="0.35">
      <c r="A232" s="93" t="str">
        <f>IFERROR(VLOOKUP(B232,Pobočky!$A$1:$C$45,3,FALSE)," ")</f>
        <v xml:space="preserve"> </v>
      </c>
      <c r="B232" s="93"/>
      <c r="C232" s="93" t="str">
        <f>IFERROR(VLOOKUP(B232,Pobočky!$A$1:$C$45,2,FALSE)," ")</f>
        <v xml:space="preserve"> </v>
      </c>
      <c r="G232">
        <f>ROUND(Tabulka57[[#This Row],[Kapacita - počet polic]]*Tabulka57[[#This Row],[Kapacita - rozměr polic]]*IFERROR(VLOOKUP(Tabulka57[[#This Row],[Označení]],OCHy[#All],2,FALSE),0.6),0)</f>
        <v>0</v>
      </c>
    </row>
    <row r="233" spans="1:14" x14ac:dyDescent="0.35">
      <c r="A233" s="93" t="str">
        <f>IFERROR(VLOOKUP(B233,Pobočky!$A$1:$C$45,3,FALSE)," ")</f>
        <v xml:space="preserve"> </v>
      </c>
      <c r="B233" s="93"/>
      <c r="C233" s="93" t="str">
        <f>IFERROR(VLOOKUP(B233,Pobočky!$A$1:$C$45,2,FALSE)," ")</f>
        <v xml:space="preserve"> </v>
      </c>
      <c r="G233">
        <f>ROUND(Tabulka57[[#This Row],[Kapacita - počet polic]]*Tabulka57[[#This Row],[Kapacita - rozměr polic]]*IFERROR(VLOOKUP(Tabulka57[[#This Row],[Označení]],OCHy[#All],2,FALSE),0.6),0)</f>
        <v>0</v>
      </c>
    </row>
    <row r="234" spans="1:14" x14ac:dyDescent="0.35">
      <c r="A234" s="93" t="str">
        <f>IFERROR(VLOOKUP(B234,Pobočky!$A$1:$C$45,3,FALSE)," ")</f>
        <v xml:space="preserve"> </v>
      </c>
      <c r="B234" s="93"/>
      <c r="C234" s="93" t="str">
        <f>IFERROR(VLOOKUP(B234,Pobočky!$A$1:$C$45,2,FALSE)," ")</f>
        <v xml:space="preserve"> </v>
      </c>
      <c r="G234">
        <f>ROUND(Tabulka57[[#This Row],[Kapacita - počet polic]]*Tabulka57[[#This Row],[Kapacita - rozměr polic]]*IFERROR(VLOOKUP(Tabulka57[[#This Row],[Označení]],OCHy[#All],2,FALSE),0.6),0)</f>
        <v>0</v>
      </c>
    </row>
    <row r="235" spans="1:14" x14ac:dyDescent="0.35">
      <c r="A235" s="93" t="str">
        <f>IFERROR(VLOOKUP(B235,Pobočky!$A$1:$C$45,3,FALSE)," ")</f>
        <v xml:space="preserve"> </v>
      </c>
      <c r="B235" s="93"/>
      <c r="C235" s="93" t="str">
        <f>IFERROR(VLOOKUP(B235,Pobočky!$A$1:$C$45,2,FALSE)," ")</f>
        <v xml:space="preserve"> </v>
      </c>
      <c r="G235">
        <f>ROUND(Tabulka57[[#This Row],[Kapacita - počet polic]]*Tabulka57[[#This Row],[Kapacita - rozměr polic]]*IFERROR(VLOOKUP(Tabulka57[[#This Row],[Označení]],OCHy[#All],2,FALSE),0.6),0)</f>
        <v>0</v>
      </c>
    </row>
    <row r="236" spans="1:14" x14ac:dyDescent="0.35">
      <c r="A236" s="93" t="str">
        <f>IFERROR(VLOOKUP(B236,Pobočky!$A$1:$C$45,3,FALSE)," ")</f>
        <v xml:space="preserve"> </v>
      </c>
      <c r="B236" s="93"/>
      <c r="C236" s="93" t="str">
        <f>IFERROR(VLOOKUP(B236,Pobočky!$A$1:$C$45,2,FALSE)," ")</f>
        <v xml:space="preserve"> </v>
      </c>
      <c r="G236">
        <f>ROUND(Tabulka57[[#This Row],[Kapacita - počet polic]]*Tabulka57[[#This Row],[Kapacita - rozměr polic]]*IFERROR(VLOOKUP(Tabulka57[[#This Row],[Označení]],OCHy[#All],2,FALSE),0.6),0)</f>
        <v>0</v>
      </c>
    </row>
    <row r="237" spans="1:14" x14ac:dyDescent="0.35">
      <c r="A237" s="93" t="str">
        <f>IFERROR(VLOOKUP(B237,Pobočky!$A$1:$C$45,3,FALSE)," ")</f>
        <v xml:space="preserve"> </v>
      </c>
      <c r="B237" s="93"/>
      <c r="C237" s="93" t="str">
        <f>IFERROR(VLOOKUP(B237,Pobočky!$A$1:$C$45,2,FALSE)," ")</f>
        <v xml:space="preserve"> </v>
      </c>
      <c r="G237">
        <f>ROUND(Tabulka57[[#This Row],[Kapacita - počet polic]]*Tabulka57[[#This Row],[Kapacita - rozměr polic]]*IFERROR(VLOOKUP(Tabulka57[[#This Row],[Označení]],OCHy[#All],2,FALSE),0.6),0)</f>
        <v>0</v>
      </c>
    </row>
    <row r="238" spans="1:14" x14ac:dyDescent="0.35">
      <c r="A238" s="93" t="str">
        <f>IFERROR(VLOOKUP(B238,Pobočky!$A$1:$C$45,3,FALSE)," ")</f>
        <v xml:space="preserve"> </v>
      </c>
      <c r="B238" s="93"/>
      <c r="C238" s="93" t="str">
        <f>IFERROR(VLOOKUP(B238,Pobočky!$A$1:$C$45,2,FALSE)," ")</f>
        <v xml:space="preserve"> </v>
      </c>
      <c r="G238">
        <f>ROUND(Tabulka57[[#This Row],[Kapacita - počet polic]]*Tabulka57[[#This Row],[Kapacita - rozměr polic]]*IFERROR(VLOOKUP(Tabulka57[[#This Row],[Označení]],OCHy[#All],2,FALSE),0.6),0)</f>
        <v>0</v>
      </c>
    </row>
    <row r="239" spans="1:14" x14ac:dyDescent="0.35">
      <c r="A239" s="93" t="str">
        <f>IFERROR(VLOOKUP(B239,Pobočky!$A$1:$C$45,3,FALSE)," ")</f>
        <v xml:space="preserve"> </v>
      </c>
      <c r="B239" s="93"/>
      <c r="C239" s="93" t="str">
        <f>IFERROR(VLOOKUP(B239,Pobočky!$A$1:$C$45,2,FALSE)," ")</f>
        <v xml:space="preserve"> </v>
      </c>
      <c r="G239">
        <f>ROUND(Tabulka57[[#This Row],[Kapacita - počet polic]]*Tabulka57[[#This Row],[Kapacita - rozměr polic]]*IFERROR(VLOOKUP(Tabulka57[[#This Row],[Označení]],OCHy[#All],2,FALSE),0.6),0)</f>
        <v>0</v>
      </c>
    </row>
    <row r="240" spans="1:14" x14ac:dyDescent="0.35">
      <c r="A240" s="93" t="str">
        <f>IFERROR(VLOOKUP(B240,Pobočky!$A$1:$C$45,3,FALSE)," ")</f>
        <v xml:space="preserve"> </v>
      </c>
      <c r="B240" s="93"/>
      <c r="C240" s="93" t="str">
        <f>IFERROR(VLOOKUP(B240,Pobočky!$A$1:$C$45,2,FALSE)," ")</f>
        <v xml:space="preserve"> </v>
      </c>
      <c r="G240">
        <f>ROUND(Tabulka57[[#This Row],[Kapacita - počet polic]]*Tabulka57[[#This Row],[Kapacita - rozměr polic]]*IFERROR(VLOOKUP(Tabulka57[[#This Row],[Označení]],OCHy[#All],2,FALSE),0.6),0)</f>
        <v>0</v>
      </c>
    </row>
    <row r="241" spans="1:7" x14ac:dyDescent="0.35">
      <c r="A241" s="93" t="str">
        <f>IFERROR(VLOOKUP(B241,Pobočky!$A$1:$C$45,3,FALSE)," ")</f>
        <v xml:space="preserve"> </v>
      </c>
      <c r="B241" s="93"/>
      <c r="C241" s="93" t="str">
        <f>IFERROR(VLOOKUP(B241,Pobočky!$A$1:$C$45,2,FALSE)," ")</f>
        <v xml:space="preserve"> </v>
      </c>
      <c r="G241">
        <f>ROUND(Tabulka57[[#This Row],[Kapacita - počet polic]]*Tabulka57[[#This Row],[Kapacita - rozměr polic]]*IFERROR(VLOOKUP(Tabulka57[[#This Row],[Označení]],OCHy[#All],2,FALSE),0.6),0)</f>
        <v>0</v>
      </c>
    </row>
    <row r="242" spans="1:7" x14ac:dyDescent="0.35">
      <c r="A242" s="93" t="str">
        <f>IFERROR(VLOOKUP(B242,Pobočky!$A$1:$C$45,3,FALSE)," ")</f>
        <v xml:space="preserve"> </v>
      </c>
      <c r="B242" s="93"/>
      <c r="C242" s="93" t="str">
        <f>IFERROR(VLOOKUP(B242,Pobočky!$A$1:$C$45,2,FALSE)," ")</f>
        <v xml:space="preserve"> </v>
      </c>
      <c r="G242">
        <f>ROUND(Tabulka57[[#This Row],[Kapacita - počet polic]]*Tabulka57[[#This Row],[Kapacita - rozměr polic]]*IFERROR(VLOOKUP(Tabulka57[[#This Row],[Označení]],OCHy[#All],2,FALSE),0.6),0)</f>
        <v>0</v>
      </c>
    </row>
    <row r="243" spans="1:7" x14ac:dyDescent="0.35">
      <c r="A243" s="93" t="str">
        <f>IFERROR(VLOOKUP(B243,Pobočky!$A$1:$C$45,3,FALSE)," ")</f>
        <v xml:space="preserve"> </v>
      </c>
      <c r="B243" s="93"/>
      <c r="C243" s="93" t="str">
        <f>IFERROR(VLOOKUP(B243,Pobočky!$A$1:$C$45,2,FALSE)," ")</f>
        <v xml:space="preserve"> </v>
      </c>
      <c r="G243">
        <f>ROUND(Tabulka57[[#This Row],[Kapacita - počet polic]]*Tabulka57[[#This Row],[Kapacita - rozměr polic]]*IFERROR(VLOOKUP(Tabulka57[[#This Row],[Označení]],OCHy[#All],2,FALSE),0.6),0)</f>
        <v>0</v>
      </c>
    </row>
    <row r="244" spans="1:7" x14ac:dyDescent="0.35">
      <c r="A244" s="93" t="str">
        <f>IFERROR(VLOOKUP(B244,Pobočky!$A$1:$C$45,3,FALSE)," ")</f>
        <v xml:space="preserve"> </v>
      </c>
      <c r="B244" s="93"/>
      <c r="C244" s="93" t="str">
        <f>IFERROR(VLOOKUP(B244,Pobočky!$A$1:$C$45,2,FALSE)," ")</f>
        <v xml:space="preserve"> </v>
      </c>
      <c r="G244">
        <f>ROUND(Tabulka57[[#This Row],[Kapacita - počet polic]]*Tabulka57[[#This Row],[Kapacita - rozměr polic]]*IFERROR(VLOOKUP(Tabulka57[[#This Row],[Označení]],OCHy[#All],2,FALSE),0.6),0)</f>
        <v>0</v>
      </c>
    </row>
    <row r="245" spans="1:7" x14ac:dyDescent="0.35">
      <c r="A245" s="93" t="str">
        <f>IFERROR(VLOOKUP(B245,Pobočky!$A$1:$C$45,3,FALSE)," ")</f>
        <v xml:space="preserve"> </v>
      </c>
      <c r="B245" s="93"/>
      <c r="C245" s="93" t="str">
        <f>IFERROR(VLOOKUP(B245,Pobočky!$A$1:$C$45,2,FALSE)," ")</f>
        <v xml:space="preserve"> </v>
      </c>
      <c r="G245">
        <f>ROUND(Tabulka57[[#This Row],[Kapacita - počet polic]]*Tabulka57[[#This Row],[Kapacita - rozměr polic]]*IFERROR(VLOOKUP(Tabulka57[[#This Row],[Označení]],OCHy[#All],2,FALSE),0.6),0)</f>
        <v>0</v>
      </c>
    </row>
    <row r="246" spans="1:7" x14ac:dyDescent="0.35">
      <c r="A246" s="93" t="str">
        <f>IFERROR(VLOOKUP(B246,Pobočky!$A$1:$C$45,3,FALSE)," ")</f>
        <v xml:space="preserve"> </v>
      </c>
      <c r="B246" s="93"/>
      <c r="C246" s="93" t="str">
        <f>IFERROR(VLOOKUP(B246,Pobočky!$A$1:$C$45,2,FALSE)," ")</f>
        <v xml:space="preserve"> </v>
      </c>
      <c r="G246">
        <f>ROUND(Tabulka57[[#This Row],[Kapacita - počet polic]]*Tabulka57[[#This Row],[Kapacita - rozměr polic]]*IFERROR(VLOOKUP(Tabulka57[[#This Row],[Označení]],OCHy[#All],2,FALSE),0.6),0)</f>
        <v>0</v>
      </c>
    </row>
    <row r="247" spans="1:7" x14ac:dyDescent="0.35">
      <c r="A247" s="93" t="str">
        <f>IFERROR(VLOOKUP(B247,Pobočky!$A$1:$C$45,3,FALSE)," ")</f>
        <v xml:space="preserve"> </v>
      </c>
      <c r="B247" s="93"/>
      <c r="C247" s="93" t="str">
        <f>IFERROR(VLOOKUP(B247,Pobočky!$A$1:$C$45,2,FALSE)," ")</f>
        <v xml:space="preserve"> </v>
      </c>
      <c r="G247">
        <f>ROUND(Tabulka57[[#This Row],[Kapacita - počet polic]]*Tabulka57[[#This Row],[Kapacita - rozměr polic]]*IFERROR(VLOOKUP(Tabulka57[[#This Row],[Označení]],OCHy[#All],2,FALSE),0.6),0)</f>
        <v>0</v>
      </c>
    </row>
    <row r="248" spans="1:7" x14ac:dyDescent="0.35">
      <c r="A248" s="93" t="str">
        <f>IFERROR(VLOOKUP(B248,Pobočky!$A$1:$C$45,3,FALSE)," ")</f>
        <v xml:space="preserve"> </v>
      </c>
      <c r="B248" s="93"/>
      <c r="C248" s="93" t="str">
        <f>IFERROR(VLOOKUP(B248,Pobočky!$A$1:$C$45,2,FALSE)," ")</f>
        <v xml:space="preserve"> </v>
      </c>
      <c r="G248">
        <f>ROUND(Tabulka57[[#This Row],[Kapacita - počet polic]]*Tabulka57[[#This Row],[Kapacita - rozměr polic]]*IFERROR(VLOOKUP(Tabulka57[[#This Row],[Označení]],OCHy[#All],2,FALSE),0.6),0)</f>
        <v>0</v>
      </c>
    </row>
    <row r="249" spans="1:7" x14ac:dyDescent="0.35">
      <c r="A249" s="93" t="str">
        <f>IFERROR(VLOOKUP(B249,Pobočky!$A$1:$C$45,3,FALSE)," ")</f>
        <v xml:space="preserve"> </v>
      </c>
      <c r="B249" s="93"/>
      <c r="C249" s="93" t="str">
        <f>IFERROR(VLOOKUP(B249,Pobočky!$A$1:$C$45,2,FALSE)," ")</f>
        <v xml:space="preserve"> </v>
      </c>
      <c r="G249">
        <f>ROUND(Tabulka57[[#This Row],[Kapacita - počet polic]]*Tabulka57[[#This Row],[Kapacita - rozměr polic]]*IFERROR(VLOOKUP(Tabulka57[[#This Row],[Označení]],OCHy[#All],2,FALSE),0.6),0)</f>
        <v>0</v>
      </c>
    </row>
    <row r="250" spans="1:7" x14ac:dyDescent="0.35">
      <c r="A250" s="93" t="str">
        <f>IFERROR(VLOOKUP(B250,Pobočky!$A$1:$C$45,3,FALSE)," ")</f>
        <v xml:space="preserve"> </v>
      </c>
      <c r="B250" s="93"/>
      <c r="C250" s="93" t="str">
        <f>IFERROR(VLOOKUP(B250,Pobočky!$A$1:$C$45,2,FALSE)," ")</f>
        <v xml:space="preserve"> </v>
      </c>
      <c r="G250">
        <f>ROUND(Tabulka57[[#This Row],[Kapacita - počet polic]]*Tabulka57[[#This Row],[Kapacita - rozměr polic]]*IFERROR(VLOOKUP(Tabulka57[[#This Row],[Označení]],OCHy[#All],2,FALSE),0.6),0)</f>
        <v>0</v>
      </c>
    </row>
    <row r="251" spans="1:7" x14ac:dyDescent="0.35">
      <c r="A251" s="93" t="str">
        <f>IFERROR(VLOOKUP(B251,Pobočky!$A$1:$C$45,3,FALSE)," ")</f>
        <v xml:space="preserve"> </v>
      </c>
      <c r="B251" s="93"/>
      <c r="C251" s="93" t="str">
        <f>IFERROR(VLOOKUP(B251,Pobočky!$A$1:$C$45,2,FALSE)," ")</f>
        <v xml:space="preserve"> </v>
      </c>
      <c r="G251">
        <f>ROUND(Tabulka57[[#This Row],[Kapacita - počet polic]]*Tabulka57[[#This Row],[Kapacita - rozměr polic]]*IFERROR(VLOOKUP(Tabulka57[[#This Row],[Označení]],OCHy[#All],2,FALSE),0.6),0)</f>
        <v>0</v>
      </c>
    </row>
    <row r="252" spans="1:7" x14ac:dyDescent="0.35">
      <c r="A252" s="93" t="str">
        <f>IFERROR(VLOOKUP(B252,Pobočky!$A$1:$C$45,3,FALSE)," ")</f>
        <v xml:space="preserve"> </v>
      </c>
      <c r="B252" s="93"/>
      <c r="C252" s="93" t="str">
        <f>IFERROR(VLOOKUP(B252,Pobočky!$A$1:$C$45,2,FALSE)," ")</f>
        <v xml:space="preserve"> </v>
      </c>
      <c r="G252">
        <f>ROUND(Tabulka57[[#This Row],[Kapacita - počet polic]]*Tabulka57[[#This Row],[Kapacita - rozměr polic]]*IFERROR(VLOOKUP(Tabulka57[[#This Row],[Označení]],OCHy[#All],2,FALSE),0.6),0)</f>
        <v>0</v>
      </c>
    </row>
    <row r="253" spans="1:7" x14ac:dyDescent="0.35">
      <c r="A253" s="93" t="str">
        <f>IFERROR(VLOOKUP(B253,Pobočky!$A$1:$C$45,3,FALSE)," ")</f>
        <v xml:space="preserve"> </v>
      </c>
      <c r="B253" s="93"/>
      <c r="C253" s="93" t="str">
        <f>IFERROR(VLOOKUP(B253,Pobočky!$A$1:$C$45,2,FALSE)," ")</f>
        <v xml:space="preserve"> </v>
      </c>
      <c r="G253">
        <f>ROUND(Tabulka57[[#This Row],[Kapacita - počet polic]]*Tabulka57[[#This Row],[Kapacita - rozměr polic]]*IFERROR(VLOOKUP(Tabulka57[[#This Row],[Označení]],OCHy[#All],2,FALSE),0.6),0)</f>
        <v>0</v>
      </c>
    </row>
    <row r="254" spans="1:7" x14ac:dyDescent="0.35">
      <c r="A254" s="93" t="str">
        <f>IFERROR(VLOOKUP(B254,Pobočky!$A$1:$C$45,3,FALSE)," ")</f>
        <v xml:space="preserve"> </v>
      </c>
      <c r="B254" s="93"/>
      <c r="C254" s="93" t="str">
        <f>IFERROR(VLOOKUP(B254,Pobočky!$A$1:$C$45,2,FALSE)," ")</f>
        <v xml:space="preserve"> </v>
      </c>
      <c r="G254">
        <f>ROUND(Tabulka57[[#This Row],[Kapacita - počet polic]]*Tabulka57[[#This Row],[Kapacita - rozměr polic]]*IFERROR(VLOOKUP(Tabulka57[[#This Row],[Označení]],OCHy[#All],2,FALSE),0.6),0)</f>
        <v>0</v>
      </c>
    </row>
    <row r="255" spans="1:7" x14ac:dyDescent="0.35">
      <c r="A255" s="93" t="str">
        <f>IFERROR(VLOOKUP(B255,Pobočky!$A$1:$C$45,3,FALSE)," ")</f>
        <v xml:space="preserve"> </v>
      </c>
      <c r="B255" s="93"/>
      <c r="C255" s="93" t="str">
        <f>IFERROR(VLOOKUP(B255,Pobočky!$A$1:$C$45,2,FALSE)," ")</f>
        <v xml:space="preserve"> </v>
      </c>
      <c r="G255">
        <f>ROUND(Tabulka57[[#This Row],[Kapacita - počet polic]]*Tabulka57[[#This Row],[Kapacita - rozměr polic]]*IFERROR(VLOOKUP(Tabulka57[[#This Row],[Označení]],OCHy[#All],2,FALSE),0.6),0)</f>
        <v>0</v>
      </c>
    </row>
    <row r="256" spans="1:7" x14ac:dyDescent="0.35">
      <c r="A256" s="93" t="str">
        <f>IFERROR(VLOOKUP(B256,Pobočky!$A$1:$C$45,3,FALSE)," ")</f>
        <v xml:space="preserve"> </v>
      </c>
      <c r="B256" s="93"/>
      <c r="C256" s="93" t="str">
        <f>IFERROR(VLOOKUP(B256,Pobočky!$A$1:$C$45,2,FALSE)," ")</f>
        <v xml:space="preserve"> </v>
      </c>
      <c r="G256">
        <f>ROUND(Tabulka57[[#This Row],[Kapacita - počet polic]]*Tabulka57[[#This Row],[Kapacita - rozměr polic]]*IFERROR(VLOOKUP(Tabulka57[[#This Row],[Označení]],OCHy[#All],2,FALSE),0.6),0)</f>
        <v>0</v>
      </c>
    </row>
    <row r="257" spans="1:7" x14ac:dyDescent="0.35">
      <c r="A257" s="93" t="str">
        <f>IFERROR(VLOOKUP(B257,Pobočky!$A$1:$C$45,3,FALSE)," ")</f>
        <v xml:space="preserve"> </v>
      </c>
      <c r="B257" s="93"/>
      <c r="C257" s="93" t="str">
        <f>IFERROR(VLOOKUP(B257,Pobočky!$A$1:$C$45,2,FALSE)," ")</f>
        <v xml:space="preserve"> </v>
      </c>
      <c r="G257">
        <f>ROUND(Tabulka57[[#This Row],[Kapacita - počet polic]]*Tabulka57[[#This Row],[Kapacita - rozměr polic]]*IFERROR(VLOOKUP(Tabulka57[[#This Row],[Označení]],OCHy[#All],2,FALSE),0.6),0)</f>
        <v>0</v>
      </c>
    </row>
    <row r="258" spans="1:7" x14ac:dyDescent="0.35">
      <c r="A258" s="93" t="str">
        <f>IFERROR(VLOOKUP(B258,Pobočky!$A$1:$C$45,3,FALSE)," ")</f>
        <v xml:space="preserve"> </v>
      </c>
      <c r="B258" s="93"/>
      <c r="C258" s="93" t="str">
        <f>IFERROR(VLOOKUP(B258,Pobočky!$A$1:$C$45,2,FALSE)," ")</f>
        <v xml:space="preserve"> </v>
      </c>
      <c r="G258">
        <f>ROUND(Tabulka57[[#This Row],[Kapacita - počet polic]]*Tabulka57[[#This Row],[Kapacita - rozměr polic]]*IFERROR(VLOOKUP(Tabulka57[[#This Row],[Označení]],OCHy[#All],2,FALSE),0.6),0)</f>
        <v>0</v>
      </c>
    </row>
    <row r="259" spans="1:7" x14ac:dyDescent="0.35">
      <c r="A259" s="93" t="str">
        <f>IFERROR(VLOOKUP(B259,Pobočky!$A$1:$C$45,3,FALSE)," ")</f>
        <v xml:space="preserve"> </v>
      </c>
      <c r="B259" s="93"/>
      <c r="C259" s="93" t="str">
        <f>IFERROR(VLOOKUP(B259,Pobočky!$A$1:$C$45,2,FALSE)," ")</f>
        <v xml:space="preserve"> </v>
      </c>
      <c r="G259">
        <f>ROUND(Tabulka57[[#This Row],[Kapacita - počet polic]]*Tabulka57[[#This Row],[Kapacita - rozměr polic]]*IFERROR(VLOOKUP(Tabulka57[[#This Row],[Označení]],OCHy[#All],2,FALSE),0.6),0)</f>
        <v>0</v>
      </c>
    </row>
    <row r="260" spans="1:7" x14ac:dyDescent="0.35">
      <c r="A260" s="93" t="str">
        <f>IFERROR(VLOOKUP(B260,Pobočky!$A$1:$C$45,3,FALSE)," ")</f>
        <v xml:space="preserve"> </v>
      </c>
      <c r="B260" s="93"/>
      <c r="C260" s="93" t="str">
        <f>IFERROR(VLOOKUP(B260,Pobočky!$A$1:$C$45,2,FALSE)," ")</f>
        <v xml:space="preserve"> </v>
      </c>
      <c r="G260">
        <f>ROUND(Tabulka57[[#This Row],[Kapacita - počet polic]]*Tabulka57[[#This Row],[Kapacita - rozměr polic]]*IFERROR(VLOOKUP(Tabulka57[[#This Row],[Označení]],OCHy[#All],2,FALSE),0.6),0)</f>
        <v>0</v>
      </c>
    </row>
    <row r="261" spans="1:7" x14ac:dyDescent="0.35">
      <c r="A261" s="93" t="str">
        <f>IFERROR(VLOOKUP(B261,Pobočky!$A$1:$C$45,3,FALSE)," ")</f>
        <v xml:space="preserve"> </v>
      </c>
      <c r="B261" s="93"/>
      <c r="C261" s="93" t="str">
        <f>IFERROR(VLOOKUP(B261,Pobočky!$A$1:$C$45,2,FALSE)," ")</f>
        <v xml:space="preserve"> </v>
      </c>
      <c r="G261">
        <f>ROUND(Tabulka57[[#This Row],[Kapacita - počet polic]]*Tabulka57[[#This Row],[Kapacita - rozměr polic]]*IFERROR(VLOOKUP(Tabulka57[[#This Row],[Označení]],OCHy[#All],2,FALSE),0.6),0)</f>
        <v>0</v>
      </c>
    </row>
    <row r="262" spans="1:7" x14ac:dyDescent="0.35">
      <c r="A262" s="93" t="str">
        <f>IFERROR(VLOOKUP(B262,Pobočky!$A$1:$C$45,3,FALSE)," ")</f>
        <v xml:space="preserve"> </v>
      </c>
      <c r="B262" s="93"/>
      <c r="C262" s="93" t="str">
        <f>IFERROR(VLOOKUP(B262,Pobočky!$A$1:$C$45,2,FALSE)," ")</f>
        <v xml:space="preserve"> </v>
      </c>
      <c r="G262">
        <f>ROUND(Tabulka57[[#This Row],[Kapacita - počet polic]]*Tabulka57[[#This Row],[Kapacita - rozměr polic]]*IFERROR(VLOOKUP(Tabulka57[[#This Row],[Označení]],OCHy[#All],2,FALSE),0.6),0)</f>
        <v>0</v>
      </c>
    </row>
    <row r="263" spans="1:7" x14ac:dyDescent="0.35">
      <c r="A263" s="93" t="str">
        <f>IFERROR(VLOOKUP(B263,Pobočky!$A$1:$C$45,3,FALSE)," ")</f>
        <v xml:space="preserve"> </v>
      </c>
      <c r="B263" s="93"/>
      <c r="C263" s="93" t="str">
        <f>IFERROR(VLOOKUP(B263,Pobočky!$A$1:$C$45,2,FALSE)," ")</f>
        <v xml:space="preserve"> </v>
      </c>
      <c r="G263">
        <f>ROUND(Tabulka57[[#This Row],[Kapacita - počet polic]]*Tabulka57[[#This Row],[Kapacita - rozměr polic]]*IFERROR(VLOOKUP(Tabulka57[[#This Row],[Označení]],OCHy[#All],2,FALSE),0.6),0)</f>
        <v>0</v>
      </c>
    </row>
    <row r="264" spans="1:7" x14ac:dyDescent="0.35">
      <c r="A264" s="93" t="str">
        <f>IFERROR(VLOOKUP(B264,Pobočky!$A$1:$C$45,3,FALSE)," ")</f>
        <v xml:space="preserve"> </v>
      </c>
      <c r="B264" s="93"/>
      <c r="C264" s="93" t="str">
        <f>IFERROR(VLOOKUP(B264,Pobočky!$A$1:$C$45,2,FALSE)," ")</f>
        <v xml:space="preserve"> </v>
      </c>
      <c r="G264">
        <f>ROUND(Tabulka57[[#This Row],[Kapacita - počet polic]]*Tabulka57[[#This Row],[Kapacita - rozměr polic]]*IFERROR(VLOOKUP(Tabulka57[[#This Row],[Označení]],OCHy[#All],2,FALSE),0.6),0)</f>
        <v>0</v>
      </c>
    </row>
    <row r="265" spans="1:7" x14ac:dyDescent="0.35">
      <c r="A265" s="93" t="str">
        <f>IFERROR(VLOOKUP(B265,Pobočky!$A$1:$C$45,3,FALSE)," ")</f>
        <v xml:space="preserve"> </v>
      </c>
      <c r="B265" s="93"/>
      <c r="C265" s="93" t="str">
        <f>IFERROR(VLOOKUP(B265,Pobočky!$A$1:$C$45,2,FALSE)," ")</f>
        <v xml:space="preserve"> </v>
      </c>
      <c r="G265">
        <f>ROUND(Tabulka57[[#This Row],[Kapacita - počet polic]]*Tabulka57[[#This Row],[Kapacita - rozměr polic]]*IFERROR(VLOOKUP(Tabulka57[[#This Row],[Označení]],OCHy[#All],2,FALSE),0.6),0)</f>
        <v>0</v>
      </c>
    </row>
    <row r="266" spans="1:7" x14ac:dyDescent="0.35">
      <c r="A266" s="93" t="str">
        <f>IFERROR(VLOOKUP(B266,Pobočky!$A$1:$C$45,3,FALSE)," ")</f>
        <v xml:space="preserve"> </v>
      </c>
      <c r="B266" s="93"/>
      <c r="C266" s="93" t="str">
        <f>IFERROR(VLOOKUP(B266,Pobočky!$A$1:$C$45,2,FALSE)," ")</f>
        <v xml:space="preserve"> </v>
      </c>
      <c r="G266">
        <f>ROUND(Tabulka57[[#This Row],[Kapacita - počet polic]]*Tabulka57[[#This Row],[Kapacita - rozměr polic]]*IFERROR(VLOOKUP(Tabulka57[[#This Row],[Označení]],OCHy[#All],2,FALSE),0.6),0)</f>
        <v>0</v>
      </c>
    </row>
    <row r="267" spans="1:7" x14ac:dyDescent="0.35">
      <c r="A267" s="93" t="str">
        <f>IFERROR(VLOOKUP(B267,Pobočky!$A$1:$C$45,3,FALSE)," ")</f>
        <v xml:space="preserve"> </v>
      </c>
      <c r="B267" s="93"/>
      <c r="C267" s="93" t="str">
        <f>IFERROR(VLOOKUP(B267,Pobočky!$A$1:$C$45,2,FALSE)," ")</f>
        <v xml:space="preserve"> </v>
      </c>
      <c r="G267">
        <f>ROUND(Tabulka57[[#This Row],[Kapacita - počet polic]]*Tabulka57[[#This Row],[Kapacita - rozměr polic]]*IFERROR(VLOOKUP(Tabulka57[[#This Row],[Označení]],OCHy[#All],2,FALSE),0.6),0)</f>
        <v>0</v>
      </c>
    </row>
    <row r="268" spans="1:7" x14ac:dyDescent="0.35">
      <c r="A268" s="93" t="str">
        <f>IFERROR(VLOOKUP(B268,Pobočky!$A$1:$C$45,3,FALSE)," ")</f>
        <v xml:space="preserve"> </v>
      </c>
      <c r="B268" s="93"/>
      <c r="C268" s="93" t="str">
        <f>IFERROR(VLOOKUP(B268,Pobočky!$A$1:$C$45,2,FALSE)," ")</f>
        <v xml:space="preserve"> </v>
      </c>
      <c r="G268">
        <f>ROUND(Tabulka57[[#This Row],[Kapacita - počet polic]]*Tabulka57[[#This Row],[Kapacita - rozměr polic]]*IFERROR(VLOOKUP(Tabulka57[[#This Row],[Označení]],OCHy[#All],2,FALSE),0.6),0)</f>
        <v>0</v>
      </c>
    </row>
    <row r="269" spans="1:7" x14ac:dyDescent="0.35">
      <c r="A269" s="93" t="str">
        <f>IFERROR(VLOOKUP(B269,Pobočky!$A$1:$C$45,3,FALSE)," ")</f>
        <v xml:space="preserve"> </v>
      </c>
      <c r="B269" s="93"/>
      <c r="C269" s="93" t="str">
        <f>IFERROR(VLOOKUP(B269,Pobočky!$A$1:$C$45,2,FALSE)," ")</f>
        <v xml:space="preserve"> </v>
      </c>
      <c r="G269">
        <f>ROUND(Tabulka57[[#This Row],[Kapacita - počet polic]]*Tabulka57[[#This Row],[Kapacita - rozměr polic]]*IFERROR(VLOOKUP(Tabulka57[[#This Row],[Označení]],OCHy[#All],2,FALSE),0.6),0)</f>
        <v>0</v>
      </c>
    </row>
    <row r="270" spans="1:7" x14ac:dyDescent="0.35">
      <c r="A270" s="93" t="str">
        <f>IFERROR(VLOOKUP(B270,Pobočky!$A$1:$C$45,3,FALSE)," ")</f>
        <v xml:space="preserve"> </v>
      </c>
      <c r="B270" s="93"/>
      <c r="C270" s="93" t="str">
        <f>IFERROR(VLOOKUP(B270,Pobočky!$A$1:$C$45,2,FALSE)," ")</f>
        <v xml:space="preserve"> </v>
      </c>
      <c r="G270">
        <f>ROUND(Tabulka57[[#This Row],[Kapacita - počet polic]]*Tabulka57[[#This Row],[Kapacita - rozměr polic]]*IFERROR(VLOOKUP(Tabulka57[[#This Row],[Označení]],OCHy[#All],2,FALSE),0.6),0)</f>
        <v>0</v>
      </c>
    </row>
    <row r="271" spans="1:7" x14ac:dyDescent="0.35">
      <c r="A271" s="93" t="str">
        <f>IFERROR(VLOOKUP(B271,Pobočky!$A$1:$C$45,3,FALSE)," ")</f>
        <v xml:space="preserve"> </v>
      </c>
      <c r="B271" s="93"/>
      <c r="C271" s="93" t="str">
        <f>IFERROR(VLOOKUP(B271,Pobočky!$A$1:$C$45,2,FALSE)," ")</f>
        <v xml:space="preserve"> </v>
      </c>
      <c r="G271">
        <f>ROUND(Tabulka57[[#This Row],[Kapacita - počet polic]]*Tabulka57[[#This Row],[Kapacita - rozměr polic]]*IFERROR(VLOOKUP(Tabulka57[[#This Row],[Označení]],OCHy[#All],2,FALSE),0.6),0)</f>
        <v>0</v>
      </c>
    </row>
    <row r="272" spans="1:7" x14ac:dyDescent="0.35">
      <c r="A272" s="93" t="str">
        <f>IFERROR(VLOOKUP(B272,Pobočky!$A$1:$C$45,3,FALSE)," ")</f>
        <v xml:space="preserve"> </v>
      </c>
      <c r="B272" s="93"/>
      <c r="C272" s="93" t="str">
        <f>IFERROR(VLOOKUP(B272,Pobočky!$A$1:$C$45,2,FALSE)," ")</f>
        <v xml:space="preserve"> </v>
      </c>
      <c r="G272">
        <f>ROUND(Tabulka57[[#This Row],[Kapacita - počet polic]]*Tabulka57[[#This Row],[Kapacita - rozměr polic]]*IFERROR(VLOOKUP(Tabulka57[[#This Row],[Označení]],OCHy[#All],2,FALSE),0.6),0)</f>
        <v>0</v>
      </c>
    </row>
    <row r="273" spans="1:7" x14ac:dyDescent="0.35">
      <c r="A273" s="93" t="str">
        <f>IFERROR(VLOOKUP(B273,Pobočky!$A$1:$C$45,3,FALSE)," ")</f>
        <v xml:space="preserve"> </v>
      </c>
      <c r="B273" s="93"/>
      <c r="C273" s="93" t="str">
        <f>IFERROR(VLOOKUP(B273,Pobočky!$A$1:$C$45,2,FALSE)," ")</f>
        <v xml:space="preserve"> </v>
      </c>
      <c r="G273">
        <f>ROUND(Tabulka57[[#This Row],[Kapacita - počet polic]]*Tabulka57[[#This Row],[Kapacita - rozměr polic]]*IFERROR(VLOOKUP(Tabulka57[[#This Row],[Označení]],OCHy[#All],2,FALSE),0.6),0)</f>
        <v>0</v>
      </c>
    </row>
    <row r="274" spans="1:7" x14ac:dyDescent="0.35">
      <c r="A274" s="93" t="str">
        <f>IFERROR(VLOOKUP(B274,Pobočky!$A$1:$C$45,3,FALSE)," ")</f>
        <v xml:space="preserve"> </v>
      </c>
      <c r="B274" s="93"/>
      <c r="C274" s="93" t="str">
        <f>IFERROR(VLOOKUP(B274,Pobočky!$A$1:$C$45,2,FALSE)," ")</f>
        <v xml:space="preserve"> </v>
      </c>
      <c r="G274">
        <f>ROUND(Tabulka57[[#This Row],[Kapacita - počet polic]]*Tabulka57[[#This Row],[Kapacita - rozměr polic]]*IFERROR(VLOOKUP(Tabulka57[[#This Row],[Označení]],OCHy[#All],2,FALSE),0.6),0)</f>
        <v>0</v>
      </c>
    </row>
    <row r="275" spans="1:7" x14ac:dyDescent="0.35">
      <c r="A275" s="93" t="str">
        <f>IFERROR(VLOOKUP(B275,Pobočky!$A$1:$C$45,3,FALSE)," ")</f>
        <v xml:space="preserve"> </v>
      </c>
      <c r="B275" s="93"/>
      <c r="C275" s="93" t="str">
        <f>IFERROR(VLOOKUP(B275,Pobočky!$A$1:$C$45,2,FALSE)," ")</f>
        <v xml:space="preserve"> </v>
      </c>
      <c r="G275">
        <f>ROUND(Tabulka57[[#This Row],[Kapacita - počet polic]]*Tabulka57[[#This Row],[Kapacita - rozměr polic]]*IFERROR(VLOOKUP(Tabulka57[[#This Row],[Označení]],OCHy[#All],2,FALSE),0.6),0)</f>
        <v>0</v>
      </c>
    </row>
    <row r="276" spans="1:7" x14ac:dyDescent="0.35">
      <c r="A276" s="93" t="str">
        <f>IFERROR(VLOOKUP(B276,Pobočky!$A$1:$C$45,3,FALSE)," ")</f>
        <v xml:space="preserve"> </v>
      </c>
      <c r="B276" s="93"/>
      <c r="C276" s="93" t="str">
        <f>IFERROR(VLOOKUP(B276,Pobočky!$A$1:$C$45,2,FALSE)," ")</f>
        <v xml:space="preserve"> </v>
      </c>
      <c r="G276">
        <f>ROUND(Tabulka57[[#This Row],[Kapacita - počet polic]]*Tabulka57[[#This Row],[Kapacita - rozměr polic]]*IFERROR(VLOOKUP(Tabulka57[[#This Row],[Označení]],OCHy[#All],2,FALSE),0.6),0)</f>
        <v>0</v>
      </c>
    </row>
    <row r="277" spans="1:7" x14ac:dyDescent="0.35">
      <c r="A277" s="93" t="str">
        <f>IFERROR(VLOOKUP(B277,Pobočky!$A$1:$C$45,3,FALSE)," ")</f>
        <v xml:space="preserve"> </v>
      </c>
      <c r="B277" s="93"/>
      <c r="C277" s="93" t="str">
        <f>IFERROR(VLOOKUP(B277,Pobočky!$A$1:$C$45,2,FALSE)," ")</f>
        <v xml:space="preserve"> </v>
      </c>
      <c r="G277">
        <f>ROUND(Tabulka57[[#This Row],[Kapacita - počet polic]]*Tabulka57[[#This Row],[Kapacita - rozměr polic]]*IFERROR(VLOOKUP(Tabulka57[[#This Row],[Označení]],OCHy[#All],2,FALSE),0.6),0)</f>
        <v>0</v>
      </c>
    </row>
    <row r="278" spans="1:7" x14ac:dyDescent="0.35">
      <c r="A278" s="93" t="str">
        <f>IFERROR(VLOOKUP(B278,Pobočky!$A$1:$C$45,3,FALSE)," ")</f>
        <v xml:space="preserve"> </v>
      </c>
      <c r="B278" s="93"/>
      <c r="C278" s="93" t="str">
        <f>IFERROR(VLOOKUP(B278,Pobočky!$A$1:$C$45,2,FALSE)," ")</f>
        <v xml:space="preserve"> </v>
      </c>
      <c r="G278">
        <f>ROUND(Tabulka57[[#This Row],[Kapacita - počet polic]]*Tabulka57[[#This Row],[Kapacita - rozměr polic]]*IFERROR(VLOOKUP(Tabulka57[[#This Row],[Označení]],OCHy[#All],2,FALSE),0.6),0)</f>
        <v>0</v>
      </c>
    </row>
    <row r="279" spans="1:7" x14ac:dyDescent="0.35">
      <c r="A279" s="93" t="str">
        <f>IFERROR(VLOOKUP(B279,Pobočky!$A$1:$C$45,3,FALSE)," ")</f>
        <v xml:space="preserve"> </v>
      </c>
      <c r="B279" s="93"/>
      <c r="C279" s="93" t="str">
        <f>IFERROR(VLOOKUP(B279,Pobočky!$A$1:$C$45,2,FALSE)," ")</f>
        <v xml:space="preserve"> </v>
      </c>
      <c r="G279">
        <f>ROUND(Tabulka57[[#This Row],[Kapacita - počet polic]]*Tabulka57[[#This Row],[Kapacita - rozměr polic]]*IFERROR(VLOOKUP(Tabulka57[[#This Row],[Označení]],OCHy[#All],2,FALSE),0.6),0)</f>
        <v>0</v>
      </c>
    </row>
    <row r="280" spans="1:7" x14ac:dyDescent="0.35">
      <c r="A280" s="93" t="str">
        <f>IFERROR(VLOOKUP(B280,Pobočky!$A$1:$C$45,3,FALSE)," ")</f>
        <v xml:space="preserve"> </v>
      </c>
      <c r="B280" s="93"/>
      <c r="C280" s="93" t="str">
        <f>IFERROR(VLOOKUP(B280,Pobočky!$A$1:$C$45,2,FALSE)," ")</f>
        <v xml:space="preserve"> </v>
      </c>
      <c r="G280">
        <f>ROUND(Tabulka57[[#This Row],[Kapacita - počet polic]]*Tabulka57[[#This Row],[Kapacita - rozměr polic]]*IFERROR(VLOOKUP(Tabulka57[[#This Row],[Označení]],OCHy[#All],2,FALSE),0.6),0)</f>
        <v>0</v>
      </c>
    </row>
    <row r="281" spans="1:7" x14ac:dyDescent="0.35">
      <c r="A281" s="93" t="str">
        <f>IFERROR(VLOOKUP(B281,Pobočky!$A$1:$C$45,3,FALSE)," ")</f>
        <v xml:space="preserve"> </v>
      </c>
      <c r="B281" s="93"/>
      <c r="C281" s="93" t="str">
        <f>IFERROR(VLOOKUP(B281,Pobočky!$A$1:$C$45,2,FALSE)," ")</f>
        <v xml:space="preserve"> </v>
      </c>
      <c r="G281">
        <f>ROUND(Tabulka57[[#This Row],[Kapacita - počet polic]]*Tabulka57[[#This Row],[Kapacita - rozměr polic]]*IFERROR(VLOOKUP(Tabulka57[[#This Row],[Označení]],OCHy[#All],2,FALSE),0.6),0)</f>
        <v>0</v>
      </c>
    </row>
    <row r="282" spans="1:7" x14ac:dyDescent="0.35">
      <c r="A282" s="93" t="str">
        <f>IFERROR(VLOOKUP(B282,Pobočky!$A$1:$C$45,3,FALSE)," ")</f>
        <v xml:space="preserve"> </v>
      </c>
      <c r="B282" s="93"/>
      <c r="C282" s="93" t="str">
        <f>IFERROR(VLOOKUP(B282,Pobočky!$A$1:$C$45,2,FALSE)," ")</f>
        <v xml:space="preserve"> </v>
      </c>
      <c r="G282">
        <f>ROUND(Tabulka57[[#This Row],[Kapacita - počet polic]]*Tabulka57[[#This Row],[Kapacita - rozměr polic]]*IFERROR(VLOOKUP(Tabulka57[[#This Row],[Označení]],OCHy[#All],2,FALSE),0.6),0)</f>
        <v>0</v>
      </c>
    </row>
    <row r="283" spans="1:7" x14ac:dyDescent="0.35">
      <c r="A283" s="93" t="str">
        <f>IFERROR(VLOOKUP(B283,Pobočky!$A$1:$C$45,3,FALSE)," ")</f>
        <v xml:space="preserve"> </v>
      </c>
      <c r="B283" s="93"/>
      <c r="C283" s="93" t="str">
        <f>IFERROR(VLOOKUP(B283,Pobočky!$A$1:$C$45,2,FALSE)," ")</f>
        <v xml:space="preserve"> </v>
      </c>
      <c r="G283">
        <f>ROUND(Tabulka57[[#This Row],[Kapacita - počet polic]]*Tabulka57[[#This Row],[Kapacita - rozměr polic]]*IFERROR(VLOOKUP(Tabulka57[[#This Row],[Označení]],OCHy[#All],2,FALSE),0.6),0)</f>
        <v>0</v>
      </c>
    </row>
    <row r="284" spans="1:7" x14ac:dyDescent="0.35">
      <c r="A284" s="93" t="str">
        <f>IFERROR(VLOOKUP(B284,Pobočky!$A$1:$C$45,3,FALSE)," ")</f>
        <v xml:space="preserve"> </v>
      </c>
      <c r="B284" s="93"/>
      <c r="C284" s="93" t="str">
        <f>IFERROR(VLOOKUP(B284,Pobočky!$A$1:$C$45,2,FALSE)," ")</f>
        <v xml:space="preserve"> </v>
      </c>
      <c r="G284">
        <f>ROUND(Tabulka57[[#This Row],[Kapacita - počet polic]]*Tabulka57[[#This Row],[Kapacita - rozměr polic]]*IFERROR(VLOOKUP(Tabulka57[[#This Row],[Označení]],OCHy[#All],2,FALSE),0.6),0)</f>
        <v>0</v>
      </c>
    </row>
    <row r="285" spans="1:7" x14ac:dyDescent="0.35">
      <c r="A285" s="93" t="str">
        <f>IFERROR(VLOOKUP(B285,Pobočky!$A$1:$C$45,3,FALSE)," ")</f>
        <v xml:space="preserve"> </v>
      </c>
      <c r="B285" s="93"/>
      <c r="C285" s="93" t="str">
        <f>IFERROR(VLOOKUP(B285,Pobočky!$A$1:$C$45,2,FALSE)," ")</f>
        <v xml:space="preserve"> </v>
      </c>
      <c r="G285">
        <f>ROUND(Tabulka57[[#This Row],[Kapacita - počet polic]]*Tabulka57[[#This Row],[Kapacita - rozměr polic]]*IFERROR(VLOOKUP(Tabulka57[[#This Row],[Označení]],OCHy[#All],2,FALSE),0.6),0)</f>
        <v>0</v>
      </c>
    </row>
    <row r="286" spans="1:7" x14ac:dyDescent="0.35">
      <c r="A286" s="93" t="str">
        <f>IFERROR(VLOOKUP(B286,Pobočky!$A$1:$C$45,3,FALSE)," ")</f>
        <v xml:space="preserve"> </v>
      </c>
      <c r="B286" s="93"/>
      <c r="C286" s="93" t="str">
        <f>IFERROR(VLOOKUP(B286,Pobočky!$A$1:$C$45,2,FALSE)," ")</f>
        <v xml:space="preserve"> </v>
      </c>
      <c r="G286">
        <f>ROUND(Tabulka57[[#This Row],[Kapacita - počet polic]]*Tabulka57[[#This Row],[Kapacita - rozměr polic]]*IFERROR(VLOOKUP(Tabulka57[[#This Row],[Označení]],OCHy[#All],2,FALSE),0.6),0)</f>
        <v>0</v>
      </c>
    </row>
    <row r="287" spans="1:7" x14ac:dyDescent="0.35">
      <c r="A287" s="93" t="str">
        <f>IFERROR(VLOOKUP(B287,Pobočky!$A$1:$C$45,3,FALSE)," ")</f>
        <v xml:space="preserve"> </v>
      </c>
      <c r="B287" s="93"/>
      <c r="C287" s="93" t="str">
        <f>IFERROR(VLOOKUP(B287,Pobočky!$A$1:$C$45,2,FALSE)," ")</f>
        <v xml:space="preserve"> </v>
      </c>
      <c r="G287">
        <f>ROUND(Tabulka57[[#This Row],[Kapacita - počet polic]]*Tabulka57[[#This Row],[Kapacita - rozměr polic]]*IFERROR(VLOOKUP(Tabulka57[[#This Row],[Označení]],OCHy[#All],2,FALSE),0.6),0)</f>
        <v>0</v>
      </c>
    </row>
    <row r="288" spans="1:7" x14ac:dyDescent="0.35">
      <c r="A288" s="93" t="str">
        <f>IFERROR(VLOOKUP(B288,Pobočky!$A$1:$C$45,3,FALSE)," ")</f>
        <v xml:space="preserve"> </v>
      </c>
      <c r="B288" s="93"/>
      <c r="C288" s="93" t="str">
        <f>IFERROR(VLOOKUP(B288,Pobočky!$A$1:$C$45,2,FALSE)," ")</f>
        <v xml:space="preserve"> </v>
      </c>
      <c r="G288">
        <f>ROUND(Tabulka57[[#This Row],[Kapacita - počet polic]]*Tabulka57[[#This Row],[Kapacita - rozměr polic]]*IFERROR(VLOOKUP(Tabulka57[[#This Row],[Označení]],OCHy[#All],2,FALSE),0.6),0)</f>
        <v>0</v>
      </c>
    </row>
    <row r="289" spans="1:7" x14ac:dyDescent="0.35">
      <c r="A289" s="93" t="str">
        <f>IFERROR(VLOOKUP(B289,Pobočky!$A$1:$C$45,3,FALSE)," ")</f>
        <v xml:space="preserve"> </v>
      </c>
      <c r="B289" s="93"/>
      <c r="C289" s="93" t="str">
        <f>IFERROR(VLOOKUP(B289,Pobočky!$A$1:$C$45,2,FALSE)," ")</f>
        <v xml:space="preserve"> </v>
      </c>
      <c r="G289">
        <f>ROUND(Tabulka57[[#This Row],[Kapacita - počet polic]]*Tabulka57[[#This Row],[Kapacita - rozměr polic]]*IFERROR(VLOOKUP(Tabulka57[[#This Row],[Označení]],OCHy[#All],2,FALSE),0.6),0)</f>
        <v>0</v>
      </c>
    </row>
    <row r="290" spans="1:7" x14ac:dyDescent="0.35">
      <c r="A290" s="93" t="str">
        <f>IFERROR(VLOOKUP(B290,Pobočky!$A$1:$C$45,3,FALSE)," ")</f>
        <v xml:space="preserve"> </v>
      </c>
      <c r="B290" s="93"/>
      <c r="C290" s="93" t="str">
        <f>IFERROR(VLOOKUP(B290,Pobočky!$A$1:$C$45,2,FALSE)," ")</f>
        <v xml:space="preserve"> </v>
      </c>
      <c r="G290">
        <f>ROUND(Tabulka57[[#This Row],[Kapacita - počet polic]]*Tabulka57[[#This Row],[Kapacita - rozměr polic]]*IFERROR(VLOOKUP(Tabulka57[[#This Row],[Označení]],OCHy[#All],2,FALSE),0.6),0)</f>
        <v>0</v>
      </c>
    </row>
    <row r="291" spans="1:7" x14ac:dyDescent="0.35">
      <c r="A291" s="93" t="str">
        <f>IFERROR(VLOOKUP(B291,Pobočky!$A$1:$C$45,3,FALSE)," ")</f>
        <v xml:space="preserve"> </v>
      </c>
      <c r="B291" s="93"/>
      <c r="C291" s="93" t="str">
        <f>IFERROR(VLOOKUP(B291,Pobočky!$A$1:$C$45,2,FALSE)," ")</f>
        <v xml:space="preserve"> </v>
      </c>
      <c r="G291">
        <f>ROUND(Tabulka57[[#This Row],[Kapacita - počet polic]]*Tabulka57[[#This Row],[Kapacita - rozměr polic]]*IFERROR(VLOOKUP(Tabulka57[[#This Row],[Označení]],OCHy[#All],2,FALSE),0.6),0)</f>
        <v>0</v>
      </c>
    </row>
    <row r="292" spans="1:7" x14ac:dyDescent="0.35">
      <c r="A292" s="93" t="str">
        <f>IFERROR(VLOOKUP(B292,Pobočky!$A$1:$C$45,3,FALSE)," ")</f>
        <v xml:space="preserve"> </v>
      </c>
      <c r="B292" s="93"/>
      <c r="C292" s="93" t="str">
        <f>IFERROR(VLOOKUP(B292,Pobočky!$A$1:$C$45,2,FALSE)," ")</f>
        <v xml:space="preserve"> </v>
      </c>
      <c r="G292">
        <f>ROUND(Tabulka57[[#This Row],[Kapacita - počet polic]]*Tabulka57[[#This Row],[Kapacita - rozměr polic]]*IFERROR(VLOOKUP(Tabulka57[[#This Row],[Označení]],OCHy[#All],2,FALSE),0.6),0)</f>
        <v>0</v>
      </c>
    </row>
    <row r="293" spans="1:7" x14ac:dyDescent="0.35">
      <c r="A293" s="93" t="str">
        <f>IFERROR(VLOOKUP(B293,Pobočky!$A$1:$C$45,3,FALSE)," ")</f>
        <v xml:space="preserve"> </v>
      </c>
      <c r="B293" s="93"/>
      <c r="C293" s="93" t="str">
        <f>IFERROR(VLOOKUP(B293,Pobočky!$A$1:$C$45,2,FALSE)," ")</f>
        <v xml:space="preserve"> </v>
      </c>
      <c r="G293">
        <f>ROUND(Tabulka57[[#This Row],[Kapacita - počet polic]]*Tabulka57[[#This Row],[Kapacita - rozměr polic]]*IFERROR(VLOOKUP(Tabulka57[[#This Row],[Označení]],OCHy[#All],2,FALSE),0.6),0)</f>
        <v>0</v>
      </c>
    </row>
    <row r="294" spans="1:7" x14ac:dyDescent="0.35">
      <c r="A294" s="93" t="str">
        <f>IFERROR(VLOOKUP(B294,Pobočky!$A$1:$C$45,3,FALSE)," ")</f>
        <v xml:space="preserve"> </v>
      </c>
      <c r="B294" s="93"/>
      <c r="C294" s="93" t="str">
        <f>IFERROR(VLOOKUP(B294,Pobočky!$A$1:$C$45,2,FALSE)," ")</f>
        <v xml:space="preserve"> </v>
      </c>
      <c r="G294">
        <f>ROUND(Tabulka57[[#This Row],[Kapacita - počet polic]]*Tabulka57[[#This Row],[Kapacita - rozměr polic]]*IFERROR(VLOOKUP(Tabulka57[[#This Row],[Označení]],OCHy[#All],2,FALSE),0.6),0)</f>
        <v>0</v>
      </c>
    </row>
    <row r="295" spans="1:7" x14ac:dyDescent="0.35">
      <c r="A295" s="93" t="str">
        <f>IFERROR(VLOOKUP(B295,Pobočky!$A$1:$C$45,3,FALSE)," ")</f>
        <v xml:space="preserve"> </v>
      </c>
      <c r="B295" s="93"/>
      <c r="C295" s="93" t="str">
        <f>IFERROR(VLOOKUP(B295,Pobočky!$A$1:$C$45,2,FALSE)," ")</f>
        <v xml:space="preserve"> </v>
      </c>
      <c r="G295">
        <f>ROUND(Tabulka57[[#This Row],[Kapacita - počet polic]]*Tabulka57[[#This Row],[Kapacita - rozměr polic]]*IFERROR(VLOOKUP(Tabulka57[[#This Row],[Označení]],OCHy[#All],2,FALSE),0.6),0)</f>
        <v>0</v>
      </c>
    </row>
    <row r="296" spans="1:7" x14ac:dyDescent="0.35">
      <c r="A296" s="93" t="str">
        <f>IFERROR(VLOOKUP(B296,Pobočky!$A$1:$C$45,3,FALSE)," ")</f>
        <v xml:space="preserve"> </v>
      </c>
      <c r="B296" s="93"/>
      <c r="C296" s="93" t="str">
        <f>IFERROR(VLOOKUP(B296,Pobočky!$A$1:$C$45,2,FALSE)," ")</f>
        <v xml:space="preserve"> </v>
      </c>
      <c r="G296">
        <f>ROUND(Tabulka57[[#This Row],[Kapacita - počet polic]]*Tabulka57[[#This Row],[Kapacita - rozměr polic]]*IFERROR(VLOOKUP(Tabulka57[[#This Row],[Označení]],OCHy[#All],2,FALSE),0.6),0)</f>
        <v>0</v>
      </c>
    </row>
    <row r="297" spans="1:7" x14ac:dyDescent="0.35">
      <c r="A297" s="93" t="str">
        <f>IFERROR(VLOOKUP(B297,Pobočky!$A$1:$C$45,3,FALSE)," ")</f>
        <v xml:space="preserve"> </v>
      </c>
      <c r="B297" s="93"/>
      <c r="C297" s="93" t="str">
        <f>IFERROR(VLOOKUP(B297,Pobočky!$A$1:$C$45,2,FALSE)," ")</f>
        <v xml:space="preserve"> </v>
      </c>
      <c r="G297">
        <f>ROUND(Tabulka57[[#This Row],[Kapacita - počet polic]]*Tabulka57[[#This Row],[Kapacita - rozměr polic]]*IFERROR(VLOOKUP(Tabulka57[[#This Row],[Označení]],OCHy[#All],2,FALSE),0.6),0)</f>
        <v>0</v>
      </c>
    </row>
    <row r="298" spans="1:7" x14ac:dyDescent="0.35">
      <c r="A298" s="93" t="str">
        <f>IFERROR(VLOOKUP(B298,Pobočky!$A$1:$C$45,3,FALSE)," ")</f>
        <v xml:space="preserve"> </v>
      </c>
      <c r="B298" s="93"/>
      <c r="C298" s="93" t="str">
        <f>IFERROR(VLOOKUP(B298,Pobočky!$A$1:$C$45,2,FALSE)," ")</f>
        <v xml:space="preserve"> </v>
      </c>
      <c r="G298">
        <f>ROUND(Tabulka57[[#This Row],[Kapacita - počet polic]]*Tabulka57[[#This Row],[Kapacita - rozměr polic]]*IFERROR(VLOOKUP(Tabulka57[[#This Row],[Označení]],OCHy[#All],2,FALSE),0.6),0)</f>
        <v>0</v>
      </c>
    </row>
    <row r="299" spans="1:7" x14ac:dyDescent="0.35">
      <c r="A299" s="93" t="str">
        <f>IFERROR(VLOOKUP(B299,Pobočky!$A$1:$C$45,3,FALSE)," ")</f>
        <v xml:space="preserve"> </v>
      </c>
      <c r="B299" s="93"/>
      <c r="C299" s="93" t="str">
        <f>IFERROR(VLOOKUP(B299,Pobočky!$A$1:$C$45,2,FALSE)," ")</f>
        <v xml:space="preserve"> </v>
      </c>
      <c r="G299">
        <f>ROUND(Tabulka57[[#This Row],[Kapacita - počet polic]]*Tabulka57[[#This Row],[Kapacita - rozměr polic]]*IFERROR(VLOOKUP(Tabulka57[[#This Row],[Označení]],OCHy[#All],2,FALSE),0.6),0)</f>
        <v>0</v>
      </c>
    </row>
    <row r="300" spans="1:7" x14ac:dyDescent="0.35">
      <c r="A300" s="93" t="str">
        <f>IFERROR(VLOOKUP(B300,Pobočky!$A$1:$C$45,3,FALSE)," ")</f>
        <v xml:space="preserve"> </v>
      </c>
      <c r="B300" s="93"/>
      <c r="C300" s="93" t="str">
        <f>IFERROR(VLOOKUP(B300,Pobočky!$A$1:$C$45,2,FALSE)," ")</f>
        <v xml:space="preserve"> </v>
      </c>
      <c r="G300">
        <f>ROUND(Tabulka57[[#This Row],[Kapacita - počet polic]]*Tabulka57[[#This Row],[Kapacita - rozměr polic]]*IFERROR(VLOOKUP(Tabulka57[[#This Row],[Označení]],OCHy[#All],2,FALSE),0.6),0)</f>
        <v>0</v>
      </c>
    </row>
    <row r="301" spans="1:7" x14ac:dyDescent="0.35">
      <c r="A301" s="93" t="str">
        <f>IFERROR(VLOOKUP(B301,Pobočky!$A$1:$C$45,3,FALSE)," ")</f>
        <v xml:space="preserve"> </v>
      </c>
      <c r="B301" s="93"/>
      <c r="C301" s="93" t="str">
        <f>IFERROR(VLOOKUP(B301,Pobočky!$A$1:$C$45,2,FALSE)," ")</f>
        <v xml:space="preserve"> </v>
      </c>
      <c r="G301">
        <f>ROUND(Tabulka57[[#This Row],[Kapacita - počet polic]]*Tabulka57[[#This Row],[Kapacita - rozměr polic]]*IFERROR(VLOOKUP(Tabulka57[[#This Row],[Označení]],OCHy[#All],2,FALSE),0.6),0)</f>
        <v>0</v>
      </c>
    </row>
    <row r="302" spans="1:7" x14ac:dyDescent="0.35">
      <c r="A302" s="93" t="str">
        <f>IFERROR(VLOOKUP(B302,Pobočky!$A$1:$C$45,3,FALSE)," ")</f>
        <v xml:space="preserve"> </v>
      </c>
      <c r="B302" s="93"/>
      <c r="C302" s="93" t="str">
        <f>IFERROR(VLOOKUP(B302,Pobočky!$A$1:$C$45,2,FALSE)," ")</f>
        <v xml:space="preserve"> </v>
      </c>
      <c r="G302">
        <f>ROUND(Tabulka57[[#This Row],[Kapacita - počet polic]]*Tabulka57[[#This Row],[Kapacita - rozměr polic]]*IFERROR(VLOOKUP(Tabulka57[[#This Row],[Označení]],OCHy[#All],2,FALSE),0.6),0)</f>
        <v>0</v>
      </c>
    </row>
    <row r="303" spans="1:7" x14ac:dyDescent="0.35">
      <c r="A303" s="93" t="str">
        <f>IFERROR(VLOOKUP(B303,Pobočky!$A$1:$C$45,3,FALSE)," ")</f>
        <v xml:space="preserve"> </v>
      </c>
      <c r="B303" s="93"/>
      <c r="C303" s="93" t="str">
        <f>IFERROR(VLOOKUP(B303,Pobočky!$A$1:$C$45,2,FALSE)," ")</f>
        <v xml:space="preserve"> </v>
      </c>
      <c r="G303">
        <f>ROUND(Tabulka57[[#This Row],[Kapacita - počet polic]]*Tabulka57[[#This Row],[Kapacita - rozměr polic]]*IFERROR(VLOOKUP(Tabulka57[[#This Row],[Označení]],OCHy[#All],2,FALSE),0.6),0)</f>
        <v>0</v>
      </c>
    </row>
    <row r="304" spans="1:7" x14ac:dyDescent="0.35">
      <c r="A304" s="93" t="str">
        <f>IFERROR(VLOOKUP(B304,Pobočky!$A$1:$C$45,3,FALSE)," ")</f>
        <v xml:space="preserve"> </v>
      </c>
      <c r="B304" s="93"/>
      <c r="C304" s="93" t="str">
        <f>IFERROR(VLOOKUP(B304,Pobočky!$A$1:$C$45,2,FALSE)," ")</f>
        <v xml:space="preserve"> </v>
      </c>
      <c r="G304">
        <f>ROUND(Tabulka57[[#This Row],[Kapacita - počet polic]]*Tabulka57[[#This Row],[Kapacita - rozměr polic]]*IFERROR(VLOOKUP(Tabulka57[[#This Row],[Označení]],OCHy[#All],2,FALSE),0.6),0)</f>
        <v>0</v>
      </c>
    </row>
    <row r="305" spans="1:7" x14ac:dyDescent="0.35">
      <c r="A305" s="93" t="str">
        <f>IFERROR(VLOOKUP(B305,Pobočky!$A$1:$C$45,3,FALSE)," ")</f>
        <v xml:space="preserve"> </v>
      </c>
      <c r="B305" s="93"/>
      <c r="C305" s="93" t="str">
        <f>IFERROR(VLOOKUP(B305,Pobočky!$A$1:$C$45,2,FALSE)," ")</f>
        <v xml:space="preserve"> </v>
      </c>
      <c r="G305">
        <f>ROUND(Tabulka57[[#This Row],[Kapacita - počet polic]]*Tabulka57[[#This Row],[Kapacita - rozměr polic]]*IFERROR(VLOOKUP(Tabulka57[[#This Row],[Označení]],OCHy[#All],2,FALSE),0.6),0)</f>
        <v>0</v>
      </c>
    </row>
    <row r="306" spans="1:7" x14ac:dyDescent="0.35">
      <c r="A306" s="93" t="str">
        <f>IFERROR(VLOOKUP(B306,Pobočky!$A$1:$C$45,3,FALSE)," ")</f>
        <v xml:space="preserve"> </v>
      </c>
      <c r="B306" s="93"/>
      <c r="C306" s="93" t="str">
        <f>IFERROR(VLOOKUP(B306,Pobočky!$A$1:$C$45,2,FALSE)," ")</f>
        <v xml:space="preserve"> </v>
      </c>
      <c r="G306">
        <f>ROUND(Tabulka57[[#This Row],[Kapacita - počet polic]]*Tabulka57[[#This Row],[Kapacita - rozměr polic]]*IFERROR(VLOOKUP(Tabulka57[[#This Row],[Označení]],OCHy[#All],2,FALSE),0.6),0)</f>
        <v>0</v>
      </c>
    </row>
    <row r="307" spans="1:7" x14ac:dyDescent="0.35">
      <c r="A307" s="93" t="str">
        <f>IFERROR(VLOOKUP(B307,Pobočky!$A$1:$C$45,3,FALSE)," ")</f>
        <v xml:space="preserve"> </v>
      </c>
      <c r="B307" s="93"/>
      <c r="C307" s="93" t="str">
        <f>IFERROR(VLOOKUP(B307,Pobočky!$A$1:$C$45,2,FALSE)," ")</f>
        <v xml:space="preserve"> </v>
      </c>
      <c r="G307">
        <f>ROUND(Tabulka57[[#This Row],[Kapacita - počet polic]]*Tabulka57[[#This Row],[Kapacita - rozměr polic]]*IFERROR(VLOOKUP(Tabulka57[[#This Row],[Označení]],OCHy[#All],2,FALSE),0.6),0)</f>
        <v>0</v>
      </c>
    </row>
    <row r="308" spans="1:7" x14ac:dyDescent="0.35">
      <c r="A308" s="93" t="str">
        <f>IFERROR(VLOOKUP(B308,Pobočky!$A$1:$C$45,3,FALSE)," ")</f>
        <v xml:space="preserve"> </v>
      </c>
      <c r="B308" s="93"/>
      <c r="C308" s="93" t="str">
        <f>IFERROR(VLOOKUP(B308,Pobočky!$A$1:$C$45,2,FALSE)," ")</f>
        <v xml:space="preserve"> </v>
      </c>
      <c r="G308">
        <f>ROUND(Tabulka57[[#This Row],[Kapacita - počet polic]]*Tabulka57[[#This Row],[Kapacita - rozměr polic]]*IFERROR(VLOOKUP(Tabulka57[[#This Row],[Označení]],OCHy[#All],2,FALSE),0.6),0)</f>
        <v>0</v>
      </c>
    </row>
    <row r="309" spans="1:7" x14ac:dyDescent="0.35">
      <c r="A309" s="93" t="str">
        <f>IFERROR(VLOOKUP(B309,Pobočky!$A$1:$C$45,3,FALSE)," ")</f>
        <v xml:space="preserve"> </v>
      </c>
      <c r="B309" s="93"/>
      <c r="C309" s="93" t="str">
        <f>IFERROR(VLOOKUP(B309,Pobočky!$A$1:$C$45,2,FALSE)," ")</f>
        <v xml:space="preserve"> </v>
      </c>
      <c r="G309">
        <f>ROUND(Tabulka57[[#This Row],[Kapacita - počet polic]]*Tabulka57[[#This Row],[Kapacita - rozměr polic]]*IFERROR(VLOOKUP(Tabulka57[[#This Row],[Označení]],OCHy[#All],2,FALSE),0.6),0)</f>
        <v>0</v>
      </c>
    </row>
    <row r="310" spans="1:7" x14ac:dyDescent="0.35">
      <c r="A310" s="93" t="str">
        <f>IFERROR(VLOOKUP(B310,Pobočky!$A$1:$C$45,3,FALSE)," ")</f>
        <v xml:space="preserve"> </v>
      </c>
      <c r="B310" s="93"/>
      <c r="C310" s="93" t="str">
        <f>IFERROR(VLOOKUP(B310,Pobočky!$A$1:$C$45,2,FALSE)," ")</f>
        <v xml:space="preserve"> </v>
      </c>
      <c r="G310">
        <f>ROUND(Tabulka57[[#This Row],[Kapacita - počet polic]]*Tabulka57[[#This Row],[Kapacita - rozměr polic]]*IFERROR(VLOOKUP(Tabulka57[[#This Row],[Označení]],OCHy[#All],2,FALSE),0.6),0)</f>
        <v>0</v>
      </c>
    </row>
    <row r="311" spans="1:7" x14ac:dyDescent="0.35">
      <c r="A311" s="93" t="str">
        <f>IFERROR(VLOOKUP(B311,Pobočky!$A$1:$C$45,3,FALSE)," ")</f>
        <v xml:space="preserve"> </v>
      </c>
      <c r="B311" s="93"/>
      <c r="C311" s="93" t="str">
        <f>IFERROR(VLOOKUP(B311,Pobočky!$A$1:$C$45,2,FALSE)," ")</f>
        <v xml:space="preserve"> </v>
      </c>
      <c r="G311">
        <f>ROUND(Tabulka57[[#This Row],[Kapacita - počet polic]]*Tabulka57[[#This Row],[Kapacita - rozměr polic]]*IFERROR(VLOOKUP(Tabulka57[[#This Row],[Označení]],OCHy[#All],2,FALSE),0.6),0)</f>
        <v>0</v>
      </c>
    </row>
    <row r="312" spans="1:7" x14ac:dyDescent="0.35">
      <c r="A312" s="93" t="str">
        <f>IFERROR(VLOOKUP(B312,Pobočky!$A$1:$C$45,3,FALSE)," ")</f>
        <v xml:space="preserve"> </v>
      </c>
      <c r="B312" s="93"/>
      <c r="C312" s="93" t="str">
        <f>IFERROR(VLOOKUP(B312,Pobočky!$A$1:$C$45,2,FALSE)," ")</f>
        <v xml:space="preserve"> </v>
      </c>
      <c r="G312">
        <f>ROUND(Tabulka57[[#This Row],[Kapacita - počet polic]]*Tabulka57[[#This Row],[Kapacita - rozměr polic]]*IFERROR(VLOOKUP(Tabulka57[[#This Row],[Označení]],OCHy[#All],2,FALSE),0.6),0)</f>
        <v>0</v>
      </c>
    </row>
    <row r="313" spans="1:7" x14ac:dyDescent="0.35">
      <c r="A313" s="93" t="str">
        <f>IFERROR(VLOOKUP(B313,Pobočky!$A$1:$C$45,3,FALSE)," ")</f>
        <v xml:space="preserve"> </v>
      </c>
      <c r="B313" s="93"/>
      <c r="C313" s="93" t="str">
        <f>IFERROR(VLOOKUP(B313,Pobočky!$A$1:$C$45,2,FALSE)," ")</f>
        <v xml:space="preserve"> </v>
      </c>
      <c r="G313">
        <f>ROUND(Tabulka57[[#This Row],[Kapacita - počet polic]]*Tabulka57[[#This Row],[Kapacita - rozměr polic]]*IFERROR(VLOOKUP(Tabulka57[[#This Row],[Označení]],OCHy[#All],2,FALSE),0.6),0)</f>
        <v>0</v>
      </c>
    </row>
    <row r="314" spans="1:7" x14ac:dyDescent="0.35">
      <c r="A314" s="93" t="str">
        <f>IFERROR(VLOOKUP(B314,Pobočky!$A$1:$C$45,3,FALSE)," ")</f>
        <v xml:space="preserve"> </v>
      </c>
      <c r="B314" s="93"/>
      <c r="C314" s="93" t="str">
        <f>IFERROR(VLOOKUP(B314,Pobočky!$A$1:$C$45,2,FALSE)," ")</f>
        <v xml:space="preserve"> </v>
      </c>
      <c r="G314">
        <f>ROUND(Tabulka57[[#This Row],[Kapacita - počet polic]]*Tabulka57[[#This Row],[Kapacita - rozměr polic]]*IFERROR(VLOOKUP(Tabulka57[[#This Row],[Označení]],OCHy[#All],2,FALSE),0.6),0)</f>
        <v>0</v>
      </c>
    </row>
    <row r="315" spans="1:7" x14ac:dyDescent="0.35">
      <c r="A315" s="93" t="str">
        <f>IFERROR(VLOOKUP(B315,Pobočky!$A$1:$C$45,3,FALSE)," ")</f>
        <v xml:space="preserve"> </v>
      </c>
      <c r="B315" s="93"/>
      <c r="C315" s="93" t="str">
        <f>IFERROR(VLOOKUP(B315,Pobočky!$A$1:$C$45,2,FALSE)," ")</f>
        <v xml:space="preserve"> </v>
      </c>
      <c r="G315">
        <f>ROUND(Tabulka57[[#This Row],[Kapacita - počet polic]]*Tabulka57[[#This Row],[Kapacita - rozměr polic]]*IFERROR(VLOOKUP(Tabulka57[[#This Row],[Označení]],OCHy[#All],2,FALSE),0.6),0)</f>
        <v>0</v>
      </c>
    </row>
    <row r="316" spans="1:7" x14ac:dyDescent="0.35">
      <c r="A316" s="93" t="str">
        <f>IFERROR(VLOOKUP(B316,Pobočky!$A$1:$C$45,3,FALSE)," ")</f>
        <v xml:space="preserve"> </v>
      </c>
      <c r="B316" s="93"/>
      <c r="C316" s="93" t="str">
        <f>IFERROR(VLOOKUP(B316,Pobočky!$A$1:$C$45,2,FALSE)," ")</f>
        <v xml:space="preserve"> </v>
      </c>
      <c r="G316">
        <f>ROUND(Tabulka57[[#This Row],[Kapacita - počet polic]]*Tabulka57[[#This Row],[Kapacita - rozměr polic]]*IFERROR(VLOOKUP(Tabulka57[[#This Row],[Označení]],OCHy[#All],2,FALSE),0.6),0)</f>
        <v>0</v>
      </c>
    </row>
    <row r="317" spans="1:7" x14ac:dyDescent="0.35">
      <c r="A317" s="93" t="str">
        <f>IFERROR(VLOOKUP(B317,Pobočky!$A$1:$C$45,3,FALSE)," ")</f>
        <v xml:space="preserve"> </v>
      </c>
      <c r="B317" s="93"/>
      <c r="C317" s="93" t="str">
        <f>IFERROR(VLOOKUP(B317,Pobočky!$A$1:$C$45,2,FALSE)," ")</f>
        <v xml:space="preserve"> </v>
      </c>
      <c r="G317">
        <f>ROUND(Tabulka57[[#This Row],[Kapacita - počet polic]]*Tabulka57[[#This Row],[Kapacita - rozměr polic]]*IFERROR(VLOOKUP(Tabulka57[[#This Row],[Označení]],OCHy[#All],2,FALSE),0.6),0)</f>
        <v>0</v>
      </c>
    </row>
    <row r="318" spans="1:7" x14ac:dyDescent="0.35">
      <c r="A318" s="93" t="str">
        <f>IFERROR(VLOOKUP(B318,Pobočky!$A$1:$C$45,3,FALSE)," ")</f>
        <v xml:space="preserve"> </v>
      </c>
      <c r="B318" s="93"/>
      <c r="C318" s="93" t="str">
        <f>IFERROR(VLOOKUP(B318,Pobočky!$A$1:$C$45,2,FALSE)," ")</f>
        <v xml:space="preserve"> </v>
      </c>
      <c r="G318">
        <f>ROUND(Tabulka57[[#This Row],[Kapacita - počet polic]]*Tabulka57[[#This Row],[Kapacita - rozměr polic]]*IFERROR(VLOOKUP(Tabulka57[[#This Row],[Označení]],OCHy[#All],2,FALSE),0.6),0)</f>
        <v>0</v>
      </c>
    </row>
    <row r="319" spans="1:7" x14ac:dyDescent="0.35">
      <c r="A319" s="93" t="str">
        <f>IFERROR(VLOOKUP(B319,Pobočky!$A$1:$C$45,3,FALSE)," ")</f>
        <v xml:space="preserve"> </v>
      </c>
      <c r="B319" s="93"/>
      <c r="C319" s="93" t="str">
        <f>IFERROR(VLOOKUP(B319,Pobočky!$A$1:$C$45,2,FALSE)," ")</f>
        <v xml:space="preserve"> </v>
      </c>
      <c r="G319">
        <f>ROUND(Tabulka57[[#This Row],[Kapacita - počet polic]]*Tabulka57[[#This Row],[Kapacita - rozměr polic]]*IFERROR(VLOOKUP(Tabulka57[[#This Row],[Označení]],OCHy[#All],2,FALSE),0.6),0)</f>
        <v>0</v>
      </c>
    </row>
    <row r="320" spans="1:7" x14ac:dyDescent="0.35">
      <c r="A320" s="93" t="str">
        <f>IFERROR(VLOOKUP(B320,Pobočky!$A$1:$C$45,3,FALSE)," ")</f>
        <v xml:space="preserve"> </v>
      </c>
      <c r="B320" s="93"/>
      <c r="C320" s="93" t="str">
        <f>IFERROR(VLOOKUP(B320,Pobočky!$A$1:$C$45,2,FALSE)," ")</f>
        <v xml:space="preserve"> </v>
      </c>
      <c r="G320">
        <f>ROUND(Tabulka57[[#This Row],[Kapacita - počet polic]]*Tabulka57[[#This Row],[Kapacita - rozměr polic]]*IFERROR(VLOOKUP(Tabulka57[[#This Row],[Označení]],OCHy[#All],2,FALSE),0.6),0)</f>
        <v>0</v>
      </c>
    </row>
    <row r="321" spans="1:7" x14ac:dyDescent="0.35">
      <c r="A321" s="93" t="str">
        <f>IFERROR(VLOOKUP(B321,Pobočky!$A$1:$C$45,3,FALSE)," ")</f>
        <v xml:space="preserve"> </v>
      </c>
      <c r="B321" s="93"/>
      <c r="C321" s="93" t="str">
        <f>IFERROR(VLOOKUP(B321,Pobočky!$A$1:$C$45,2,FALSE)," ")</f>
        <v xml:space="preserve"> </v>
      </c>
      <c r="G321">
        <f>ROUND(Tabulka57[[#This Row],[Kapacita - počet polic]]*Tabulka57[[#This Row],[Kapacita - rozměr polic]]*IFERROR(VLOOKUP(Tabulka57[[#This Row],[Označení]],OCHy[#All],2,FALSE),0.6),0)</f>
        <v>0</v>
      </c>
    </row>
    <row r="322" spans="1:7" x14ac:dyDescent="0.35">
      <c r="A322" s="93" t="str">
        <f>IFERROR(VLOOKUP(B322,Pobočky!$A$1:$C$45,3,FALSE)," ")</f>
        <v xml:space="preserve"> </v>
      </c>
      <c r="B322" s="93"/>
      <c r="C322" s="93" t="str">
        <f>IFERROR(VLOOKUP(B322,Pobočky!$A$1:$C$45,2,FALSE)," ")</f>
        <v xml:space="preserve"> </v>
      </c>
      <c r="G322">
        <f>ROUND(Tabulka57[[#This Row],[Kapacita - počet polic]]*Tabulka57[[#This Row],[Kapacita - rozměr polic]]*IFERROR(VLOOKUP(Tabulka57[[#This Row],[Označení]],OCHy[#All],2,FALSE),0.6),0)</f>
        <v>0</v>
      </c>
    </row>
    <row r="323" spans="1:7" x14ac:dyDescent="0.35">
      <c r="A323" s="93" t="str">
        <f>IFERROR(VLOOKUP(B323,Pobočky!$A$1:$C$45,3,FALSE)," ")</f>
        <v xml:space="preserve"> </v>
      </c>
      <c r="B323" s="93"/>
      <c r="C323" s="93" t="str">
        <f>IFERROR(VLOOKUP(B323,Pobočky!$A$1:$C$45,2,FALSE)," ")</f>
        <v xml:space="preserve"> </v>
      </c>
      <c r="G323">
        <f>ROUND(Tabulka57[[#This Row],[Kapacita - počet polic]]*Tabulka57[[#This Row],[Kapacita - rozměr polic]]*IFERROR(VLOOKUP(Tabulka57[[#This Row],[Označení]],OCHy[#All],2,FALSE),0.6),0)</f>
        <v>0</v>
      </c>
    </row>
    <row r="324" spans="1:7" x14ac:dyDescent="0.35">
      <c r="A324" s="93" t="str">
        <f>IFERROR(VLOOKUP(B324,Pobočky!$A$1:$C$45,3,FALSE)," ")</f>
        <v xml:space="preserve"> </v>
      </c>
      <c r="B324" s="93"/>
      <c r="C324" s="93" t="str">
        <f>IFERROR(VLOOKUP(B324,Pobočky!$A$1:$C$45,2,FALSE)," ")</f>
        <v xml:space="preserve"> </v>
      </c>
      <c r="G324">
        <f>ROUND(Tabulka57[[#This Row],[Kapacita - počet polic]]*Tabulka57[[#This Row],[Kapacita - rozměr polic]]*IFERROR(VLOOKUP(Tabulka57[[#This Row],[Označení]],OCHy[#All],2,FALSE),0.6),0)</f>
        <v>0</v>
      </c>
    </row>
    <row r="325" spans="1:7" x14ac:dyDescent="0.35">
      <c r="A325" s="93" t="str">
        <f>IFERROR(VLOOKUP(B325,Pobočky!$A$1:$C$45,3,FALSE)," ")</f>
        <v xml:space="preserve"> </v>
      </c>
      <c r="B325" s="93"/>
      <c r="C325" s="93" t="str">
        <f>IFERROR(VLOOKUP(B325,Pobočky!$A$1:$C$45,2,FALSE)," ")</f>
        <v xml:space="preserve"> </v>
      </c>
      <c r="G325">
        <f>ROUND(Tabulka57[[#This Row],[Kapacita - počet polic]]*Tabulka57[[#This Row],[Kapacita - rozměr polic]]*IFERROR(VLOOKUP(Tabulka57[[#This Row],[Označení]],OCHy[#All],2,FALSE),0.6),0)</f>
        <v>0</v>
      </c>
    </row>
    <row r="326" spans="1:7" x14ac:dyDescent="0.35">
      <c r="A326" s="93" t="str">
        <f>IFERROR(VLOOKUP(B326,Pobočky!$A$1:$C$45,3,FALSE)," ")</f>
        <v xml:space="preserve"> </v>
      </c>
      <c r="B326" s="93"/>
      <c r="C326" s="93" t="str">
        <f>IFERROR(VLOOKUP(B326,Pobočky!$A$1:$C$45,2,FALSE)," ")</f>
        <v xml:space="preserve"> </v>
      </c>
      <c r="G326">
        <f>ROUND(Tabulka57[[#This Row],[Kapacita - počet polic]]*Tabulka57[[#This Row],[Kapacita - rozměr polic]]*IFERROR(VLOOKUP(Tabulka57[[#This Row],[Označení]],OCHy[#All],2,FALSE),0.6),0)</f>
        <v>0</v>
      </c>
    </row>
    <row r="327" spans="1:7" x14ac:dyDescent="0.35">
      <c r="A327" s="93" t="str">
        <f>IFERROR(VLOOKUP(B327,Pobočky!$A$1:$C$45,3,FALSE)," ")</f>
        <v xml:space="preserve"> </v>
      </c>
      <c r="B327" s="93"/>
      <c r="C327" s="93" t="str">
        <f>IFERROR(VLOOKUP(B327,Pobočky!$A$1:$C$45,2,FALSE)," ")</f>
        <v xml:space="preserve"> </v>
      </c>
      <c r="G327">
        <f>ROUND(Tabulka57[[#This Row],[Kapacita - počet polic]]*Tabulka57[[#This Row],[Kapacita - rozměr polic]]*IFERROR(VLOOKUP(Tabulka57[[#This Row],[Označení]],OCHy[#All],2,FALSE),0.6),0)</f>
        <v>0</v>
      </c>
    </row>
    <row r="328" spans="1:7" x14ac:dyDescent="0.35">
      <c r="A328" s="93" t="str">
        <f>IFERROR(VLOOKUP(B328,Pobočky!$A$1:$C$45,3,FALSE)," ")</f>
        <v xml:space="preserve"> </v>
      </c>
      <c r="B328" s="93"/>
      <c r="C328" s="93" t="str">
        <f>IFERROR(VLOOKUP(B328,Pobočky!$A$1:$C$45,2,FALSE)," ")</f>
        <v xml:space="preserve"> </v>
      </c>
      <c r="G328">
        <f>ROUND(Tabulka57[[#This Row],[Kapacita - počet polic]]*Tabulka57[[#This Row],[Kapacita - rozměr polic]]*IFERROR(VLOOKUP(Tabulka57[[#This Row],[Označení]],OCHy[#All],2,FALSE),0.6),0)</f>
        <v>0</v>
      </c>
    </row>
    <row r="329" spans="1:7" x14ac:dyDescent="0.35">
      <c r="A329" s="93" t="str">
        <f>IFERROR(VLOOKUP(B329,Pobočky!$A$1:$C$45,3,FALSE)," ")</f>
        <v xml:space="preserve"> </v>
      </c>
      <c r="B329" s="93"/>
      <c r="C329" s="93" t="str">
        <f>IFERROR(VLOOKUP(B329,Pobočky!$A$1:$C$45,2,FALSE)," ")</f>
        <v xml:space="preserve"> </v>
      </c>
      <c r="G329">
        <f>ROUND(Tabulka57[[#This Row],[Kapacita - počet polic]]*Tabulka57[[#This Row],[Kapacita - rozměr polic]]*IFERROR(VLOOKUP(Tabulka57[[#This Row],[Označení]],OCHy[#All],2,FALSE),0.6),0)</f>
        <v>0</v>
      </c>
    </row>
    <row r="330" spans="1:7" x14ac:dyDescent="0.35">
      <c r="A330" s="93" t="str">
        <f>IFERROR(VLOOKUP(B330,Pobočky!$A$1:$C$45,3,FALSE)," ")</f>
        <v xml:space="preserve"> </v>
      </c>
      <c r="B330" s="93"/>
      <c r="C330" s="93" t="str">
        <f>IFERROR(VLOOKUP(B330,Pobočky!$A$1:$C$45,2,FALSE)," ")</f>
        <v xml:space="preserve"> </v>
      </c>
      <c r="G330">
        <f>ROUND(Tabulka57[[#This Row],[Kapacita - počet polic]]*Tabulka57[[#This Row],[Kapacita - rozměr polic]]*IFERROR(VLOOKUP(Tabulka57[[#This Row],[Označení]],OCHy[#All],2,FALSE),0.6),0)</f>
        <v>0</v>
      </c>
    </row>
    <row r="331" spans="1:7" x14ac:dyDescent="0.35">
      <c r="A331" s="93" t="str">
        <f>IFERROR(VLOOKUP(B331,Pobočky!$A$1:$C$45,3,FALSE)," ")</f>
        <v xml:space="preserve"> </v>
      </c>
      <c r="B331" s="93"/>
      <c r="C331" s="93" t="str">
        <f>IFERROR(VLOOKUP(B331,Pobočky!$A$1:$C$45,2,FALSE)," ")</f>
        <v xml:space="preserve"> </v>
      </c>
      <c r="G331">
        <f>ROUND(Tabulka57[[#This Row],[Kapacita - počet polic]]*Tabulka57[[#This Row],[Kapacita - rozměr polic]]*IFERROR(VLOOKUP(Tabulka57[[#This Row],[Označení]],OCHy[#All],2,FALSE),0.6),0)</f>
        <v>0</v>
      </c>
    </row>
    <row r="332" spans="1:7" x14ac:dyDescent="0.35">
      <c r="A332" s="93" t="str">
        <f>IFERROR(VLOOKUP(B332,Pobočky!$A$1:$C$45,3,FALSE)," ")</f>
        <v xml:space="preserve"> </v>
      </c>
      <c r="B332" s="93"/>
      <c r="C332" s="93" t="str">
        <f>IFERROR(VLOOKUP(B332,Pobočky!$A$1:$C$45,2,FALSE)," ")</f>
        <v xml:space="preserve"> </v>
      </c>
      <c r="G332">
        <f>ROUND(Tabulka57[[#This Row],[Kapacita - počet polic]]*Tabulka57[[#This Row],[Kapacita - rozměr polic]]*IFERROR(VLOOKUP(Tabulka57[[#This Row],[Označení]],OCHy[#All],2,FALSE),0.6),0)</f>
        <v>0</v>
      </c>
    </row>
    <row r="333" spans="1:7" x14ac:dyDescent="0.35">
      <c r="A333" s="93" t="str">
        <f>IFERROR(VLOOKUP(B333,Pobočky!$A$1:$C$45,3,FALSE)," ")</f>
        <v xml:space="preserve"> </v>
      </c>
      <c r="B333" s="93"/>
      <c r="C333" s="93" t="str">
        <f>IFERROR(VLOOKUP(B333,Pobočky!$A$1:$C$45,2,FALSE)," ")</f>
        <v xml:space="preserve"> </v>
      </c>
      <c r="G333">
        <f>ROUND(Tabulka57[[#This Row],[Kapacita - počet polic]]*Tabulka57[[#This Row],[Kapacita - rozměr polic]]*IFERROR(VLOOKUP(Tabulka57[[#This Row],[Označení]],OCHy[#All],2,FALSE),0.6),0)</f>
        <v>0</v>
      </c>
    </row>
    <row r="334" spans="1:7" x14ac:dyDescent="0.35">
      <c r="A334" s="93" t="str">
        <f>IFERROR(VLOOKUP(B334,Pobočky!$A$1:$C$45,3,FALSE)," ")</f>
        <v xml:space="preserve"> </v>
      </c>
      <c r="B334" s="93"/>
      <c r="C334" s="93" t="str">
        <f>IFERROR(VLOOKUP(B334,Pobočky!$A$1:$C$45,2,FALSE)," ")</f>
        <v xml:space="preserve"> </v>
      </c>
      <c r="G334">
        <f>ROUND(Tabulka57[[#This Row],[Kapacita - počet polic]]*Tabulka57[[#This Row],[Kapacita - rozměr polic]]*IFERROR(VLOOKUP(Tabulka57[[#This Row],[Označení]],OCHy[#All],2,FALSE),0.6),0)</f>
        <v>0</v>
      </c>
    </row>
    <row r="335" spans="1:7" x14ac:dyDescent="0.35">
      <c r="A335" s="93" t="str">
        <f>IFERROR(VLOOKUP(B335,Pobočky!$A$1:$C$45,3,FALSE)," ")</f>
        <v xml:space="preserve"> </v>
      </c>
      <c r="B335" s="93"/>
      <c r="C335" s="93" t="str">
        <f>IFERROR(VLOOKUP(B335,Pobočky!$A$1:$C$45,2,FALSE)," ")</f>
        <v xml:space="preserve"> </v>
      </c>
      <c r="G335">
        <f>ROUND(Tabulka57[[#This Row],[Kapacita - počet polic]]*Tabulka57[[#This Row],[Kapacita - rozměr polic]]*IFERROR(VLOOKUP(Tabulka57[[#This Row],[Označení]],OCHy[#All],2,FALSE),0.6),0)</f>
        <v>0</v>
      </c>
    </row>
    <row r="336" spans="1:7" x14ac:dyDescent="0.35">
      <c r="A336" s="93" t="str">
        <f>IFERROR(VLOOKUP(B336,Pobočky!$A$1:$C$45,3,FALSE)," ")</f>
        <v xml:space="preserve"> </v>
      </c>
      <c r="B336" s="93"/>
      <c r="C336" s="93" t="str">
        <f>IFERROR(VLOOKUP(B336,Pobočky!$A$1:$C$45,2,FALSE)," ")</f>
        <v xml:space="preserve"> </v>
      </c>
      <c r="G336">
        <f>ROUND(Tabulka57[[#This Row],[Kapacita - počet polic]]*Tabulka57[[#This Row],[Kapacita - rozměr polic]]*IFERROR(VLOOKUP(Tabulka57[[#This Row],[Označení]],OCHy[#All],2,FALSE),0.6),0)</f>
        <v>0</v>
      </c>
    </row>
    <row r="337" spans="1:7" x14ac:dyDescent="0.35">
      <c r="A337" s="93" t="str">
        <f>IFERROR(VLOOKUP(B337,Pobočky!$A$1:$C$45,3,FALSE)," ")</f>
        <v xml:space="preserve"> </v>
      </c>
      <c r="B337" s="93"/>
      <c r="C337" s="93" t="str">
        <f>IFERROR(VLOOKUP(B337,Pobočky!$A$1:$C$45,2,FALSE)," ")</f>
        <v xml:space="preserve"> </v>
      </c>
      <c r="G337">
        <f>ROUND(Tabulka57[[#This Row],[Kapacita - počet polic]]*Tabulka57[[#This Row],[Kapacita - rozměr polic]]*IFERROR(VLOOKUP(Tabulka57[[#This Row],[Označení]],OCHy[#All],2,FALSE),0.6),0)</f>
        <v>0</v>
      </c>
    </row>
    <row r="338" spans="1:7" x14ac:dyDescent="0.35">
      <c r="A338" s="93" t="str">
        <f>IFERROR(VLOOKUP(B338,Pobočky!$A$1:$C$45,3,FALSE)," ")</f>
        <v xml:space="preserve"> </v>
      </c>
      <c r="B338" s="93"/>
      <c r="C338" s="93" t="str">
        <f>IFERROR(VLOOKUP(B338,Pobočky!$A$1:$C$45,2,FALSE)," ")</f>
        <v xml:space="preserve"> </v>
      </c>
      <c r="G338">
        <f>ROUND(Tabulka57[[#This Row],[Kapacita - počet polic]]*Tabulka57[[#This Row],[Kapacita - rozměr polic]]*IFERROR(VLOOKUP(Tabulka57[[#This Row],[Označení]],OCHy[#All],2,FALSE),0.6),0)</f>
        <v>0</v>
      </c>
    </row>
    <row r="339" spans="1:7" x14ac:dyDescent="0.35">
      <c r="A339" s="93" t="str">
        <f>IFERROR(VLOOKUP(B339,Pobočky!$A$1:$C$45,3,FALSE)," ")</f>
        <v xml:space="preserve"> </v>
      </c>
      <c r="B339" s="93"/>
      <c r="C339" s="93" t="str">
        <f>IFERROR(VLOOKUP(B339,Pobočky!$A$1:$C$45,2,FALSE)," ")</f>
        <v xml:space="preserve"> </v>
      </c>
      <c r="G339">
        <f>ROUND(Tabulka57[[#This Row],[Kapacita - počet polic]]*Tabulka57[[#This Row],[Kapacita - rozměr polic]]*IFERROR(VLOOKUP(Tabulka57[[#This Row],[Označení]],OCHy[#All],2,FALSE),0.6),0)</f>
        <v>0</v>
      </c>
    </row>
    <row r="340" spans="1:7" x14ac:dyDescent="0.35">
      <c r="A340" s="93" t="str">
        <f>IFERROR(VLOOKUP(B340,Pobočky!$A$1:$C$45,3,FALSE)," ")</f>
        <v xml:space="preserve"> </v>
      </c>
      <c r="B340" s="93"/>
      <c r="C340" s="93" t="str">
        <f>IFERROR(VLOOKUP(B340,Pobočky!$A$1:$C$45,2,FALSE)," ")</f>
        <v xml:space="preserve"> </v>
      </c>
      <c r="G340">
        <f>ROUND(Tabulka57[[#This Row],[Kapacita - počet polic]]*Tabulka57[[#This Row],[Kapacita - rozměr polic]]*IFERROR(VLOOKUP(Tabulka57[[#This Row],[Označení]],OCHy[#All],2,FALSE),0.6),0)</f>
        <v>0</v>
      </c>
    </row>
    <row r="341" spans="1:7" x14ac:dyDescent="0.35">
      <c r="A341" s="93" t="str">
        <f>IFERROR(VLOOKUP(B341,Pobočky!$A$1:$C$45,3,FALSE)," ")</f>
        <v xml:space="preserve"> </v>
      </c>
      <c r="B341" s="93"/>
      <c r="C341" s="93" t="str">
        <f>IFERROR(VLOOKUP(B341,Pobočky!$A$1:$C$45,2,FALSE)," ")</f>
        <v xml:space="preserve"> </v>
      </c>
      <c r="G341">
        <f>ROUND(Tabulka57[[#This Row],[Kapacita - počet polic]]*Tabulka57[[#This Row],[Kapacita - rozměr polic]]*IFERROR(VLOOKUP(Tabulka57[[#This Row],[Označení]],OCHy[#All],2,FALSE),0.6),0)</f>
        <v>0</v>
      </c>
    </row>
    <row r="342" spans="1:7" x14ac:dyDescent="0.35">
      <c r="A342" s="93" t="str">
        <f>IFERROR(VLOOKUP(B342,Pobočky!$A$1:$C$45,3,FALSE)," ")</f>
        <v xml:space="preserve"> </v>
      </c>
      <c r="B342" s="93"/>
      <c r="C342" s="93" t="str">
        <f>IFERROR(VLOOKUP(B342,Pobočky!$A$1:$C$45,2,FALSE)," ")</f>
        <v xml:space="preserve"> </v>
      </c>
      <c r="G342">
        <f>ROUND(Tabulka57[[#This Row],[Kapacita - počet polic]]*Tabulka57[[#This Row],[Kapacita - rozměr polic]]*IFERROR(VLOOKUP(Tabulka57[[#This Row],[Označení]],OCHy[#All],2,FALSE),0.6),0)</f>
        <v>0</v>
      </c>
    </row>
    <row r="343" spans="1:7" x14ac:dyDescent="0.35">
      <c r="A343" s="93" t="str">
        <f>IFERROR(VLOOKUP(B343,Pobočky!$A$1:$C$45,3,FALSE)," ")</f>
        <v xml:space="preserve"> </v>
      </c>
      <c r="B343" s="93"/>
      <c r="C343" s="93" t="str">
        <f>IFERROR(VLOOKUP(B343,Pobočky!$A$1:$C$45,2,FALSE)," ")</f>
        <v xml:space="preserve"> </v>
      </c>
      <c r="G343">
        <f>ROUND(Tabulka57[[#This Row],[Kapacita - počet polic]]*Tabulka57[[#This Row],[Kapacita - rozměr polic]]*IFERROR(VLOOKUP(Tabulka57[[#This Row],[Označení]],OCHy[#All],2,FALSE),0.6),0)</f>
        <v>0</v>
      </c>
    </row>
    <row r="344" spans="1:7" x14ac:dyDescent="0.35">
      <c r="A344" s="93" t="str">
        <f>IFERROR(VLOOKUP(B344,Pobočky!$A$1:$C$45,3,FALSE)," ")</f>
        <v xml:space="preserve"> </v>
      </c>
      <c r="B344" s="93"/>
      <c r="C344" s="93" t="str">
        <f>IFERROR(VLOOKUP(B344,Pobočky!$A$1:$C$45,2,FALSE)," ")</f>
        <v xml:space="preserve"> </v>
      </c>
      <c r="G344">
        <f>ROUND(Tabulka57[[#This Row],[Kapacita - počet polic]]*Tabulka57[[#This Row],[Kapacita - rozměr polic]]*IFERROR(VLOOKUP(Tabulka57[[#This Row],[Označení]],OCHy[#All],2,FALSE),0.6),0)</f>
        <v>0</v>
      </c>
    </row>
    <row r="345" spans="1:7" x14ac:dyDescent="0.35">
      <c r="A345" s="93" t="str">
        <f>IFERROR(VLOOKUP(B345,Pobočky!$A$1:$C$45,3,FALSE)," ")</f>
        <v xml:space="preserve"> </v>
      </c>
      <c r="B345" s="93"/>
      <c r="C345" s="93" t="str">
        <f>IFERROR(VLOOKUP(B345,Pobočky!$A$1:$C$45,2,FALSE)," ")</f>
        <v xml:space="preserve"> </v>
      </c>
      <c r="G345">
        <f>ROUND(Tabulka57[[#This Row],[Kapacita - počet polic]]*Tabulka57[[#This Row],[Kapacita - rozměr polic]]*IFERROR(VLOOKUP(Tabulka57[[#This Row],[Označení]],OCHy[#All],2,FALSE),0.6),0)</f>
        <v>0</v>
      </c>
    </row>
    <row r="346" spans="1:7" x14ac:dyDescent="0.35">
      <c r="A346" s="93" t="str">
        <f>IFERROR(VLOOKUP(B346,Pobočky!$A$1:$C$45,3,FALSE)," ")</f>
        <v xml:space="preserve"> </v>
      </c>
      <c r="B346" s="93"/>
      <c r="C346" s="93" t="str">
        <f>IFERROR(VLOOKUP(B346,Pobočky!$A$1:$C$45,2,FALSE)," ")</f>
        <v xml:space="preserve"> </v>
      </c>
      <c r="G346">
        <f>ROUND(Tabulka57[[#This Row],[Kapacita - počet polic]]*Tabulka57[[#This Row],[Kapacita - rozměr polic]]*IFERROR(VLOOKUP(Tabulka57[[#This Row],[Označení]],OCHy[#All],2,FALSE),0.6),0)</f>
        <v>0</v>
      </c>
    </row>
    <row r="347" spans="1:7" x14ac:dyDescent="0.35">
      <c r="A347" s="93" t="str">
        <f>IFERROR(VLOOKUP(B347,Pobočky!$A$1:$C$45,3,FALSE)," ")</f>
        <v xml:space="preserve"> </v>
      </c>
      <c r="B347" s="93"/>
      <c r="C347" s="93" t="str">
        <f>IFERROR(VLOOKUP(B347,Pobočky!$A$1:$C$45,2,FALSE)," ")</f>
        <v xml:space="preserve"> </v>
      </c>
      <c r="G347">
        <f>ROUND(Tabulka57[[#This Row],[Kapacita - počet polic]]*Tabulka57[[#This Row],[Kapacita - rozměr polic]]*IFERROR(VLOOKUP(Tabulka57[[#This Row],[Označení]],OCHy[#All],2,FALSE),0.6),0)</f>
        <v>0</v>
      </c>
    </row>
    <row r="348" spans="1:7" x14ac:dyDescent="0.35">
      <c r="A348" s="93" t="str">
        <f>IFERROR(VLOOKUP(B348,Pobočky!$A$1:$C$45,3,FALSE)," ")</f>
        <v xml:space="preserve"> </v>
      </c>
      <c r="B348" s="93"/>
      <c r="C348" s="93" t="str">
        <f>IFERROR(VLOOKUP(B348,Pobočky!$A$1:$C$45,2,FALSE)," ")</f>
        <v xml:space="preserve"> </v>
      </c>
      <c r="G348">
        <f>ROUND(Tabulka57[[#This Row],[Kapacita - počet polic]]*Tabulka57[[#This Row],[Kapacita - rozměr polic]]*IFERROR(VLOOKUP(Tabulka57[[#This Row],[Označení]],OCHy[#All],2,FALSE),0.6),0)</f>
        <v>0</v>
      </c>
    </row>
    <row r="349" spans="1:7" x14ac:dyDescent="0.35">
      <c r="A349" s="93" t="str">
        <f>IFERROR(VLOOKUP(B349,Pobočky!$A$1:$C$45,3,FALSE)," ")</f>
        <v xml:space="preserve"> </v>
      </c>
      <c r="B349" s="93"/>
      <c r="C349" s="93" t="str">
        <f>IFERROR(VLOOKUP(B349,Pobočky!$A$1:$C$45,2,FALSE)," ")</f>
        <v xml:space="preserve"> </v>
      </c>
      <c r="G349">
        <f>ROUND(Tabulka57[[#This Row],[Kapacita - počet polic]]*Tabulka57[[#This Row],[Kapacita - rozměr polic]]*IFERROR(VLOOKUP(Tabulka57[[#This Row],[Označení]],OCHy[#All],2,FALSE),0.6),0)</f>
        <v>0</v>
      </c>
    </row>
    <row r="350" spans="1:7" x14ac:dyDescent="0.35">
      <c r="A350" s="93" t="str">
        <f>IFERROR(VLOOKUP(B350,Pobočky!$A$1:$C$45,3,FALSE)," ")</f>
        <v xml:space="preserve"> </v>
      </c>
      <c r="B350" s="93"/>
      <c r="C350" s="93" t="str">
        <f>IFERROR(VLOOKUP(B350,Pobočky!$A$1:$C$45,2,FALSE)," ")</f>
        <v xml:space="preserve"> </v>
      </c>
      <c r="G350">
        <f>ROUND(Tabulka57[[#This Row],[Kapacita - počet polic]]*Tabulka57[[#This Row],[Kapacita - rozměr polic]]*IFERROR(VLOOKUP(Tabulka57[[#This Row],[Označení]],OCHy[#All],2,FALSE),0.6),0)</f>
        <v>0</v>
      </c>
    </row>
    <row r="351" spans="1:7" x14ac:dyDescent="0.35">
      <c r="A351" s="93" t="str">
        <f>IFERROR(VLOOKUP(B351,Pobočky!$A$1:$C$45,3,FALSE)," ")</f>
        <v xml:space="preserve"> </v>
      </c>
      <c r="B351" s="93"/>
      <c r="C351" s="93" t="str">
        <f>IFERROR(VLOOKUP(B351,Pobočky!$A$1:$C$45,2,FALSE)," ")</f>
        <v xml:space="preserve"> </v>
      </c>
      <c r="G351">
        <f>ROUND(Tabulka57[[#This Row],[Kapacita - počet polic]]*Tabulka57[[#This Row],[Kapacita - rozměr polic]]*IFERROR(VLOOKUP(Tabulka57[[#This Row],[Označení]],OCHy[#All],2,FALSE),0.6),0)</f>
        <v>0</v>
      </c>
    </row>
    <row r="352" spans="1:7" x14ac:dyDescent="0.35">
      <c r="A352" s="93" t="str">
        <f>IFERROR(VLOOKUP(B352,Pobočky!$A$1:$C$45,3,FALSE)," ")</f>
        <v xml:space="preserve"> </v>
      </c>
      <c r="B352" s="93"/>
      <c r="C352" s="93" t="str">
        <f>IFERROR(VLOOKUP(B352,Pobočky!$A$1:$C$45,2,FALSE)," ")</f>
        <v xml:space="preserve"> </v>
      </c>
      <c r="G352">
        <f>ROUND(Tabulka57[[#This Row],[Kapacita - počet polic]]*Tabulka57[[#This Row],[Kapacita - rozměr polic]]*IFERROR(VLOOKUP(Tabulka57[[#This Row],[Označení]],OCHy[#All],2,FALSE),0.6),0)</f>
        <v>0</v>
      </c>
    </row>
    <row r="353" spans="1:7" x14ac:dyDescent="0.35">
      <c r="A353" s="93" t="str">
        <f>IFERROR(VLOOKUP(B353,Pobočky!$A$1:$C$45,3,FALSE)," ")</f>
        <v xml:space="preserve"> </v>
      </c>
      <c r="B353" s="93"/>
      <c r="C353" s="93" t="str">
        <f>IFERROR(VLOOKUP(B353,Pobočky!$A$1:$C$45,2,FALSE)," ")</f>
        <v xml:space="preserve"> </v>
      </c>
      <c r="G353">
        <f>ROUND(Tabulka57[[#This Row],[Kapacita - počet polic]]*Tabulka57[[#This Row],[Kapacita - rozměr polic]]*IFERROR(VLOOKUP(Tabulka57[[#This Row],[Označení]],OCHy[#All],2,FALSE),0.6),0)</f>
        <v>0</v>
      </c>
    </row>
    <row r="354" spans="1:7" x14ac:dyDescent="0.35">
      <c r="A354" s="93" t="str">
        <f>IFERROR(VLOOKUP(B354,Pobočky!$A$1:$C$45,3,FALSE)," ")</f>
        <v xml:space="preserve"> </v>
      </c>
      <c r="B354" s="93"/>
      <c r="C354" s="93" t="str">
        <f>IFERROR(VLOOKUP(B354,Pobočky!$A$1:$C$45,2,FALSE)," ")</f>
        <v xml:space="preserve"> </v>
      </c>
      <c r="G354">
        <f>ROUND(Tabulka57[[#This Row],[Kapacita - počet polic]]*Tabulka57[[#This Row],[Kapacita - rozměr polic]]*IFERROR(VLOOKUP(Tabulka57[[#This Row],[Označení]],OCHy[#All],2,FALSE),0.6),0)</f>
        <v>0</v>
      </c>
    </row>
    <row r="355" spans="1:7" x14ac:dyDescent="0.35">
      <c r="A355" s="93" t="str">
        <f>IFERROR(VLOOKUP(B355,Pobočky!$A$1:$C$45,3,FALSE)," ")</f>
        <v xml:space="preserve"> </v>
      </c>
      <c r="B355" s="93"/>
      <c r="C355" s="93" t="str">
        <f>IFERROR(VLOOKUP(B355,Pobočky!$A$1:$C$45,2,FALSE)," ")</f>
        <v xml:space="preserve"> </v>
      </c>
      <c r="G355">
        <f>ROUND(Tabulka57[[#This Row],[Kapacita - počet polic]]*Tabulka57[[#This Row],[Kapacita - rozměr polic]]*IFERROR(VLOOKUP(Tabulka57[[#This Row],[Označení]],OCHy[#All],2,FALSE),0.6),0)</f>
        <v>0</v>
      </c>
    </row>
    <row r="356" spans="1:7" x14ac:dyDescent="0.35">
      <c r="A356" s="93" t="str">
        <f>IFERROR(VLOOKUP(B356,Pobočky!$A$1:$C$45,3,FALSE)," ")</f>
        <v xml:space="preserve"> </v>
      </c>
      <c r="B356" s="93"/>
      <c r="C356" s="93" t="str">
        <f>IFERROR(VLOOKUP(B356,Pobočky!$A$1:$C$45,2,FALSE)," ")</f>
        <v xml:space="preserve"> </v>
      </c>
      <c r="G356">
        <f>ROUND(Tabulka57[[#This Row],[Kapacita - počet polic]]*Tabulka57[[#This Row],[Kapacita - rozměr polic]]*IFERROR(VLOOKUP(Tabulka57[[#This Row],[Označení]],OCHy[#All],2,FALSE),0.6),0)</f>
        <v>0</v>
      </c>
    </row>
    <row r="357" spans="1:7" x14ac:dyDescent="0.35">
      <c r="A357" s="93" t="str">
        <f>IFERROR(VLOOKUP(B357,Pobočky!$A$1:$C$45,3,FALSE)," ")</f>
        <v xml:space="preserve"> </v>
      </c>
      <c r="B357" s="93"/>
      <c r="C357" s="93" t="str">
        <f>IFERROR(VLOOKUP(B357,Pobočky!$A$1:$C$45,2,FALSE)," ")</f>
        <v xml:space="preserve"> </v>
      </c>
      <c r="G357">
        <f>ROUND(Tabulka57[[#This Row],[Kapacita - počet polic]]*Tabulka57[[#This Row],[Kapacita - rozměr polic]]*IFERROR(VLOOKUP(Tabulka57[[#This Row],[Označení]],OCHy[#All],2,FALSE),0.6),0)</f>
        <v>0</v>
      </c>
    </row>
    <row r="358" spans="1:7" x14ac:dyDescent="0.35">
      <c r="A358" s="93" t="str">
        <f>IFERROR(VLOOKUP(B358,Pobočky!$A$1:$C$45,3,FALSE)," ")</f>
        <v xml:space="preserve"> </v>
      </c>
      <c r="B358" s="93"/>
      <c r="C358" s="93" t="str">
        <f>IFERROR(VLOOKUP(B358,Pobočky!$A$1:$C$45,2,FALSE)," ")</f>
        <v xml:space="preserve"> </v>
      </c>
      <c r="G358">
        <f>ROUND(Tabulka57[[#This Row],[Kapacita - počet polic]]*Tabulka57[[#This Row],[Kapacita - rozměr polic]]*IFERROR(VLOOKUP(Tabulka57[[#This Row],[Označení]],OCHy[#All],2,FALSE),0.6),0)</f>
        <v>0</v>
      </c>
    </row>
    <row r="359" spans="1:7" x14ac:dyDescent="0.35">
      <c r="A359" s="93" t="str">
        <f>IFERROR(VLOOKUP(B359,Pobočky!$A$1:$C$45,3,FALSE)," ")</f>
        <v xml:space="preserve"> </v>
      </c>
      <c r="B359" s="93"/>
      <c r="C359" s="93" t="str">
        <f>IFERROR(VLOOKUP(B359,Pobočky!$A$1:$C$45,2,FALSE)," ")</f>
        <v xml:space="preserve"> </v>
      </c>
      <c r="G359">
        <f>ROUND(Tabulka57[[#This Row],[Kapacita - počet polic]]*Tabulka57[[#This Row],[Kapacita - rozměr polic]]*IFERROR(VLOOKUP(Tabulka57[[#This Row],[Označení]],OCHy[#All],2,FALSE),0.6),0)</f>
        <v>0</v>
      </c>
    </row>
    <row r="360" spans="1:7" x14ac:dyDescent="0.35">
      <c r="A360" s="93" t="str">
        <f>IFERROR(VLOOKUP(B360,Pobočky!$A$1:$C$45,3,FALSE)," ")</f>
        <v xml:space="preserve"> </v>
      </c>
      <c r="B360" s="93"/>
      <c r="C360" s="93" t="str">
        <f>IFERROR(VLOOKUP(B360,Pobočky!$A$1:$C$45,2,FALSE)," ")</f>
        <v xml:space="preserve"> </v>
      </c>
      <c r="G360">
        <f>ROUND(Tabulka57[[#This Row],[Kapacita - počet polic]]*Tabulka57[[#This Row],[Kapacita - rozměr polic]]*IFERROR(VLOOKUP(Tabulka57[[#This Row],[Označení]],OCHy[#All],2,FALSE),0.6),0)</f>
        <v>0</v>
      </c>
    </row>
    <row r="361" spans="1:7" x14ac:dyDescent="0.35">
      <c r="A361" s="93" t="str">
        <f>IFERROR(VLOOKUP(B361,Pobočky!$A$1:$C$45,3,FALSE)," ")</f>
        <v xml:space="preserve"> </v>
      </c>
      <c r="B361" s="93"/>
      <c r="C361" s="93" t="str">
        <f>IFERROR(VLOOKUP(B361,Pobočky!$A$1:$C$45,2,FALSE)," ")</f>
        <v xml:space="preserve"> </v>
      </c>
      <c r="G361">
        <f>ROUND(Tabulka57[[#This Row],[Kapacita - počet polic]]*Tabulka57[[#This Row],[Kapacita - rozměr polic]]*IFERROR(VLOOKUP(Tabulka57[[#This Row],[Označení]],OCHy[#All],2,FALSE),0.6),0)</f>
        <v>0</v>
      </c>
    </row>
    <row r="362" spans="1:7" x14ac:dyDescent="0.35">
      <c r="A362" s="93" t="str">
        <f>IFERROR(VLOOKUP(B362,Pobočky!$A$1:$C$45,3,FALSE)," ")</f>
        <v xml:space="preserve"> </v>
      </c>
      <c r="B362" s="93"/>
      <c r="C362" s="93" t="str">
        <f>IFERROR(VLOOKUP(B362,Pobočky!$A$1:$C$45,2,FALSE)," ")</f>
        <v xml:space="preserve"> </v>
      </c>
      <c r="G362">
        <f>ROUND(Tabulka57[[#This Row],[Kapacita - počet polic]]*Tabulka57[[#This Row],[Kapacita - rozměr polic]]*IFERROR(VLOOKUP(Tabulka57[[#This Row],[Označení]],OCHy[#All],2,FALSE),0.6),0)</f>
        <v>0</v>
      </c>
    </row>
    <row r="363" spans="1:7" x14ac:dyDescent="0.35">
      <c r="A363" s="93" t="str">
        <f>IFERROR(VLOOKUP(B363,Pobočky!$A$1:$C$45,3,FALSE)," ")</f>
        <v xml:space="preserve"> </v>
      </c>
      <c r="B363" s="93"/>
      <c r="C363" s="93" t="str">
        <f>IFERROR(VLOOKUP(B363,Pobočky!$A$1:$C$45,2,FALSE)," ")</f>
        <v xml:space="preserve"> </v>
      </c>
      <c r="G363">
        <f>ROUND(Tabulka57[[#This Row],[Kapacita - počet polic]]*Tabulka57[[#This Row],[Kapacita - rozměr polic]]*IFERROR(VLOOKUP(Tabulka57[[#This Row],[Označení]],OCHy[#All],2,FALSE),0.6),0)</f>
        <v>0</v>
      </c>
    </row>
    <row r="364" spans="1:7" x14ac:dyDescent="0.35">
      <c r="A364" s="93" t="str">
        <f>IFERROR(VLOOKUP(B364,Pobočky!$A$1:$C$45,3,FALSE)," ")</f>
        <v xml:space="preserve"> </v>
      </c>
      <c r="B364" s="93"/>
      <c r="C364" s="93" t="str">
        <f>IFERROR(VLOOKUP(B364,Pobočky!$A$1:$C$45,2,FALSE)," ")</f>
        <v xml:space="preserve"> </v>
      </c>
      <c r="G364">
        <f>ROUND(Tabulka57[[#This Row],[Kapacita - počet polic]]*Tabulka57[[#This Row],[Kapacita - rozměr polic]]*IFERROR(VLOOKUP(Tabulka57[[#This Row],[Označení]],OCHy[#All],2,FALSE),0.6),0)</f>
        <v>0</v>
      </c>
    </row>
    <row r="365" spans="1:7" x14ac:dyDescent="0.35">
      <c r="A365" s="93" t="str">
        <f>IFERROR(VLOOKUP(B365,Pobočky!$A$1:$C$45,3,FALSE)," ")</f>
        <v xml:space="preserve"> </v>
      </c>
      <c r="B365" s="93"/>
      <c r="C365" s="93" t="str">
        <f>IFERROR(VLOOKUP(B365,Pobočky!$A$1:$C$45,2,FALSE)," ")</f>
        <v xml:space="preserve"> </v>
      </c>
      <c r="G365">
        <f>ROUND(Tabulka57[[#This Row],[Kapacita - počet polic]]*Tabulka57[[#This Row],[Kapacita - rozměr polic]]*IFERROR(VLOOKUP(Tabulka57[[#This Row],[Označení]],OCHy[#All],2,FALSE),0.6),0)</f>
        <v>0</v>
      </c>
    </row>
    <row r="366" spans="1:7" x14ac:dyDescent="0.35">
      <c r="A366" s="93" t="str">
        <f>IFERROR(VLOOKUP(B366,Pobočky!$A$1:$C$45,3,FALSE)," ")</f>
        <v xml:space="preserve"> </v>
      </c>
      <c r="B366" s="93"/>
      <c r="C366" s="93" t="str">
        <f>IFERROR(VLOOKUP(B366,Pobočky!$A$1:$C$45,2,FALSE)," ")</f>
        <v xml:space="preserve"> </v>
      </c>
      <c r="G366">
        <f>ROUND(Tabulka57[[#This Row],[Kapacita - počet polic]]*Tabulka57[[#This Row],[Kapacita - rozměr polic]]*IFERROR(VLOOKUP(Tabulka57[[#This Row],[Označení]],OCHy[#All],2,FALSE),0.6),0)</f>
        <v>0</v>
      </c>
    </row>
    <row r="367" spans="1:7" x14ac:dyDescent="0.35">
      <c r="A367" s="93" t="str">
        <f>IFERROR(VLOOKUP(B367,Pobočky!$A$1:$C$45,3,FALSE)," ")</f>
        <v xml:space="preserve"> </v>
      </c>
      <c r="B367" s="93"/>
      <c r="C367" s="93" t="str">
        <f>IFERROR(VLOOKUP(B367,Pobočky!$A$1:$C$45,2,FALSE)," ")</f>
        <v xml:space="preserve"> </v>
      </c>
      <c r="G367">
        <f>ROUND(Tabulka57[[#This Row],[Kapacita - počet polic]]*Tabulka57[[#This Row],[Kapacita - rozměr polic]]*IFERROR(VLOOKUP(Tabulka57[[#This Row],[Označení]],OCHy[#All],2,FALSE),0.6),0)</f>
        <v>0</v>
      </c>
    </row>
    <row r="368" spans="1:7" x14ac:dyDescent="0.35">
      <c r="A368" s="93" t="str">
        <f>IFERROR(VLOOKUP(B368,Pobočky!$A$1:$C$45,3,FALSE)," ")</f>
        <v xml:space="preserve"> </v>
      </c>
      <c r="B368" s="93"/>
      <c r="C368" s="93" t="str">
        <f>IFERROR(VLOOKUP(B368,Pobočky!$A$1:$C$45,2,FALSE)," ")</f>
        <v xml:space="preserve"> </v>
      </c>
      <c r="G368">
        <f>ROUND(Tabulka57[[#This Row],[Kapacita - počet polic]]*Tabulka57[[#This Row],[Kapacita - rozměr polic]]*IFERROR(VLOOKUP(Tabulka57[[#This Row],[Označení]],OCHy[#All],2,FALSE),0.6),0)</f>
        <v>0</v>
      </c>
    </row>
    <row r="369" spans="1:7" x14ac:dyDescent="0.35">
      <c r="A369" s="93" t="str">
        <f>IFERROR(VLOOKUP(B369,Pobočky!$A$1:$C$45,3,FALSE)," ")</f>
        <v xml:space="preserve"> </v>
      </c>
      <c r="B369" s="93"/>
      <c r="C369" s="93" t="str">
        <f>IFERROR(VLOOKUP(B369,Pobočky!$A$1:$C$45,2,FALSE)," ")</f>
        <v xml:space="preserve"> </v>
      </c>
      <c r="G369">
        <f>ROUND(Tabulka57[[#This Row],[Kapacita - počet polic]]*Tabulka57[[#This Row],[Kapacita - rozměr polic]]*IFERROR(VLOOKUP(Tabulka57[[#This Row],[Označení]],OCHy[#All],2,FALSE),0.6),0)</f>
        <v>0</v>
      </c>
    </row>
    <row r="370" spans="1:7" x14ac:dyDescent="0.35">
      <c r="A370" s="93" t="str">
        <f>IFERROR(VLOOKUP(B370,Pobočky!$A$1:$C$45,3,FALSE)," ")</f>
        <v xml:space="preserve"> </v>
      </c>
      <c r="B370" s="93"/>
      <c r="C370" s="93" t="str">
        <f>IFERROR(VLOOKUP(B370,Pobočky!$A$1:$C$45,2,FALSE)," ")</f>
        <v xml:space="preserve"> </v>
      </c>
      <c r="G370">
        <f>ROUND(Tabulka57[[#This Row],[Kapacita - počet polic]]*Tabulka57[[#This Row],[Kapacita - rozměr polic]]*IFERROR(VLOOKUP(Tabulka57[[#This Row],[Označení]],OCHy[#All],2,FALSE),0.6),0)</f>
        <v>0</v>
      </c>
    </row>
    <row r="371" spans="1:7" x14ac:dyDescent="0.35">
      <c r="A371" s="93" t="str">
        <f>IFERROR(VLOOKUP(B371,Pobočky!$A$1:$C$45,3,FALSE)," ")</f>
        <v xml:space="preserve"> </v>
      </c>
      <c r="B371" s="93"/>
      <c r="C371" s="93" t="str">
        <f>IFERROR(VLOOKUP(B371,Pobočky!$A$1:$C$45,2,FALSE)," ")</f>
        <v xml:space="preserve"> </v>
      </c>
      <c r="G371">
        <f>ROUND(Tabulka57[[#This Row],[Kapacita - počet polic]]*Tabulka57[[#This Row],[Kapacita - rozměr polic]]*IFERROR(VLOOKUP(Tabulka57[[#This Row],[Označení]],OCHy[#All],2,FALSE),0.6),0)</f>
        <v>0</v>
      </c>
    </row>
    <row r="372" spans="1:7" x14ac:dyDescent="0.35">
      <c r="A372" s="93" t="str">
        <f>IFERROR(VLOOKUP(B372,Pobočky!$A$1:$C$45,3,FALSE)," ")</f>
        <v xml:space="preserve"> </v>
      </c>
      <c r="B372" s="93"/>
      <c r="C372" s="93" t="str">
        <f>IFERROR(VLOOKUP(B372,Pobočky!$A$1:$C$45,2,FALSE)," ")</f>
        <v xml:space="preserve"> </v>
      </c>
      <c r="G372">
        <f>ROUND(Tabulka57[[#This Row],[Kapacita - počet polic]]*Tabulka57[[#This Row],[Kapacita - rozměr polic]]*IFERROR(VLOOKUP(Tabulka57[[#This Row],[Označení]],OCHy[#All],2,FALSE),0.6),0)</f>
        <v>0</v>
      </c>
    </row>
    <row r="373" spans="1:7" x14ac:dyDescent="0.35">
      <c r="A373" s="93" t="str">
        <f>IFERROR(VLOOKUP(B373,Pobočky!$A$1:$C$45,3,FALSE)," ")</f>
        <v xml:space="preserve"> </v>
      </c>
      <c r="B373" s="93"/>
      <c r="C373" s="93" t="str">
        <f>IFERROR(VLOOKUP(B373,Pobočky!$A$1:$C$45,2,FALSE)," ")</f>
        <v xml:space="preserve"> </v>
      </c>
      <c r="G373">
        <f>ROUND(Tabulka57[[#This Row],[Kapacita - počet polic]]*Tabulka57[[#This Row],[Kapacita - rozměr polic]]*IFERROR(VLOOKUP(Tabulka57[[#This Row],[Označení]],OCHy[#All],2,FALSE),0.6),0)</f>
        <v>0</v>
      </c>
    </row>
    <row r="374" spans="1:7" x14ac:dyDescent="0.35">
      <c r="A374" s="93" t="str">
        <f>IFERROR(VLOOKUP(B374,Pobočky!$A$1:$C$45,3,FALSE)," ")</f>
        <v xml:space="preserve"> </v>
      </c>
      <c r="B374" s="93"/>
      <c r="C374" s="93" t="str">
        <f>IFERROR(VLOOKUP(B374,Pobočky!$A$1:$C$45,2,FALSE)," ")</f>
        <v xml:space="preserve"> </v>
      </c>
      <c r="G374">
        <f>ROUND(Tabulka57[[#This Row],[Kapacita - počet polic]]*Tabulka57[[#This Row],[Kapacita - rozměr polic]]*IFERROR(VLOOKUP(Tabulka57[[#This Row],[Označení]],OCHy[#All],2,FALSE),0.6),0)</f>
        <v>0</v>
      </c>
    </row>
    <row r="375" spans="1:7" x14ac:dyDescent="0.35">
      <c r="A375" s="93" t="str">
        <f>IFERROR(VLOOKUP(B375,Pobočky!$A$1:$C$45,3,FALSE)," ")</f>
        <v xml:space="preserve"> </v>
      </c>
      <c r="B375" s="93"/>
      <c r="C375" s="93" t="str">
        <f>IFERROR(VLOOKUP(B375,Pobočky!$A$1:$C$45,2,FALSE)," ")</f>
        <v xml:space="preserve"> </v>
      </c>
      <c r="G375">
        <f>ROUND(Tabulka57[[#This Row],[Kapacita - počet polic]]*Tabulka57[[#This Row],[Kapacita - rozměr polic]]*IFERROR(VLOOKUP(Tabulka57[[#This Row],[Označení]],OCHy[#All],2,FALSE),0.6),0)</f>
        <v>0</v>
      </c>
    </row>
    <row r="376" spans="1:7" x14ac:dyDescent="0.35">
      <c r="A376" s="93" t="str">
        <f>IFERROR(VLOOKUP(B376,Pobočky!$A$1:$C$45,3,FALSE)," ")</f>
        <v xml:space="preserve"> </v>
      </c>
      <c r="B376" s="93"/>
      <c r="C376" s="93" t="str">
        <f>IFERROR(VLOOKUP(B376,Pobočky!$A$1:$C$45,2,FALSE)," ")</f>
        <v xml:space="preserve"> </v>
      </c>
      <c r="G376">
        <f>ROUND(Tabulka57[[#This Row],[Kapacita - počet polic]]*Tabulka57[[#This Row],[Kapacita - rozměr polic]]*IFERROR(VLOOKUP(Tabulka57[[#This Row],[Označení]],OCHy[#All],2,FALSE),0.6),0)</f>
        <v>0</v>
      </c>
    </row>
    <row r="377" spans="1:7" x14ac:dyDescent="0.35">
      <c r="A377" s="93" t="str">
        <f>IFERROR(VLOOKUP(B377,Pobočky!$A$1:$C$45,3,FALSE)," ")</f>
        <v xml:space="preserve"> </v>
      </c>
      <c r="B377" s="93"/>
      <c r="C377" s="93" t="str">
        <f>IFERROR(VLOOKUP(B377,Pobočky!$A$1:$C$45,2,FALSE)," ")</f>
        <v xml:space="preserve"> </v>
      </c>
      <c r="G377">
        <f>ROUND(Tabulka57[[#This Row],[Kapacita - počet polic]]*Tabulka57[[#This Row],[Kapacita - rozměr polic]]*IFERROR(VLOOKUP(Tabulka57[[#This Row],[Označení]],OCHy[#All],2,FALSE),0.6),0)</f>
        <v>0</v>
      </c>
    </row>
    <row r="378" spans="1:7" x14ac:dyDescent="0.35">
      <c r="A378" s="93" t="str">
        <f>IFERROR(VLOOKUP(B378,Pobočky!$A$1:$C$45,3,FALSE)," ")</f>
        <v xml:space="preserve"> </v>
      </c>
      <c r="B378" s="93"/>
      <c r="C378" s="93" t="str">
        <f>IFERROR(VLOOKUP(B378,Pobočky!$A$1:$C$45,2,FALSE)," ")</f>
        <v xml:space="preserve"> </v>
      </c>
      <c r="G378">
        <f>ROUND(Tabulka57[[#This Row],[Kapacita - počet polic]]*Tabulka57[[#This Row],[Kapacita - rozměr polic]]*IFERROR(VLOOKUP(Tabulka57[[#This Row],[Označení]],OCHy[#All],2,FALSE),0.6),0)</f>
        <v>0</v>
      </c>
    </row>
    <row r="379" spans="1:7" x14ac:dyDescent="0.35">
      <c r="A379" s="93" t="str">
        <f>IFERROR(VLOOKUP(B379,Pobočky!$A$1:$C$45,3,FALSE)," ")</f>
        <v xml:space="preserve"> </v>
      </c>
      <c r="B379" s="93"/>
      <c r="C379" s="93" t="str">
        <f>IFERROR(VLOOKUP(B379,Pobočky!$A$1:$C$45,2,FALSE)," ")</f>
        <v xml:space="preserve"> </v>
      </c>
      <c r="G379">
        <f>ROUND(Tabulka57[[#This Row],[Kapacita - počet polic]]*Tabulka57[[#This Row],[Kapacita - rozměr polic]]*IFERROR(VLOOKUP(Tabulka57[[#This Row],[Označení]],OCHy[#All],2,FALSE),0.6),0)</f>
        <v>0</v>
      </c>
    </row>
    <row r="380" spans="1:7" x14ac:dyDescent="0.35">
      <c r="A380" s="93" t="str">
        <f>IFERROR(VLOOKUP(B380,Pobočky!$A$1:$C$45,3,FALSE)," ")</f>
        <v xml:space="preserve"> </v>
      </c>
      <c r="B380" s="93"/>
      <c r="C380" s="93" t="str">
        <f>IFERROR(VLOOKUP(B380,Pobočky!$A$1:$C$45,2,FALSE)," ")</f>
        <v xml:space="preserve"> </v>
      </c>
      <c r="G380">
        <f>ROUND(Tabulka57[[#This Row],[Kapacita - počet polic]]*Tabulka57[[#This Row],[Kapacita - rozměr polic]]*IFERROR(VLOOKUP(Tabulka57[[#This Row],[Označení]],OCHy[#All],2,FALSE),0.6),0)</f>
        <v>0</v>
      </c>
    </row>
    <row r="381" spans="1:7" x14ac:dyDescent="0.35">
      <c r="A381" s="93" t="str">
        <f>IFERROR(VLOOKUP(B381,Pobočky!$A$1:$C$45,3,FALSE)," ")</f>
        <v xml:space="preserve"> </v>
      </c>
      <c r="B381" s="93"/>
      <c r="C381" s="93" t="str">
        <f>IFERROR(VLOOKUP(B381,Pobočky!$A$1:$C$45,2,FALSE)," ")</f>
        <v xml:space="preserve"> </v>
      </c>
      <c r="G381">
        <f>ROUND(Tabulka57[[#This Row],[Kapacita - počet polic]]*Tabulka57[[#This Row],[Kapacita - rozměr polic]]*IFERROR(VLOOKUP(Tabulka57[[#This Row],[Označení]],OCHy[#All],2,FALSE),0.6),0)</f>
        <v>0</v>
      </c>
    </row>
    <row r="382" spans="1:7" x14ac:dyDescent="0.35">
      <c r="A382" s="93" t="str">
        <f>IFERROR(VLOOKUP(B382,Pobočky!$A$1:$C$45,3,FALSE)," ")</f>
        <v xml:space="preserve"> </v>
      </c>
      <c r="B382" s="93"/>
      <c r="C382" s="93" t="str">
        <f>IFERROR(VLOOKUP(B382,Pobočky!$A$1:$C$45,2,FALSE)," ")</f>
        <v xml:space="preserve"> </v>
      </c>
      <c r="G382">
        <f>ROUND(Tabulka57[[#This Row],[Kapacita - počet polic]]*Tabulka57[[#This Row],[Kapacita - rozměr polic]]*IFERROR(VLOOKUP(Tabulka57[[#This Row],[Označení]],OCHy[#All],2,FALSE),0.6),0)</f>
        <v>0</v>
      </c>
    </row>
    <row r="383" spans="1:7" x14ac:dyDescent="0.35">
      <c r="A383" s="93" t="str">
        <f>IFERROR(VLOOKUP(B383,Pobočky!$A$1:$C$45,3,FALSE)," ")</f>
        <v xml:space="preserve"> </v>
      </c>
      <c r="B383" s="93"/>
      <c r="C383" s="93" t="str">
        <f>IFERROR(VLOOKUP(B383,Pobočky!$A$1:$C$45,2,FALSE)," ")</f>
        <v xml:space="preserve"> </v>
      </c>
      <c r="G383">
        <f>ROUND(Tabulka57[[#This Row],[Kapacita - počet polic]]*Tabulka57[[#This Row],[Kapacita - rozměr polic]]*IFERROR(VLOOKUP(Tabulka57[[#This Row],[Označení]],OCHy[#All],2,FALSE),0.6),0)</f>
        <v>0</v>
      </c>
    </row>
    <row r="384" spans="1:7" x14ac:dyDescent="0.35">
      <c r="A384" s="93" t="str">
        <f>IFERROR(VLOOKUP(B384,Pobočky!$A$1:$C$45,3,FALSE)," ")</f>
        <v xml:space="preserve"> </v>
      </c>
      <c r="B384" s="93"/>
      <c r="C384" s="93" t="str">
        <f>IFERROR(VLOOKUP(B384,Pobočky!$A$1:$C$45,2,FALSE)," ")</f>
        <v xml:space="preserve"> </v>
      </c>
      <c r="G384">
        <f>ROUND(Tabulka57[[#This Row],[Kapacita - počet polic]]*Tabulka57[[#This Row],[Kapacita - rozměr polic]]*IFERROR(VLOOKUP(Tabulka57[[#This Row],[Označení]],OCHy[#All],2,FALSE),0.6),0)</f>
        <v>0</v>
      </c>
    </row>
    <row r="385" spans="1:7" x14ac:dyDescent="0.35">
      <c r="A385" s="93" t="str">
        <f>IFERROR(VLOOKUP(B385,Pobočky!$A$1:$C$45,3,FALSE)," ")</f>
        <v xml:space="preserve"> </v>
      </c>
      <c r="B385" s="93"/>
      <c r="C385" s="93" t="str">
        <f>IFERROR(VLOOKUP(B385,Pobočky!$A$1:$C$45,2,FALSE)," ")</f>
        <v xml:space="preserve"> </v>
      </c>
      <c r="G385">
        <f>ROUND(Tabulka57[[#This Row],[Kapacita - počet polic]]*Tabulka57[[#This Row],[Kapacita - rozměr polic]]*IFERROR(VLOOKUP(Tabulka57[[#This Row],[Označení]],OCHy[#All],2,FALSE),0.6),0)</f>
        <v>0</v>
      </c>
    </row>
    <row r="386" spans="1:7" x14ac:dyDescent="0.35">
      <c r="A386" s="93" t="str">
        <f>IFERROR(VLOOKUP(B386,Pobočky!$A$1:$C$45,3,FALSE)," ")</f>
        <v xml:space="preserve"> </v>
      </c>
      <c r="B386" s="93"/>
      <c r="C386" s="93" t="str">
        <f>IFERROR(VLOOKUP(B386,Pobočky!$A$1:$C$45,2,FALSE)," ")</f>
        <v xml:space="preserve"> </v>
      </c>
      <c r="G386">
        <f>ROUND(Tabulka57[[#This Row],[Kapacita - počet polic]]*Tabulka57[[#This Row],[Kapacita - rozměr polic]]*IFERROR(VLOOKUP(Tabulka57[[#This Row],[Označení]],OCHy[#All],2,FALSE),0.6),0)</f>
        <v>0</v>
      </c>
    </row>
    <row r="387" spans="1:7" x14ac:dyDescent="0.35">
      <c r="A387" s="93" t="str">
        <f>IFERROR(VLOOKUP(B387,Pobočky!$A$1:$C$45,3,FALSE)," ")</f>
        <v xml:space="preserve"> </v>
      </c>
      <c r="B387" s="93"/>
      <c r="C387" s="93" t="str">
        <f>IFERROR(VLOOKUP(B387,Pobočky!$A$1:$C$45,2,FALSE)," ")</f>
        <v xml:space="preserve"> </v>
      </c>
      <c r="G387">
        <f>ROUND(Tabulka57[[#This Row],[Kapacita - počet polic]]*Tabulka57[[#This Row],[Kapacita - rozměr polic]]*IFERROR(VLOOKUP(Tabulka57[[#This Row],[Označení]],OCHy[#All],2,FALSE),0.6),0)</f>
        <v>0</v>
      </c>
    </row>
    <row r="388" spans="1:7" x14ac:dyDescent="0.35">
      <c r="A388" s="93" t="str">
        <f>IFERROR(VLOOKUP(B388,Pobočky!$A$1:$C$45,3,FALSE)," ")</f>
        <v xml:space="preserve"> </v>
      </c>
      <c r="B388" s="93"/>
      <c r="C388" s="93" t="str">
        <f>IFERROR(VLOOKUP(B388,Pobočky!$A$1:$C$45,2,FALSE)," ")</f>
        <v xml:space="preserve"> </v>
      </c>
      <c r="G388">
        <f>ROUND(Tabulka57[[#This Row],[Kapacita - počet polic]]*Tabulka57[[#This Row],[Kapacita - rozměr polic]]*IFERROR(VLOOKUP(Tabulka57[[#This Row],[Označení]],OCHy[#All],2,FALSE),0.6),0)</f>
        <v>0</v>
      </c>
    </row>
    <row r="389" spans="1:7" x14ac:dyDescent="0.35">
      <c r="A389" s="93" t="str">
        <f>IFERROR(VLOOKUP(B389,Pobočky!$A$1:$C$45,3,FALSE)," ")</f>
        <v xml:space="preserve"> </v>
      </c>
      <c r="B389" s="93"/>
      <c r="C389" s="93" t="str">
        <f>IFERROR(VLOOKUP(B389,Pobočky!$A$1:$C$45,2,FALSE)," ")</f>
        <v xml:space="preserve"> </v>
      </c>
      <c r="G389">
        <f>ROUND(Tabulka57[[#This Row],[Kapacita - počet polic]]*Tabulka57[[#This Row],[Kapacita - rozměr polic]]*IFERROR(VLOOKUP(Tabulka57[[#This Row],[Označení]],OCHy[#All],2,FALSE),0.6),0)</f>
        <v>0</v>
      </c>
    </row>
    <row r="390" spans="1:7" x14ac:dyDescent="0.35">
      <c r="A390" s="93" t="str">
        <f>IFERROR(VLOOKUP(B390,Pobočky!$A$1:$C$45,3,FALSE)," ")</f>
        <v xml:space="preserve"> </v>
      </c>
      <c r="B390" s="93"/>
      <c r="C390" s="93" t="str">
        <f>IFERROR(VLOOKUP(B390,Pobočky!$A$1:$C$45,2,FALSE)," ")</f>
        <v xml:space="preserve"> </v>
      </c>
      <c r="G390">
        <f>ROUND(Tabulka57[[#This Row],[Kapacita - počet polic]]*Tabulka57[[#This Row],[Kapacita - rozměr polic]]*IFERROR(VLOOKUP(Tabulka57[[#This Row],[Označení]],OCHy[#All],2,FALSE),0.6),0)</f>
        <v>0</v>
      </c>
    </row>
    <row r="391" spans="1:7" x14ac:dyDescent="0.35">
      <c r="A391" s="93" t="str">
        <f>IFERROR(VLOOKUP(B391,Pobočky!$A$1:$C$45,3,FALSE)," ")</f>
        <v xml:space="preserve"> </v>
      </c>
      <c r="B391" s="93"/>
      <c r="C391" s="93" t="str">
        <f>IFERROR(VLOOKUP(B391,Pobočky!$A$1:$C$45,2,FALSE)," ")</f>
        <v xml:space="preserve"> </v>
      </c>
      <c r="G391">
        <f>ROUND(Tabulka57[[#This Row],[Kapacita - počet polic]]*Tabulka57[[#This Row],[Kapacita - rozměr polic]]*IFERROR(VLOOKUP(Tabulka57[[#This Row],[Označení]],OCHy[#All],2,FALSE),0.6),0)</f>
        <v>0</v>
      </c>
    </row>
    <row r="392" spans="1:7" x14ac:dyDescent="0.35">
      <c r="A392" s="93" t="str">
        <f>IFERROR(VLOOKUP(B392,Pobočky!$A$1:$C$45,3,FALSE)," ")</f>
        <v xml:space="preserve"> </v>
      </c>
      <c r="B392" s="93"/>
      <c r="C392" s="93" t="str">
        <f>IFERROR(VLOOKUP(B392,Pobočky!$A$1:$C$45,2,FALSE)," ")</f>
        <v xml:space="preserve"> </v>
      </c>
      <c r="G392">
        <f>ROUND(Tabulka57[[#This Row],[Kapacita - počet polic]]*Tabulka57[[#This Row],[Kapacita - rozměr polic]]*IFERROR(VLOOKUP(Tabulka57[[#This Row],[Označení]],OCHy[#All],2,FALSE),0.6),0)</f>
        <v>0</v>
      </c>
    </row>
    <row r="393" spans="1:7" x14ac:dyDescent="0.35">
      <c r="A393" s="93" t="str">
        <f>IFERROR(VLOOKUP(B393,Pobočky!$A$1:$C$45,3,FALSE)," ")</f>
        <v xml:space="preserve"> </v>
      </c>
      <c r="B393" s="93"/>
      <c r="C393" s="93" t="str">
        <f>IFERROR(VLOOKUP(B393,Pobočky!$A$1:$C$45,2,FALSE)," ")</f>
        <v xml:space="preserve"> </v>
      </c>
      <c r="G393">
        <f>ROUND(Tabulka57[[#This Row],[Kapacita - počet polic]]*Tabulka57[[#This Row],[Kapacita - rozměr polic]]*IFERROR(VLOOKUP(Tabulka57[[#This Row],[Označení]],OCHy[#All],2,FALSE),0.6),0)</f>
        <v>0</v>
      </c>
    </row>
    <row r="394" spans="1:7" x14ac:dyDescent="0.35">
      <c r="A394" s="93" t="str">
        <f>IFERROR(VLOOKUP(B394,Pobočky!$A$1:$C$45,3,FALSE)," ")</f>
        <v xml:space="preserve"> </v>
      </c>
      <c r="B394" s="93"/>
      <c r="C394" s="93" t="str">
        <f>IFERROR(VLOOKUP(B394,Pobočky!$A$1:$C$45,2,FALSE)," ")</f>
        <v xml:space="preserve"> </v>
      </c>
      <c r="G394">
        <f>ROUND(Tabulka57[[#This Row],[Kapacita - počet polic]]*Tabulka57[[#This Row],[Kapacita - rozměr polic]]*IFERROR(VLOOKUP(Tabulka57[[#This Row],[Označení]],OCHy[#All],2,FALSE),0.6),0)</f>
        <v>0</v>
      </c>
    </row>
    <row r="395" spans="1:7" x14ac:dyDescent="0.35">
      <c r="A395" s="93" t="str">
        <f>IFERROR(VLOOKUP(B395,Pobočky!$A$1:$C$45,3,FALSE)," ")</f>
        <v xml:space="preserve"> </v>
      </c>
      <c r="B395" s="93"/>
      <c r="C395" s="93" t="str">
        <f>IFERROR(VLOOKUP(B395,Pobočky!$A$1:$C$45,2,FALSE)," ")</f>
        <v xml:space="preserve"> </v>
      </c>
      <c r="G395">
        <f>ROUND(Tabulka57[[#This Row],[Kapacita - počet polic]]*Tabulka57[[#This Row],[Kapacita - rozměr polic]]*IFERROR(VLOOKUP(Tabulka57[[#This Row],[Označení]],OCHy[#All],2,FALSE),0.6),0)</f>
        <v>0</v>
      </c>
    </row>
    <row r="396" spans="1:7" x14ac:dyDescent="0.35">
      <c r="A396" s="93" t="str">
        <f>IFERROR(VLOOKUP(B396,Pobočky!$A$1:$C$45,3,FALSE)," ")</f>
        <v xml:space="preserve"> </v>
      </c>
      <c r="B396" s="93"/>
      <c r="C396" s="93" t="str">
        <f>IFERROR(VLOOKUP(B396,Pobočky!$A$1:$C$45,2,FALSE)," ")</f>
        <v xml:space="preserve"> </v>
      </c>
      <c r="G396">
        <f>ROUND(Tabulka57[[#This Row],[Kapacita - počet polic]]*Tabulka57[[#This Row],[Kapacita - rozměr polic]]*IFERROR(VLOOKUP(Tabulka57[[#This Row],[Označení]],OCHy[#All],2,FALSE),0.6),0)</f>
        <v>0</v>
      </c>
    </row>
    <row r="397" spans="1:7" x14ac:dyDescent="0.35">
      <c r="A397" s="93" t="str">
        <f>IFERROR(VLOOKUP(B397,Pobočky!$A$1:$C$45,3,FALSE)," ")</f>
        <v xml:space="preserve"> </v>
      </c>
      <c r="B397" s="93"/>
      <c r="C397" s="93" t="str">
        <f>IFERROR(VLOOKUP(B397,Pobočky!$A$1:$C$45,2,FALSE)," ")</f>
        <v xml:space="preserve"> </v>
      </c>
      <c r="G397">
        <f>ROUND(Tabulka57[[#This Row],[Kapacita - počet polic]]*Tabulka57[[#This Row],[Kapacita - rozměr polic]]*IFERROR(VLOOKUP(Tabulka57[[#This Row],[Označení]],OCHy[#All],2,FALSE),0.6),0)</f>
        <v>0</v>
      </c>
    </row>
    <row r="398" spans="1:7" x14ac:dyDescent="0.35">
      <c r="A398" s="93" t="str">
        <f>IFERROR(VLOOKUP(B398,Pobočky!$A$1:$C$45,3,FALSE)," ")</f>
        <v xml:space="preserve"> </v>
      </c>
      <c r="B398" s="93"/>
      <c r="C398" s="93" t="str">
        <f>IFERROR(VLOOKUP(B398,Pobočky!$A$1:$C$45,2,FALSE)," ")</f>
        <v xml:space="preserve"> </v>
      </c>
      <c r="G398">
        <f>ROUND(Tabulka57[[#This Row],[Kapacita - počet polic]]*Tabulka57[[#This Row],[Kapacita - rozměr polic]]*IFERROR(VLOOKUP(Tabulka57[[#This Row],[Označení]],OCHy[#All],2,FALSE),0.6),0)</f>
        <v>0</v>
      </c>
    </row>
    <row r="399" spans="1:7" x14ac:dyDescent="0.35">
      <c r="A399" s="93" t="str">
        <f>IFERROR(VLOOKUP(B399,Pobočky!$A$1:$C$45,3,FALSE)," ")</f>
        <v xml:space="preserve"> </v>
      </c>
      <c r="B399" s="93"/>
      <c r="C399" s="93" t="str">
        <f>IFERROR(VLOOKUP(B399,Pobočky!$A$1:$C$45,2,FALSE)," ")</f>
        <v xml:space="preserve"> </v>
      </c>
      <c r="G399">
        <f>ROUND(Tabulka57[[#This Row],[Kapacita - počet polic]]*Tabulka57[[#This Row],[Kapacita - rozměr polic]]*IFERROR(VLOOKUP(Tabulka57[[#This Row],[Označení]],OCHy[#All],2,FALSE),0.6),0)</f>
        <v>0</v>
      </c>
    </row>
    <row r="400" spans="1:7" x14ac:dyDescent="0.35">
      <c r="A400" s="93" t="str">
        <f>IFERROR(VLOOKUP(B400,Pobočky!$A$1:$C$45,3,FALSE)," ")</f>
        <v xml:space="preserve"> </v>
      </c>
      <c r="B400" s="93"/>
      <c r="C400" s="93" t="str">
        <f>IFERROR(VLOOKUP(B400,Pobočky!$A$1:$C$45,2,FALSE)," ")</f>
        <v xml:space="preserve"> </v>
      </c>
      <c r="G400">
        <f>ROUND(Tabulka57[[#This Row],[Kapacita - počet polic]]*Tabulka57[[#This Row],[Kapacita - rozměr polic]]*IFERROR(VLOOKUP(Tabulka57[[#This Row],[Označení]],OCHy[#All],2,FALSE),0.6),0)</f>
        <v>0</v>
      </c>
    </row>
    <row r="401" spans="1:7" x14ac:dyDescent="0.35">
      <c r="A401" s="93" t="str">
        <f>IFERROR(VLOOKUP(B401,Pobočky!$A$1:$C$45,3,FALSE)," ")</f>
        <v xml:space="preserve"> </v>
      </c>
      <c r="B401" s="93"/>
      <c r="C401" s="93" t="str">
        <f>IFERROR(VLOOKUP(B401,Pobočky!$A$1:$C$45,2,FALSE)," ")</f>
        <v xml:space="preserve"> </v>
      </c>
      <c r="G401">
        <f>ROUND(Tabulka57[[#This Row],[Kapacita - počet polic]]*Tabulka57[[#This Row],[Kapacita - rozměr polic]]*IFERROR(VLOOKUP(Tabulka57[[#This Row],[Označení]],OCHy[#All],2,FALSE),0.6),0)</f>
        <v>0</v>
      </c>
    </row>
    <row r="402" spans="1:7" x14ac:dyDescent="0.35">
      <c r="A402" s="93" t="str">
        <f>IFERROR(VLOOKUP(B402,Pobočky!$A$1:$C$45,3,FALSE)," ")</f>
        <v xml:space="preserve"> </v>
      </c>
      <c r="B402" s="93"/>
      <c r="C402" s="93" t="str">
        <f>IFERROR(VLOOKUP(B402,Pobočky!$A$1:$C$45,2,FALSE)," ")</f>
        <v xml:space="preserve"> </v>
      </c>
      <c r="G402">
        <f>ROUND(Tabulka57[[#This Row],[Kapacita - počet polic]]*Tabulka57[[#This Row],[Kapacita - rozměr polic]]*IFERROR(VLOOKUP(Tabulka57[[#This Row],[Označení]],OCHy[#All],2,FALSE),0.6),0)</f>
        <v>0</v>
      </c>
    </row>
    <row r="403" spans="1:7" x14ac:dyDescent="0.35">
      <c r="A403" s="93" t="str">
        <f>IFERROR(VLOOKUP(B403,Pobočky!$A$1:$C$45,3,FALSE)," ")</f>
        <v xml:space="preserve"> </v>
      </c>
      <c r="B403" s="93"/>
      <c r="C403" s="93" t="str">
        <f>IFERROR(VLOOKUP(B403,Pobočky!$A$1:$C$45,2,FALSE)," ")</f>
        <v xml:space="preserve"> </v>
      </c>
      <c r="G403">
        <f>ROUND(Tabulka57[[#This Row],[Kapacita - počet polic]]*Tabulka57[[#This Row],[Kapacita - rozměr polic]]*IFERROR(VLOOKUP(Tabulka57[[#This Row],[Označení]],OCHy[#All],2,FALSE),0.6),0)</f>
        <v>0</v>
      </c>
    </row>
    <row r="404" spans="1:7" x14ac:dyDescent="0.35">
      <c r="A404" s="93" t="str">
        <f>IFERROR(VLOOKUP(B404,Pobočky!$A$1:$C$45,3,FALSE)," ")</f>
        <v xml:space="preserve"> </v>
      </c>
      <c r="B404" s="93"/>
      <c r="C404" s="93" t="str">
        <f>IFERROR(VLOOKUP(B404,Pobočky!$A$1:$C$45,2,FALSE)," ")</f>
        <v xml:space="preserve"> </v>
      </c>
      <c r="G404">
        <f>ROUND(Tabulka57[[#This Row],[Kapacita - počet polic]]*Tabulka57[[#This Row],[Kapacita - rozměr polic]]*IFERROR(VLOOKUP(Tabulka57[[#This Row],[Označení]],OCHy[#All],2,FALSE),0.6),0)</f>
        <v>0</v>
      </c>
    </row>
    <row r="405" spans="1:7" x14ac:dyDescent="0.35">
      <c r="A405" s="93" t="str">
        <f>IFERROR(VLOOKUP(B405,Pobočky!$A$1:$C$45,3,FALSE)," ")</f>
        <v xml:space="preserve"> </v>
      </c>
      <c r="B405" s="93"/>
      <c r="C405" s="93" t="str">
        <f>IFERROR(VLOOKUP(B405,Pobočky!$A$1:$C$45,2,FALSE)," ")</f>
        <v xml:space="preserve"> </v>
      </c>
      <c r="G405">
        <f>ROUND(Tabulka57[[#This Row],[Kapacita - počet polic]]*Tabulka57[[#This Row],[Kapacita - rozměr polic]]*IFERROR(VLOOKUP(Tabulka57[[#This Row],[Označení]],OCHy[#All],2,FALSE),0.6),0)</f>
        <v>0</v>
      </c>
    </row>
    <row r="406" spans="1:7" x14ac:dyDescent="0.35">
      <c r="A406" s="93" t="str">
        <f>IFERROR(VLOOKUP(B406,Pobočky!$A$1:$C$45,3,FALSE)," ")</f>
        <v xml:space="preserve"> </v>
      </c>
      <c r="B406" s="93"/>
      <c r="C406" s="93" t="str">
        <f>IFERROR(VLOOKUP(B406,Pobočky!$A$1:$C$45,2,FALSE)," ")</f>
        <v xml:space="preserve"> </v>
      </c>
      <c r="G406">
        <f>ROUND(Tabulka57[[#This Row],[Kapacita - počet polic]]*Tabulka57[[#This Row],[Kapacita - rozměr polic]]*IFERROR(VLOOKUP(Tabulka57[[#This Row],[Označení]],OCHy[#All],2,FALSE),0.6),0)</f>
        <v>0</v>
      </c>
    </row>
    <row r="407" spans="1:7" x14ac:dyDescent="0.35">
      <c r="A407" s="93" t="str">
        <f>IFERROR(VLOOKUP(B407,Pobočky!$A$1:$C$45,3,FALSE)," ")</f>
        <v xml:space="preserve"> </v>
      </c>
      <c r="B407" s="93"/>
      <c r="C407" s="93" t="str">
        <f>IFERROR(VLOOKUP(B407,Pobočky!$A$1:$C$45,2,FALSE)," ")</f>
        <v xml:space="preserve"> </v>
      </c>
      <c r="G407">
        <f>ROUND(Tabulka57[[#This Row],[Kapacita - počet polic]]*Tabulka57[[#This Row],[Kapacita - rozměr polic]]*IFERROR(VLOOKUP(Tabulka57[[#This Row],[Označení]],OCHy[#All],2,FALSE),0.6),0)</f>
        <v>0</v>
      </c>
    </row>
    <row r="408" spans="1:7" x14ac:dyDescent="0.35">
      <c r="A408" s="93" t="str">
        <f>IFERROR(VLOOKUP(B408,Pobočky!$A$1:$C$45,3,FALSE)," ")</f>
        <v xml:space="preserve"> </v>
      </c>
      <c r="B408" s="93"/>
      <c r="C408" s="93" t="str">
        <f>IFERROR(VLOOKUP(B408,Pobočky!$A$1:$C$45,2,FALSE)," ")</f>
        <v xml:space="preserve"> </v>
      </c>
      <c r="G408">
        <f>ROUND(Tabulka57[[#This Row],[Kapacita - počet polic]]*Tabulka57[[#This Row],[Kapacita - rozměr polic]]*IFERROR(VLOOKUP(Tabulka57[[#This Row],[Označení]],OCHy[#All],2,FALSE),0.6),0)</f>
        <v>0</v>
      </c>
    </row>
    <row r="409" spans="1:7" x14ac:dyDescent="0.35">
      <c r="A409" s="93" t="str">
        <f>IFERROR(VLOOKUP(B409,Pobočky!$A$1:$C$45,3,FALSE)," ")</f>
        <v xml:space="preserve"> </v>
      </c>
      <c r="B409" s="93"/>
      <c r="C409" s="93" t="str">
        <f>IFERROR(VLOOKUP(B409,Pobočky!$A$1:$C$45,2,FALSE)," ")</f>
        <v xml:space="preserve"> </v>
      </c>
      <c r="G409">
        <f>ROUND(Tabulka57[[#This Row],[Kapacita - počet polic]]*Tabulka57[[#This Row],[Kapacita - rozměr polic]]*IFERROR(VLOOKUP(Tabulka57[[#This Row],[Označení]],OCHy[#All],2,FALSE),0.6),0)</f>
        <v>0</v>
      </c>
    </row>
    <row r="410" spans="1:7" x14ac:dyDescent="0.35">
      <c r="A410" s="93" t="str">
        <f>IFERROR(VLOOKUP(B410,Pobočky!$A$1:$C$45,3,FALSE)," ")</f>
        <v xml:space="preserve"> </v>
      </c>
      <c r="B410" s="93"/>
      <c r="C410" s="93" t="str">
        <f>IFERROR(VLOOKUP(B410,Pobočky!$A$1:$C$45,2,FALSE)," ")</f>
        <v xml:space="preserve"> </v>
      </c>
      <c r="G410">
        <f>ROUND(Tabulka57[[#This Row],[Kapacita - počet polic]]*Tabulka57[[#This Row],[Kapacita - rozměr polic]]*IFERROR(VLOOKUP(Tabulka57[[#This Row],[Označení]],OCHy[#All],2,FALSE),0.6),0)</f>
        <v>0</v>
      </c>
    </row>
    <row r="411" spans="1:7" x14ac:dyDescent="0.35">
      <c r="A411" s="93" t="str">
        <f>IFERROR(VLOOKUP(B411,Pobočky!$A$1:$C$45,3,FALSE)," ")</f>
        <v xml:space="preserve"> </v>
      </c>
      <c r="B411" s="93"/>
      <c r="C411" s="93" t="str">
        <f>IFERROR(VLOOKUP(B411,Pobočky!$A$1:$C$45,2,FALSE)," ")</f>
        <v xml:space="preserve"> </v>
      </c>
      <c r="G411">
        <f>ROUND(Tabulka57[[#This Row],[Kapacita - počet polic]]*Tabulka57[[#This Row],[Kapacita - rozměr polic]]*IFERROR(VLOOKUP(Tabulka57[[#This Row],[Označení]],OCHy[#All],2,FALSE),0.6),0)</f>
        <v>0</v>
      </c>
    </row>
    <row r="412" spans="1:7" x14ac:dyDescent="0.35">
      <c r="A412" s="93" t="str">
        <f>IFERROR(VLOOKUP(B412,Pobočky!$A$1:$C$45,3,FALSE)," ")</f>
        <v xml:space="preserve"> </v>
      </c>
      <c r="B412" s="93"/>
      <c r="C412" s="93" t="str">
        <f>IFERROR(VLOOKUP(B412,Pobočky!$A$1:$C$45,2,FALSE)," ")</f>
        <v xml:space="preserve"> </v>
      </c>
      <c r="G412">
        <f>ROUND(Tabulka57[[#This Row],[Kapacita - počet polic]]*Tabulka57[[#This Row],[Kapacita - rozměr polic]]*IFERROR(VLOOKUP(Tabulka57[[#This Row],[Označení]],OCHy[#All],2,FALSE),0.6),0)</f>
        <v>0</v>
      </c>
    </row>
    <row r="413" spans="1:7" x14ac:dyDescent="0.35">
      <c r="A413" s="93" t="str">
        <f>IFERROR(VLOOKUP(B413,Pobočky!$A$1:$C$45,3,FALSE)," ")</f>
        <v xml:space="preserve"> </v>
      </c>
      <c r="B413" s="93"/>
      <c r="C413" s="93" t="str">
        <f>IFERROR(VLOOKUP(B413,Pobočky!$A$1:$C$45,2,FALSE)," ")</f>
        <v xml:space="preserve"> </v>
      </c>
      <c r="G413">
        <f>ROUND(Tabulka57[[#This Row],[Kapacita - počet polic]]*Tabulka57[[#This Row],[Kapacita - rozměr polic]]*IFERROR(VLOOKUP(Tabulka57[[#This Row],[Označení]],OCHy[#All],2,FALSE),0.6),0)</f>
        <v>0</v>
      </c>
    </row>
    <row r="414" spans="1:7" x14ac:dyDescent="0.35">
      <c r="A414" s="105" t="str">
        <f>IFERROR(VLOOKUP(B414,Pobočky!$A$1:$C$45,3,FALSE)," ")</f>
        <v xml:space="preserve"> </v>
      </c>
      <c r="B414" s="105"/>
      <c r="C414" s="105" t="str">
        <f>IFERROR(VLOOKUP(B414,Pobočky!$A$1:$C$45,2,FALSE)," ")</f>
        <v xml:space="preserve"> </v>
      </c>
      <c r="G414">
        <f>ROUND(Tabulka57[[#This Row],[Kapacita - počet polic]]*Tabulka57[[#This Row],[Kapacita - rozměr polic]]*IFERROR(VLOOKUP(Tabulka57[[#This Row],[Označení]],OCHy[#All],2,FALSE),0.6),0)</f>
        <v>0</v>
      </c>
    </row>
  </sheetData>
  <dataValidations count="2">
    <dataValidation type="list" allowBlank="1" showInputMessage="1" showErrorMessage="1" sqref="M184:M253 L2:L414">
      <formula1>"0 %,10 %,20 %,30 %,40 %,50 %,60 %,70 %,80 %,90 %,100 %"</formula1>
    </dataValidation>
    <dataValidation type="list" allowBlank="1" showInputMessage="1" showErrorMessage="1" sqref="E2:E414">
      <formula1>"Beletrie - dospělí,Beletrie - děti,Naučná - dospělí,Naučná - děti,Časopisy pro děti,Časopisy pro dospělé,Deskové hry,AK,JK,Doporučujeme dětem,Doporučujeme (dospělí),CD,Dnes vrácené knihy,Rezervace,Chráněný fond,Příruční sklad,Opravuje se na pobočce,Sklad"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Pobočky!$A$2:$A$45</xm:f>
          </x14:formula1>
          <xm:sqref>C2:C229 B2:B414</xm:sqref>
        </x14:dataValidation>
        <x14:dataValidation type="list" allowBlank="1" showInputMessage="1" showErrorMessage="1">
          <x14:formula1>
            <xm:f>Označení!$F$2:$F$50</xm:f>
          </x14:formula1>
          <xm:sqref>F2:F414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B97A11808BCD542BD7F204BDC954254" ma:contentTypeVersion="6" ma:contentTypeDescription="Vytvoří nový dokument" ma:contentTypeScope="" ma:versionID="d5788d3c60b842234c8e84b46c48c276">
  <xsd:schema xmlns:xsd="http://www.w3.org/2001/XMLSchema" xmlns:xs="http://www.w3.org/2001/XMLSchema" xmlns:p="http://schemas.microsoft.com/office/2006/metadata/properties" xmlns:ns2="5a708bb0-047d-4af3-b7bd-c3ad55db1e22" xmlns:ns3="26399760-7442-4712-b1ff-05eda70b01fa" targetNamespace="http://schemas.microsoft.com/office/2006/metadata/properties" ma:root="true" ma:fieldsID="a4d07742ce54255d758f6b9200148e3d" ns2:_="" ns3:_="">
    <xsd:import namespace="5a708bb0-047d-4af3-b7bd-c3ad55db1e22"/>
    <xsd:import namespace="26399760-7442-4712-b1ff-05eda70b01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708bb0-047d-4af3-b7bd-c3ad55db1e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99760-7442-4712-b1ff-05eda70b01f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6399760-7442-4712-b1ff-05eda70b01fa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6D6462C-0BA6-48E4-BF84-6B774D38CE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520852-7439-446C-9572-87F8072271A0}"/>
</file>

<file path=customXml/itemProps3.xml><?xml version="1.0" encoding="utf-8"?>
<ds:datastoreItem xmlns:ds="http://schemas.openxmlformats.org/officeDocument/2006/customXml" ds:itemID="{8FB3164D-274B-494C-B12A-BD15B4D49719}">
  <ds:schemaRefs>
    <ds:schemaRef ds:uri="http://schemas.microsoft.com/office/2006/metadata/properties"/>
    <ds:schemaRef ds:uri="http://schemas.microsoft.com/office/infopath/2007/PartnerControls"/>
    <ds:schemaRef ds:uri="2cfa60cb-abd7-4400-92a1-2410e0b36c9d"/>
    <ds:schemaRef ds:uri="55b5a549-7780-42b6-b1c5-af2d2eb39a92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51</vt:i4>
      </vt:variant>
    </vt:vector>
  </HeadingPairs>
  <TitlesOfParts>
    <vt:vector size="51" baseType="lpstr">
      <vt:lpstr>Kapacity fondu v síti - vzor</vt:lpstr>
      <vt:lpstr>Kapacity fondu v síti - vzor2</vt:lpstr>
      <vt:lpstr>Pobočky</vt:lpstr>
      <vt:lpstr>Označení</vt:lpstr>
      <vt:lpstr>nové koeficienty 100%</vt:lpstr>
      <vt:lpstr>původní kapacitní plán pro OIT</vt:lpstr>
      <vt:lpstr>počítání</vt:lpstr>
      <vt:lpstr>Barrandov</vt:lpstr>
      <vt:lpstr>Cibulka</vt:lpstr>
      <vt:lpstr>Lužiny</vt:lpstr>
      <vt:lpstr>Ostrovského</vt:lpstr>
      <vt:lpstr>Smíchov</vt:lpstr>
      <vt:lpstr>Stodůlky</vt:lpstr>
      <vt:lpstr>Velká Chuchle</vt:lpstr>
      <vt:lpstr>Chodov</vt:lpstr>
      <vt:lpstr>Krč</vt:lpstr>
      <vt:lpstr>Opatov</vt:lpstr>
      <vt:lpstr>Spořilov</vt:lpstr>
      <vt:lpstr>Pankrác</vt:lpstr>
      <vt:lpstr>Novodvorská</vt:lpstr>
      <vt:lpstr>Modřany</vt:lpstr>
      <vt:lpstr>Vikova</vt:lpstr>
      <vt:lpstr>Jezerka</vt:lpstr>
      <vt:lpstr>Skalka</vt:lpstr>
      <vt:lpstr>Malešice</vt:lpstr>
      <vt:lpstr>Dům čtení</vt:lpstr>
      <vt:lpstr>Zahradní Město</vt:lpstr>
      <vt:lpstr>Hostivař</vt:lpstr>
      <vt:lpstr>Korunní</vt:lpstr>
      <vt:lpstr>Ládví</vt:lpstr>
      <vt:lpstr>Rajská zahrada</vt:lpstr>
      <vt:lpstr>Prosek</vt:lpstr>
      <vt:lpstr>Bohnice</vt:lpstr>
      <vt:lpstr>Letná</vt:lpstr>
      <vt:lpstr>Hloubětín (H55)</vt:lpstr>
      <vt:lpstr>Velký mlýn</vt:lpstr>
      <vt:lpstr>Vysočany</vt:lpstr>
      <vt:lpstr>Kobylisy</vt:lpstr>
      <vt:lpstr>Sedmička</vt:lpstr>
      <vt:lpstr>Vozovna</vt:lpstr>
      <vt:lpstr>Záhřebská</vt:lpstr>
      <vt:lpstr>Dittrichova</vt:lpstr>
      <vt:lpstr>Petřiny</vt:lpstr>
      <vt:lpstr>Dejvice</vt:lpstr>
      <vt:lpstr>Dědina</vt:lpstr>
      <vt:lpstr>Břevnov</vt:lpstr>
      <vt:lpstr>Žižkov</vt:lpstr>
      <vt:lpstr>Školská</vt:lpstr>
      <vt:lpstr>Ostrčilovo náměstí</vt:lpstr>
      <vt:lpstr>Hradčany</vt:lpstr>
      <vt:lpstr>Ústřední knihovna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vojtisev</dc:creator>
  <cp:keywords/>
  <dc:description/>
  <cp:lastModifiedBy>vojtisev</cp:lastModifiedBy>
  <cp:revision/>
  <dcterms:created xsi:type="dcterms:W3CDTF">2024-04-17T10:45:50Z</dcterms:created>
  <dcterms:modified xsi:type="dcterms:W3CDTF">2025-03-04T15:59:23Z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0x0101001B97A11808BCD542BD7F204BDC954254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