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531035F6-2892-4867-98C4-8BBE1A0B1E5A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8" i="2" l="1"/>
  <c r="AI65" i="2"/>
  <c r="AF69" i="2" l="1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F67" i="2"/>
  <c r="AE52" i="2"/>
  <c r="AG52" i="2" s="1"/>
  <c r="AG51" i="2"/>
  <c r="AE51" i="2"/>
  <c r="AE50" i="2"/>
  <c r="AG50" i="2" s="1"/>
  <c r="AG49" i="2"/>
  <c r="AE49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B29" i="2" s="1"/>
  <c r="AD29" i="2" s="1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B28" i="2" s="1"/>
  <c r="AD28" i="2" s="1"/>
  <c r="B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B27" i="2" s="1"/>
  <c r="AD27" i="2" s="1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B26" i="2" s="1"/>
  <c r="AD26" i="2" s="1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B25" i="2" s="1"/>
  <c r="AD25" i="2" s="1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B24" i="2" s="1"/>
  <c r="AD24" i="2" s="1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B23" i="2" s="1"/>
  <c r="AD23" i="2" s="1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B22" i="2" s="1"/>
  <c r="AD22" i="2" s="1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B21" i="2" s="1"/>
  <c r="AD21" i="2" s="1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B20" i="2" s="1"/>
  <c r="AD20" i="2" s="1"/>
  <c r="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B19" i="2" s="1"/>
  <c r="AC31" i="2" l="1"/>
  <c r="AF19" i="2"/>
  <c r="AD19" i="2"/>
  <c r="AB30" i="2"/>
  <c r="AD30" i="2" s="1"/>
  <c r="AE31" i="2" l="1"/>
  <c r="AB67" i="2"/>
  <c r="AD67" i="2" s="1"/>
  <c r="X45" i="2"/>
  <c r="X60" i="2" s="1"/>
  <c r="P45" i="2"/>
  <c r="P60" i="2" s="1"/>
  <c r="H45" i="2"/>
  <c r="H60" i="2" s="1"/>
  <c r="S44" i="2"/>
  <c r="S59" i="2" s="1"/>
  <c r="K44" i="2"/>
  <c r="K59" i="2" s="1"/>
  <c r="C44" i="2"/>
  <c r="C59" i="2" s="1"/>
  <c r="V43" i="2"/>
  <c r="V58" i="2" s="1"/>
  <c r="N43" i="2"/>
  <c r="N58" i="2" s="1"/>
  <c r="F43" i="2"/>
  <c r="F58" i="2" s="1"/>
  <c r="Y42" i="2"/>
  <c r="Y57" i="2" s="1"/>
  <c r="Q42" i="2"/>
  <c r="Q57" i="2" s="1"/>
  <c r="I42" i="2"/>
  <c r="I57" i="2" s="1"/>
  <c r="T41" i="2"/>
  <c r="T56" i="2" s="1"/>
  <c r="L41" i="2"/>
  <c r="L56" i="2" s="1"/>
  <c r="V45" i="2"/>
  <c r="V60" i="2" s="1"/>
  <c r="N45" i="2"/>
  <c r="N60" i="2" s="1"/>
  <c r="F45" i="2"/>
  <c r="F60" i="2" s="1"/>
  <c r="Y44" i="2"/>
  <c r="Y59" i="2" s="1"/>
  <c r="U45" i="2"/>
  <c r="U60" i="2" s="1"/>
  <c r="M45" i="2"/>
  <c r="M60" i="2" s="1"/>
  <c r="E45" i="2"/>
  <c r="E60" i="2" s="1"/>
  <c r="X44" i="2"/>
  <c r="X59" i="2" s="1"/>
  <c r="P44" i="2"/>
  <c r="P59" i="2" s="1"/>
  <c r="H44" i="2"/>
  <c r="H59" i="2" s="1"/>
  <c r="S43" i="2"/>
  <c r="S58" i="2" s="1"/>
  <c r="K43" i="2"/>
  <c r="K58" i="2" s="1"/>
  <c r="C43" i="2"/>
  <c r="C58" i="2" s="1"/>
  <c r="V42" i="2"/>
  <c r="V57" i="2" s="1"/>
  <c r="N42" i="2"/>
  <c r="N57" i="2" s="1"/>
  <c r="F42" i="2"/>
  <c r="F57" i="2" s="1"/>
  <c r="Y41" i="2"/>
  <c r="Y56" i="2" s="1"/>
  <c r="Q41" i="2"/>
  <c r="Q56" i="2" s="1"/>
  <c r="I41" i="2"/>
  <c r="I56" i="2" s="1"/>
  <c r="T40" i="2"/>
  <c r="T55" i="2" s="1"/>
  <c r="L40" i="2"/>
  <c r="L55" i="2" s="1"/>
  <c r="D40" i="2"/>
  <c r="D55" i="2" s="1"/>
  <c r="W39" i="2"/>
  <c r="W54" i="2" s="1"/>
  <c r="O39" i="2"/>
  <c r="O54" i="2" s="1"/>
  <c r="G39" i="2"/>
  <c r="G54" i="2" s="1"/>
  <c r="Z38" i="2"/>
  <c r="Z53" i="2" s="1"/>
  <c r="R38" i="2"/>
  <c r="R53" i="2" s="1"/>
  <c r="J38" i="2"/>
  <c r="J53" i="2" s="1"/>
  <c r="B38" i="2"/>
  <c r="U37" i="2"/>
  <c r="U52" i="2" s="1"/>
  <c r="M37" i="2"/>
  <c r="M52" i="2" s="1"/>
  <c r="E37" i="2"/>
  <c r="E52" i="2" s="1"/>
  <c r="X36" i="2"/>
  <c r="X51" i="2" s="1"/>
  <c r="P36" i="2"/>
  <c r="P51" i="2" s="1"/>
  <c r="H36" i="2"/>
  <c r="H51" i="2" s="1"/>
  <c r="S35" i="2"/>
  <c r="S50" i="2" s="1"/>
  <c r="K35" i="2"/>
  <c r="K50" i="2" s="1"/>
  <c r="C35" i="2"/>
  <c r="C50" i="2" s="1"/>
  <c r="V34" i="2"/>
  <c r="V49" i="2" s="1"/>
  <c r="N34" i="2"/>
  <c r="N49" i="2" s="1"/>
  <c r="F34" i="2"/>
  <c r="F49" i="2" s="1"/>
  <c r="T45" i="2"/>
  <c r="T60" i="2" s="1"/>
  <c r="L45" i="2"/>
  <c r="L60" i="2" s="1"/>
  <c r="D45" i="2"/>
  <c r="D60" i="2" s="1"/>
  <c r="W44" i="2"/>
  <c r="W59" i="2" s="1"/>
  <c r="O44" i="2"/>
  <c r="O59" i="2" s="1"/>
  <c r="G44" i="2"/>
  <c r="G59" i="2" s="1"/>
  <c r="Z43" i="2"/>
  <c r="Z58" i="2" s="1"/>
  <c r="R43" i="2"/>
  <c r="R58" i="2" s="1"/>
  <c r="J43" i="2"/>
  <c r="J58" i="2" s="1"/>
  <c r="B43" i="2"/>
  <c r="U42" i="2"/>
  <c r="U57" i="2" s="1"/>
  <c r="M42" i="2"/>
  <c r="M57" i="2" s="1"/>
  <c r="E42" i="2"/>
  <c r="E57" i="2" s="1"/>
  <c r="X41" i="2"/>
  <c r="X56" i="2" s="1"/>
  <c r="P41" i="2"/>
  <c r="P56" i="2" s="1"/>
  <c r="H41" i="2"/>
  <c r="H56" i="2" s="1"/>
  <c r="S40" i="2"/>
  <c r="S55" i="2" s="1"/>
  <c r="S45" i="2"/>
  <c r="S60" i="2" s="1"/>
  <c r="K45" i="2"/>
  <c r="K60" i="2" s="1"/>
  <c r="C45" i="2"/>
  <c r="C60" i="2" s="1"/>
  <c r="V44" i="2"/>
  <c r="V59" i="2" s="1"/>
  <c r="N44" i="2"/>
  <c r="N59" i="2" s="1"/>
  <c r="F44" i="2"/>
  <c r="F59" i="2" s="1"/>
  <c r="Y43" i="2"/>
  <c r="Y58" i="2" s="1"/>
  <c r="Q43" i="2"/>
  <c r="Q58" i="2" s="1"/>
  <c r="I43" i="2"/>
  <c r="I58" i="2" s="1"/>
  <c r="T42" i="2"/>
  <c r="T57" i="2" s="1"/>
  <c r="L42" i="2"/>
  <c r="L57" i="2" s="1"/>
  <c r="D42" i="2"/>
  <c r="D57" i="2" s="1"/>
  <c r="W41" i="2"/>
  <c r="W56" i="2" s="1"/>
  <c r="O41" i="2"/>
  <c r="O56" i="2" s="1"/>
  <c r="G41" i="2"/>
  <c r="G56" i="2" s="1"/>
  <c r="Z40" i="2"/>
  <c r="Z55" i="2" s="1"/>
  <c r="R40" i="2"/>
  <c r="R55" i="2" s="1"/>
  <c r="J40" i="2"/>
  <c r="J55" i="2" s="1"/>
  <c r="B40" i="2"/>
  <c r="Z45" i="2"/>
  <c r="Z60" i="2" s="1"/>
  <c r="R45" i="2"/>
  <c r="R60" i="2" s="1"/>
  <c r="J45" i="2"/>
  <c r="J60" i="2" s="1"/>
  <c r="B45" i="2"/>
  <c r="U44" i="2"/>
  <c r="U59" i="2" s="1"/>
  <c r="M44" i="2"/>
  <c r="M59" i="2" s="1"/>
  <c r="E44" i="2"/>
  <c r="E59" i="2" s="1"/>
  <c r="X43" i="2"/>
  <c r="X58" i="2" s="1"/>
  <c r="P43" i="2"/>
  <c r="P58" i="2" s="1"/>
  <c r="H43" i="2"/>
  <c r="H58" i="2" s="1"/>
  <c r="S42" i="2"/>
  <c r="S57" i="2" s="1"/>
  <c r="K42" i="2"/>
  <c r="K57" i="2" s="1"/>
  <c r="C42" i="2"/>
  <c r="C57" i="2" s="1"/>
  <c r="V41" i="2"/>
  <c r="V56" i="2" s="1"/>
  <c r="N41" i="2"/>
  <c r="N56" i="2" s="1"/>
  <c r="F41" i="2"/>
  <c r="F56" i="2" s="1"/>
  <c r="Y40" i="2"/>
  <c r="Y55" i="2" s="1"/>
  <c r="Q40" i="2"/>
  <c r="Q55" i="2" s="1"/>
  <c r="I40" i="2"/>
  <c r="I55" i="2" s="1"/>
  <c r="T39" i="2"/>
  <c r="T54" i="2" s="1"/>
  <c r="L39" i="2"/>
  <c r="L54" i="2" s="1"/>
  <c r="D39" i="2"/>
  <c r="D54" i="2" s="1"/>
  <c r="W38" i="2"/>
  <c r="W53" i="2" s="1"/>
  <c r="O38" i="2"/>
  <c r="O53" i="2" s="1"/>
  <c r="G38" i="2"/>
  <c r="G53" i="2" s="1"/>
  <c r="Z37" i="2"/>
  <c r="Z52" i="2" s="1"/>
  <c r="R37" i="2"/>
  <c r="R52" i="2" s="1"/>
  <c r="J37" i="2"/>
  <c r="J52" i="2" s="1"/>
  <c r="B37" i="2"/>
  <c r="U36" i="2"/>
  <c r="U51" i="2" s="1"/>
  <c r="M36" i="2"/>
  <c r="M51" i="2" s="1"/>
  <c r="E36" i="2"/>
  <c r="E51" i="2" s="1"/>
  <c r="X35" i="2"/>
  <c r="X50" i="2" s="1"/>
  <c r="P35" i="2"/>
  <c r="P50" i="2" s="1"/>
  <c r="H35" i="2"/>
  <c r="H50" i="2" s="1"/>
  <c r="S34" i="2"/>
  <c r="S49" i="2" s="1"/>
  <c r="K34" i="2"/>
  <c r="K49" i="2" s="1"/>
  <c r="C34" i="2"/>
  <c r="C49" i="2" s="1"/>
  <c r="G45" i="2"/>
  <c r="G60" i="2" s="1"/>
  <c r="I44" i="2"/>
  <c r="I59" i="2" s="1"/>
  <c r="M43" i="2"/>
  <c r="M58" i="2" s="1"/>
  <c r="R42" i="2"/>
  <c r="R57" i="2" s="1"/>
  <c r="Z41" i="2"/>
  <c r="Z56" i="2" s="1"/>
  <c r="D41" i="2"/>
  <c r="D56" i="2" s="1"/>
  <c r="O40" i="2"/>
  <c r="O55" i="2" s="1"/>
  <c r="C40" i="2"/>
  <c r="C55" i="2" s="1"/>
  <c r="R39" i="2"/>
  <c r="R54" i="2" s="1"/>
  <c r="H39" i="2"/>
  <c r="H54" i="2" s="1"/>
  <c r="X38" i="2"/>
  <c r="X53" i="2" s="1"/>
  <c r="M38" i="2"/>
  <c r="M53" i="2" s="1"/>
  <c r="C38" i="2"/>
  <c r="C53" i="2" s="1"/>
  <c r="S37" i="2"/>
  <c r="S52" i="2" s="1"/>
  <c r="H37" i="2"/>
  <c r="H52" i="2" s="1"/>
  <c r="Y36" i="2"/>
  <c r="Y51" i="2" s="1"/>
  <c r="N36" i="2"/>
  <c r="N51" i="2" s="1"/>
  <c r="C36" i="2"/>
  <c r="C51" i="2" s="1"/>
  <c r="T35" i="2"/>
  <c r="T50" i="2" s="1"/>
  <c r="I35" i="2"/>
  <c r="I50" i="2" s="1"/>
  <c r="Y34" i="2"/>
  <c r="Y49" i="2" s="1"/>
  <c r="O34" i="2"/>
  <c r="O49" i="2" s="1"/>
  <c r="D34" i="2"/>
  <c r="D49" i="2" s="1"/>
  <c r="E41" i="2"/>
  <c r="E56" i="2" s="1"/>
  <c r="D44" i="2"/>
  <c r="D59" i="2" s="1"/>
  <c r="L43" i="2"/>
  <c r="L58" i="2" s="1"/>
  <c r="P42" i="2"/>
  <c r="P57" i="2" s="1"/>
  <c r="U41" i="2"/>
  <c r="U56" i="2" s="1"/>
  <c r="C41" i="2"/>
  <c r="C56" i="2" s="1"/>
  <c r="N40" i="2"/>
  <c r="N55" i="2" s="1"/>
  <c r="Q39" i="2"/>
  <c r="Q54" i="2" s="1"/>
  <c r="F39" i="2"/>
  <c r="F54" i="2" s="1"/>
  <c r="V38" i="2"/>
  <c r="V53" i="2" s="1"/>
  <c r="L38" i="2"/>
  <c r="L53" i="2" s="1"/>
  <c r="Q37" i="2"/>
  <c r="Q52" i="2" s="1"/>
  <c r="G37" i="2"/>
  <c r="G52" i="2" s="1"/>
  <c r="W36" i="2"/>
  <c r="W51" i="2" s="1"/>
  <c r="L36" i="2"/>
  <c r="L51" i="2" s="1"/>
  <c r="B36" i="2"/>
  <c r="R35" i="2"/>
  <c r="R50" i="2" s="1"/>
  <c r="G35" i="2"/>
  <c r="G50" i="2" s="1"/>
  <c r="X34" i="2"/>
  <c r="X49" i="2" s="1"/>
  <c r="M34" i="2"/>
  <c r="M49" i="2" s="1"/>
  <c r="B34" i="2"/>
  <c r="E34" i="2"/>
  <c r="E49" i="2" s="1"/>
  <c r="Z44" i="2"/>
  <c r="Z59" i="2" s="1"/>
  <c r="B44" i="2"/>
  <c r="G43" i="2"/>
  <c r="G58" i="2" s="1"/>
  <c r="O42" i="2"/>
  <c r="O57" i="2" s="1"/>
  <c r="S41" i="2"/>
  <c r="S56" i="2" s="1"/>
  <c r="B41" i="2"/>
  <c r="M40" i="2"/>
  <c r="M55" i="2" s="1"/>
  <c r="Z39" i="2"/>
  <c r="Z54" i="2" s="1"/>
  <c r="P39" i="2"/>
  <c r="P54" i="2" s="1"/>
  <c r="E39" i="2"/>
  <c r="E54" i="2" s="1"/>
  <c r="U38" i="2"/>
  <c r="U53" i="2" s="1"/>
  <c r="K38" i="2"/>
  <c r="K53" i="2" s="1"/>
  <c r="P37" i="2"/>
  <c r="P52" i="2" s="1"/>
  <c r="F37" i="2"/>
  <c r="F52" i="2" s="1"/>
  <c r="V36" i="2"/>
  <c r="V51" i="2" s="1"/>
  <c r="K36" i="2"/>
  <c r="K51" i="2" s="1"/>
  <c r="Q35" i="2"/>
  <c r="Q50" i="2" s="1"/>
  <c r="F35" i="2"/>
  <c r="F50" i="2" s="1"/>
  <c r="W34" i="2"/>
  <c r="W49" i="2" s="1"/>
  <c r="L34" i="2"/>
  <c r="L49" i="2" s="1"/>
  <c r="O43" i="2"/>
  <c r="O58" i="2" s="1"/>
  <c r="Y45" i="2"/>
  <c r="Y60" i="2" s="1"/>
  <c r="T44" i="2"/>
  <c r="T59" i="2" s="1"/>
  <c r="E43" i="2"/>
  <c r="E58" i="2" s="1"/>
  <c r="J42" i="2"/>
  <c r="J57" i="2" s="1"/>
  <c r="R41" i="2"/>
  <c r="R56" i="2" s="1"/>
  <c r="X40" i="2"/>
  <c r="X55" i="2" s="1"/>
  <c r="K40" i="2"/>
  <c r="K55" i="2" s="1"/>
  <c r="Y39" i="2"/>
  <c r="Y54" i="2" s="1"/>
  <c r="N39" i="2"/>
  <c r="N54" i="2" s="1"/>
  <c r="C39" i="2"/>
  <c r="C54" i="2" s="1"/>
  <c r="T38" i="2"/>
  <c r="T53" i="2" s="1"/>
  <c r="I38" i="2"/>
  <c r="I53" i="2" s="1"/>
  <c r="Y37" i="2"/>
  <c r="Y52" i="2" s="1"/>
  <c r="O37" i="2"/>
  <c r="O52" i="2" s="1"/>
  <c r="D37" i="2"/>
  <c r="D52" i="2" s="1"/>
  <c r="T36" i="2"/>
  <c r="T51" i="2" s="1"/>
  <c r="J36" i="2"/>
  <c r="J51" i="2" s="1"/>
  <c r="Z35" i="2"/>
  <c r="Z50" i="2" s="1"/>
  <c r="O35" i="2"/>
  <c r="O50" i="2" s="1"/>
  <c r="E35" i="2"/>
  <c r="E50" i="2" s="1"/>
  <c r="U34" i="2"/>
  <c r="U49" i="2" s="1"/>
  <c r="J34" i="2"/>
  <c r="J49" i="2" s="1"/>
  <c r="D38" i="2"/>
  <c r="D53" i="2" s="1"/>
  <c r="U35" i="2"/>
  <c r="U50" i="2" s="1"/>
  <c r="Z34" i="2"/>
  <c r="Z49" i="2" s="1"/>
  <c r="W45" i="2"/>
  <c r="W60" i="2" s="1"/>
  <c r="R44" i="2"/>
  <c r="R59" i="2" s="1"/>
  <c r="W43" i="2"/>
  <c r="W58" i="2" s="1"/>
  <c r="D43" i="2"/>
  <c r="D58" i="2" s="1"/>
  <c r="H42" i="2"/>
  <c r="H57" i="2" s="1"/>
  <c r="M41" i="2"/>
  <c r="M56" i="2" s="1"/>
  <c r="W40" i="2"/>
  <c r="W55" i="2" s="1"/>
  <c r="H40" i="2"/>
  <c r="H55" i="2" s="1"/>
  <c r="X39" i="2"/>
  <c r="X54" i="2" s="1"/>
  <c r="M39" i="2"/>
  <c r="M54" i="2" s="1"/>
  <c r="B39" i="2"/>
  <c r="S38" i="2"/>
  <c r="S53" i="2" s="1"/>
  <c r="H38" i="2"/>
  <c r="H53" i="2" s="1"/>
  <c r="X37" i="2"/>
  <c r="X52" i="2" s="1"/>
  <c r="N37" i="2"/>
  <c r="N52" i="2" s="1"/>
  <c r="C37" i="2"/>
  <c r="C52" i="2" s="1"/>
  <c r="S36" i="2"/>
  <c r="S51" i="2" s="1"/>
  <c r="I36" i="2"/>
  <c r="I51" i="2" s="1"/>
  <c r="Y35" i="2"/>
  <c r="Y50" i="2" s="1"/>
  <c r="N35" i="2"/>
  <c r="N50" i="2" s="1"/>
  <c r="D35" i="2"/>
  <c r="D50" i="2" s="1"/>
  <c r="T34" i="2"/>
  <c r="T49" i="2" s="1"/>
  <c r="I34" i="2"/>
  <c r="I49" i="2" s="1"/>
  <c r="D36" i="2"/>
  <c r="D51" i="2" s="1"/>
  <c r="Q45" i="2"/>
  <c r="Q60" i="2" s="1"/>
  <c r="Q44" i="2"/>
  <c r="Q59" i="2" s="1"/>
  <c r="U43" i="2"/>
  <c r="U58" i="2" s="1"/>
  <c r="Z42" i="2"/>
  <c r="Z57" i="2" s="1"/>
  <c r="G42" i="2"/>
  <c r="G57" i="2" s="1"/>
  <c r="K41" i="2"/>
  <c r="K56" i="2" s="1"/>
  <c r="V40" i="2"/>
  <c r="V55" i="2" s="1"/>
  <c r="G40" i="2"/>
  <c r="G55" i="2" s="1"/>
  <c r="V39" i="2"/>
  <c r="V54" i="2" s="1"/>
  <c r="K39" i="2"/>
  <c r="K54" i="2" s="1"/>
  <c r="Q38" i="2"/>
  <c r="Q53" i="2" s="1"/>
  <c r="F38" i="2"/>
  <c r="F53" i="2" s="1"/>
  <c r="W37" i="2"/>
  <c r="W52" i="2" s="1"/>
  <c r="L37" i="2"/>
  <c r="L52" i="2" s="1"/>
  <c r="R36" i="2"/>
  <c r="R51" i="2" s="1"/>
  <c r="G36" i="2"/>
  <c r="G51" i="2" s="1"/>
  <c r="W35" i="2"/>
  <c r="W50" i="2" s="1"/>
  <c r="M35" i="2"/>
  <c r="M50" i="2" s="1"/>
  <c r="B35" i="2"/>
  <c r="R34" i="2"/>
  <c r="R49" i="2" s="1"/>
  <c r="H34" i="2"/>
  <c r="H49" i="2" s="1"/>
  <c r="Z36" i="2"/>
  <c r="Z51" i="2" s="1"/>
  <c r="O45" i="2"/>
  <c r="O60" i="2" s="1"/>
  <c r="L44" i="2"/>
  <c r="L59" i="2" s="1"/>
  <c r="T43" i="2"/>
  <c r="T58" i="2" s="1"/>
  <c r="X42" i="2"/>
  <c r="X57" i="2" s="1"/>
  <c r="B42" i="2"/>
  <c r="J41" i="2"/>
  <c r="J56" i="2" s="1"/>
  <c r="U40" i="2"/>
  <c r="U55" i="2" s="1"/>
  <c r="F40" i="2"/>
  <c r="F55" i="2" s="1"/>
  <c r="U39" i="2"/>
  <c r="U54" i="2" s="1"/>
  <c r="J39" i="2"/>
  <c r="J54" i="2" s="1"/>
  <c r="P38" i="2"/>
  <c r="P53" i="2" s="1"/>
  <c r="E38" i="2"/>
  <c r="E53" i="2" s="1"/>
  <c r="V37" i="2"/>
  <c r="V52" i="2" s="1"/>
  <c r="K37" i="2"/>
  <c r="K52" i="2" s="1"/>
  <c r="Q36" i="2"/>
  <c r="Q51" i="2" s="1"/>
  <c r="F36" i="2"/>
  <c r="F51" i="2" s="1"/>
  <c r="V35" i="2"/>
  <c r="V50" i="2" s="1"/>
  <c r="L35" i="2"/>
  <c r="L50" i="2" s="1"/>
  <c r="Q34" i="2"/>
  <c r="Q49" i="2" s="1"/>
  <c r="G34" i="2"/>
  <c r="G49" i="2" s="1"/>
  <c r="I45" i="2"/>
  <c r="I60" i="2" s="1"/>
  <c r="J44" i="2"/>
  <c r="J59" i="2" s="1"/>
  <c r="W42" i="2"/>
  <c r="W57" i="2" s="1"/>
  <c r="P40" i="2"/>
  <c r="P55" i="2" s="1"/>
  <c r="E40" i="2"/>
  <c r="E55" i="2" s="1"/>
  <c r="S39" i="2"/>
  <c r="S54" i="2" s="1"/>
  <c r="I39" i="2"/>
  <c r="I54" i="2" s="1"/>
  <c r="Y38" i="2"/>
  <c r="Y53" i="2" s="1"/>
  <c r="N38" i="2"/>
  <c r="N53" i="2" s="1"/>
  <c r="T37" i="2"/>
  <c r="T52" i="2" s="1"/>
  <c r="I37" i="2"/>
  <c r="I52" i="2" s="1"/>
  <c r="O36" i="2"/>
  <c r="O51" i="2" s="1"/>
  <c r="J35" i="2"/>
  <c r="J50" i="2" s="1"/>
  <c r="P34" i="2"/>
  <c r="P49" i="2" s="1"/>
  <c r="B56" i="2" l="1"/>
  <c r="AB56" i="2" s="1"/>
  <c r="AB41" i="2"/>
  <c r="AC41" i="2" s="1"/>
  <c r="B55" i="2"/>
  <c r="AB55" i="2" s="1"/>
  <c r="AB40" i="2"/>
  <c r="AC40" i="2" s="1"/>
  <c r="B53" i="2"/>
  <c r="AB53" i="2" s="1"/>
  <c r="AE53" i="2" s="1"/>
  <c r="AB38" i="2"/>
  <c r="AC38" i="2" s="1"/>
  <c r="B49" i="2"/>
  <c r="AB49" i="2" s="1"/>
  <c r="AB34" i="2"/>
  <c r="AC34" i="2" s="1"/>
  <c r="AB43" i="2"/>
  <c r="AC43" i="2" s="1"/>
  <c r="B58" i="2"/>
  <c r="AB58" i="2" s="1"/>
  <c r="AB44" i="2"/>
  <c r="AC44" i="2" s="1"/>
  <c r="B59" i="2"/>
  <c r="AB59" i="2" s="1"/>
  <c r="B51" i="2"/>
  <c r="AB51" i="2" s="1"/>
  <c r="AB36" i="2"/>
  <c r="AC36" i="2" s="1"/>
  <c r="B52" i="2"/>
  <c r="AB52" i="2" s="1"/>
  <c r="AB37" i="2"/>
  <c r="AC37" i="2" s="1"/>
  <c r="B57" i="2"/>
  <c r="AB57" i="2" s="1"/>
  <c r="AB42" i="2"/>
  <c r="AC42" i="2" s="1"/>
  <c r="AB35" i="2"/>
  <c r="AC35" i="2" s="1"/>
  <c r="B50" i="2"/>
  <c r="AB50" i="2" s="1"/>
  <c r="B54" i="2"/>
  <c r="AB54" i="2" s="1"/>
  <c r="AB39" i="2"/>
  <c r="AC39" i="2" s="1"/>
  <c r="AB45" i="2"/>
  <c r="AC45" i="2" s="1"/>
  <c r="B60" i="2"/>
  <c r="AB60" i="2" s="1"/>
  <c r="AC61" i="2" l="1"/>
  <c r="AD46" i="2"/>
  <c r="AG53" i="2"/>
  <c r="AE54" i="2" l="1"/>
  <c r="AG54" i="2" l="1"/>
  <c r="AE55" i="2" l="1"/>
  <c r="AG55" i="2" l="1"/>
  <c r="AE56" i="2" l="1"/>
  <c r="AG56" i="2" l="1"/>
  <c r="AE57" i="2" s="1"/>
  <c r="AG57" i="2" s="1"/>
  <c r="AE58" i="2" s="1"/>
  <c r="AG58" i="2" s="1"/>
  <c r="AE59" i="2" s="1"/>
  <c r="AG59" i="2" s="1"/>
  <c r="AE60" i="2" s="1"/>
  <c r="AG60" i="2" s="1"/>
  <c r="AG61" i="2" s="1"/>
  <c r="AF61" i="2" l="1"/>
  <c r="AB65" i="2" l="1"/>
  <c r="AD65" i="2" s="1"/>
  <c r="AB66" i="2"/>
  <c r="AD66" i="2" s="1"/>
  <c r="AB68" i="2"/>
  <c r="AD68" i="2" s="1"/>
</calcChain>
</file>

<file path=xl/sharedStrings.xml><?xml version="1.0" encoding="utf-8"?>
<sst xmlns="http://schemas.openxmlformats.org/spreadsheetml/2006/main" count="393" uniqueCount="314">
  <si>
    <t>1215.38</t>
  </si>
  <si>
    <t>965.75</t>
  </si>
  <si>
    <t>4870.73</t>
  </si>
  <si>
    <t>21760.2</t>
  </si>
  <si>
    <t>1680.67</t>
  </si>
  <si>
    <t>2688.74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</si>
  <si>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</si>
  <si>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</si>
  <si>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</si>
  <si>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</si>
  <si>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</si>
  <si>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</si>
  <si>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</si>
  <si>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</si>
  <si>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</si>
  <si>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</si>
  <si>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</si>
  <si>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</si>
  <si>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</si>
  <si>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</si>
  <si>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</si>
  <si>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</si>
  <si>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</si>
  <si>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</si>
  <si>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</si>
  <si>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</si>
  <si>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</si>
  <si>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</si>
  <si>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</si>
  <si>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</si>
  <si>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</si>
  <si>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</si>
  <si>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</si>
  <si>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</si>
  <si>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</si>
  <si>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</si>
  <si>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</si>
  <si>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</si>
  <si>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</si>
  <si>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</si>
  <si>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</si>
  <si>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</si>
  <si>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</si>
  <si>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</si>
  <si>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</si>
  <si>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</si>
  <si>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</si>
  <si>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</si>
  <si>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</si>
  <si>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</si>
  <si>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</si>
  <si>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</si>
  <si>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</si>
  <si>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</si>
  <si>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</si>
  <si>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</si>
  <si>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</si>
  <si>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</si>
  <si>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</si>
  <si>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</si>
  <si>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</si>
  <si>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</si>
  <si>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</si>
  <si>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</si>
  <si>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</si>
  <si>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</si>
  <si>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</si>
  <si>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</si>
  <si>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</si>
  <si>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</si>
  <si>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</si>
  <si>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</si>
  <si>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</si>
  <si>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</si>
  <si>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</si>
  <si>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</si>
  <si>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</si>
  <si>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1361.2256</t>
  </si>
  <si>
    <t>1324.7642</t>
  </si>
  <si>
    <t>1203.2262</t>
  </si>
  <si>
    <t>1033.073</t>
  </si>
  <si>
    <t>1062.325</t>
  </si>
  <si>
    <t>859.5175</t>
  </si>
  <si>
    <t>956.0925</t>
  </si>
  <si>
    <t>5357.803</t>
  </si>
  <si>
    <t>5114.2665</t>
  </si>
  <si>
    <t>23936.22</t>
  </si>
  <si>
    <t>24371.424</t>
  </si>
  <si>
    <t>22848.21</t>
  </si>
  <si>
    <t>20019.384</t>
  </si>
  <si>
    <t>19366.578</t>
  </si>
  <si>
    <t>18496.17</t>
  </si>
  <si>
    <t>1848.737</t>
  </si>
  <si>
    <t>1764.7035</t>
  </si>
  <si>
    <t>2957.614</t>
  </si>
  <si>
    <t>2823.177</t>
  </si>
  <si>
    <t>2231.6542</t>
  </si>
  <si>
    <t>715.2668</t>
  </si>
  <si>
    <t>910.953</t>
  </si>
  <si>
    <t>708.519</t>
  </si>
  <si>
    <t>735.702</t>
  </si>
  <si>
    <t>702.261</t>
  </si>
  <si>
    <t>247.687</t>
  </si>
  <si>
    <t>222.9183</t>
  </si>
  <si>
    <t>207.1564</t>
  </si>
  <si>
    <t>6702.177</t>
  </si>
  <si>
    <t>7051.8558</t>
  </si>
  <si>
    <t>4370.985</t>
  </si>
  <si>
    <t>6119.379</t>
  </si>
  <si>
    <t>118.822</t>
  </si>
  <si>
    <t>87.4962</t>
  </si>
  <si>
    <t>113.421</t>
  </si>
  <si>
    <t>143.3409</t>
  </si>
  <si>
    <t>169.543</t>
  </si>
  <si>
    <t>161.8365</t>
  </si>
  <si>
    <t>723.03</t>
  </si>
  <si>
    <t>113.498</t>
  </si>
  <si>
    <t>79.4486</t>
  </si>
  <si>
    <t>98.021</t>
  </si>
  <si>
    <t>3230.4675</t>
  </si>
  <si>
    <t>4171.3272</t>
  </si>
  <si>
    <t>3978.2102</t>
  </si>
  <si>
    <t>3514.7294</t>
  </si>
  <si>
    <t>3282.989</t>
  </si>
  <si>
    <t>3437.4826</t>
  </si>
  <si>
    <t>278.7246</t>
  </si>
  <si>
    <t>250.5706</t>
  </si>
  <si>
    <t>7446.725</t>
  </si>
  <si>
    <t>7243.6325</t>
  </si>
  <si>
    <t>30369.863</t>
  </si>
  <si>
    <t>31584.657</t>
  </si>
  <si>
    <t>26239.561</t>
  </si>
  <si>
    <t>4874.826</t>
  </si>
  <si>
    <t>5982.741</t>
  </si>
  <si>
    <t>1123.914</t>
  </si>
  <si>
    <t>1103.4792</t>
  </si>
  <si>
    <t>470.7045</t>
  </si>
  <si>
    <t>479.6703</t>
  </si>
  <si>
    <t>515.5335</t>
  </si>
  <si>
    <t>2447.148</t>
  </si>
  <si>
    <t>3225.786</t>
  </si>
  <si>
    <t>1700.589</t>
  </si>
  <si>
    <t>1592.3697</t>
  </si>
  <si>
    <t>1777.8885</t>
  </si>
  <si>
    <t>1399.651</t>
  </si>
  <si>
    <t>1425.0992</t>
  </si>
  <si>
    <t>890.687</t>
  </si>
  <si>
    <t>1276.149</t>
  </si>
  <si>
    <t>1014.0375</t>
  </si>
  <si>
    <t>775.997</t>
  </si>
  <si>
    <t>4953.783</t>
  </si>
  <si>
    <t>110.1804</t>
  </si>
  <si>
    <t>703.311</t>
  </si>
  <si>
    <t>301.2478</t>
  </si>
  <si>
    <t>6972.8425</t>
  </si>
  <si>
    <t>4919.1426</t>
  </si>
  <si>
    <t>439.3242</t>
  </si>
  <si>
    <t>862.9198</t>
  </si>
  <si>
    <t>1397.687</t>
  </si>
  <si>
    <t>1227.5338</t>
  </si>
  <si>
    <t>724.3125</t>
  </si>
  <si>
    <t>849.86</t>
  </si>
  <si>
    <t>820.8875</t>
  </si>
  <si>
    <t>1033.3525</t>
  </si>
  <si>
    <t>1081.64</t>
  </si>
  <si>
    <t>1023.695</t>
  </si>
  <si>
    <t>3458.2183</t>
  </si>
  <si>
    <t>3165.9745</t>
  </si>
  <si>
    <t>5260.3884</t>
  </si>
  <si>
    <t>5016.8519</t>
  </si>
  <si>
    <t>5309.0957</t>
  </si>
  <si>
    <t>16320.15</t>
  </si>
  <si>
    <t>25024.23</t>
  </si>
  <si>
    <t>23501.016</t>
  </si>
  <si>
    <t>22195.404</t>
  </si>
  <si>
    <t>1210.0824</t>
  </si>
  <si>
    <t>1310.9226</t>
  </si>
  <si>
    <t>1243.6958</t>
  </si>
  <si>
    <t>1831.9303</t>
  </si>
  <si>
    <t>1781.5102</t>
  </si>
  <si>
    <t>1999.9973</t>
  </si>
  <si>
    <t>1949.5772</t>
  </si>
  <si>
    <t>1932.7705</t>
  </si>
  <si>
    <t>1731.0901</t>
  </si>
  <si>
    <t>2554.303</t>
  </si>
  <si>
    <t>1989.6676</t>
  </si>
  <si>
    <t>2016.555</t>
  </si>
  <si>
    <t>2876.9518</t>
  </si>
  <si>
    <t>2850.0644</t>
  </si>
  <si>
    <t>647.7888</t>
  </si>
  <si>
    <t>479.0938</t>
  </si>
  <si>
    <t>526.3284</t>
  </si>
  <si>
    <t>755.7536</t>
  </si>
  <si>
    <t>722.0146</t>
  </si>
  <si>
    <t>608.6262</t>
  </si>
  <si>
    <t>468.174</t>
  </si>
  <si>
    <t>528.3678</t>
  </si>
  <si>
    <t>715.6374</t>
  </si>
  <si>
    <t>708.9492</t>
  </si>
  <si>
    <t>822.6486</t>
  </si>
  <si>
    <t>688.8846</t>
  </si>
  <si>
    <t>200.4013</t>
  </si>
  <si>
    <t>175.6326</t>
  </si>
  <si>
    <t>238.6802</t>
  </si>
  <si>
    <t>240.9319</t>
  </si>
  <si>
    <t>231.9251</t>
  </si>
  <si>
    <t>258.9455</t>
  </si>
  <si>
    <t>236.4285</t>
  </si>
  <si>
    <t>243.1836</t>
  </si>
  <si>
    <t>5128.6224</t>
  </si>
  <si>
    <t>5944.5396</t>
  </si>
  <si>
    <t>6935.2962</t>
  </si>
  <si>
    <t>6002.8194</t>
  </si>
  <si>
    <t>91.817</t>
  </si>
  <si>
    <t>103.6992</t>
  </si>
  <si>
    <t>70.213</t>
  </si>
  <si>
    <t>117.7418</t>
  </si>
  <si>
    <t>122.0626</t>
  </si>
  <si>
    <t>127.4636</t>
  </si>
  <si>
    <t>110.9736</t>
  </si>
  <si>
    <t>114.0562</t>
  </si>
  <si>
    <t>166.4604</t>
  </si>
  <si>
    <t>155.6713</t>
  </si>
  <si>
    <t>172.6256</t>
  </si>
  <si>
    <t>512.694</t>
  </si>
  <si>
    <t>492.975</t>
  </si>
  <si>
    <t>466.683</t>
  </si>
  <si>
    <t>788.76</t>
  </si>
  <si>
    <t>736.176</t>
  </si>
  <si>
    <t>729.603</t>
  </si>
  <si>
    <t>775.614</t>
  </si>
  <si>
    <t>73.2578</t>
  </si>
  <si>
    <t>81.5122</t>
  </si>
  <si>
    <t>76.3532</t>
  </si>
  <si>
    <t>118.657</t>
  </si>
  <si>
    <t>112.4662</t>
  </si>
  <si>
    <t>111.4344</t>
  </si>
  <si>
    <t>115.5616</t>
  </si>
  <si>
    <t>3531.9778</t>
  </si>
  <si>
    <t>3488.9049</t>
  </si>
  <si>
    <t>3661.1965</t>
  </si>
  <si>
    <t>4522.6545</t>
  </si>
  <si>
    <t>4393.4358</t>
  </si>
  <si>
    <t>4694.9461</t>
  </si>
  <si>
    <t>4651.8732</t>
  </si>
  <si>
    <t>4953.3835</t>
  </si>
  <si>
    <t>3205.7422</t>
  </si>
  <si>
    <t>2858.1316</t>
  </si>
  <si>
    <t>4094.0804</t>
  </si>
  <si>
    <t>4055.457</t>
  </si>
  <si>
    <t>4634.808</t>
  </si>
  <si>
    <t>267.463</t>
  </si>
  <si>
    <t>219.6012</t>
  </si>
  <si>
    <t>228.0474</t>
  </si>
  <si>
    <t>199.8934</t>
  </si>
  <si>
    <t>287.1708</t>
  </si>
  <si>
    <t>298.4324</t>
  </si>
  <si>
    <t>306.8786</t>
  </si>
  <si>
    <t>6431.2625</t>
  </si>
  <si>
    <t>5754.2875</t>
  </si>
  <si>
    <t>6025.0775</t>
  </si>
  <si>
    <t>7311.33</t>
  </si>
  <si>
    <t>7649.8175</t>
  </si>
  <si>
    <t>6905.145</t>
  </si>
  <si>
    <t>21623.342</t>
  </si>
  <si>
    <t>20408.548</t>
  </si>
  <si>
    <t>22109.26</t>
  </si>
  <si>
    <t>25510.685</t>
  </si>
  <si>
    <t>27211.397</t>
  </si>
  <si>
    <t>27940.274</t>
  </si>
  <si>
    <t>25753.643</t>
  </si>
  <si>
    <t>3589.6446</t>
  </si>
  <si>
    <t>3766.911</t>
  </si>
  <si>
    <t>5317.992</t>
  </si>
  <si>
    <t>4963.4592</t>
  </si>
  <si>
    <t>4786.1928</t>
  </si>
  <si>
    <t>4830.5094</t>
  </si>
  <si>
    <t>868.479</t>
  </si>
  <si>
    <t>827.6094</t>
  </si>
  <si>
    <t>1072.827</t>
  </si>
  <si>
    <t>1154.5662</t>
  </si>
  <si>
    <t>1134.1314</t>
  </si>
  <si>
    <t>1113.6966</t>
  </si>
  <si>
    <t>1011.5226</t>
  </si>
  <si>
    <t>398.9781</t>
  </si>
  <si>
    <t>457.2558</t>
  </si>
  <si>
    <t>537.948</t>
  </si>
  <si>
    <t>502.0848</t>
  </si>
  <si>
    <t>1579.5228</t>
  </si>
  <si>
    <t>2024.4588</t>
  </si>
  <si>
    <t>2358.1608</t>
  </si>
  <si>
    <t>2558.382</t>
  </si>
  <si>
    <t>2513.8884</t>
  </si>
  <si>
    <t>2335.914</t>
  </si>
  <si>
    <t>1515.0702</t>
  </si>
  <si>
    <t>1839.7281</t>
  </si>
  <si>
    <t>1081.5485</t>
  </si>
  <si>
    <t>1081.6882</t>
  </si>
  <si>
    <t>184.956</t>
  </si>
  <si>
    <t>158.7539</t>
  </si>
  <si>
    <t>Moyenne des performances prenant en compte le point d'entree</t>
  </si>
  <si>
    <t xml:space="preserve">somme </t>
  </si>
  <si>
    <t>Calcul initial de la brochure</t>
  </si>
  <si>
    <t>Somme perf - Somme div</t>
  </si>
  <si>
    <t>Moyenne perf -1</t>
  </si>
  <si>
    <t>Nouveau calcul plus value</t>
  </si>
  <si>
    <t>Somme perf plafonnee - Somme div</t>
  </si>
  <si>
    <t xml:space="preserve">Total gains investisseurs : </t>
  </si>
  <si>
    <t>Flux</t>
  </si>
  <si>
    <t>Taux de rendement :</t>
  </si>
  <si>
    <t>Cas favorable : Fond Mementis</t>
  </si>
  <si>
    <t>t</t>
  </si>
  <si>
    <t>Taux de capitatlisation</t>
  </si>
  <si>
    <t>Payoff actualisé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</si>
</sst>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</font>
    <font>
      <b/>
      <sz val="11"/>
      <color rgb="FF00B0F0"/>
      <name val="Calibri"/>
      <family val="2"/>
    </font>
    <font>
      <sz val="11"/>
      <color theme="1"/>
      <name val="Calibri"/>
      <family val="2"/>
    </font>
    <font>
      <b/>
      <sz val="11"/>
      <color rgb="FF4472C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NumberFormat="1" applyFont="1"/>
    <xf numFmtId="164" fontId="0" fillId="0" borderId="0" xfId="0" applyNumberFormat="1"/>
    <xf numFmtId="0" fontId="0" fillId="0" borderId="0" xfId="0" applyNumberFormat="1" applyFont="1" applyAlignment="1">
      <alignment vertical="center"/>
    </xf>
    <xf numFmtId="0" fontId="21" fillId="0" borderId="0" xfId="0" applyFont="1" applyFill="1" applyBorder="1" applyAlignment="1">
      <alignment vertical="center"/>
    </xf>
    <xf numFmtId="164" fontId="22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9" fontId="24" fillId="0" borderId="0" xfId="0" applyNumberFormat="1" applyFont="1" applyFill="1" applyBorder="1" applyAlignment="1">
      <alignment vertical="center"/>
    </xf>
    <xf numFmtId="9" fontId="23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 du panier d'actions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Calculs!$AB$19:$AB$30</c:f>
              <c:numCache>
                <c:formatCode>General</c:formatCode>
                <c:ptCount val="12"/>
                <c:pt idx="0">
                  <c:v>0.91720000082318465</c:v>
                </c:pt>
                <c:pt idx="1">
                  <c:v>0.93040000000000012</c:v>
                </c:pt>
                <c:pt idx="2">
                  <c:v>0.91159999983536322</c:v>
                </c:pt>
                <c:pt idx="3">
                  <c:v>0.91120000065854767</c:v>
                </c:pt>
                <c:pt idx="4">
                  <c:v>0.96079999999999999</c:v>
                </c:pt>
                <c:pt idx="5">
                  <c:v>1.0192000001646369</c:v>
                </c:pt>
                <c:pt idx="6">
                  <c:v>1.0464000008231844</c:v>
                </c:pt>
                <c:pt idx="7">
                  <c:v>1.0740000003292736</c:v>
                </c:pt>
                <c:pt idx="8">
                  <c:v>1.1152000008231844</c:v>
                </c:pt>
                <c:pt idx="9">
                  <c:v>1.1232000008231844</c:v>
                </c:pt>
                <c:pt idx="10">
                  <c:v>1.0655999993414527</c:v>
                </c:pt>
                <c:pt idx="11">
                  <c:v>1.0295999996707261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Performance</c:v>
                </c15:tx>
              </c15:filteredSeriesTitle>
            </c:ext>
            <c:ext xmlns:c16="http://schemas.microsoft.com/office/drawing/2014/chart" uri="{C3380CC4-5D6E-409C-BE32-E72D297353CC}">
              <c16:uniqueId val="{00000000-EC87-4067-A5B7-4D845E59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28408"/>
        <c:axId val="528029064"/>
      </c:scatterChart>
      <c:valAx>
        <c:axId val="5280284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9064"/>
        <c:crosses val="autoZero"/>
        <c:crossBetween val="midCat"/>
        <c:majorUnit val="1"/>
      </c:valAx>
      <c:valAx>
        <c:axId val="52802906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84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Dividendes reçus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Calculs!$AE$49:$AE$60</c:f>
              <c:numCache>
                <c:formatCode>General</c:formatCode>
                <c:ptCount val="12"/>
                <c:pt idx="0">
                  <c:v>5.5999999999999994E-2</c:v>
                </c:pt>
                <c:pt idx="1">
                  <c:v>5.5999999999999994E-2</c:v>
                </c:pt>
                <c:pt idx="2">
                  <c:v>5.5999999999999994E-2</c:v>
                </c:pt>
                <c:pt idx="3">
                  <c:v>5.5999999999999994E-2</c:v>
                </c:pt>
                <c:pt idx="4">
                  <c:v>4.8047999367794227E-2</c:v>
                </c:pt>
                <c:pt idx="5">
                  <c:v>6.6671999874875959E-2</c:v>
                </c:pt>
                <c:pt idx="6">
                  <c:v>9.6415999789264795E-2</c:v>
                </c:pt>
                <c:pt idx="7">
                  <c:v>9.9503999947316207E-2</c:v>
                </c:pt>
                <c:pt idx="8">
                  <c:v>9.9103999947316196E-2</c:v>
                </c:pt>
                <c:pt idx="9">
                  <c:v>9.9551999973658115E-2</c:v>
                </c:pt>
                <c:pt idx="10">
                  <c:v>9.9551999973658115E-2</c:v>
                </c:pt>
                <c:pt idx="11">
                  <c:v>8.391999973658093E-2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D-47F6-ABBC-369B6AA9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0420808"/>
        <c:axId val="600421464"/>
      </c:lineChart>
      <c:catAx>
        <c:axId val="60042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1464"/>
        <c:crosses val="autoZero"/>
        <c:auto val="1"/>
        <c:lblAlgn val="ctr"/>
        <c:lblOffset val="100"/>
        <c:noMultiLvlLbl val="0"/>
      </c:catAx>
      <c:valAx>
        <c:axId val="60042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Part</a:t>
                </a:r>
                <a:r>
                  <a:rPr lang="fr-FR" baseline="0"/>
                  <a:t> de dividendes reçus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0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</xdr:colOff>
      <xdr:row>16</xdr:row>
      <xdr:rowOff>50800</xdr:rowOff>
    </xdr:from>
    <xdr:to>
      <xdr:col>44</xdr:col>
      <xdr:colOff>12700</xdr:colOff>
      <xdr:row>34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167E79-2DA0-413E-9136-D5B5E94C0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12700</xdr:colOff>
      <xdr:row>46</xdr:row>
      <xdr:rowOff>25400</xdr:rowOff>
    </xdr:from>
    <xdr:to>
      <xdr:col>44</xdr:col>
      <xdr:colOff>0</xdr:colOff>
      <xdr:row>64</xdr:row>
      <xdr:rowOff>158750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0AE9E8C-971E-4974-85EA-B5ED88968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96"/>
  <sheetViews>
    <sheetView tabSelected="1" topLeftCell="AD50" zoomScale="85" zoomScaleNormal="85" workbookViewId="0">
      <selection activeCell="AI64" sqref="AI64:AI68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9" customWidth="1"/>
    <col min="30" max="30" width="13.1796875" customWidth="1"/>
  </cols>
  <sheetData>
    <row r="1" spans="1:37" ht="18.5" x14ac:dyDescent="0.45">
      <c r="A1" s="11" t="s">
        <v>310</v>
      </c>
    </row>
    <row r="2" spans="1:37" x14ac:dyDescent="0.35">
      <c r="A2" s="1" t="s">
        <v>30</v>
      </c>
      <c r="B2" s="14" t="s">
        <v>48</v>
      </c>
      <c r="C2" s="14" t="s">
        <v>49</v>
      </c>
      <c r="D2" s="14" t="s">
        <v>50</v>
      </c>
      <c r="E2" s="14" t="s">
        <v>51</v>
      </c>
      <c r="F2" s="14" t="s">
        <v>52</v>
      </c>
      <c r="G2" s="14" t="s">
        <v>53</v>
      </c>
      <c r="H2" s="14" t="s">
        <v>54</v>
      </c>
      <c r="I2" s="14" t="s">
        <v>55</v>
      </c>
      <c r="J2" s="14" t="s">
        <v>56</v>
      </c>
      <c r="K2" s="14" t="s">
        <v>57</v>
      </c>
      <c r="L2" s="14" t="s">
        <v>58</v>
      </c>
      <c r="M2" s="14" t="s">
        <v>59</v>
      </c>
      <c r="N2" s="14" t="s">
        <v>60</v>
      </c>
      <c r="O2" s="14" t="s">
        <v>61</v>
      </c>
      <c r="P2" s="14" t="s">
        <v>62</v>
      </c>
      <c r="Q2" s="14" t="s">
        <v>63</v>
      </c>
      <c r="R2" s="14" t="s">
        <v>64</v>
      </c>
      <c r="S2" s="14" t="s">
        <v>65</v>
      </c>
      <c r="T2" s="14" t="s">
        <v>66</v>
      </c>
      <c r="U2" s="14" t="s">
        <v>67</v>
      </c>
      <c r="V2" s="14" t="s">
        <v>68</v>
      </c>
      <c r="W2" s="14" t="s">
        <v>69</v>
      </c>
      <c r="X2" s="14" t="s">
        <v>70</v>
      </c>
      <c r="Y2" s="14" t="s">
        <v>71</v>
      </c>
      <c r="Z2" s="14" t="s">
        <v>72</v>
      </c>
      <c r="AA2" s="12"/>
      <c r="AB2" s="9"/>
      <c r="AD2" s="9"/>
      <c r="AF2" s="9"/>
      <c r="AI2" s="9"/>
      <c r="AK2" s="9"/>
    </row>
    <row r="3" spans="1:37" ht="19.5" customHeight="1" x14ac:dyDescent="0.35">
      <c r="A3" s="3" t="s">
        <v>35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3" t="s">
        <v>31</v>
      </c>
      <c r="AD3" s="4">
        <v>100</v>
      </c>
    </row>
    <row r="4" spans="1:37" x14ac:dyDescent="0.35">
      <c r="A4" s="3" t="s">
        <v>36</v>
      </c>
      <c r="B4">
        <v>862.91980000000001</v>
      </c>
      <c r="C4">
        <v>724.3125</v>
      </c>
      <c r="D4">
        <v>3458.2183</v>
      </c>
      <c r="E4">
        <v>16320.15</v>
      </c>
      <c r="F4">
        <v>1210.0824</v>
      </c>
      <c r="G4">
        <v>2554.3029999999999</v>
      </c>
      <c r="H4">
        <v>647.78880000000004</v>
      </c>
      <c r="I4">
        <v>608.62620000000004</v>
      </c>
      <c r="J4">
        <v>207.15639999999999</v>
      </c>
      <c r="K4">
        <v>5128.6224000000002</v>
      </c>
      <c r="L4">
        <v>91.816999999999993</v>
      </c>
      <c r="M4">
        <v>110.9736</v>
      </c>
      <c r="N4">
        <v>512.69399999999996</v>
      </c>
      <c r="O4">
        <v>98.021000000000001</v>
      </c>
      <c r="P4">
        <v>3531.9778000000001</v>
      </c>
      <c r="Q4">
        <v>3282.989</v>
      </c>
      <c r="R4">
        <v>267.46300000000002</v>
      </c>
      <c r="S4">
        <v>6431.2624999999998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37</v>
      </c>
      <c r="B5">
        <v>1033.0730000000001</v>
      </c>
      <c r="C5">
        <v>849.86</v>
      </c>
      <c r="D5">
        <v>3165.9744999999998</v>
      </c>
      <c r="E5">
        <v>19366.578000000001</v>
      </c>
      <c r="F5">
        <v>1310.9226000000001</v>
      </c>
      <c r="G5">
        <v>1989.6676</v>
      </c>
      <c r="H5">
        <v>479.09379999999999</v>
      </c>
      <c r="I5">
        <v>468.17399999999998</v>
      </c>
      <c r="J5">
        <v>200.40129999999999</v>
      </c>
      <c r="K5">
        <v>4953.7830000000004</v>
      </c>
      <c r="L5">
        <v>103.6992</v>
      </c>
      <c r="M5">
        <v>143.3409</v>
      </c>
      <c r="N5">
        <v>492.97500000000002</v>
      </c>
      <c r="O5">
        <v>73.257800000000003</v>
      </c>
      <c r="P5">
        <v>3230.4675000000002</v>
      </c>
      <c r="Q5">
        <v>3437.4825999999998</v>
      </c>
      <c r="R5">
        <v>219.60120000000001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38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175.6326</v>
      </c>
      <c r="K6">
        <v>4370.9849999999997</v>
      </c>
      <c r="L6">
        <v>70.212999999999994</v>
      </c>
      <c r="M6">
        <v>114.0562</v>
      </c>
      <c r="N6">
        <v>466.68299999999999</v>
      </c>
      <c r="O6">
        <v>81.512200000000007</v>
      </c>
      <c r="P6">
        <v>3488.9049</v>
      </c>
      <c r="Q6">
        <v>3205.7422000000001</v>
      </c>
      <c r="R6">
        <v>228.04740000000001</v>
      </c>
      <c r="S6">
        <v>5754.2875000000004</v>
      </c>
      <c r="T6">
        <v>21623.342000000001</v>
      </c>
      <c r="U6">
        <v>3589.6446000000001</v>
      </c>
      <c r="V6">
        <v>868.47900000000004</v>
      </c>
      <c r="W6">
        <v>398.97809999999998</v>
      </c>
      <c r="X6">
        <v>1579.5228</v>
      </c>
      <c r="Y6">
        <v>1515.0702000000001</v>
      </c>
      <c r="Z6">
        <v>1081.5485000000001</v>
      </c>
    </row>
    <row r="7" spans="1:37" x14ac:dyDescent="0.35">
      <c r="A7" s="3" t="s">
        <v>39</v>
      </c>
      <c r="B7">
        <v>1081.6882000000001</v>
      </c>
      <c r="C7">
        <v>820.88750000000005</v>
      </c>
      <c r="D7">
        <v>3458.2183</v>
      </c>
      <c r="E7">
        <v>18496.169999999998</v>
      </c>
      <c r="F7">
        <v>1243.6958</v>
      </c>
      <c r="G7">
        <v>2016.5550000000001</v>
      </c>
      <c r="H7">
        <v>526.32839999999999</v>
      </c>
      <c r="I7">
        <v>528.36779999999999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76.353200000000001</v>
      </c>
      <c r="P7">
        <v>3661.1965</v>
      </c>
      <c r="Q7">
        <v>2858.1316000000002</v>
      </c>
      <c r="R7">
        <v>199.89340000000001</v>
      </c>
      <c r="S7">
        <v>6025.0775000000003</v>
      </c>
      <c r="T7">
        <v>20408.547999999999</v>
      </c>
      <c r="U7">
        <v>3589.6446000000001</v>
      </c>
      <c r="V7">
        <v>827.60940000000005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40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41</v>
      </c>
      <c r="B9">
        <v>1324.7642000000001</v>
      </c>
      <c r="C9">
        <v>1033.3525</v>
      </c>
      <c r="D9">
        <v>5260.3883999999998</v>
      </c>
      <c r="E9">
        <v>22848.21</v>
      </c>
      <c r="F9">
        <v>1831.9303</v>
      </c>
      <c r="G9">
        <v>2688.74</v>
      </c>
      <c r="H9">
        <v>674.78</v>
      </c>
      <c r="I9">
        <v>715.63739999999996</v>
      </c>
      <c r="J9">
        <v>238.68020000000001</v>
      </c>
      <c r="K9">
        <v>6119.3789999999999</v>
      </c>
      <c r="L9">
        <v>91.816999999999993</v>
      </c>
      <c r="M9">
        <v>169.54300000000001</v>
      </c>
      <c r="N9">
        <v>788.76</v>
      </c>
      <c r="O9">
        <v>118.657</v>
      </c>
      <c r="P9">
        <v>4522.6544999999996</v>
      </c>
      <c r="Q9">
        <v>4094.0803999999998</v>
      </c>
      <c r="R9">
        <v>301.24779999999998</v>
      </c>
      <c r="S9">
        <v>6769.75</v>
      </c>
      <c r="T9">
        <v>22109.26</v>
      </c>
      <c r="U9">
        <v>3766.9110000000001</v>
      </c>
      <c r="V9">
        <v>827.60940000000005</v>
      </c>
      <c r="W9">
        <v>439.32420000000002</v>
      </c>
      <c r="X9">
        <v>2024.4588000000001</v>
      </c>
      <c r="Y9">
        <v>1515.0702000000001</v>
      </c>
      <c r="Z9">
        <v>1272.4100000000001</v>
      </c>
    </row>
    <row r="10" spans="1:37" x14ac:dyDescent="0.35">
      <c r="A10" s="3" t="s">
        <v>42</v>
      </c>
      <c r="B10">
        <v>1324.7642000000001</v>
      </c>
      <c r="C10">
        <v>1014.0375</v>
      </c>
      <c r="D10">
        <v>5016.8518999999997</v>
      </c>
      <c r="E10">
        <v>22848.21</v>
      </c>
      <c r="F10">
        <v>1764.7035000000001</v>
      </c>
      <c r="G10">
        <v>2876.9517999999998</v>
      </c>
      <c r="H10">
        <v>674.78</v>
      </c>
      <c r="I10">
        <v>708.94920000000002</v>
      </c>
      <c r="J10">
        <v>240.93190000000001</v>
      </c>
      <c r="K10">
        <v>6702.1769999999997</v>
      </c>
      <c r="L10">
        <v>117.7418</v>
      </c>
      <c r="M10">
        <v>166.46039999999999</v>
      </c>
      <c r="N10">
        <v>736.17600000000004</v>
      </c>
      <c r="O10">
        <v>112.4662</v>
      </c>
      <c r="P10">
        <v>4393.4358000000002</v>
      </c>
      <c r="Q10">
        <v>3978.2102</v>
      </c>
      <c r="R10">
        <v>281.54000000000002</v>
      </c>
      <c r="S10">
        <v>6769.75</v>
      </c>
      <c r="T10">
        <v>25510.685000000001</v>
      </c>
      <c r="U10">
        <v>4431.66</v>
      </c>
      <c r="V10">
        <v>1021.74</v>
      </c>
      <c r="W10">
        <v>448.29</v>
      </c>
      <c r="X10">
        <v>2358.1608000000001</v>
      </c>
      <c r="Y10">
        <v>1545.99</v>
      </c>
      <c r="Z10">
        <v>1272.4100000000001</v>
      </c>
    </row>
    <row r="11" spans="1:37" x14ac:dyDescent="0.35">
      <c r="A11" s="3" t="s">
        <v>43</v>
      </c>
      <c r="B11">
        <v>1397.6869999999999</v>
      </c>
      <c r="C11">
        <v>1081.6400000000001</v>
      </c>
      <c r="D11">
        <v>5309.0956999999999</v>
      </c>
      <c r="E11">
        <v>23936.22</v>
      </c>
      <c r="F11">
        <v>1781.5101999999999</v>
      </c>
      <c r="G11">
        <v>2823.1770000000001</v>
      </c>
      <c r="H11">
        <v>775.99699999999996</v>
      </c>
      <c r="I11">
        <v>702.26099999999997</v>
      </c>
      <c r="J11">
        <v>231.92509999999999</v>
      </c>
      <c r="K11">
        <v>5944.5396000000001</v>
      </c>
      <c r="L11">
        <v>113.42100000000001</v>
      </c>
      <c r="M11">
        <v>155.6713</v>
      </c>
      <c r="N11">
        <v>723.03</v>
      </c>
      <c r="O11">
        <v>111.4344</v>
      </c>
      <c r="P11">
        <v>4694.9461000000001</v>
      </c>
      <c r="Q11">
        <v>4171.3271999999997</v>
      </c>
      <c r="R11">
        <v>287.17079999999999</v>
      </c>
      <c r="S11">
        <v>6972.8424999999997</v>
      </c>
      <c r="T11">
        <v>27211.397000000001</v>
      </c>
      <c r="U11">
        <v>5317.9920000000002</v>
      </c>
      <c r="V11">
        <v>1072.827</v>
      </c>
      <c r="W11">
        <v>457.25580000000002</v>
      </c>
      <c r="X11">
        <v>2558.3820000000001</v>
      </c>
      <c r="Y11">
        <v>1592.3697</v>
      </c>
      <c r="Z11">
        <v>1272.4100000000001</v>
      </c>
    </row>
    <row r="12" spans="1:37" x14ac:dyDescent="0.35">
      <c r="A12" s="3" t="s">
        <v>44</v>
      </c>
      <c r="B12">
        <v>1397.6869999999999</v>
      </c>
      <c r="C12">
        <v>1081.6400000000001</v>
      </c>
      <c r="D12">
        <v>5357.8029999999999</v>
      </c>
      <c r="E12">
        <v>25024.23</v>
      </c>
      <c r="F12">
        <v>1999.9973</v>
      </c>
      <c r="G12">
        <v>2957.614</v>
      </c>
      <c r="H12">
        <v>755.75360000000001</v>
      </c>
      <c r="I12">
        <v>822.64859999999999</v>
      </c>
      <c r="J12">
        <v>258.94549999999998</v>
      </c>
      <c r="K12">
        <v>6702.1769999999997</v>
      </c>
      <c r="L12">
        <v>122.0626</v>
      </c>
      <c r="M12">
        <v>172.62559999999999</v>
      </c>
      <c r="N12">
        <v>729.60299999999995</v>
      </c>
      <c r="O12">
        <v>113.498</v>
      </c>
      <c r="P12">
        <v>4651.8732</v>
      </c>
      <c r="Q12">
        <v>4055.4569999999999</v>
      </c>
      <c r="R12">
        <v>298.43239999999997</v>
      </c>
      <c r="S12">
        <v>7311.33</v>
      </c>
      <c r="T12">
        <v>25510.685000000001</v>
      </c>
      <c r="U12">
        <v>4963.4592000000002</v>
      </c>
      <c r="V12">
        <v>1154.5662</v>
      </c>
      <c r="W12">
        <v>537.94799999999998</v>
      </c>
      <c r="X12">
        <v>2224.6799999999998</v>
      </c>
      <c r="Y12">
        <v>1839.7281</v>
      </c>
      <c r="Z12">
        <v>1272.4100000000001</v>
      </c>
    </row>
    <row r="13" spans="1:37" x14ac:dyDescent="0.35">
      <c r="A13" s="3" t="s">
        <v>45</v>
      </c>
      <c r="B13">
        <v>1397.6869999999999</v>
      </c>
      <c r="C13">
        <v>1062.325</v>
      </c>
      <c r="D13">
        <v>5309.0956999999999</v>
      </c>
      <c r="E13">
        <v>25024.23</v>
      </c>
      <c r="F13">
        <v>1949.5771999999999</v>
      </c>
      <c r="G13">
        <v>2850.0644000000002</v>
      </c>
      <c r="H13">
        <v>708.51900000000001</v>
      </c>
      <c r="I13">
        <v>688.88459999999998</v>
      </c>
      <c r="J13">
        <v>236.42850000000001</v>
      </c>
      <c r="K13">
        <v>6935.2961999999998</v>
      </c>
      <c r="L13">
        <v>127.4636</v>
      </c>
      <c r="M13">
        <v>184.95599999999999</v>
      </c>
      <c r="N13">
        <v>775.61400000000003</v>
      </c>
      <c r="O13">
        <v>118.657</v>
      </c>
      <c r="P13">
        <v>4953.3834999999999</v>
      </c>
      <c r="Q13">
        <v>4634.808</v>
      </c>
      <c r="R13">
        <v>306.87860000000001</v>
      </c>
      <c r="S13">
        <v>7649.8175000000001</v>
      </c>
      <c r="T13">
        <v>27940.274000000001</v>
      </c>
      <c r="U13">
        <v>4919.1426000000001</v>
      </c>
      <c r="V13">
        <v>1134.1314</v>
      </c>
      <c r="W13">
        <v>502.08479999999997</v>
      </c>
      <c r="X13">
        <v>2513.8883999999998</v>
      </c>
      <c r="Y13">
        <v>1777.8885</v>
      </c>
      <c r="Z13">
        <v>1272.4100000000001</v>
      </c>
    </row>
    <row r="14" spans="1:37" x14ac:dyDescent="0.35">
      <c r="A14" s="3" t="s">
        <v>46</v>
      </c>
      <c r="B14">
        <v>1276.1489999999999</v>
      </c>
      <c r="C14">
        <v>1023.6950000000001</v>
      </c>
      <c r="D14">
        <v>5260.3883999999998</v>
      </c>
      <c r="E14">
        <v>23501.016</v>
      </c>
      <c r="F14">
        <v>1932.7705000000001</v>
      </c>
      <c r="G14">
        <v>2850.0644000000002</v>
      </c>
      <c r="H14">
        <v>722.01459999999997</v>
      </c>
      <c r="I14">
        <v>708.94920000000002</v>
      </c>
      <c r="J14">
        <v>238.68020000000001</v>
      </c>
      <c r="K14">
        <v>6002.8194000000003</v>
      </c>
      <c r="L14">
        <v>110.18040000000001</v>
      </c>
      <c r="M14">
        <v>158.75389999999999</v>
      </c>
      <c r="N14">
        <v>703.31100000000004</v>
      </c>
      <c r="O14">
        <v>111.4344</v>
      </c>
      <c r="P14">
        <v>4694.9461000000001</v>
      </c>
      <c r="Q14">
        <v>4171.3271999999997</v>
      </c>
      <c r="R14">
        <v>301.24779999999998</v>
      </c>
      <c r="S14">
        <v>7243.6324999999997</v>
      </c>
      <c r="T14">
        <v>25753.643</v>
      </c>
      <c r="U14">
        <v>4786.1927999999998</v>
      </c>
      <c r="V14">
        <v>1113.6966</v>
      </c>
      <c r="W14">
        <v>470.7045</v>
      </c>
      <c r="X14">
        <v>2335.9140000000002</v>
      </c>
      <c r="Y14">
        <v>1700.5889999999999</v>
      </c>
      <c r="Z14">
        <v>1272.4100000000001</v>
      </c>
    </row>
    <row r="15" spans="1:37" x14ac:dyDescent="0.35">
      <c r="A15" s="3" t="s">
        <v>47</v>
      </c>
      <c r="B15">
        <v>1227.5337999999999</v>
      </c>
      <c r="C15">
        <v>956.09249999999997</v>
      </c>
      <c r="D15">
        <v>5357.8029999999999</v>
      </c>
      <c r="E15">
        <v>22195.403999999999</v>
      </c>
      <c r="F15">
        <v>1731.0900999999999</v>
      </c>
      <c r="G15">
        <v>2231.6541999999999</v>
      </c>
      <c r="H15">
        <v>715.26679999999999</v>
      </c>
      <c r="I15">
        <v>715.63739999999996</v>
      </c>
      <c r="J15">
        <v>243.18360000000001</v>
      </c>
      <c r="K15">
        <v>6119.3789999999999</v>
      </c>
      <c r="L15">
        <v>117.7418</v>
      </c>
      <c r="M15">
        <v>166.46039999999999</v>
      </c>
      <c r="N15">
        <v>657.3</v>
      </c>
      <c r="O15">
        <v>115.5616</v>
      </c>
      <c r="P15">
        <v>4694.9461000000001</v>
      </c>
      <c r="Q15">
        <v>4055.4569999999999</v>
      </c>
      <c r="R15">
        <v>250.57060000000001</v>
      </c>
      <c r="S15">
        <v>6905.1450000000004</v>
      </c>
      <c r="T15">
        <v>26239.561000000002</v>
      </c>
      <c r="U15">
        <v>4830.5093999999999</v>
      </c>
      <c r="V15">
        <v>1011.5226</v>
      </c>
      <c r="W15">
        <v>448.29</v>
      </c>
      <c r="X15">
        <v>2224.6799999999998</v>
      </c>
      <c r="Y15">
        <v>1545.99</v>
      </c>
      <c r="Z15">
        <v>1272.4100000000001</v>
      </c>
    </row>
    <row r="17" spans="1:32" x14ac:dyDescent="0.35">
      <c r="A17" s="1" t="s">
        <v>29</v>
      </c>
    </row>
    <row r="18" spans="1:32" x14ac:dyDescent="0.35">
      <c r="A18" s="3">
        <v>0</v>
      </c>
      <c r="AB18" s="6" t="s">
        <v>28</v>
      </c>
      <c r="AF18" s="6" t="s">
        <v>25</v>
      </c>
    </row>
    <row r="19" spans="1:32" x14ac:dyDescent="0.35">
      <c r="A19" s="3">
        <v>1</v>
      </c>
      <c r="B19">
        <f>(B4)/B$3</f>
        <v>0.71</v>
      </c>
      <c r="C19">
        <f t="shared" ref="C19:Z30" si="0">(C4)/C$3</f>
        <v>0.75</v>
      </c>
      <c r="D19">
        <f t="shared" si="0"/>
        <v>0.71000000000000008</v>
      </c>
      <c r="E19">
        <f t="shared" si="0"/>
        <v>0.75</v>
      </c>
      <c r="F19">
        <f t="shared" si="0"/>
        <v>0.72</v>
      </c>
      <c r="G19">
        <f t="shared" si="0"/>
        <v>0.95000000000000007</v>
      </c>
      <c r="H19">
        <f t="shared" si="0"/>
        <v>0.96000000000000008</v>
      </c>
      <c r="I19">
        <f t="shared" si="0"/>
        <v>0.91</v>
      </c>
      <c r="J19">
        <f t="shared" si="0"/>
        <v>0.92</v>
      </c>
      <c r="K19">
        <f t="shared" si="0"/>
        <v>0.88000000000000012</v>
      </c>
      <c r="L19">
        <f t="shared" si="0"/>
        <v>0.85</v>
      </c>
      <c r="M19">
        <f t="shared" si="0"/>
        <v>0.72000000000000008</v>
      </c>
      <c r="N19">
        <f t="shared" si="0"/>
        <v>0.78</v>
      </c>
      <c r="O19">
        <f t="shared" si="0"/>
        <v>0.95</v>
      </c>
      <c r="P19">
        <f t="shared" si="0"/>
        <v>0.82000000000000006</v>
      </c>
      <c r="Q19">
        <f t="shared" si="0"/>
        <v>0.85</v>
      </c>
      <c r="R19">
        <f t="shared" si="0"/>
        <v>0.95</v>
      </c>
      <c r="S19">
        <f t="shared" si="0"/>
        <v>0.95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0.91720000082318465</v>
      </c>
      <c r="AD19" s="17">
        <f t="shared" ref="AD19:AD30" si="1">AB19-1</f>
        <v>-8.2799999176815353E-2</v>
      </c>
      <c r="AF19" s="7">
        <f>MIN(1,AB19:AB22)</f>
        <v>0.91120000065854767</v>
      </c>
    </row>
    <row r="20" spans="1:32" x14ac:dyDescent="0.35">
      <c r="A20" s="3">
        <v>2</v>
      </c>
      <c r="B20">
        <f t="shared" ref="B20:Q30" si="2">(B5)/B$3</f>
        <v>0.85</v>
      </c>
      <c r="C20">
        <f t="shared" si="2"/>
        <v>0.88</v>
      </c>
      <c r="D20">
        <f t="shared" si="2"/>
        <v>0.65</v>
      </c>
      <c r="E20">
        <f t="shared" si="2"/>
        <v>0.89</v>
      </c>
      <c r="F20">
        <f t="shared" si="2"/>
        <v>0.78</v>
      </c>
      <c r="G20">
        <f t="shared" si="2"/>
        <v>0.7400000000000001</v>
      </c>
      <c r="H20">
        <f t="shared" si="2"/>
        <v>0.71</v>
      </c>
      <c r="I20">
        <f t="shared" si="2"/>
        <v>0.7</v>
      </c>
      <c r="J20">
        <f t="shared" si="2"/>
        <v>0.89</v>
      </c>
      <c r="K20">
        <f t="shared" si="2"/>
        <v>0.85000000000000009</v>
      </c>
      <c r="L20">
        <f t="shared" si="2"/>
        <v>0.96000000000000008</v>
      </c>
      <c r="M20">
        <f t="shared" si="2"/>
        <v>0.93</v>
      </c>
      <c r="N20">
        <f t="shared" si="2"/>
        <v>0.75000000000000011</v>
      </c>
      <c r="O20">
        <f t="shared" si="2"/>
        <v>0.71</v>
      </c>
      <c r="P20">
        <f t="shared" si="2"/>
        <v>0.75</v>
      </c>
      <c r="Q20">
        <f t="shared" si="2"/>
        <v>0.8899999999999999</v>
      </c>
      <c r="R20">
        <f t="shared" si="0"/>
        <v>0.77999999999999992</v>
      </c>
      <c r="S20">
        <f t="shared" si="0"/>
        <v>1.1000000000000001</v>
      </c>
      <c r="T20">
        <f t="shared" si="0"/>
        <v>1.3</v>
      </c>
      <c r="U20">
        <f t="shared" si="0"/>
        <v>1.35</v>
      </c>
      <c r="V20">
        <f t="shared" si="0"/>
        <v>1.08</v>
      </c>
      <c r="W20">
        <f t="shared" si="0"/>
        <v>1.0699999999999998</v>
      </c>
      <c r="X20">
        <f t="shared" si="0"/>
        <v>1.4500000000000002</v>
      </c>
      <c r="Y20">
        <f t="shared" si="0"/>
        <v>1.0999999999999999</v>
      </c>
      <c r="Z20">
        <f t="shared" si="0"/>
        <v>1.1000000000000001</v>
      </c>
      <c r="AB20">
        <f>AVERAGE(B20:Z20)</f>
        <v>0.93040000000000012</v>
      </c>
      <c r="AD20" s="17">
        <f t="shared" si="1"/>
        <v>-6.9599999999999884E-2</v>
      </c>
    </row>
    <row r="21" spans="1:32" x14ac:dyDescent="0.35">
      <c r="A21" s="3">
        <v>3</v>
      </c>
      <c r="B21">
        <f t="shared" si="2"/>
        <v>1.1199999999999999</v>
      </c>
      <c r="C21">
        <f t="shared" si="0"/>
        <v>1.1000000000000001</v>
      </c>
      <c r="D21">
        <f t="shared" si="0"/>
        <v>1.1000000000000001</v>
      </c>
      <c r="E21">
        <f t="shared" si="0"/>
        <v>1.1199999999999999</v>
      </c>
      <c r="F21">
        <f t="shared" si="0"/>
        <v>1.1000000000000001</v>
      </c>
      <c r="G21">
        <f t="shared" si="0"/>
        <v>1.1000000000000001</v>
      </c>
      <c r="H21">
        <f t="shared" si="0"/>
        <v>1.35</v>
      </c>
      <c r="I21">
        <f t="shared" si="0"/>
        <v>1.0999999999999999</v>
      </c>
      <c r="J21">
        <f t="shared" si="0"/>
        <v>0.78</v>
      </c>
      <c r="K21">
        <f t="shared" si="0"/>
        <v>0.75</v>
      </c>
      <c r="L21">
        <f t="shared" si="0"/>
        <v>0.65</v>
      </c>
      <c r="M21">
        <f t="shared" si="0"/>
        <v>0.7400000000000001</v>
      </c>
      <c r="N21">
        <f t="shared" si="0"/>
        <v>0.71000000000000008</v>
      </c>
      <c r="O21">
        <f t="shared" si="0"/>
        <v>0.79</v>
      </c>
      <c r="P21">
        <f t="shared" si="0"/>
        <v>0.81</v>
      </c>
      <c r="Q21">
        <f t="shared" si="0"/>
        <v>0.83</v>
      </c>
      <c r="R21">
        <f t="shared" si="0"/>
        <v>0.80999999999999994</v>
      </c>
      <c r="S21">
        <f t="shared" si="0"/>
        <v>0.85000000000000009</v>
      </c>
      <c r="T21">
        <f t="shared" si="0"/>
        <v>0.88999999588407752</v>
      </c>
      <c r="U21">
        <f t="shared" si="0"/>
        <v>0.81</v>
      </c>
      <c r="V21">
        <f t="shared" si="0"/>
        <v>0.85000000000000009</v>
      </c>
      <c r="W21">
        <f t="shared" si="0"/>
        <v>0.8899999999999999</v>
      </c>
      <c r="X21">
        <f t="shared" si="0"/>
        <v>0.71000000000000008</v>
      </c>
      <c r="Y21">
        <f t="shared" si="0"/>
        <v>0.98000000000000009</v>
      </c>
      <c r="Z21">
        <f t="shared" si="0"/>
        <v>0.85</v>
      </c>
      <c r="AB21">
        <f>AVERAGE(B21:Z21)</f>
        <v>0.91159999983536322</v>
      </c>
      <c r="AD21" s="17">
        <f t="shared" si="1"/>
        <v>-8.8400000164636783E-2</v>
      </c>
    </row>
    <row r="22" spans="1:32" x14ac:dyDescent="0.35">
      <c r="A22" s="3">
        <v>4</v>
      </c>
      <c r="B22">
        <f t="shared" si="2"/>
        <v>0.89</v>
      </c>
      <c r="C22">
        <f t="shared" si="0"/>
        <v>0.85000000000000009</v>
      </c>
      <c r="D22">
        <f t="shared" si="0"/>
        <v>0.71000000000000008</v>
      </c>
      <c r="E22">
        <f t="shared" si="0"/>
        <v>0.84999999999999987</v>
      </c>
      <c r="F22">
        <f t="shared" si="0"/>
        <v>0.74</v>
      </c>
      <c r="G22">
        <f t="shared" si="0"/>
        <v>0.75000000000000011</v>
      </c>
      <c r="H22">
        <f t="shared" si="0"/>
        <v>0.78</v>
      </c>
      <c r="I22">
        <f t="shared" si="0"/>
        <v>0.78999999999999992</v>
      </c>
      <c r="J22">
        <f t="shared" si="0"/>
        <v>1.1000000000000001</v>
      </c>
      <c r="K22">
        <f t="shared" si="0"/>
        <v>1.2100000000000002</v>
      </c>
      <c r="L22">
        <f t="shared" si="0"/>
        <v>1.1000000000000001</v>
      </c>
      <c r="M22">
        <f t="shared" si="0"/>
        <v>1.05</v>
      </c>
      <c r="N22">
        <f t="shared" si="0"/>
        <v>1.1000000000000001</v>
      </c>
      <c r="O22">
        <f t="shared" si="0"/>
        <v>0.74</v>
      </c>
      <c r="P22">
        <f t="shared" si="0"/>
        <v>0.85</v>
      </c>
      <c r="Q22">
        <f t="shared" si="0"/>
        <v>0.74</v>
      </c>
      <c r="R22">
        <f t="shared" si="0"/>
        <v>0.71</v>
      </c>
      <c r="S22">
        <f t="shared" si="0"/>
        <v>0.89</v>
      </c>
      <c r="T22">
        <f t="shared" si="0"/>
        <v>0.84000001646368994</v>
      </c>
      <c r="U22">
        <f t="shared" si="0"/>
        <v>0.81</v>
      </c>
      <c r="V22">
        <f t="shared" si="0"/>
        <v>0.81</v>
      </c>
      <c r="W22">
        <f t="shared" si="0"/>
        <v>1.1499999999999999</v>
      </c>
      <c r="X22">
        <f t="shared" si="0"/>
        <v>1.1000000000000001</v>
      </c>
      <c r="Y22">
        <f t="shared" si="0"/>
        <v>1.0999999999999999</v>
      </c>
      <c r="Z22">
        <f t="shared" si="0"/>
        <v>1.1200000000000001</v>
      </c>
      <c r="AB22">
        <f>AVERAGE(B22:Z22)</f>
        <v>0.91120000065854767</v>
      </c>
      <c r="AD22" s="17">
        <f t="shared" si="1"/>
        <v>-8.8799999341452329E-2</v>
      </c>
    </row>
    <row r="23" spans="1:32" x14ac:dyDescent="0.35">
      <c r="A23" s="3">
        <v>5</v>
      </c>
      <c r="B23" s="16">
        <f t="shared" si="2"/>
        <v>0.99</v>
      </c>
      <c r="C23" s="16">
        <f t="shared" si="2"/>
        <v>0.89</v>
      </c>
      <c r="D23" s="16">
        <f t="shared" si="2"/>
        <v>1.05</v>
      </c>
      <c r="E23" s="16">
        <f t="shared" si="2"/>
        <v>0.91999999999999993</v>
      </c>
      <c r="F23" s="16">
        <f t="shared" si="2"/>
        <v>1</v>
      </c>
      <c r="G23" s="16">
        <f t="shared" si="2"/>
        <v>1</v>
      </c>
      <c r="H23" s="16">
        <f t="shared" si="2"/>
        <v>1</v>
      </c>
      <c r="I23" s="16">
        <f t="shared" si="2"/>
        <v>1</v>
      </c>
      <c r="J23" s="16">
        <f t="shared" si="2"/>
        <v>0.99</v>
      </c>
      <c r="K23" s="16">
        <f t="shared" si="2"/>
        <v>1</v>
      </c>
      <c r="L23" s="16">
        <f t="shared" si="2"/>
        <v>0.81</v>
      </c>
      <c r="M23" s="16">
        <f t="shared" si="2"/>
        <v>1</v>
      </c>
      <c r="N23" s="16">
        <f t="shared" si="2"/>
        <v>1</v>
      </c>
      <c r="O23" s="16">
        <f t="shared" si="2"/>
        <v>0.76999999999999991</v>
      </c>
      <c r="P23" s="16">
        <f t="shared" si="2"/>
        <v>1</v>
      </c>
      <c r="Q23" s="16">
        <f t="shared" si="2"/>
        <v>0.91</v>
      </c>
      <c r="R23" s="16">
        <f t="shared" si="0"/>
        <v>0.99</v>
      </c>
      <c r="S23" s="16">
        <f t="shared" si="0"/>
        <v>1</v>
      </c>
      <c r="T23" s="16">
        <f t="shared" si="0"/>
        <v>1</v>
      </c>
      <c r="U23" s="16">
        <f t="shared" si="0"/>
        <v>1</v>
      </c>
      <c r="V23" s="16">
        <f t="shared" si="0"/>
        <v>1</v>
      </c>
      <c r="W23" s="16">
        <f t="shared" si="0"/>
        <v>1</v>
      </c>
      <c r="X23" s="16">
        <f t="shared" si="0"/>
        <v>1</v>
      </c>
      <c r="Y23" s="16">
        <f t="shared" si="0"/>
        <v>1</v>
      </c>
      <c r="Z23" s="16">
        <f t="shared" si="0"/>
        <v>0.7</v>
      </c>
      <c r="AB23" s="16">
        <f t="shared" ref="AB23:AB30" si="3">AVERAGE(B23:Z23)</f>
        <v>0.96079999999999999</v>
      </c>
      <c r="AD23" s="17">
        <f t="shared" si="1"/>
        <v>-3.9200000000000013E-2</v>
      </c>
    </row>
    <row r="24" spans="1:32" x14ac:dyDescent="0.35">
      <c r="A24" s="3">
        <v>6</v>
      </c>
      <c r="B24" s="16">
        <f t="shared" si="2"/>
        <v>1.0899999999999999</v>
      </c>
      <c r="C24" s="16">
        <f t="shared" si="2"/>
        <v>1.07</v>
      </c>
      <c r="D24" s="16">
        <f t="shared" si="2"/>
        <v>1.08</v>
      </c>
      <c r="E24" s="16">
        <f t="shared" si="2"/>
        <v>1.0499999999999998</v>
      </c>
      <c r="F24" s="16">
        <f t="shared" si="2"/>
        <v>1.0899999999999999</v>
      </c>
      <c r="G24" s="16">
        <f t="shared" si="2"/>
        <v>1</v>
      </c>
      <c r="H24" s="16">
        <f t="shared" si="2"/>
        <v>1</v>
      </c>
      <c r="I24" s="16">
        <f t="shared" si="2"/>
        <v>1.0699999999999998</v>
      </c>
      <c r="J24" s="16">
        <f t="shared" si="2"/>
        <v>1.06</v>
      </c>
      <c r="K24" s="16">
        <f t="shared" si="2"/>
        <v>1.05</v>
      </c>
      <c r="L24" s="16">
        <f t="shared" si="2"/>
        <v>0.85</v>
      </c>
      <c r="M24" s="16">
        <f t="shared" si="2"/>
        <v>1.1000000000000001</v>
      </c>
      <c r="N24" s="16">
        <f t="shared" si="2"/>
        <v>1.2000000000000002</v>
      </c>
      <c r="O24" s="16">
        <f t="shared" si="2"/>
        <v>1.1499999999999999</v>
      </c>
      <c r="P24" s="16">
        <f t="shared" si="2"/>
        <v>1.0499999999999998</v>
      </c>
      <c r="Q24" s="16">
        <f t="shared" si="2"/>
        <v>1.0599999999999998</v>
      </c>
      <c r="R24" s="16">
        <f t="shared" si="0"/>
        <v>1.0699999999999998</v>
      </c>
      <c r="S24" s="16">
        <f t="shared" si="0"/>
        <v>1</v>
      </c>
      <c r="T24" s="16">
        <f t="shared" si="0"/>
        <v>0.91000000411592241</v>
      </c>
      <c r="U24" s="16">
        <f t="shared" si="0"/>
        <v>0.85000000000000009</v>
      </c>
      <c r="V24" s="16">
        <f t="shared" si="0"/>
        <v>0.81</v>
      </c>
      <c r="W24" s="16">
        <f t="shared" si="0"/>
        <v>0.98</v>
      </c>
      <c r="X24" s="16">
        <f t="shared" si="0"/>
        <v>0.91000000000000014</v>
      </c>
      <c r="Y24" s="16">
        <f t="shared" si="0"/>
        <v>0.98000000000000009</v>
      </c>
      <c r="Z24" s="16">
        <f t="shared" si="0"/>
        <v>1</v>
      </c>
      <c r="AB24" s="16">
        <f t="shared" si="3"/>
        <v>1.0192000001646369</v>
      </c>
      <c r="AD24" s="17">
        <f t="shared" si="1"/>
        <v>1.9200000164636855E-2</v>
      </c>
    </row>
    <row r="25" spans="1:32" x14ac:dyDescent="0.35">
      <c r="A25" s="3">
        <v>7</v>
      </c>
      <c r="B25" s="16">
        <f t="shared" si="2"/>
        <v>1.0899999999999999</v>
      </c>
      <c r="C25" s="16">
        <f t="shared" si="2"/>
        <v>1.05</v>
      </c>
      <c r="D25" s="16">
        <f t="shared" si="2"/>
        <v>1.03</v>
      </c>
      <c r="E25" s="16">
        <f t="shared" si="2"/>
        <v>1.0499999999999998</v>
      </c>
      <c r="F25" s="16">
        <f t="shared" si="2"/>
        <v>1.05</v>
      </c>
      <c r="G25" s="16">
        <f t="shared" si="2"/>
        <v>1.07</v>
      </c>
      <c r="H25" s="16">
        <f t="shared" si="2"/>
        <v>1</v>
      </c>
      <c r="I25" s="16">
        <f t="shared" si="2"/>
        <v>1.06</v>
      </c>
      <c r="J25" s="16">
        <f t="shared" si="2"/>
        <v>1.07</v>
      </c>
      <c r="K25" s="16">
        <f t="shared" si="2"/>
        <v>1.1500000000000001</v>
      </c>
      <c r="L25" s="16">
        <f t="shared" si="2"/>
        <v>1.0900000000000001</v>
      </c>
      <c r="M25" s="16">
        <f t="shared" si="2"/>
        <v>1.08</v>
      </c>
      <c r="N25" s="16">
        <f t="shared" si="2"/>
        <v>1.1200000000000001</v>
      </c>
      <c r="O25" s="16">
        <f t="shared" si="2"/>
        <v>1.0899999999999999</v>
      </c>
      <c r="P25" s="16">
        <f t="shared" si="2"/>
        <v>1.02</v>
      </c>
      <c r="Q25" s="16">
        <f t="shared" si="2"/>
        <v>1.03</v>
      </c>
      <c r="R25" s="16">
        <f t="shared" si="0"/>
        <v>1</v>
      </c>
      <c r="S25" s="16">
        <f t="shared" si="0"/>
        <v>1</v>
      </c>
      <c r="T25" s="16">
        <f t="shared" si="0"/>
        <v>1.0500000205796125</v>
      </c>
      <c r="U25" s="16">
        <f t="shared" si="0"/>
        <v>1</v>
      </c>
      <c r="V25" s="16">
        <f t="shared" si="0"/>
        <v>1</v>
      </c>
      <c r="W25" s="16">
        <f t="shared" si="0"/>
        <v>1</v>
      </c>
      <c r="X25" s="16">
        <f t="shared" si="0"/>
        <v>1.06</v>
      </c>
      <c r="Y25" s="16">
        <f t="shared" si="0"/>
        <v>1</v>
      </c>
      <c r="Z25" s="16">
        <f t="shared" si="0"/>
        <v>1</v>
      </c>
      <c r="AB25" s="16">
        <f t="shared" si="3"/>
        <v>1.0464000008231844</v>
      </c>
      <c r="AD25" s="17">
        <f t="shared" si="1"/>
        <v>4.6400000823184406E-2</v>
      </c>
    </row>
    <row r="26" spans="1:32" x14ac:dyDescent="0.35">
      <c r="A26" s="3">
        <v>8</v>
      </c>
      <c r="B26" s="16">
        <f t="shared" si="2"/>
        <v>1.1499999999999999</v>
      </c>
      <c r="C26" s="16">
        <f t="shared" si="2"/>
        <v>1.1200000000000001</v>
      </c>
      <c r="D26" s="16">
        <f t="shared" si="2"/>
        <v>1.0900000000000001</v>
      </c>
      <c r="E26" s="16">
        <f t="shared" si="2"/>
        <v>1.1000000000000001</v>
      </c>
      <c r="F26" s="16">
        <f t="shared" si="2"/>
        <v>1.0599999999999998</v>
      </c>
      <c r="G26" s="16">
        <f t="shared" si="2"/>
        <v>1.05</v>
      </c>
      <c r="H26" s="16">
        <f t="shared" si="2"/>
        <v>1.1499999999999999</v>
      </c>
      <c r="I26" s="16">
        <f t="shared" si="2"/>
        <v>1.0499999999999998</v>
      </c>
      <c r="J26" s="16">
        <f t="shared" si="2"/>
        <v>1.03</v>
      </c>
      <c r="K26" s="16">
        <f t="shared" si="2"/>
        <v>1.02</v>
      </c>
      <c r="L26" s="16">
        <f t="shared" si="2"/>
        <v>1.05</v>
      </c>
      <c r="M26" s="16">
        <f t="shared" si="2"/>
        <v>1.01</v>
      </c>
      <c r="N26" s="16">
        <f t="shared" si="2"/>
        <v>1.1000000000000001</v>
      </c>
      <c r="O26" s="16">
        <f t="shared" si="2"/>
        <v>1.0799999999999998</v>
      </c>
      <c r="P26" s="16">
        <f t="shared" si="2"/>
        <v>1.0900000000000001</v>
      </c>
      <c r="Q26" s="16">
        <f t="shared" si="2"/>
        <v>1.0799999999999998</v>
      </c>
      <c r="R26" s="16">
        <f t="shared" si="0"/>
        <v>1.0199999999999998</v>
      </c>
      <c r="S26" s="16">
        <f t="shared" si="0"/>
        <v>1.03</v>
      </c>
      <c r="T26" s="16">
        <f t="shared" si="0"/>
        <v>1.1200000082318451</v>
      </c>
      <c r="U26" s="16">
        <f t="shared" si="0"/>
        <v>1.2000000000000002</v>
      </c>
      <c r="V26" s="16">
        <f t="shared" si="0"/>
        <v>1.05</v>
      </c>
      <c r="W26" s="16">
        <f t="shared" si="0"/>
        <v>1.02</v>
      </c>
      <c r="X26" s="16">
        <f t="shared" si="0"/>
        <v>1.1500000000000001</v>
      </c>
      <c r="Y26" s="16">
        <f t="shared" si="0"/>
        <v>1.03</v>
      </c>
      <c r="Z26" s="16">
        <f t="shared" si="0"/>
        <v>1</v>
      </c>
      <c r="AB26" s="16">
        <f t="shared" si="3"/>
        <v>1.0740000003292736</v>
      </c>
      <c r="AD26" s="17">
        <f t="shared" si="1"/>
        <v>7.4000000329273563E-2</v>
      </c>
    </row>
    <row r="27" spans="1:32" x14ac:dyDescent="0.35">
      <c r="A27" s="3">
        <v>9</v>
      </c>
      <c r="B27" s="16">
        <f t="shared" si="2"/>
        <v>1.1499999999999999</v>
      </c>
      <c r="C27" s="16">
        <f t="shared" si="2"/>
        <v>1.1200000000000001</v>
      </c>
      <c r="D27" s="16">
        <f t="shared" si="2"/>
        <v>1.1000000000000001</v>
      </c>
      <c r="E27" s="16">
        <f t="shared" si="2"/>
        <v>1.1499999999999999</v>
      </c>
      <c r="F27" s="16">
        <f t="shared" si="2"/>
        <v>1.19</v>
      </c>
      <c r="G27" s="16">
        <f t="shared" si="2"/>
        <v>1.1000000000000001</v>
      </c>
      <c r="H27" s="16">
        <f t="shared" si="2"/>
        <v>1.1200000000000001</v>
      </c>
      <c r="I27" s="16">
        <f t="shared" si="2"/>
        <v>1.23</v>
      </c>
      <c r="J27" s="16">
        <f t="shared" si="2"/>
        <v>1.1499999999999999</v>
      </c>
      <c r="K27" s="16">
        <f t="shared" si="2"/>
        <v>1.1500000000000001</v>
      </c>
      <c r="L27" s="16">
        <f t="shared" si="2"/>
        <v>1.1300000000000001</v>
      </c>
      <c r="M27" s="16">
        <f t="shared" si="2"/>
        <v>1.1199999999999999</v>
      </c>
      <c r="N27" s="16">
        <f t="shared" si="2"/>
        <v>1.1100000000000001</v>
      </c>
      <c r="O27" s="16">
        <f t="shared" si="2"/>
        <v>1.0999999999999999</v>
      </c>
      <c r="P27" s="16">
        <f t="shared" si="2"/>
        <v>1.08</v>
      </c>
      <c r="Q27" s="16">
        <f t="shared" si="2"/>
        <v>1.0499999999999998</v>
      </c>
      <c r="R27" s="16">
        <f t="shared" si="0"/>
        <v>1.0599999999999998</v>
      </c>
      <c r="S27" s="16">
        <f t="shared" si="0"/>
        <v>1.08</v>
      </c>
      <c r="T27" s="16">
        <f t="shared" si="0"/>
        <v>1.0500000205796125</v>
      </c>
      <c r="U27" s="16">
        <f t="shared" si="0"/>
        <v>1.1200000000000001</v>
      </c>
      <c r="V27" s="16">
        <f t="shared" si="0"/>
        <v>1.1299999999999999</v>
      </c>
      <c r="W27" s="16">
        <f t="shared" si="0"/>
        <v>1.2</v>
      </c>
      <c r="X27" s="16">
        <f t="shared" si="0"/>
        <v>1</v>
      </c>
      <c r="Y27" s="16">
        <f t="shared" si="0"/>
        <v>1.19</v>
      </c>
      <c r="Z27" s="16">
        <f t="shared" si="0"/>
        <v>1</v>
      </c>
      <c r="AB27" s="16">
        <f t="shared" si="3"/>
        <v>1.1152000008231844</v>
      </c>
      <c r="AD27" s="17">
        <f t="shared" si="1"/>
        <v>0.11520000082318438</v>
      </c>
    </row>
    <row r="28" spans="1:32" x14ac:dyDescent="0.35">
      <c r="A28" s="3">
        <v>10</v>
      </c>
      <c r="B28" s="16">
        <f t="shared" si="2"/>
        <v>1.1499999999999999</v>
      </c>
      <c r="C28" s="16">
        <f t="shared" si="2"/>
        <v>1.1000000000000001</v>
      </c>
      <c r="D28" s="16">
        <f t="shared" si="2"/>
        <v>1.0900000000000001</v>
      </c>
      <c r="E28" s="16">
        <f t="shared" si="2"/>
        <v>1.1499999999999999</v>
      </c>
      <c r="F28" s="16">
        <f t="shared" si="2"/>
        <v>1.1599999999999999</v>
      </c>
      <c r="G28" s="16">
        <f t="shared" si="2"/>
        <v>1.06</v>
      </c>
      <c r="H28" s="16">
        <f t="shared" si="2"/>
        <v>1.05</v>
      </c>
      <c r="I28" s="16">
        <f t="shared" si="2"/>
        <v>1.0299999999999998</v>
      </c>
      <c r="J28" s="16">
        <f t="shared" si="2"/>
        <v>1.05</v>
      </c>
      <c r="K28" s="16">
        <f t="shared" si="2"/>
        <v>1.19</v>
      </c>
      <c r="L28" s="16">
        <f t="shared" si="2"/>
        <v>1.18</v>
      </c>
      <c r="M28" s="16">
        <f t="shared" si="2"/>
        <v>1.2</v>
      </c>
      <c r="N28" s="16">
        <f t="shared" si="2"/>
        <v>1.1800000000000002</v>
      </c>
      <c r="O28" s="16">
        <f t="shared" si="2"/>
        <v>1.1499999999999999</v>
      </c>
      <c r="P28" s="16">
        <f t="shared" si="2"/>
        <v>1.1499999999999999</v>
      </c>
      <c r="Q28" s="16">
        <f t="shared" si="2"/>
        <v>1.2</v>
      </c>
      <c r="R28" s="16">
        <f t="shared" si="0"/>
        <v>1.0899999999999999</v>
      </c>
      <c r="S28" s="16">
        <f t="shared" si="0"/>
        <v>1.1300000000000001</v>
      </c>
      <c r="T28" s="16">
        <f t="shared" si="0"/>
        <v>1.1500000205796126</v>
      </c>
      <c r="U28" s="16">
        <f t="shared" si="0"/>
        <v>1.1100000000000001</v>
      </c>
      <c r="V28" s="16">
        <f t="shared" si="0"/>
        <v>1.1099999999999999</v>
      </c>
      <c r="W28" s="16">
        <f t="shared" si="0"/>
        <v>1.1199999999999999</v>
      </c>
      <c r="X28" s="16">
        <f t="shared" si="0"/>
        <v>1.1299999999999999</v>
      </c>
      <c r="Y28" s="16">
        <f t="shared" si="0"/>
        <v>1.1499999999999999</v>
      </c>
      <c r="Z28" s="16">
        <f t="shared" si="0"/>
        <v>1</v>
      </c>
      <c r="AB28" s="16">
        <f t="shared" si="3"/>
        <v>1.1232000008231844</v>
      </c>
      <c r="AD28" s="17">
        <f t="shared" si="1"/>
        <v>0.12320000082318439</v>
      </c>
    </row>
    <row r="29" spans="1:32" x14ac:dyDescent="0.35">
      <c r="A29" s="3">
        <v>11</v>
      </c>
      <c r="B29" s="16">
        <f t="shared" si="2"/>
        <v>1.0499999999999998</v>
      </c>
      <c r="C29" s="16">
        <f t="shared" si="2"/>
        <v>1.06</v>
      </c>
      <c r="D29" s="16">
        <f t="shared" si="2"/>
        <v>1.08</v>
      </c>
      <c r="E29" s="16">
        <f t="shared" si="2"/>
        <v>1.0799999999999998</v>
      </c>
      <c r="F29" s="16">
        <f t="shared" si="2"/>
        <v>1.1499999999999999</v>
      </c>
      <c r="G29" s="16">
        <f t="shared" si="2"/>
        <v>1.06</v>
      </c>
      <c r="H29" s="16">
        <f t="shared" si="2"/>
        <v>1.07</v>
      </c>
      <c r="I29" s="16">
        <f t="shared" si="2"/>
        <v>1.06</v>
      </c>
      <c r="J29" s="16">
        <f t="shared" si="2"/>
        <v>1.06</v>
      </c>
      <c r="K29" s="16">
        <f t="shared" si="2"/>
        <v>1.03</v>
      </c>
      <c r="L29" s="16">
        <f t="shared" si="2"/>
        <v>1.02</v>
      </c>
      <c r="M29" s="16">
        <f t="shared" si="2"/>
        <v>1.03</v>
      </c>
      <c r="N29" s="16">
        <f t="shared" si="2"/>
        <v>1.07</v>
      </c>
      <c r="O29" s="16">
        <f t="shared" si="2"/>
        <v>1.0799999999999998</v>
      </c>
      <c r="P29" s="16">
        <f t="shared" si="2"/>
        <v>1.0900000000000001</v>
      </c>
      <c r="Q29" s="16">
        <f t="shared" si="2"/>
        <v>1.0799999999999998</v>
      </c>
      <c r="R29" s="16">
        <f t="shared" si="0"/>
        <v>1.0699999999999998</v>
      </c>
      <c r="S29" s="16">
        <f t="shared" si="0"/>
        <v>1.07</v>
      </c>
      <c r="T29" s="16">
        <f t="shared" si="0"/>
        <v>1.0599999835363101</v>
      </c>
      <c r="U29" s="16">
        <f t="shared" si="0"/>
        <v>1.08</v>
      </c>
      <c r="V29" s="16">
        <f t="shared" si="0"/>
        <v>1.0900000000000001</v>
      </c>
      <c r="W29" s="16">
        <f t="shared" si="0"/>
        <v>1.05</v>
      </c>
      <c r="X29" s="16">
        <f t="shared" si="0"/>
        <v>1.0500000000000003</v>
      </c>
      <c r="Y29" s="16">
        <f t="shared" si="0"/>
        <v>1.0999999999999999</v>
      </c>
      <c r="Z29" s="16">
        <f t="shared" si="0"/>
        <v>1</v>
      </c>
      <c r="AB29" s="16">
        <f t="shared" si="3"/>
        <v>1.0655999993414527</v>
      </c>
      <c r="AD29" s="17">
        <f t="shared" si="1"/>
        <v>6.5599999341452664E-2</v>
      </c>
    </row>
    <row r="30" spans="1:32" x14ac:dyDescent="0.35">
      <c r="A30" s="3">
        <v>12</v>
      </c>
      <c r="B30" s="16">
        <f t="shared" si="2"/>
        <v>1.0099999999999998</v>
      </c>
      <c r="C30" s="16">
        <f t="shared" si="2"/>
        <v>0.99</v>
      </c>
      <c r="D30" s="16">
        <f t="shared" si="2"/>
        <v>1.1000000000000001</v>
      </c>
      <c r="E30" s="16">
        <f t="shared" si="2"/>
        <v>1.0199999999999998</v>
      </c>
      <c r="F30" s="16">
        <f t="shared" si="2"/>
        <v>1.0299999999999998</v>
      </c>
      <c r="G30" s="16">
        <f t="shared" si="2"/>
        <v>0.83000000000000007</v>
      </c>
      <c r="H30" s="16">
        <f t="shared" si="2"/>
        <v>1.06</v>
      </c>
      <c r="I30" s="16">
        <f t="shared" si="2"/>
        <v>1.0699999999999998</v>
      </c>
      <c r="J30" s="16">
        <f t="shared" si="2"/>
        <v>1.08</v>
      </c>
      <c r="K30" s="16">
        <f t="shared" si="2"/>
        <v>1.05</v>
      </c>
      <c r="L30" s="16">
        <f t="shared" si="2"/>
        <v>1.0900000000000001</v>
      </c>
      <c r="M30" s="16">
        <f t="shared" si="2"/>
        <v>1.08</v>
      </c>
      <c r="N30" s="16">
        <f t="shared" si="2"/>
        <v>1</v>
      </c>
      <c r="O30" s="16">
        <f t="shared" si="2"/>
        <v>1.1199999999999999</v>
      </c>
      <c r="P30" s="16">
        <f t="shared" si="2"/>
        <v>1.0900000000000001</v>
      </c>
      <c r="Q30" s="16">
        <f t="shared" si="2"/>
        <v>1.0499999999999998</v>
      </c>
      <c r="R30" s="16">
        <f t="shared" si="0"/>
        <v>0.89</v>
      </c>
      <c r="S30" s="16">
        <f t="shared" si="0"/>
        <v>1.02</v>
      </c>
      <c r="T30" s="16">
        <f t="shared" si="0"/>
        <v>1.0799999917681551</v>
      </c>
      <c r="U30" s="16">
        <f t="shared" si="0"/>
        <v>1.0900000000000001</v>
      </c>
      <c r="V30" s="16">
        <f t="shared" si="0"/>
        <v>0.99</v>
      </c>
      <c r="W30" s="16">
        <f t="shared" si="0"/>
        <v>1</v>
      </c>
      <c r="X30" s="16">
        <f t="shared" si="0"/>
        <v>1</v>
      </c>
      <c r="Y30" s="16">
        <f t="shared" si="0"/>
        <v>1</v>
      </c>
      <c r="Z30" s="16">
        <f t="shared" si="0"/>
        <v>1</v>
      </c>
      <c r="AB30" s="16">
        <f t="shared" si="3"/>
        <v>1.0295999996707261</v>
      </c>
      <c r="AD30" s="17">
        <f t="shared" si="1"/>
        <v>2.9599999670726129E-2</v>
      </c>
    </row>
    <row r="31" spans="1:32" x14ac:dyDescent="0.35">
      <c r="A31" s="3"/>
      <c r="AB31" s="15" t="s">
        <v>75</v>
      </c>
      <c r="AC31">
        <f>AVERAGE(AB19:AB30)</f>
        <v>1.0087000002743947</v>
      </c>
      <c r="AD31" s="18" t="s">
        <v>76</v>
      </c>
      <c r="AE31" s="17">
        <f>SUM(AD19:AD30)</f>
        <v>0.10440000329273802</v>
      </c>
    </row>
    <row r="32" spans="1:32" x14ac:dyDescent="0.35">
      <c r="A32" s="1" t="s">
        <v>34</v>
      </c>
    </row>
    <row r="33" spans="1:36" x14ac:dyDescent="0.35">
      <c r="A33" s="3">
        <v>0</v>
      </c>
      <c r="AB33" s="6" t="s">
        <v>300</v>
      </c>
    </row>
    <row r="34" spans="1:36" x14ac:dyDescent="0.35">
      <c r="A34" s="3">
        <v>1</v>
      </c>
      <c r="B34">
        <f t="shared" ref="B34:Z34" si="4">(B4-B$3*$AF$19)/B$3</f>
        <v>-0.20120000065854773</v>
      </c>
      <c r="C34">
        <f t="shared" si="4"/>
        <v>-0.16120000065854762</v>
      </c>
      <c r="D34">
        <f t="shared" si="4"/>
        <v>-0.20120000065854754</v>
      </c>
      <c r="E34">
        <f t="shared" si="4"/>
        <v>-0.16120000065854778</v>
      </c>
      <c r="F34">
        <f t="shared" si="4"/>
        <v>-0.19120000065854773</v>
      </c>
      <c r="G34">
        <f t="shared" si="4"/>
        <v>3.8799999341452368E-2</v>
      </c>
      <c r="H34">
        <f t="shared" si="4"/>
        <v>4.8799999341452495E-2</v>
      </c>
      <c r="I34">
        <f t="shared" si="4"/>
        <v>-1.2000006585477275E-3</v>
      </c>
      <c r="J34">
        <f t="shared" si="4"/>
        <v>8.7999993414522876E-3</v>
      </c>
      <c r="K34">
        <f t="shared" si="4"/>
        <v>-3.1200000658547535E-2</v>
      </c>
      <c r="L34">
        <f t="shared" si="4"/>
        <v>-6.1200000658547686E-2</v>
      </c>
      <c r="M34">
        <f t="shared" si="4"/>
        <v>-0.1912000006585477</v>
      </c>
      <c r="N34">
        <f t="shared" si="4"/>
        <v>-0.13120000065854773</v>
      </c>
      <c r="O34">
        <f t="shared" si="4"/>
        <v>3.8799999341452319E-2</v>
      </c>
      <c r="P34">
        <f t="shared" si="4"/>
        <v>-9.1200000658547595E-2</v>
      </c>
      <c r="Q34">
        <f t="shared" si="4"/>
        <v>-6.1200000658547693E-2</v>
      </c>
      <c r="R34">
        <f t="shared" si="4"/>
        <v>3.879999934145234E-2</v>
      </c>
      <c r="S34">
        <f t="shared" si="4"/>
        <v>3.8799999341452326E-2</v>
      </c>
      <c r="T34">
        <f t="shared" si="4"/>
        <v>0.33880001992106479</v>
      </c>
      <c r="U34">
        <f t="shared" si="4"/>
        <v>0.18879999934145233</v>
      </c>
      <c r="V34">
        <f t="shared" si="4"/>
        <v>0.18879999934145236</v>
      </c>
      <c r="W34">
        <f t="shared" si="4"/>
        <v>0.13879999934145229</v>
      </c>
      <c r="X34">
        <f t="shared" si="4"/>
        <v>0.18879999934145245</v>
      </c>
      <c r="Y34">
        <f t="shared" si="4"/>
        <v>0.18879999934145233</v>
      </c>
      <c r="Z34">
        <f t="shared" si="4"/>
        <v>0.18879999934145225</v>
      </c>
      <c r="AB34" s="7">
        <f t="shared" ref="AB34:AB45" si="5">AVERAGE(B34:Z34)</f>
        <v>6.0000001646368208E-3</v>
      </c>
      <c r="AC34">
        <f>1+AB34</f>
        <v>1.0060000001646368</v>
      </c>
    </row>
    <row r="35" spans="1:36" x14ac:dyDescent="0.35">
      <c r="A35" s="3">
        <v>2</v>
      </c>
      <c r="B35">
        <f t="shared" ref="B35:Z35" si="6">(B5-B$3*$AF$19)/B$3</f>
        <v>-6.1200000658547693E-2</v>
      </c>
      <c r="C35">
        <f t="shared" si="6"/>
        <v>-3.1200000658547604E-2</v>
      </c>
      <c r="D35">
        <f t="shared" si="6"/>
        <v>-0.26120000065854759</v>
      </c>
      <c r="E35">
        <f t="shared" si="6"/>
        <v>-2.1200000658547696E-2</v>
      </c>
      <c r="F35">
        <f t="shared" si="6"/>
        <v>-0.13120000065854767</v>
      </c>
      <c r="G35">
        <f t="shared" si="6"/>
        <v>-0.1712000006585476</v>
      </c>
      <c r="H35">
        <f t="shared" si="6"/>
        <v>-0.2012000006585476</v>
      </c>
      <c r="I35">
        <f t="shared" si="6"/>
        <v>-0.2112000006585478</v>
      </c>
      <c r="J35">
        <f t="shared" si="6"/>
        <v>-2.120000065854771E-2</v>
      </c>
      <c r="K35">
        <f t="shared" si="6"/>
        <v>-6.1200000658547513E-2</v>
      </c>
      <c r="L35">
        <f t="shared" si="6"/>
        <v>4.8799999341452426E-2</v>
      </c>
      <c r="M35">
        <f t="shared" si="6"/>
        <v>1.8799999341452323E-2</v>
      </c>
      <c r="N35">
        <f t="shared" si="6"/>
        <v>-0.16120000065854762</v>
      </c>
      <c r="O35">
        <f t="shared" si="6"/>
        <v>-0.20120000065854765</v>
      </c>
      <c r="P35">
        <f t="shared" si="6"/>
        <v>-0.16120000065854759</v>
      </c>
      <c r="Q35">
        <f t="shared" si="6"/>
        <v>-2.1200000658547748E-2</v>
      </c>
      <c r="R35">
        <f t="shared" si="6"/>
        <v>-0.1312000006585477</v>
      </c>
      <c r="S35">
        <f t="shared" si="6"/>
        <v>0.18879999934145242</v>
      </c>
      <c r="T35">
        <f t="shared" si="6"/>
        <v>0.38879999934145226</v>
      </c>
      <c r="U35">
        <f t="shared" si="6"/>
        <v>0.43879999934145236</v>
      </c>
      <c r="V35">
        <f t="shared" si="6"/>
        <v>0.16879999934145237</v>
      </c>
      <c r="W35">
        <f t="shared" si="6"/>
        <v>0.15879999934145228</v>
      </c>
      <c r="X35">
        <f t="shared" si="6"/>
        <v>0.5387999993414524</v>
      </c>
      <c r="Y35">
        <f t="shared" si="6"/>
        <v>0.18879999934145233</v>
      </c>
      <c r="Z35">
        <f t="shared" si="6"/>
        <v>0.18879999934145225</v>
      </c>
      <c r="AB35" s="7">
        <f t="shared" si="5"/>
        <v>1.9199999341452337E-2</v>
      </c>
      <c r="AC35">
        <f t="shared" ref="AC35:AC44" si="7">1+AB35</f>
        <v>1.0191999993414524</v>
      </c>
    </row>
    <row r="36" spans="1:36" x14ac:dyDescent="0.35">
      <c r="A36" s="3">
        <v>3</v>
      </c>
      <c r="B36">
        <f t="shared" ref="B36:Z36" si="8">(B6-B$3*$AF$19)/B$3</f>
        <v>0.20879999934145219</v>
      </c>
      <c r="C36">
        <f t="shared" si="8"/>
        <v>0.18879999934145242</v>
      </c>
      <c r="D36">
        <f t="shared" si="8"/>
        <v>0.18879999934145247</v>
      </c>
      <c r="E36">
        <f t="shared" si="8"/>
        <v>0.20879999934145219</v>
      </c>
      <c r="F36">
        <f t="shared" si="8"/>
        <v>0.18879999934145231</v>
      </c>
      <c r="G36">
        <f t="shared" si="8"/>
        <v>0.18879999934145245</v>
      </c>
      <c r="H36">
        <f t="shared" si="8"/>
        <v>0.43879999934145242</v>
      </c>
      <c r="I36">
        <f t="shared" si="8"/>
        <v>0.1887999993414522</v>
      </c>
      <c r="J36">
        <f t="shared" si="8"/>
        <v>-0.1312000006585477</v>
      </c>
      <c r="K36">
        <f t="shared" si="8"/>
        <v>-0.16120000065854764</v>
      </c>
      <c r="L36">
        <f t="shared" si="8"/>
        <v>-0.2612000006585477</v>
      </c>
      <c r="M36">
        <f t="shared" si="8"/>
        <v>-0.17120000065854768</v>
      </c>
      <c r="N36">
        <f t="shared" si="8"/>
        <v>-0.20120000065854768</v>
      </c>
      <c r="O36">
        <f t="shared" si="8"/>
        <v>-0.12120000065854761</v>
      </c>
      <c r="P36">
        <f t="shared" si="8"/>
        <v>-0.10120000065854762</v>
      </c>
      <c r="Q36">
        <f t="shared" si="8"/>
        <v>-8.1200000658547669E-2</v>
      </c>
      <c r="R36">
        <f t="shared" si="8"/>
        <v>-0.10120000065854769</v>
      </c>
      <c r="S36">
        <f t="shared" si="8"/>
        <v>-6.1200000658547589E-2</v>
      </c>
      <c r="T36">
        <f t="shared" si="8"/>
        <v>-2.1200004774470177E-2</v>
      </c>
      <c r="U36">
        <f t="shared" si="8"/>
        <v>-0.10120000065854766</v>
      </c>
      <c r="V36">
        <f t="shared" si="8"/>
        <v>-6.1200000658547582E-2</v>
      </c>
      <c r="W36">
        <f t="shared" si="8"/>
        <v>-2.120000065854773E-2</v>
      </c>
      <c r="X36">
        <f t="shared" si="8"/>
        <v>-0.20120000065854765</v>
      </c>
      <c r="Y36">
        <f t="shared" si="8"/>
        <v>6.8799999341452436E-2</v>
      </c>
      <c r="Z36">
        <f t="shared" si="8"/>
        <v>-6.1200000658547707E-2</v>
      </c>
      <c r="AB36" s="7">
        <f t="shared" si="5"/>
        <v>3.9999917681543648E-4</v>
      </c>
      <c r="AC36">
        <f t="shared" si="7"/>
        <v>1.0003999991768155</v>
      </c>
    </row>
    <row r="37" spans="1:36" x14ac:dyDescent="0.35">
      <c r="A37" s="3">
        <v>4</v>
      </c>
      <c r="B37">
        <f t="shared" ref="B37:Z37" si="9">(B7-B$3*$AF$19)/B$3</f>
        <v>-2.1200000658547727E-2</v>
      </c>
      <c r="C37">
        <f t="shared" si="9"/>
        <v>-6.1200000658547575E-2</v>
      </c>
      <c r="D37">
        <f t="shared" si="9"/>
        <v>-0.20120000065854754</v>
      </c>
      <c r="E37">
        <f t="shared" si="9"/>
        <v>-6.1200000658547839E-2</v>
      </c>
      <c r="F37">
        <f t="shared" si="9"/>
        <v>-0.17120000065854774</v>
      </c>
      <c r="G37">
        <f t="shared" si="9"/>
        <v>-0.16120000065854759</v>
      </c>
      <c r="H37">
        <f t="shared" si="9"/>
        <v>-0.13120000065854759</v>
      </c>
      <c r="I37">
        <f t="shared" si="9"/>
        <v>-0.1212000006585478</v>
      </c>
      <c r="J37">
        <f t="shared" si="9"/>
        <v>0.18879999934145239</v>
      </c>
      <c r="K37">
        <f t="shared" si="9"/>
        <v>0.29879999934145252</v>
      </c>
      <c r="L37">
        <f t="shared" si="9"/>
        <v>0.18879999934145242</v>
      </c>
      <c r="M37">
        <f t="shared" si="9"/>
        <v>0.13879999934145229</v>
      </c>
      <c r="N37">
        <f t="shared" si="9"/>
        <v>0.18879999934145233</v>
      </c>
      <c r="O37">
        <f t="shared" si="9"/>
        <v>-0.17120000065854765</v>
      </c>
      <c r="P37">
        <f t="shared" si="9"/>
        <v>-6.1200000658547617E-2</v>
      </c>
      <c r="Q37">
        <f t="shared" si="9"/>
        <v>-0.17120000065854765</v>
      </c>
      <c r="R37">
        <f t="shared" si="9"/>
        <v>-0.20120000065854768</v>
      </c>
      <c r="S37">
        <f t="shared" si="9"/>
        <v>-2.1200000658547595E-2</v>
      </c>
      <c r="T37">
        <f t="shared" si="9"/>
        <v>-7.1199984194857804E-2</v>
      </c>
      <c r="U37">
        <f t="shared" si="9"/>
        <v>-0.10120000065854766</v>
      </c>
      <c r="V37">
        <f t="shared" si="9"/>
        <v>-0.10120000065854758</v>
      </c>
      <c r="W37">
        <f t="shared" si="9"/>
        <v>0.2387999993414523</v>
      </c>
      <c r="X37">
        <f t="shared" si="9"/>
        <v>0.18879999934145245</v>
      </c>
      <c r="Y37">
        <f t="shared" si="9"/>
        <v>0.18879999934145233</v>
      </c>
      <c r="Z37">
        <f t="shared" si="9"/>
        <v>0.20879999934145227</v>
      </c>
      <c r="AB37" s="7">
        <f t="shared" si="5"/>
        <v>-5.4400928206632669E-17</v>
      </c>
      <c r="AC37">
        <f t="shared" si="7"/>
        <v>1</v>
      </c>
    </row>
    <row r="38" spans="1:36" x14ac:dyDescent="0.35">
      <c r="A38" s="3">
        <v>5</v>
      </c>
      <c r="B38">
        <f t="shared" ref="B38:Z38" si="10">(B8-B$3*$AF$19)/B$3</f>
        <v>7.8799999341452265E-2</v>
      </c>
      <c r="C38">
        <f t="shared" si="10"/>
        <v>-2.1200000658547578E-2</v>
      </c>
      <c r="D38">
        <f t="shared" si="10"/>
        <v>0.13879999934145246</v>
      </c>
      <c r="E38">
        <f t="shared" si="10"/>
        <v>8.7999993414521575E-3</v>
      </c>
      <c r="F38">
        <f t="shared" si="10"/>
        <v>8.8799999341452315E-2</v>
      </c>
      <c r="G38">
        <f t="shared" si="10"/>
        <v>8.8799999341452329E-2</v>
      </c>
      <c r="H38">
        <f t="shared" si="10"/>
        <v>8.8799999341452399E-2</v>
      </c>
      <c r="I38">
        <f t="shared" si="10"/>
        <v>8.8799999341452288E-2</v>
      </c>
      <c r="J38">
        <f t="shared" si="10"/>
        <v>7.8799999341452279E-2</v>
      </c>
      <c r="K38">
        <f t="shared" si="10"/>
        <v>8.8799999341452371E-2</v>
      </c>
      <c r="L38">
        <f t="shared" si="10"/>
        <v>-0.1012000006585476</v>
      </c>
      <c r="M38">
        <f t="shared" si="10"/>
        <v>8.879999934145226E-2</v>
      </c>
      <c r="N38">
        <f t="shared" si="10"/>
        <v>8.8799999341452288E-2</v>
      </c>
      <c r="O38">
        <f t="shared" si="10"/>
        <v>-0.14120000065854768</v>
      </c>
      <c r="P38">
        <f t="shared" si="10"/>
        <v>8.8799999341452371E-2</v>
      </c>
      <c r="Q38">
        <f t="shared" si="10"/>
        <v>-1.2000006585476597E-3</v>
      </c>
      <c r="R38">
        <f t="shared" si="10"/>
        <v>7.8799999341452293E-2</v>
      </c>
      <c r="S38">
        <f t="shared" si="10"/>
        <v>8.8799999341452357E-2</v>
      </c>
      <c r="T38">
        <f t="shared" si="10"/>
        <v>8.8799999341452274E-2</v>
      </c>
      <c r="U38">
        <f t="shared" si="10"/>
        <v>8.8799999341452301E-2</v>
      </c>
      <c r="V38">
        <f t="shared" si="10"/>
        <v>8.8799999341452385E-2</v>
      </c>
      <c r="W38">
        <f t="shared" si="10"/>
        <v>8.8799999341452343E-2</v>
      </c>
      <c r="X38">
        <f t="shared" si="10"/>
        <v>8.8799999341452301E-2</v>
      </c>
      <c r="Y38">
        <f t="shared" si="10"/>
        <v>8.8799999341452371E-2</v>
      </c>
      <c r="Z38">
        <f t="shared" si="10"/>
        <v>-0.21120000065854777</v>
      </c>
      <c r="AB38" s="7">
        <f t="shared" si="5"/>
        <v>4.9599999341452324E-2</v>
      </c>
      <c r="AC38">
        <f t="shared" si="7"/>
        <v>1.0495999993414524</v>
      </c>
    </row>
    <row r="39" spans="1:36" x14ac:dyDescent="0.35">
      <c r="A39" s="3">
        <v>6</v>
      </c>
      <c r="B39">
        <f t="shared" ref="B39:Z39" si="11">(B9-B$3*$AF$19)/B$3</f>
        <v>0.17879999934145227</v>
      </c>
      <c r="C39">
        <f t="shared" si="11"/>
        <v>0.15879999934145234</v>
      </c>
      <c r="D39">
        <f t="shared" si="11"/>
        <v>0.16879999934145246</v>
      </c>
      <c r="E39">
        <f t="shared" si="11"/>
        <v>0.13879999934145221</v>
      </c>
      <c r="F39">
        <f t="shared" si="11"/>
        <v>0.17879999934145224</v>
      </c>
      <c r="G39">
        <f t="shared" si="11"/>
        <v>8.8799999341452329E-2</v>
      </c>
      <c r="H39">
        <f t="shared" si="11"/>
        <v>8.8799999341452399E-2</v>
      </c>
      <c r="I39">
        <f t="shared" si="11"/>
        <v>0.15879999934145214</v>
      </c>
      <c r="J39">
        <f t="shared" si="11"/>
        <v>0.14879999934145238</v>
      </c>
      <c r="K39">
        <f t="shared" si="11"/>
        <v>0.13879999934145243</v>
      </c>
      <c r="L39">
        <f t="shared" si="11"/>
        <v>-6.1200000658547686E-2</v>
      </c>
      <c r="M39">
        <f t="shared" si="11"/>
        <v>0.18879999934145233</v>
      </c>
      <c r="N39">
        <f t="shared" si="11"/>
        <v>0.28879999934145234</v>
      </c>
      <c r="O39">
        <f t="shared" si="11"/>
        <v>0.23879999934145227</v>
      </c>
      <c r="P39">
        <f t="shared" si="11"/>
        <v>0.13879999934145229</v>
      </c>
      <c r="Q39">
        <f t="shared" si="11"/>
        <v>0.14879999934145224</v>
      </c>
      <c r="R39">
        <f t="shared" si="11"/>
        <v>0.1587999993414522</v>
      </c>
      <c r="S39">
        <f t="shared" si="11"/>
        <v>8.8799999341452357E-2</v>
      </c>
      <c r="T39">
        <f t="shared" si="11"/>
        <v>-1.1999965426252892E-3</v>
      </c>
      <c r="U39">
        <f t="shared" si="11"/>
        <v>-6.1200000658547665E-2</v>
      </c>
      <c r="V39">
        <f t="shared" si="11"/>
        <v>-0.10120000065854758</v>
      </c>
      <c r="W39">
        <f t="shared" si="11"/>
        <v>6.8799999341452339E-2</v>
      </c>
      <c r="X39">
        <f t="shared" si="11"/>
        <v>-1.2000006585475786E-3</v>
      </c>
      <c r="Y39">
        <f t="shared" si="11"/>
        <v>6.8799999341452436E-2</v>
      </c>
      <c r="Z39">
        <f t="shared" si="11"/>
        <v>8.879999934145226E-2</v>
      </c>
      <c r="AB39" s="7">
        <f t="shared" si="5"/>
        <v>0.10799999950608923</v>
      </c>
      <c r="AC39">
        <f t="shared" si="7"/>
        <v>1.1079999995060892</v>
      </c>
    </row>
    <row r="40" spans="1:36" x14ac:dyDescent="0.35">
      <c r="A40" s="3">
        <v>7</v>
      </c>
      <c r="B40">
        <f t="shared" ref="B40:Z40" si="12">(B10-B$3*$AF$19)/B$3</f>
        <v>0.17879999934145227</v>
      </c>
      <c r="C40">
        <f t="shared" si="12"/>
        <v>0.1387999993414524</v>
      </c>
      <c r="D40">
        <f t="shared" si="12"/>
        <v>0.11879999934145243</v>
      </c>
      <c r="E40">
        <f t="shared" si="12"/>
        <v>0.13879999934145221</v>
      </c>
      <c r="F40">
        <f t="shared" si="12"/>
        <v>0.13879999934145232</v>
      </c>
      <c r="G40">
        <f t="shared" si="12"/>
        <v>0.15879999934145236</v>
      </c>
      <c r="H40">
        <f t="shared" si="12"/>
        <v>8.8799999341452399E-2</v>
      </c>
      <c r="I40">
        <f t="shared" si="12"/>
        <v>0.14879999934145224</v>
      </c>
      <c r="J40">
        <f t="shared" si="12"/>
        <v>0.15879999934145239</v>
      </c>
      <c r="K40">
        <f t="shared" si="12"/>
        <v>0.23879999934145241</v>
      </c>
      <c r="L40">
        <f t="shared" si="12"/>
        <v>0.17879999934145235</v>
      </c>
      <c r="M40">
        <f t="shared" si="12"/>
        <v>0.16879999934145223</v>
      </c>
      <c r="N40">
        <f t="shared" si="12"/>
        <v>0.20879999934145244</v>
      </c>
      <c r="O40">
        <f t="shared" si="12"/>
        <v>0.1787999993414523</v>
      </c>
      <c r="P40">
        <f t="shared" si="12"/>
        <v>0.10879999934145243</v>
      </c>
      <c r="Q40">
        <f t="shared" si="12"/>
        <v>0.11879999934145229</v>
      </c>
      <c r="R40">
        <f t="shared" si="12"/>
        <v>8.8799999341452329E-2</v>
      </c>
      <c r="S40">
        <f t="shared" si="12"/>
        <v>8.8799999341452357E-2</v>
      </c>
      <c r="T40">
        <f t="shared" si="12"/>
        <v>0.13880001992106478</v>
      </c>
      <c r="U40">
        <f t="shared" si="12"/>
        <v>8.8799999341452301E-2</v>
      </c>
      <c r="V40">
        <f t="shared" si="12"/>
        <v>8.8799999341452385E-2</v>
      </c>
      <c r="W40">
        <f t="shared" si="12"/>
        <v>8.8799999341452343E-2</v>
      </c>
      <c r="X40">
        <f t="shared" si="12"/>
        <v>0.14879999934145244</v>
      </c>
      <c r="Y40">
        <f t="shared" si="12"/>
        <v>8.8799999341452371E-2</v>
      </c>
      <c r="Z40">
        <f t="shared" si="12"/>
        <v>8.879999934145226E-2</v>
      </c>
      <c r="AB40" s="7">
        <f t="shared" si="5"/>
        <v>0.13520000016463687</v>
      </c>
      <c r="AC40">
        <f t="shared" si="7"/>
        <v>1.135200000164637</v>
      </c>
    </row>
    <row r="41" spans="1:36" x14ac:dyDescent="0.35">
      <c r="A41" s="3">
        <v>8</v>
      </c>
      <c r="B41">
        <f t="shared" ref="B41:Z41" si="13">(B11-B$3*$AF$19)/B$3</f>
        <v>0.23879999934145213</v>
      </c>
      <c r="C41">
        <f t="shared" si="13"/>
        <v>0.20879999934145249</v>
      </c>
      <c r="D41">
        <f t="shared" si="13"/>
        <v>0.17879999934145246</v>
      </c>
      <c r="E41">
        <f t="shared" si="13"/>
        <v>0.18879999934145228</v>
      </c>
      <c r="F41">
        <f t="shared" si="13"/>
        <v>0.14879999934145222</v>
      </c>
      <c r="G41">
        <f t="shared" si="13"/>
        <v>0.13879999934145246</v>
      </c>
      <c r="H41">
        <f t="shared" si="13"/>
        <v>0.23879999934145238</v>
      </c>
      <c r="I41">
        <f t="shared" si="13"/>
        <v>0.13879999934145215</v>
      </c>
      <c r="J41">
        <f t="shared" si="13"/>
        <v>0.11879999934145227</v>
      </c>
      <c r="K41">
        <f t="shared" si="13"/>
        <v>0.10879999934145246</v>
      </c>
      <c r="L41">
        <f t="shared" si="13"/>
        <v>0.13879999934145246</v>
      </c>
      <c r="M41">
        <f t="shared" si="13"/>
        <v>9.879999934145231E-2</v>
      </c>
      <c r="N41">
        <f t="shared" si="13"/>
        <v>0.18879999934145233</v>
      </c>
      <c r="O41">
        <f t="shared" si="13"/>
        <v>0.16879999934145226</v>
      </c>
      <c r="P41">
        <f t="shared" si="13"/>
        <v>0.17879999934145241</v>
      </c>
      <c r="Q41">
        <f t="shared" si="13"/>
        <v>0.16879999934145221</v>
      </c>
      <c r="R41">
        <f t="shared" si="13"/>
        <v>0.10879999934145221</v>
      </c>
      <c r="S41">
        <f t="shared" si="13"/>
        <v>0.11879999934145231</v>
      </c>
      <c r="T41">
        <f t="shared" si="13"/>
        <v>0.20880000757329731</v>
      </c>
      <c r="U41">
        <f t="shared" si="13"/>
        <v>0.2887999993414524</v>
      </c>
      <c r="V41">
        <f t="shared" si="13"/>
        <v>0.13879999934145237</v>
      </c>
      <c r="W41">
        <f t="shared" si="13"/>
        <v>0.10879999934145235</v>
      </c>
      <c r="X41">
        <f t="shared" si="13"/>
        <v>0.23879999934145241</v>
      </c>
      <c r="Y41">
        <f t="shared" si="13"/>
        <v>0.11879999934145234</v>
      </c>
      <c r="Z41">
        <f t="shared" si="13"/>
        <v>8.879999934145226E-2</v>
      </c>
      <c r="AB41" s="7">
        <f t="shared" si="5"/>
        <v>0.16279999967072611</v>
      </c>
      <c r="AC41">
        <f t="shared" si="7"/>
        <v>1.1627999996707261</v>
      </c>
    </row>
    <row r="42" spans="1:36" x14ac:dyDescent="0.35">
      <c r="A42" s="3">
        <v>9</v>
      </c>
      <c r="B42">
        <f t="shared" ref="B42:Z42" si="14">(B12-B$3*$AF$19)/B$3</f>
        <v>0.23879999934145213</v>
      </c>
      <c r="C42">
        <f t="shared" si="14"/>
        <v>0.20879999934145249</v>
      </c>
      <c r="D42">
        <f t="shared" si="14"/>
        <v>0.18879999934145247</v>
      </c>
      <c r="E42">
        <f t="shared" si="14"/>
        <v>0.23879999934145221</v>
      </c>
      <c r="F42">
        <f t="shared" si="14"/>
        <v>0.27879999934145228</v>
      </c>
      <c r="G42">
        <f t="shared" si="14"/>
        <v>0.18879999934145245</v>
      </c>
      <c r="H42">
        <f t="shared" si="14"/>
        <v>0.20879999934145246</v>
      </c>
      <c r="I42">
        <f t="shared" si="14"/>
        <v>0.31879999934145214</v>
      </c>
      <c r="J42">
        <f t="shared" si="14"/>
        <v>0.23879999934145227</v>
      </c>
      <c r="K42">
        <f t="shared" si="14"/>
        <v>0.23879999934145241</v>
      </c>
      <c r="L42">
        <f t="shared" si="14"/>
        <v>0.21879999934145242</v>
      </c>
      <c r="M42">
        <f t="shared" si="14"/>
        <v>0.20879999934145224</v>
      </c>
      <c r="N42">
        <f t="shared" si="14"/>
        <v>0.19879999934145229</v>
      </c>
      <c r="O42">
        <f t="shared" si="14"/>
        <v>0.18879999934145236</v>
      </c>
      <c r="P42">
        <f t="shared" si="14"/>
        <v>0.16879999934145237</v>
      </c>
      <c r="Q42">
        <f t="shared" si="14"/>
        <v>0.13879999934145226</v>
      </c>
      <c r="R42">
        <f t="shared" si="14"/>
        <v>0.14879999934145216</v>
      </c>
      <c r="S42">
        <f t="shared" si="14"/>
        <v>0.16879999934145234</v>
      </c>
      <c r="T42">
        <f t="shared" si="14"/>
        <v>0.13880001992106478</v>
      </c>
      <c r="U42">
        <f t="shared" si="14"/>
        <v>0.20879999934145238</v>
      </c>
      <c r="V42">
        <f t="shared" si="14"/>
        <v>0.21879999934145236</v>
      </c>
      <c r="W42">
        <f t="shared" si="14"/>
        <v>0.28879999934145223</v>
      </c>
      <c r="X42">
        <f t="shared" si="14"/>
        <v>8.8799999341452301E-2</v>
      </c>
      <c r="Y42">
        <f t="shared" si="14"/>
        <v>0.27879999934145239</v>
      </c>
      <c r="Z42">
        <f t="shared" si="14"/>
        <v>8.879999934145226E-2</v>
      </c>
      <c r="AB42" s="7">
        <f t="shared" si="5"/>
        <v>0.20400000016463679</v>
      </c>
      <c r="AC42">
        <f t="shared" si="7"/>
        <v>1.2040000001646367</v>
      </c>
    </row>
    <row r="43" spans="1:36" x14ac:dyDescent="0.35">
      <c r="A43" s="3">
        <v>10</v>
      </c>
      <c r="B43">
        <f t="shared" ref="B43:Z43" si="15">(B13-B$3*$AF$19)/B$3</f>
        <v>0.23879999934145213</v>
      </c>
      <c r="C43">
        <f t="shared" si="15"/>
        <v>0.18879999934145242</v>
      </c>
      <c r="D43">
        <f t="shared" si="15"/>
        <v>0.17879999934145246</v>
      </c>
      <c r="E43">
        <f t="shared" si="15"/>
        <v>0.23879999934145221</v>
      </c>
      <c r="F43">
        <f t="shared" si="15"/>
        <v>0.24879999934145222</v>
      </c>
      <c r="G43">
        <f t="shared" si="15"/>
        <v>0.14879999934145249</v>
      </c>
      <c r="H43">
        <f t="shared" si="15"/>
        <v>0.13879999934145246</v>
      </c>
      <c r="I43">
        <f t="shared" si="15"/>
        <v>0.11879999934145218</v>
      </c>
      <c r="J43">
        <f t="shared" si="15"/>
        <v>0.1387999993414524</v>
      </c>
      <c r="K43">
        <f t="shared" si="15"/>
        <v>0.27879999934145244</v>
      </c>
      <c r="L43">
        <f t="shared" si="15"/>
        <v>0.26879999934145238</v>
      </c>
      <c r="M43">
        <f t="shared" si="15"/>
        <v>0.28879999934145223</v>
      </c>
      <c r="N43">
        <f t="shared" si="15"/>
        <v>0.26879999934145243</v>
      </c>
      <c r="O43">
        <f t="shared" si="15"/>
        <v>0.23879999934145227</v>
      </c>
      <c r="P43">
        <f t="shared" si="15"/>
        <v>0.23879999934145235</v>
      </c>
      <c r="Q43">
        <f t="shared" si="15"/>
        <v>0.28879999934145228</v>
      </c>
      <c r="R43">
        <f t="shared" si="15"/>
        <v>0.17879999934145227</v>
      </c>
      <c r="S43">
        <f t="shared" si="15"/>
        <v>0.21879999934145236</v>
      </c>
      <c r="T43">
        <f t="shared" si="15"/>
        <v>0.23880001992106478</v>
      </c>
      <c r="U43">
        <f t="shared" si="15"/>
        <v>0.19879999934145237</v>
      </c>
      <c r="V43">
        <f t="shared" si="15"/>
        <v>0.19879999934145237</v>
      </c>
      <c r="W43">
        <f t="shared" si="15"/>
        <v>0.20879999934145224</v>
      </c>
      <c r="X43">
        <f t="shared" si="15"/>
        <v>0.21879999934145231</v>
      </c>
      <c r="Y43">
        <f t="shared" si="15"/>
        <v>0.23879999934145238</v>
      </c>
      <c r="Z43">
        <f t="shared" si="15"/>
        <v>8.879999934145226E-2</v>
      </c>
      <c r="AB43" s="7">
        <f t="shared" si="5"/>
        <v>0.21200000016463683</v>
      </c>
      <c r="AC43">
        <f t="shared" si="7"/>
        <v>1.2120000001646369</v>
      </c>
    </row>
    <row r="44" spans="1:36" x14ac:dyDescent="0.35">
      <c r="A44" s="3">
        <v>11</v>
      </c>
      <c r="B44">
        <f t="shared" ref="B44:Z44" si="16">(B14-B$3*$AF$19)/B$3</f>
        <v>0.13879999934145212</v>
      </c>
      <c r="C44">
        <f t="shared" si="16"/>
        <v>0.14879999934145244</v>
      </c>
      <c r="D44">
        <f t="shared" si="16"/>
        <v>0.16879999934145246</v>
      </c>
      <c r="E44">
        <f t="shared" si="16"/>
        <v>0.16879999934145221</v>
      </c>
      <c r="F44">
        <f t="shared" si="16"/>
        <v>0.2387999993414523</v>
      </c>
      <c r="G44">
        <f t="shared" si="16"/>
        <v>0.14879999934145249</v>
      </c>
      <c r="H44">
        <f t="shared" si="16"/>
        <v>0.15879999934145239</v>
      </c>
      <c r="I44">
        <f t="shared" si="16"/>
        <v>0.14879999934145224</v>
      </c>
      <c r="J44">
        <f t="shared" si="16"/>
        <v>0.14879999934145238</v>
      </c>
      <c r="K44">
        <f t="shared" si="16"/>
        <v>0.11879999934145249</v>
      </c>
      <c r="L44">
        <f t="shared" si="16"/>
        <v>0.10879999934145244</v>
      </c>
      <c r="M44">
        <f t="shared" si="16"/>
        <v>0.11879999934145222</v>
      </c>
      <c r="N44">
        <f t="shared" si="16"/>
        <v>0.15879999934145242</v>
      </c>
      <c r="O44">
        <f t="shared" si="16"/>
        <v>0.16879999934145226</v>
      </c>
      <c r="P44">
        <f t="shared" si="16"/>
        <v>0.17879999934145241</v>
      </c>
      <c r="Q44">
        <f t="shared" si="16"/>
        <v>0.16879999934145221</v>
      </c>
      <c r="R44">
        <f t="shared" si="16"/>
        <v>0.1587999993414522</v>
      </c>
      <c r="S44">
        <f t="shared" si="16"/>
        <v>0.15879999934145231</v>
      </c>
      <c r="T44">
        <f t="shared" si="16"/>
        <v>0.14879998287776233</v>
      </c>
      <c r="U44">
        <f t="shared" si="16"/>
        <v>0.16879999934145229</v>
      </c>
      <c r="V44">
        <f t="shared" si="16"/>
        <v>0.17879999934145235</v>
      </c>
      <c r="W44">
        <f t="shared" si="16"/>
        <v>0.13879999934145229</v>
      </c>
      <c r="X44">
        <f t="shared" si="16"/>
        <v>0.13879999934145248</v>
      </c>
      <c r="Y44">
        <f t="shared" si="16"/>
        <v>0.18879999934145233</v>
      </c>
      <c r="Z44">
        <f t="shared" si="16"/>
        <v>8.879999934145226E-2</v>
      </c>
      <c r="AB44" s="7">
        <f t="shared" si="5"/>
        <v>0.15439999868290472</v>
      </c>
      <c r="AC44">
        <f t="shared" si="7"/>
        <v>1.1543999986829048</v>
      </c>
    </row>
    <row r="45" spans="1:36" x14ac:dyDescent="0.35">
      <c r="A45" s="3">
        <v>12</v>
      </c>
      <c r="B45">
        <f t="shared" ref="B45:Z45" si="17">(B15-B$3*$AF$19)/B$3</f>
        <v>9.8799999341452158E-2</v>
      </c>
      <c r="C45">
        <f t="shared" si="17"/>
        <v>7.8799999341452348E-2</v>
      </c>
      <c r="D45">
        <f t="shared" si="17"/>
        <v>0.18879999934145247</v>
      </c>
      <c r="E45">
        <f t="shared" si="17"/>
        <v>0.10879999934145218</v>
      </c>
      <c r="F45">
        <f t="shared" si="17"/>
        <v>0.1187999993414522</v>
      </c>
      <c r="G45">
        <f t="shared" si="17"/>
        <v>-8.1200000658547614E-2</v>
      </c>
      <c r="H45">
        <f t="shared" si="17"/>
        <v>0.14879999934145244</v>
      </c>
      <c r="I45">
        <f t="shared" si="17"/>
        <v>0.15879999934145214</v>
      </c>
      <c r="J45">
        <f t="shared" si="17"/>
        <v>0.1687999993414524</v>
      </c>
      <c r="K45">
        <f t="shared" si="17"/>
        <v>0.13879999934145243</v>
      </c>
      <c r="L45">
        <f t="shared" si="17"/>
        <v>0.17879999934145235</v>
      </c>
      <c r="M45">
        <f t="shared" si="17"/>
        <v>0.16879999934145223</v>
      </c>
      <c r="N45">
        <f t="shared" si="17"/>
        <v>8.8799999341452288E-2</v>
      </c>
      <c r="O45">
        <f t="shared" si="17"/>
        <v>0.2087999993414523</v>
      </c>
      <c r="P45">
        <f t="shared" si="17"/>
        <v>0.17879999934145241</v>
      </c>
      <c r="Q45">
        <f t="shared" si="17"/>
        <v>0.13879999934145226</v>
      </c>
      <c r="R45">
        <f t="shared" si="17"/>
        <v>-2.1200000658547689E-2</v>
      </c>
      <c r="S45">
        <f t="shared" si="17"/>
        <v>0.10879999934145242</v>
      </c>
      <c r="T45">
        <f t="shared" si="17"/>
        <v>0.16879999110960739</v>
      </c>
      <c r="U45">
        <f t="shared" si="17"/>
        <v>0.17879999934145233</v>
      </c>
      <c r="V45">
        <f t="shared" si="17"/>
        <v>7.879999934145239E-2</v>
      </c>
      <c r="W45">
        <f t="shared" si="17"/>
        <v>8.8799999341452343E-2</v>
      </c>
      <c r="X45">
        <f t="shared" si="17"/>
        <v>8.8799999341452301E-2</v>
      </c>
      <c r="Y45">
        <f t="shared" si="17"/>
        <v>8.8799999341452371E-2</v>
      </c>
      <c r="Z45">
        <f t="shared" si="17"/>
        <v>8.879999934145226E-2</v>
      </c>
      <c r="AB45" s="7">
        <f t="shared" si="5"/>
        <v>0.11839999901217851</v>
      </c>
      <c r="AC45">
        <f>1+AB45</f>
        <v>1.1183999990121785</v>
      </c>
    </row>
    <row r="46" spans="1:36" ht="15.5" x14ac:dyDescent="0.35">
      <c r="T46" s="1"/>
      <c r="Y46" s="2"/>
      <c r="AC46" s="19" t="s">
        <v>75</v>
      </c>
      <c r="AD46" s="16">
        <f>AVERAGE(AC34:AC45)</f>
        <v>1.0974999996158472</v>
      </c>
    </row>
    <row r="47" spans="1:36" ht="15.5" x14ac:dyDescent="0.35">
      <c r="A47" s="1" t="s">
        <v>26</v>
      </c>
      <c r="T47" s="1"/>
      <c r="Y47" s="2"/>
      <c r="AI47" s="1" t="s">
        <v>308</v>
      </c>
      <c r="AJ47" s="1" t="s">
        <v>311</v>
      </c>
    </row>
    <row r="48" spans="1:36" ht="15.5" x14ac:dyDescent="0.35">
      <c r="A48" s="3">
        <v>0</v>
      </c>
      <c r="T48" s="1"/>
      <c r="Y48" s="2"/>
      <c r="AB48" s="6" t="s">
        <v>27</v>
      </c>
      <c r="AE48" s="5" t="s">
        <v>32</v>
      </c>
      <c r="AG48" s="5" t="s">
        <v>33</v>
      </c>
      <c r="AI48" s="24">
        <f>-AD3</f>
        <v>-100</v>
      </c>
      <c r="AJ48">
        <v>0</v>
      </c>
    </row>
    <row r="49" spans="1:36" x14ac:dyDescent="0.35">
      <c r="A49" s="3">
        <v>1</v>
      </c>
      <c r="B49">
        <f>MIN(0.1,B34)</f>
        <v>-0.20120000065854773</v>
      </c>
      <c r="C49">
        <f t="shared" ref="C49:Z60" si="18">MIN(0.1,C34)</f>
        <v>-0.16120000065854762</v>
      </c>
      <c r="D49">
        <f t="shared" si="18"/>
        <v>-0.20120000065854754</v>
      </c>
      <c r="E49">
        <f t="shared" si="18"/>
        <v>-0.16120000065854778</v>
      </c>
      <c r="F49">
        <f t="shared" si="18"/>
        <v>-0.19120000065854773</v>
      </c>
      <c r="G49">
        <f t="shared" si="18"/>
        <v>3.8799999341452368E-2</v>
      </c>
      <c r="H49">
        <f t="shared" si="18"/>
        <v>4.8799999341452495E-2</v>
      </c>
      <c r="I49">
        <f t="shared" si="18"/>
        <v>-1.2000006585477275E-3</v>
      </c>
      <c r="J49">
        <f t="shared" si="18"/>
        <v>8.7999993414522876E-3</v>
      </c>
      <c r="K49">
        <f t="shared" si="18"/>
        <v>-3.1200000658547535E-2</v>
      </c>
      <c r="L49">
        <f t="shared" si="18"/>
        <v>-6.1200000658547686E-2</v>
      </c>
      <c r="M49">
        <f t="shared" si="18"/>
        <v>-0.1912000006585477</v>
      </c>
      <c r="N49">
        <f t="shared" si="18"/>
        <v>-0.13120000065854773</v>
      </c>
      <c r="O49">
        <f t="shared" si="18"/>
        <v>3.8799999341452319E-2</v>
      </c>
      <c r="P49">
        <f t="shared" si="18"/>
        <v>-9.1200000658547595E-2</v>
      </c>
      <c r="Q49">
        <f t="shared" si="18"/>
        <v>-6.1200000658547693E-2</v>
      </c>
      <c r="R49">
        <f t="shared" si="18"/>
        <v>3.879999934145234E-2</v>
      </c>
      <c r="S49">
        <f t="shared" si="18"/>
        <v>3.8799999341452326E-2</v>
      </c>
      <c r="T49">
        <f t="shared" si="18"/>
        <v>0.1</v>
      </c>
      <c r="U49">
        <f t="shared" si="18"/>
        <v>0.1</v>
      </c>
      <c r="V49">
        <f t="shared" si="18"/>
        <v>0.1</v>
      </c>
      <c r="W49">
        <f t="shared" si="18"/>
        <v>0.1</v>
      </c>
      <c r="X49">
        <f t="shared" si="18"/>
        <v>0.1</v>
      </c>
      <c r="Y49">
        <f t="shared" si="18"/>
        <v>0.1</v>
      </c>
      <c r="Z49">
        <f t="shared" si="18"/>
        <v>0.1</v>
      </c>
      <c r="AB49" s="7">
        <f t="shared" ref="AB49:AB60" si="19">AVERAGE(B49:Z49)</f>
        <v>-2.2864000474154326E-2</v>
      </c>
      <c r="AE49">
        <f>5.6%</f>
        <v>5.5999999999999994E-2</v>
      </c>
      <c r="AG49" s="7">
        <f t="shared" ref="AG49:AG60" si="20">$AD$3 * AE49</f>
        <v>5.6</v>
      </c>
      <c r="AI49" s="26">
        <f>AE49*AD$3</f>
        <v>5.6</v>
      </c>
      <c r="AJ49">
        <v>1</v>
      </c>
    </row>
    <row r="50" spans="1:36" x14ac:dyDescent="0.35">
      <c r="A50" s="3">
        <v>2</v>
      </c>
      <c r="B50">
        <f t="shared" ref="B50:Q58" si="21">MIN(0.1,B35)</f>
        <v>-6.1200000658547693E-2</v>
      </c>
      <c r="C50">
        <f t="shared" si="21"/>
        <v>-3.1200000658547604E-2</v>
      </c>
      <c r="D50">
        <f t="shared" si="21"/>
        <v>-0.26120000065854759</v>
      </c>
      <c r="E50">
        <f t="shared" si="21"/>
        <v>-2.1200000658547696E-2</v>
      </c>
      <c r="F50">
        <f t="shared" si="21"/>
        <v>-0.13120000065854767</v>
      </c>
      <c r="G50">
        <f t="shared" si="21"/>
        <v>-0.1712000006585476</v>
      </c>
      <c r="H50">
        <f t="shared" si="21"/>
        <v>-0.2012000006585476</v>
      </c>
      <c r="I50">
        <f t="shared" si="21"/>
        <v>-0.2112000006585478</v>
      </c>
      <c r="J50">
        <f t="shared" si="21"/>
        <v>-2.120000065854771E-2</v>
      </c>
      <c r="K50">
        <f t="shared" si="21"/>
        <v>-6.1200000658547513E-2</v>
      </c>
      <c r="L50">
        <f t="shared" si="21"/>
        <v>4.8799999341452426E-2</v>
      </c>
      <c r="M50">
        <f t="shared" si="21"/>
        <v>1.8799999341452323E-2</v>
      </c>
      <c r="N50">
        <f t="shared" si="21"/>
        <v>-0.16120000065854762</v>
      </c>
      <c r="O50">
        <f t="shared" si="21"/>
        <v>-0.20120000065854765</v>
      </c>
      <c r="P50">
        <f t="shared" si="21"/>
        <v>-0.16120000065854759</v>
      </c>
      <c r="Q50">
        <f t="shared" si="21"/>
        <v>-2.1200000658547748E-2</v>
      </c>
      <c r="R50">
        <f t="shared" si="18"/>
        <v>-0.1312000006585477</v>
      </c>
      <c r="S50">
        <f t="shared" si="18"/>
        <v>0.1</v>
      </c>
      <c r="T50">
        <f t="shared" si="18"/>
        <v>0.1</v>
      </c>
      <c r="U50">
        <f t="shared" si="18"/>
        <v>0.1</v>
      </c>
      <c r="V50">
        <f t="shared" si="18"/>
        <v>0.1</v>
      </c>
      <c r="W50">
        <f t="shared" si="18"/>
        <v>0.1</v>
      </c>
      <c r="X50">
        <f t="shared" si="18"/>
        <v>0.1</v>
      </c>
      <c r="Y50">
        <f t="shared" si="18"/>
        <v>0.1</v>
      </c>
      <c r="Z50">
        <f t="shared" si="18"/>
        <v>0.1</v>
      </c>
      <c r="AB50" s="7">
        <f t="shared" si="19"/>
        <v>-3.9216000447812385E-2</v>
      </c>
      <c r="AE50">
        <f t="shared" ref="AE50:AE52" si="22">5.6%</f>
        <v>5.5999999999999994E-2</v>
      </c>
      <c r="AG50" s="7">
        <f t="shared" si="20"/>
        <v>5.6</v>
      </c>
      <c r="AI50" s="26">
        <f t="shared" ref="AI50:AI59" si="23">AE50*AD$3</f>
        <v>5.6</v>
      </c>
      <c r="AJ50">
        <v>2</v>
      </c>
    </row>
    <row r="51" spans="1:36" x14ac:dyDescent="0.35">
      <c r="A51" s="3">
        <v>3</v>
      </c>
      <c r="B51">
        <f t="shared" si="21"/>
        <v>0.1</v>
      </c>
      <c r="C51">
        <f t="shared" si="18"/>
        <v>0.1</v>
      </c>
      <c r="D51">
        <f t="shared" si="18"/>
        <v>0.1</v>
      </c>
      <c r="E51">
        <f t="shared" si="18"/>
        <v>0.1</v>
      </c>
      <c r="F51">
        <f t="shared" si="18"/>
        <v>0.1</v>
      </c>
      <c r="G51">
        <f t="shared" si="18"/>
        <v>0.1</v>
      </c>
      <c r="H51">
        <f t="shared" si="18"/>
        <v>0.1</v>
      </c>
      <c r="I51">
        <f t="shared" si="18"/>
        <v>0.1</v>
      </c>
      <c r="J51">
        <f t="shared" si="18"/>
        <v>-0.1312000006585477</v>
      </c>
      <c r="K51">
        <f t="shared" si="18"/>
        <v>-0.16120000065854764</v>
      </c>
      <c r="L51">
        <f t="shared" si="18"/>
        <v>-0.2612000006585477</v>
      </c>
      <c r="M51">
        <f t="shared" si="18"/>
        <v>-0.17120000065854768</v>
      </c>
      <c r="N51">
        <f t="shared" si="18"/>
        <v>-0.20120000065854768</v>
      </c>
      <c r="O51">
        <f t="shared" si="18"/>
        <v>-0.12120000065854761</v>
      </c>
      <c r="P51">
        <f t="shared" si="18"/>
        <v>-0.10120000065854762</v>
      </c>
      <c r="Q51">
        <f t="shared" si="18"/>
        <v>-8.1200000658547669E-2</v>
      </c>
      <c r="R51">
        <f t="shared" si="18"/>
        <v>-0.10120000065854769</v>
      </c>
      <c r="S51">
        <f t="shared" si="18"/>
        <v>-6.1200000658547589E-2</v>
      </c>
      <c r="T51">
        <f t="shared" si="18"/>
        <v>-2.1200004774470177E-2</v>
      </c>
      <c r="U51">
        <f t="shared" si="18"/>
        <v>-0.10120000065854766</v>
      </c>
      <c r="V51">
        <f t="shared" si="18"/>
        <v>-6.1200000658547582E-2</v>
      </c>
      <c r="W51">
        <f t="shared" si="18"/>
        <v>-2.120000065854773E-2</v>
      </c>
      <c r="X51">
        <f t="shared" si="18"/>
        <v>-0.20120000065854765</v>
      </c>
      <c r="Y51">
        <f t="shared" si="18"/>
        <v>6.8799999341452436E-2</v>
      </c>
      <c r="Z51">
        <f t="shared" si="18"/>
        <v>-6.1200000658547707E-2</v>
      </c>
      <c r="AB51" s="7">
        <f t="shared" si="19"/>
        <v>-3.9616000612449305E-2</v>
      </c>
      <c r="AE51">
        <f t="shared" si="22"/>
        <v>5.5999999999999994E-2</v>
      </c>
      <c r="AG51" s="7">
        <f t="shared" si="20"/>
        <v>5.6</v>
      </c>
      <c r="AI51" s="26">
        <f t="shared" si="23"/>
        <v>5.6</v>
      </c>
      <c r="AJ51">
        <v>3</v>
      </c>
    </row>
    <row r="52" spans="1:36" x14ac:dyDescent="0.35">
      <c r="A52" s="3">
        <v>4</v>
      </c>
      <c r="B52">
        <f t="shared" si="21"/>
        <v>-2.1200000658547727E-2</v>
      </c>
      <c r="C52">
        <f t="shared" si="18"/>
        <v>-6.1200000658547575E-2</v>
      </c>
      <c r="D52">
        <f t="shared" si="18"/>
        <v>-0.20120000065854754</v>
      </c>
      <c r="E52">
        <f t="shared" si="18"/>
        <v>-6.1200000658547839E-2</v>
      </c>
      <c r="F52">
        <f t="shared" si="18"/>
        <v>-0.17120000065854774</v>
      </c>
      <c r="G52">
        <f t="shared" si="18"/>
        <v>-0.16120000065854759</v>
      </c>
      <c r="H52">
        <f t="shared" si="18"/>
        <v>-0.13120000065854759</v>
      </c>
      <c r="I52">
        <f t="shared" si="18"/>
        <v>-0.1212000006585478</v>
      </c>
      <c r="J52">
        <f t="shared" si="18"/>
        <v>0.1</v>
      </c>
      <c r="K52">
        <f t="shared" si="18"/>
        <v>0.1</v>
      </c>
      <c r="L52">
        <f t="shared" si="18"/>
        <v>0.1</v>
      </c>
      <c r="M52">
        <f t="shared" si="18"/>
        <v>0.1</v>
      </c>
      <c r="N52">
        <f t="shared" si="18"/>
        <v>0.1</v>
      </c>
      <c r="O52">
        <f t="shared" si="18"/>
        <v>-0.17120000065854765</v>
      </c>
      <c r="P52">
        <f t="shared" si="18"/>
        <v>-6.1200000658547617E-2</v>
      </c>
      <c r="Q52">
        <f t="shared" si="18"/>
        <v>-0.17120000065854765</v>
      </c>
      <c r="R52">
        <f t="shared" si="18"/>
        <v>-0.20120000065854768</v>
      </c>
      <c r="S52">
        <f t="shared" si="18"/>
        <v>-2.1200000658547595E-2</v>
      </c>
      <c r="T52">
        <f t="shared" si="18"/>
        <v>-7.1199984194857804E-2</v>
      </c>
      <c r="U52">
        <f t="shared" si="18"/>
        <v>-0.10120000065854766</v>
      </c>
      <c r="V52">
        <f t="shared" si="18"/>
        <v>-0.10120000065854758</v>
      </c>
      <c r="W52">
        <f t="shared" si="18"/>
        <v>0.1</v>
      </c>
      <c r="X52">
        <f t="shared" si="18"/>
        <v>0.1</v>
      </c>
      <c r="Y52">
        <f t="shared" si="18"/>
        <v>0.1</v>
      </c>
      <c r="Z52">
        <f t="shared" si="18"/>
        <v>0.1</v>
      </c>
      <c r="AB52" s="7">
        <f t="shared" si="19"/>
        <v>-3.7167999762922899E-2</v>
      </c>
      <c r="AE52">
        <f t="shared" si="22"/>
        <v>5.5999999999999994E-2</v>
      </c>
      <c r="AG52" s="7">
        <f t="shared" si="20"/>
        <v>5.6</v>
      </c>
      <c r="AI52" s="26">
        <f t="shared" si="23"/>
        <v>5.6</v>
      </c>
      <c r="AJ52">
        <v>4</v>
      </c>
    </row>
    <row r="53" spans="1:36" x14ac:dyDescent="0.35">
      <c r="A53" s="3">
        <v>5</v>
      </c>
      <c r="B53">
        <f t="shared" si="21"/>
        <v>7.8799999341452265E-2</v>
      </c>
      <c r="C53">
        <f t="shared" si="18"/>
        <v>-2.1200000658547578E-2</v>
      </c>
      <c r="D53">
        <f t="shared" si="18"/>
        <v>0.1</v>
      </c>
      <c r="E53">
        <f t="shared" si="18"/>
        <v>8.7999993414521575E-3</v>
      </c>
      <c r="F53">
        <f t="shared" si="18"/>
        <v>8.8799999341452315E-2</v>
      </c>
      <c r="G53">
        <f t="shared" si="18"/>
        <v>8.8799999341452329E-2</v>
      </c>
      <c r="H53">
        <f t="shared" si="18"/>
        <v>8.8799999341452399E-2</v>
      </c>
      <c r="I53">
        <f t="shared" si="18"/>
        <v>8.8799999341452288E-2</v>
      </c>
      <c r="J53">
        <f t="shared" si="18"/>
        <v>7.8799999341452279E-2</v>
      </c>
      <c r="K53">
        <f t="shared" si="18"/>
        <v>8.8799999341452371E-2</v>
      </c>
      <c r="L53">
        <f t="shared" si="18"/>
        <v>-0.1012000006585476</v>
      </c>
      <c r="M53">
        <f t="shared" si="18"/>
        <v>8.879999934145226E-2</v>
      </c>
      <c r="N53">
        <f t="shared" si="18"/>
        <v>8.8799999341452288E-2</v>
      </c>
      <c r="O53">
        <f t="shared" si="18"/>
        <v>-0.14120000065854768</v>
      </c>
      <c r="P53">
        <f t="shared" si="18"/>
        <v>8.8799999341452371E-2</v>
      </c>
      <c r="Q53">
        <f t="shared" si="18"/>
        <v>-1.2000006585476597E-3</v>
      </c>
      <c r="R53">
        <f t="shared" si="18"/>
        <v>7.8799999341452293E-2</v>
      </c>
      <c r="S53">
        <f t="shared" si="18"/>
        <v>8.8799999341452357E-2</v>
      </c>
      <c r="T53">
        <f t="shared" si="18"/>
        <v>8.8799999341452274E-2</v>
      </c>
      <c r="U53">
        <f t="shared" si="18"/>
        <v>8.8799999341452301E-2</v>
      </c>
      <c r="V53">
        <f t="shared" si="18"/>
        <v>8.8799999341452385E-2</v>
      </c>
      <c r="W53">
        <f t="shared" si="18"/>
        <v>8.8799999341452343E-2</v>
      </c>
      <c r="X53">
        <f t="shared" si="18"/>
        <v>8.8799999341452301E-2</v>
      </c>
      <c r="Y53">
        <f t="shared" si="18"/>
        <v>8.8799999341452371E-2</v>
      </c>
      <c r="Z53">
        <f t="shared" si="18"/>
        <v>-0.21120000065854777</v>
      </c>
      <c r="AB53" s="7">
        <f t="shared" si="19"/>
        <v>4.8047999367794227E-2</v>
      </c>
      <c r="AE53">
        <f>MAX(0.6*AG52/$AD$3, AB53)</f>
        <v>4.8047999367794227E-2</v>
      </c>
      <c r="AG53" s="7">
        <f t="shared" si="20"/>
        <v>4.804799936779423</v>
      </c>
      <c r="AI53" s="26">
        <f t="shared" si="23"/>
        <v>4.804799936779423</v>
      </c>
      <c r="AJ53">
        <v>5</v>
      </c>
    </row>
    <row r="54" spans="1:36" x14ac:dyDescent="0.35">
      <c r="A54" s="3">
        <v>6</v>
      </c>
      <c r="B54">
        <f t="shared" si="21"/>
        <v>0.1</v>
      </c>
      <c r="C54">
        <f t="shared" si="18"/>
        <v>0.1</v>
      </c>
      <c r="D54">
        <f t="shared" si="18"/>
        <v>0.1</v>
      </c>
      <c r="E54">
        <f t="shared" si="18"/>
        <v>0.1</v>
      </c>
      <c r="F54">
        <f t="shared" si="18"/>
        <v>0.1</v>
      </c>
      <c r="G54">
        <f t="shared" si="18"/>
        <v>8.8799999341452329E-2</v>
      </c>
      <c r="H54">
        <f t="shared" si="18"/>
        <v>8.8799999341452399E-2</v>
      </c>
      <c r="I54">
        <f t="shared" si="18"/>
        <v>0.1</v>
      </c>
      <c r="J54">
        <f t="shared" si="18"/>
        <v>0.1</v>
      </c>
      <c r="K54">
        <f t="shared" si="18"/>
        <v>0.1</v>
      </c>
      <c r="L54">
        <f t="shared" si="18"/>
        <v>-6.1200000658547686E-2</v>
      </c>
      <c r="M54">
        <f t="shared" si="18"/>
        <v>0.1</v>
      </c>
      <c r="N54">
        <f t="shared" si="18"/>
        <v>0.1</v>
      </c>
      <c r="O54">
        <f t="shared" si="18"/>
        <v>0.1</v>
      </c>
      <c r="P54">
        <f t="shared" si="18"/>
        <v>0.1</v>
      </c>
      <c r="Q54">
        <f t="shared" si="18"/>
        <v>0.1</v>
      </c>
      <c r="R54">
        <f t="shared" si="18"/>
        <v>0.1</v>
      </c>
      <c r="S54">
        <f t="shared" si="18"/>
        <v>8.8799999341452357E-2</v>
      </c>
      <c r="T54">
        <f t="shared" si="18"/>
        <v>-1.1999965426252892E-3</v>
      </c>
      <c r="U54">
        <f t="shared" si="18"/>
        <v>-6.1200000658547665E-2</v>
      </c>
      <c r="V54">
        <f t="shared" si="18"/>
        <v>-0.10120000065854758</v>
      </c>
      <c r="W54">
        <f t="shared" si="18"/>
        <v>6.8799999341452339E-2</v>
      </c>
      <c r="X54">
        <f t="shared" si="18"/>
        <v>-1.2000006585475786E-3</v>
      </c>
      <c r="Y54">
        <f t="shared" si="18"/>
        <v>6.8799999341452436E-2</v>
      </c>
      <c r="Z54">
        <f t="shared" si="18"/>
        <v>8.879999934145226E-2</v>
      </c>
      <c r="AB54" s="7">
        <f t="shared" si="19"/>
        <v>6.6671999874875959E-2</v>
      </c>
      <c r="AE54">
        <f>MAX(0.6*AG53/$AD$3, AB54)</f>
        <v>6.6671999874875959E-2</v>
      </c>
      <c r="AG54" s="7">
        <f t="shared" si="20"/>
        <v>6.6671999874875958</v>
      </c>
      <c r="AI54" s="26">
        <f t="shared" si="23"/>
        <v>6.6671999874875958</v>
      </c>
      <c r="AJ54">
        <v>6</v>
      </c>
    </row>
    <row r="55" spans="1:36" x14ac:dyDescent="0.35">
      <c r="A55" s="3">
        <v>7</v>
      </c>
      <c r="B55">
        <f t="shared" si="21"/>
        <v>0.1</v>
      </c>
      <c r="C55">
        <f t="shared" si="18"/>
        <v>0.1</v>
      </c>
      <c r="D55">
        <f t="shared" si="18"/>
        <v>0.1</v>
      </c>
      <c r="E55">
        <f t="shared" si="18"/>
        <v>0.1</v>
      </c>
      <c r="F55">
        <f t="shared" si="18"/>
        <v>0.1</v>
      </c>
      <c r="G55">
        <f t="shared" si="18"/>
        <v>0.1</v>
      </c>
      <c r="H55">
        <f t="shared" si="18"/>
        <v>8.8799999341452399E-2</v>
      </c>
      <c r="I55">
        <f t="shared" si="18"/>
        <v>0.1</v>
      </c>
      <c r="J55">
        <f t="shared" si="18"/>
        <v>0.1</v>
      </c>
      <c r="K55">
        <f t="shared" si="18"/>
        <v>0.1</v>
      </c>
      <c r="L55">
        <f t="shared" si="18"/>
        <v>0.1</v>
      </c>
      <c r="M55">
        <f t="shared" si="18"/>
        <v>0.1</v>
      </c>
      <c r="N55">
        <f t="shared" si="18"/>
        <v>0.1</v>
      </c>
      <c r="O55">
        <f t="shared" si="18"/>
        <v>0.1</v>
      </c>
      <c r="P55">
        <f t="shared" si="18"/>
        <v>0.1</v>
      </c>
      <c r="Q55">
        <f t="shared" si="18"/>
        <v>0.1</v>
      </c>
      <c r="R55">
        <f t="shared" si="18"/>
        <v>8.8799999341452329E-2</v>
      </c>
      <c r="S55">
        <f t="shared" si="18"/>
        <v>8.8799999341452357E-2</v>
      </c>
      <c r="T55">
        <f t="shared" si="18"/>
        <v>0.1</v>
      </c>
      <c r="U55">
        <f t="shared" si="18"/>
        <v>8.8799999341452301E-2</v>
      </c>
      <c r="V55">
        <f t="shared" si="18"/>
        <v>8.8799999341452385E-2</v>
      </c>
      <c r="W55">
        <f t="shared" si="18"/>
        <v>8.8799999341452343E-2</v>
      </c>
      <c r="X55">
        <f t="shared" si="18"/>
        <v>0.1</v>
      </c>
      <c r="Y55">
        <f t="shared" si="18"/>
        <v>8.8799999341452371E-2</v>
      </c>
      <c r="Z55">
        <f t="shared" si="18"/>
        <v>8.879999934145226E-2</v>
      </c>
      <c r="AB55" s="7">
        <f t="shared" si="19"/>
        <v>9.6415999789264795E-2</v>
      </c>
      <c r="AE55">
        <f t="shared" ref="AE55:AE60" si="24">MAX(0.6*AG54/$AD$3, AB55)</f>
        <v>9.6415999789264795E-2</v>
      </c>
      <c r="AG55" s="7">
        <f t="shared" si="20"/>
        <v>9.6415999789264788</v>
      </c>
      <c r="AI55" s="26">
        <f t="shared" si="23"/>
        <v>9.6415999789264788</v>
      </c>
      <c r="AJ55">
        <v>7</v>
      </c>
    </row>
    <row r="56" spans="1:36" x14ac:dyDescent="0.35">
      <c r="A56" s="3">
        <v>8</v>
      </c>
      <c r="B56">
        <f t="shared" si="21"/>
        <v>0.1</v>
      </c>
      <c r="C56">
        <f t="shared" si="18"/>
        <v>0.1</v>
      </c>
      <c r="D56">
        <f t="shared" si="18"/>
        <v>0.1</v>
      </c>
      <c r="E56">
        <f t="shared" si="18"/>
        <v>0.1</v>
      </c>
      <c r="F56">
        <f t="shared" si="18"/>
        <v>0.1</v>
      </c>
      <c r="G56">
        <f t="shared" si="18"/>
        <v>0.1</v>
      </c>
      <c r="H56">
        <f t="shared" si="18"/>
        <v>0.1</v>
      </c>
      <c r="I56">
        <f t="shared" si="18"/>
        <v>0.1</v>
      </c>
      <c r="J56">
        <f t="shared" si="18"/>
        <v>0.1</v>
      </c>
      <c r="K56">
        <f t="shared" si="18"/>
        <v>0.1</v>
      </c>
      <c r="L56">
        <f t="shared" si="18"/>
        <v>0.1</v>
      </c>
      <c r="M56">
        <f t="shared" si="18"/>
        <v>9.879999934145231E-2</v>
      </c>
      <c r="N56">
        <f t="shared" si="18"/>
        <v>0.1</v>
      </c>
      <c r="O56">
        <f t="shared" si="18"/>
        <v>0.1</v>
      </c>
      <c r="P56">
        <f t="shared" si="18"/>
        <v>0.1</v>
      </c>
      <c r="Q56">
        <f t="shared" si="18"/>
        <v>0.1</v>
      </c>
      <c r="R56">
        <f t="shared" si="18"/>
        <v>0.1</v>
      </c>
      <c r="S56">
        <f t="shared" si="18"/>
        <v>0.1</v>
      </c>
      <c r="T56">
        <f t="shared" si="18"/>
        <v>0.1</v>
      </c>
      <c r="U56">
        <f t="shared" si="18"/>
        <v>0.1</v>
      </c>
      <c r="V56">
        <f t="shared" si="18"/>
        <v>0.1</v>
      </c>
      <c r="W56">
        <f t="shared" si="18"/>
        <v>0.1</v>
      </c>
      <c r="X56">
        <f t="shared" si="18"/>
        <v>0.1</v>
      </c>
      <c r="Y56">
        <f t="shared" si="18"/>
        <v>0.1</v>
      </c>
      <c r="Z56">
        <f t="shared" si="18"/>
        <v>8.879999934145226E-2</v>
      </c>
      <c r="AB56" s="7">
        <f t="shared" si="19"/>
        <v>9.9503999947316207E-2</v>
      </c>
      <c r="AE56">
        <f t="shared" si="24"/>
        <v>9.9503999947316207E-2</v>
      </c>
      <c r="AG56" s="7">
        <f t="shared" si="20"/>
        <v>9.9503999947316206</v>
      </c>
      <c r="AI56" s="26">
        <f t="shared" si="23"/>
        <v>9.9503999947316206</v>
      </c>
      <c r="AJ56">
        <v>8</v>
      </c>
    </row>
    <row r="57" spans="1:36" x14ac:dyDescent="0.35">
      <c r="A57" s="3">
        <v>9</v>
      </c>
      <c r="B57">
        <f t="shared" si="21"/>
        <v>0.1</v>
      </c>
      <c r="C57">
        <f t="shared" si="18"/>
        <v>0.1</v>
      </c>
      <c r="D57">
        <f t="shared" si="18"/>
        <v>0.1</v>
      </c>
      <c r="E57">
        <f t="shared" si="18"/>
        <v>0.1</v>
      </c>
      <c r="F57">
        <f t="shared" si="18"/>
        <v>0.1</v>
      </c>
      <c r="G57">
        <f t="shared" si="18"/>
        <v>0.1</v>
      </c>
      <c r="H57">
        <f t="shared" si="18"/>
        <v>0.1</v>
      </c>
      <c r="I57">
        <f t="shared" si="18"/>
        <v>0.1</v>
      </c>
      <c r="J57">
        <f t="shared" si="18"/>
        <v>0.1</v>
      </c>
      <c r="K57">
        <f t="shared" si="18"/>
        <v>0.1</v>
      </c>
      <c r="L57">
        <f t="shared" si="18"/>
        <v>0.1</v>
      </c>
      <c r="M57">
        <f t="shared" si="18"/>
        <v>0.1</v>
      </c>
      <c r="N57">
        <f t="shared" si="18"/>
        <v>0.1</v>
      </c>
      <c r="O57">
        <f t="shared" si="18"/>
        <v>0.1</v>
      </c>
      <c r="P57">
        <f t="shared" si="18"/>
        <v>0.1</v>
      </c>
      <c r="Q57">
        <f t="shared" si="18"/>
        <v>0.1</v>
      </c>
      <c r="R57">
        <f t="shared" si="18"/>
        <v>0.1</v>
      </c>
      <c r="S57">
        <f t="shared" si="18"/>
        <v>0.1</v>
      </c>
      <c r="T57">
        <f t="shared" si="18"/>
        <v>0.1</v>
      </c>
      <c r="U57">
        <f t="shared" si="18"/>
        <v>0.1</v>
      </c>
      <c r="V57">
        <f t="shared" si="18"/>
        <v>0.1</v>
      </c>
      <c r="W57">
        <f t="shared" si="18"/>
        <v>0.1</v>
      </c>
      <c r="X57">
        <f t="shared" si="18"/>
        <v>8.8799999341452301E-2</v>
      </c>
      <c r="Y57">
        <f t="shared" si="18"/>
        <v>0.1</v>
      </c>
      <c r="Z57">
        <f t="shared" si="18"/>
        <v>8.879999934145226E-2</v>
      </c>
      <c r="AB57" s="7">
        <f t="shared" si="19"/>
        <v>9.9103999947316196E-2</v>
      </c>
      <c r="AE57">
        <f t="shared" si="24"/>
        <v>9.9103999947316196E-2</v>
      </c>
      <c r="AG57" s="7">
        <f t="shared" si="20"/>
        <v>9.9103999947316197</v>
      </c>
      <c r="AI57" s="26">
        <f t="shared" si="23"/>
        <v>9.9103999947316197</v>
      </c>
      <c r="AJ57">
        <v>9</v>
      </c>
    </row>
    <row r="58" spans="1:36" x14ac:dyDescent="0.35">
      <c r="A58" s="3">
        <v>10</v>
      </c>
      <c r="B58">
        <f t="shared" si="21"/>
        <v>0.1</v>
      </c>
      <c r="C58">
        <f t="shared" si="18"/>
        <v>0.1</v>
      </c>
      <c r="D58">
        <f t="shared" si="18"/>
        <v>0.1</v>
      </c>
      <c r="E58">
        <f t="shared" si="18"/>
        <v>0.1</v>
      </c>
      <c r="F58">
        <f t="shared" si="18"/>
        <v>0.1</v>
      </c>
      <c r="G58">
        <f t="shared" si="18"/>
        <v>0.1</v>
      </c>
      <c r="H58">
        <f t="shared" si="18"/>
        <v>0.1</v>
      </c>
      <c r="I58">
        <f t="shared" si="18"/>
        <v>0.1</v>
      </c>
      <c r="J58">
        <f t="shared" si="18"/>
        <v>0.1</v>
      </c>
      <c r="K58">
        <f t="shared" si="18"/>
        <v>0.1</v>
      </c>
      <c r="L58">
        <f t="shared" si="18"/>
        <v>0.1</v>
      </c>
      <c r="M58">
        <f t="shared" si="18"/>
        <v>0.1</v>
      </c>
      <c r="N58">
        <f t="shared" si="18"/>
        <v>0.1</v>
      </c>
      <c r="O58">
        <f t="shared" si="18"/>
        <v>0.1</v>
      </c>
      <c r="P58">
        <f t="shared" si="18"/>
        <v>0.1</v>
      </c>
      <c r="Q58">
        <f t="shared" si="18"/>
        <v>0.1</v>
      </c>
      <c r="R58">
        <f t="shared" si="18"/>
        <v>0.1</v>
      </c>
      <c r="S58">
        <f t="shared" si="18"/>
        <v>0.1</v>
      </c>
      <c r="T58">
        <f t="shared" si="18"/>
        <v>0.1</v>
      </c>
      <c r="U58">
        <f t="shared" si="18"/>
        <v>0.1</v>
      </c>
      <c r="V58">
        <f t="shared" si="18"/>
        <v>0.1</v>
      </c>
      <c r="W58">
        <f t="shared" si="18"/>
        <v>0.1</v>
      </c>
      <c r="X58">
        <f t="shared" si="18"/>
        <v>0.1</v>
      </c>
      <c r="Y58">
        <f t="shared" si="18"/>
        <v>0.1</v>
      </c>
      <c r="Z58">
        <f t="shared" si="18"/>
        <v>8.879999934145226E-2</v>
      </c>
      <c r="AB58" s="7">
        <f t="shared" si="19"/>
        <v>9.9551999973658115E-2</v>
      </c>
      <c r="AE58">
        <f t="shared" si="24"/>
        <v>9.9551999973658115E-2</v>
      </c>
      <c r="AG58" s="7">
        <f t="shared" si="20"/>
        <v>9.9551999973658116</v>
      </c>
      <c r="AI58" s="26">
        <f t="shared" si="23"/>
        <v>9.9551999973658116</v>
      </c>
      <c r="AJ58">
        <v>10</v>
      </c>
    </row>
    <row r="59" spans="1:36" x14ac:dyDescent="0.35">
      <c r="A59" s="3">
        <v>11</v>
      </c>
      <c r="B59">
        <f>MIN(0.1,B44)</f>
        <v>0.1</v>
      </c>
      <c r="C59">
        <f t="shared" si="18"/>
        <v>0.1</v>
      </c>
      <c r="D59">
        <f t="shared" si="18"/>
        <v>0.1</v>
      </c>
      <c r="E59">
        <f t="shared" si="18"/>
        <v>0.1</v>
      </c>
      <c r="F59">
        <f t="shared" si="18"/>
        <v>0.1</v>
      </c>
      <c r="G59">
        <f t="shared" si="18"/>
        <v>0.1</v>
      </c>
      <c r="H59">
        <f t="shared" si="18"/>
        <v>0.1</v>
      </c>
      <c r="I59">
        <f t="shared" si="18"/>
        <v>0.1</v>
      </c>
      <c r="J59">
        <f t="shared" si="18"/>
        <v>0.1</v>
      </c>
      <c r="K59">
        <f t="shared" si="18"/>
        <v>0.1</v>
      </c>
      <c r="L59">
        <f t="shared" si="18"/>
        <v>0.1</v>
      </c>
      <c r="M59">
        <f t="shared" si="18"/>
        <v>0.1</v>
      </c>
      <c r="N59">
        <f t="shared" si="18"/>
        <v>0.1</v>
      </c>
      <c r="O59">
        <f t="shared" si="18"/>
        <v>0.1</v>
      </c>
      <c r="P59">
        <f t="shared" si="18"/>
        <v>0.1</v>
      </c>
      <c r="Q59">
        <f t="shared" si="18"/>
        <v>0.1</v>
      </c>
      <c r="R59">
        <f t="shared" si="18"/>
        <v>0.1</v>
      </c>
      <c r="S59">
        <f t="shared" si="18"/>
        <v>0.1</v>
      </c>
      <c r="T59">
        <f t="shared" si="18"/>
        <v>0.1</v>
      </c>
      <c r="U59">
        <f t="shared" si="18"/>
        <v>0.1</v>
      </c>
      <c r="V59">
        <f t="shared" si="18"/>
        <v>0.1</v>
      </c>
      <c r="W59">
        <f t="shared" si="18"/>
        <v>0.1</v>
      </c>
      <c r="X59">
        <f t="shared" si="18"/>
        <v>0.1</v>
      </c>
      <c r="Y59">
        <f t="shared" si="18"/>
        <v>0.1</v>
      </c>
      <c r="Z59">
        <f t="shared" si="18"/>
        <v>8.879999934145226E-2</v>
      </c>
      <c r="AB59" s="7">
        <f t="shared" si="19"/>
        <v>9.9551999973658115E-2</v>
      </c>
      <c r="AE59">
        <f t="shared" si="24"/>
        <v>9.9551999973658115E-2</v>
      </c>
      <c r="AG59" s="7">
        <f t="shared" si="20"/>
        <v>9.9551999973658116</v>
      </c>
      <c r="AI59" s="26">
        <f t="shared" si="23"/>
        <v>9.9551999973658116</v>
      </c>
      <c r="AJ59">
        <v>11</v>
      </c>
    </row>
    <row r="60" spans="1:36" x14ac:dyDescent="0.35">
      <c r="A60" s="3">
        <v>12</v>
      </c>
      <c r="B60">
        <f>MIN(0.1,B45)</f>
        <v>9.8799999341452158E-2</v>
      </c>
      <c r="C60">
        <f t="shared" si="18"/>
        <v>7.8799999341452348E-2</v>
      </c>
      <c r="D60">
        <f t="shared" si="18"/>
        <v>0.1</v>
      </c>
      <c r="E60">
        <f t="shared" si="18"/>
        <v>0.1</v>
      </c>
      <c r="F60">
        <f t="shared" si="18"/>
        <v>0.1</v>
      </c>
      <c r="G60">
        <f t="shared" si="18"/>
        <v>-8.1200000658547614E-2</v>
      </c>
      <c r="H60">
        <f t="shared" si="18"/>
        <v>0.1</v>
      </c>
      <c r="I60">
        <f t="shared" ref="I60:Z60" si="25">MIN(0.1,I45)</f>
        <v>0.1</v>
      </c>
      <c r="J60">
        <f t="shared" si="25"/>
        <v>0.1</v>
      </c>
      <c r="K60">
        <f t="shared" si="25"/>
        <v>0.1</v>
      </c>
      <c r="L60">
        <f t="shared" si="25"/>
        <v>0.1</v>
      </c>
      <c r="M60">
        <f t="shared" si="25"/>
        <v>0.1</v>
      </c>
      <c r="N60">
        <f t="shared" si="25"/>
        <v>8.8799999341452288E-2</v>
      </c>
      <c r="O60">
        <f t="shared" si="25"/>
        <v>0.1</v>
      </c>
      <c r="P60">
        <f t="shared" si="25"/>
        <v>0.1</v>
      </c>
      <c r="Q60">
        <f t="shared" si="25"/>
        <v>0.1</v>
      </c>
      <c r="R60">
        <f t="shared" si="25"/>
        <v>-2.1200000658547689E-2</v>
      </c>
      <c r="S60">
        <f t="shared" si="25"/>
        <v>0.1</v>
      </c>
      <c r="T60">
        <f t="shared" si="25"/>
        <v>0.1</v>
      </c>
      <c r="U60">
        <f t="shared" si="25"/>
        <v>0.1</v>
      </c>
      <c r="V60">
        <f t="shared" si="25"/>
        <v>7.879999934145239E-2</v>
      </c>
      <c r="W60">
        <f t="shared" si="25"/>
        <v>8.8799999341452343E-2</v>
      </c>
      <c r="X60">
        <f t="shared" si="25"/>
        <v>8.8799999341452301E-2</v>
      </c>
      <c r="Y60">
        <f t="shared" si="25"/>
        <v>8.8799999341452371E-2</v>
      </c>
      <c r="Z60">
        <f t="shared" si="25"/>
        <v>8.879999934145226E-2</v>
      </c>
      <c r="AB60" s="7">
        <f t="shared" si="19"/>
        <v>8.391999973658093E-2</v>
      </c>
      <c r="AE60">
        <f t="shared" si="24"/>
        <v>8.391999973658093E-2</v>
      </c>
      <c r="AG60" s="7">
        <f t="shared" si="20"/>
        <v>8.391999973658093</v>
      </c>
      <c r="AI60" s="26">
        <f>AE60*AD$3+AD68</f>
        <v>108.39199997365809</v>
      </c>
      <c r="AJ60">
        <v>12</v>
      </c>
    </row>
    <row r="61" spans="1:36" x14ac:dyDescent="0.35">
      <c r="AB61" s="15" t="s">
        <v>301</v>
      </c>
      <c r="AC61">
        <f>SUM(AB49:AB60)</f>
        <v>0.55390399731312556</v>
      </c>
      <c r="AE61" s="15" t="s">
        <v>76</v>
      </c>
      <c r="AF61">
        <f>SUM(AE49:AE60)</f>
        <v>0.91676799861046465</v>
      </c>
      <c r="AG61" s="7">
        <f>SUM(AG49:AG60)</f>
        <v>91.676799861046447</v>
      </c>
      <c r="AI61" s="9"/>
    </row>
    <row r="62" spans="1:36" x14ac:dyDescent="0.35">
      <c r="AI62" s="8"/>
    </row>
    <row r="63" spans="1:36" x14ac:dyDescent="0.35">
      <c r="AI63" s="9"/>
    </row>
    <row r="64" spans="1:36" x14ac:dyDescent="0.35">
      <c r="AB64" s="10" t="s">
        <v>73</v>
      </c>
      <c r="AD64" s="10" t="s">
        <v>74</v>
      </c>
      <c r="AI64" s="27" t="s">
        <v>312</v>
      </c>
    </row>
    <row r="65" spans="27:35" x14ac:dyDescent="0.35">
      <c r="AA65" s="16" t="s">
        <v>302</v>
      </c>
      <c r="AB65" s="20">
        <f>(AC31-1-AF61)</f>
        <v>-0.90806799833606999</v>
      </c>
      <c r="AC65" s="16"/>
      <c r="AD65" s="16">
        <f>$AD$3 * (1+MAX(0,AB65))</f>
        <v>100</v>
      </c>
      <c r="AI65" s="28">
        <f>LN(1+0.042)</f>
        <v>4.1141943331175213E-2</v>
      </c>
    </row>
    <row r="66" spans="27:35" x14ac:dyDescent="0.35">
      <c r="AA66" s="16" t="s">
        <v>303</v>
      </c>
      <c r="AB66" s="16">
        <f>(AE31-AF61)</f>
        <v>-0.81236799531772663</v>
      </c>
      <c r="AC66" s="16"/>
      <c r="AD66" s="16">
        <f t="shared" ref="AD66:AD67" si="26">$AD$3 * (1+MAX(0,AB66))</f>
        <v>100</v>
      </c>
      <c r="AF66" s="23" t="s">
        <v>307</v>
      </c>
      <c r="AI66" s="29"/>
    </row>
    <row r="67" spans="27:35" x14ac:dyDescent="0.35">
      <c r="AA67" s="16" t="s">
        <v>304</v>
      </c>
      <c r="AB67" s="16">
        <f>AC31-1</f>
        <v>8.7000002743946592E-3</v>
      </c>
      <c r="AC67" s="16"/>
      <c r="AD67" s="16">
        <f t="shared" si="26"/>
        <v>100.87000002743946</v>
      </c>
      <c r="AF67">
        <f>AD68+AF61*AD3</f>
        <v>191.67679986104645</v>
      </c>
      <c r="AI67" s="30" t="s">
        <v>313</v>
      </c>
    </row>
    <row r="68" spans="27:35" x14ac:dyDescent="0.35">
      <c r="AA68" s="21" t="s">
        <v>305</v>
      </c>
      <c r="AB68" s="1">
        <f>AC61-AF61</f>
        <v>-0.36286400129733909</v>
      </c>
      <c r="AD68" s="1">
        <f>$AD$3 * (1+MAX(0,AB68))</f>
        <v>100</v>
      </c>
      <c r="AF68" s="23" t="s">
        <v>309</v>
      </c>
      <c r="AI68" s="29">
        <f>AI48*EXP(-AI65*AJ48)+AI49*EXP(-AI65*AJ49)+AI50*EXP(-AI65*AJ50)+AI51*EXP(-AI65*AJ51)+AI52*EXP(-AI65*AJ52)+AI53*EXP(-AI65*AJ53)+AI54*EXP(-AI65*AJ54)+AI55*EXP(-AI65*AJ55)+AI56*EXP(-AI65*AJ56)+AI57*EXP(-AI65*AJ57)+AI58*EXP(-AI65*AJ58)+AI59*EXP(-AI65*AJ59)+AI60*EXP(-AI65*AJ60)</f>
        <v>29.671683751150624</v>
      </c>
    </row>
    <row r="69" spans="27:35" x14ac:dyDescent="0.35">
      <c r="AA69" s="22" t="s">
        <v>306</v>
      </c>
      <c r="AF69" s="25">
        <f>IRR(AI48:AI60)</f>
        <v>7.23188164943942E-2</v>
      </c>
      <c r="AI69" s="31"/>
    </row>
    <row r="70" spans="27:35" x14ac:dyDescent="0.35">
      <c r="AI70" s="8"/>
    </row>
    <row r="71" spans="27:35" x14ac:dyDescent="0.35">
      <c r="AI71" s="9"/>
    </row>
    <row r="72" spans="27:35" x14ac:dyDescent="0.35">
      <c r="AI72" s="8"/>
    </row>
    <row r="73" spans="27:35" x14ac:dyDescent="0.35">
      <c r="AI73" s="9"/>
    </row>
    <row r="74" spans="27:35" x14ac:dyDescent="0.35">
      <c r="AI74" s="8"/>
    </row>
    <row r="75" spans="27:35" x14ac:dyDescent="0.35">
      <c r="AI75" s="9"/>
    </row>
    <row r="76" spans="27:35" x14ac:dyDescent="0.35">
      <c r="AI76" s="8"/>
    </row>
    <row r="77" spans="27:35" x14ac:dyDescent="0.35">
      <c r="AI77" s="9"/>
    </row>
    <row r="78" spans="27:35" x14ac:dyDescent="0.35">
      <c r="AI78" s="8"/>
    </row>
    <row r="79" spans="27:35" x14ac:dyDescent="0.35">
      <c r="AI79" s="9"/>
    </row>
    <row r="80" spans="27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  <row r="89" spans="35:35" x14ac:dyDescent="0.35">
      <c r="AI89" s="9"/>
    </row>
    <row r="90" spans="35:35" x14ac:dyDescent="0.35">
      <c r="AI90" s="8"/>
    </row>
    <row r="91" spans="35:35" x14ac:dyDescent="0.35">
      <c r="AI91" s="9"/>
    </row>
    <row r="92" spans="35:35" x14ac:dyDescent="0.35">
      <c r="AI92" s="8"/>
    </row>
    <row r="93" spans="35:35" x14ac:dyDescent="0.35">
      <c r="AI93" s="9"/>
    </row>
    <row r="94" spans="35:35" x14ac:dyDescent="0.35">
      <c r="AI94" s="8"/>
    </row>
    <row r="95" spans="35:35" x14ac:dyDescent="0.35">
      <c r="AI95" s="9"/>
    </row>
    <row r="96" spans="35:35" x14ac:dyDescent="0.35">
      <c r="AI9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M25"/>
  <sheetViews>
    <sheetView workbookViewId="0">
      <selection sqref="A1:M25"/>
    </sheetView>
  </sheetViews>
  <sheetFormatPr baseColWidth="10" defaultRowHeight="14.5" x14ac:dyDescent="0.35"/>
  <sheetData>
    <row r="1" spans="1:13" x14ac:dyDescent="0.35">
      <c r="A1" t="s">
        <v>0</v>
      </c>
      <c r="B1" t="s">
        <v>157</v>
      </c>
      <c r="C1" t="s">
        <v>80</v>
      </c>
      <c r="D1" t="s">
        <v>77</v>
      </c>
      <c r="E1" t="s">
        <v>297</v>
      </c>
      <c r="F1" t="s">
        <v>79</v>
      </c>
      <c r="G1" t="s">
        <v>78</v>
      </c>
      <c r="H1" t="s">
        <v>78</v>
      </c>
      <c r="I1" t="s">
        <v>158</v>
      </c>
      <c r="J1" t="s">
        <v>158</v>
      </c>
      <c r="K1" t="s">
        <v>158</v>
      </c>
      <c r="L1" t="s">
        <v>147</v>
      </c>
      <c r="M1" t="s">
        <v>159</v>
      </c>
    </row>
    <row r="2" spans="1:13" x14ac:dyDescent="0.35">
      <c r="A2" t="s">
        <v>1</v>
      </c>
      <c r="B2" t="s">
        <v>160</v>
      </c>
      <c r="C2" t="s">
        <v>161</v>
      </c>
      <c r="D2" t="s">
        <v>81</v>
      </c>
      <c r="E2" t="s">
        <v>162</v>
      </c>
      <c r="F2" t="s">
        <v>82</v>
      </c>
      <c r="G2" t="s">
        <v>163</v>
      </c>
      <c r="H2" t="s">
        <v>148</v>
      </c>
      <c r="I2" t="s">
        <v>164</v>
      </c>
      <c r="J2" t="s">
        <v>164</v>
      </c>
      <c r="K2" t="s">
        <v>81</v>
      </c>
      <c r="L2" t="s">
        <v>165</v>
      </c>
      <c r="M2" t="s">
        <v>83</v>
      </c>
    </row>
    <row r="3" spans="1:13" x14ac:dyDescent="0.35">
      <c r="A3" t="s">
        <v>2</v>
      </c>
      <c r="B3" t="s">
        <v>166</v>
      </c>
      <c r="C3" t="s">
        <v>167</v>
      </c>
      <c r="D3" t="s">
        <v>84</v>
      </c>
      <c r="E3" t="s">
        <v>166</v>
      </c>
      <c r="F3" t="s">
        <v>85</v>
      </c>
      <c r="G3" t="s">
        <v>168</v>
      </c>
      <c r="H3" t="s">
        <v>169</v>
      </c>
      <c r="I3" t="s">
        <v>170</v>
      </c>
      <c r="J3" t="s">
        <v>84</v>
      </c>
      <c r="K3" t="s">
        <v>170</v>
      </c>
      <c r="L3" t="s">
        <v>168</v>
      </c>
      <c r="M3" t="s">
        <v>84</v>
      </c>
    </row>
    <row r="4" spans="1:13" x14ac:dyDescent="0.35">
      <c r="A4" t="s">
        <v>3</v>
      </c>
      <c r="B4" t="s">
        <v>171</v>
      </c>
      <c r="C4" t="s">
        <v>90</v>
      </c>
      <c r="D4" t="s">
        <v>87</v>
      </c>
      <c r="E4" t="s">
        <v>91</v>
      </c>
      <c r="F4" t="s">
        <v>89</v>
      </c>
      <c r="G4" t="s">
        <v>88</v>
      </c>
      <c r="H4" t="s">
        <v>88</v>
      </c>
      <c r="I4" t="s">
        <v>86</v>
      </c>
      <c r="J4" t="s">
        <v>172</v>
      </c>
      <c r="K4" t="s">
        <v>172</v>
      </c>
      <c r="L4" t="s">
        <v>173</v>
      </c>
      <c r="M4" t="s">
        <v>174</v>
      </c>
    </row>
    <row r="5" spans="1:13" x14ac:dyDescent="0.35">
      <c r="A5" t="s">
        <v>4</v>
      </c>
      <c r="B5" t="s">
        <v>175</v>
      </c>
      <c r="C5" t="s">
        <v>176</v>
      </c>
      <c r="D5" t="s">
        <v>92</v>
      </c>
      <c r="E5" t="s">
        <v>177</v>
      </c>
      <c r="F5" t="s">
        <v>4</v>
      </c>
      <c r="G5" t="s">
        <v>178</v>
      </c>
      <c r="H5" t="s">
        <v>93</v>
      </c>
      <c r="I5" t="s">
        <v>179</v>
      </c>
      <c r="J5" t="s">
        <v>180</v>
      </c>
      <c r="K5" t="s">
        <v>181</v>
      </c>
      <c r="L5" t="s">
        <v>182</v>
      </c>
      <c r="M5" t="s">
        <v>183</v>
      </c>
    </row>
    <row r="6" spans="1:13" x14ac:dyDescent="0.35">
      <c r="A6" t="s">
        <v>5</v>
      </c>
      <c r="B6" t="s">
        <v>184</v>
      </c>
      <c r="C6" t="s">
        <v>185</v>
      </c>
      <c r="D6" t="s">
        <v>94</v>
      </c>
      <c r="E6" t="s">
        <v>186</v>
      </c>
      <c r="F6" t="s">
        <v>5</v>
      </c>
      <c r="G6" t="s">
        <v>5</v>
      </c>
      <c r="H6" t="s">
        <v>187</v>
      </c>
      <c r="I6" t="s">
        <v>95</v>
      </c>
      <c r="J6" t="s">
        <v>94</v>
      </c>
      <c r="K6" t="s">
        <v>188</v>
      </c>
      <c r="L6" t="s">
        <v>188</v>
      </c>
      <c r="M6" t="s">
        <v>96</v>
      </c>
    </row>
    <row r="7" spans="1:13" x14ac:dyDescent="0.35">
      <c r="A7" t="s">
        <v>6</v>
      </c>
      <c r="B7" t="s">
        <v>189</v>
      </c>
      <c r="C7" t="s">
        <v>190</v>
      </c>
      <c r="D7" t="s">
        <v>98</v>
      </c>
      <c r="E7" t="s">
        <v>191</v>
      </c>
      <c r="F7" t="s">
        <v>6</v>
      </c>
      <c r="G7" t="s">
        <v>6</v>
      </c>
      <c r="H7" t="s">
        <v>6</v>
      </c>
      <c r="I7" t="s">
        <v>149</v>
      </c>
      <c r="J7" t="s">
        <v>192</v>
      </c>
      <c r="K7" t="s">
        <v>99</v>
      </c>
      <c r="L7" t="s">
        <v>193</v>
      </c>
      <c r="M7" t="s">
        <v>97</v>
      </c>
    </row>
    <row r="8" spans="1:13" x14ac:dyDescent="0.35">
      <c r="A8" t="s">
        <v>7</v>
      </c>
      <c r="B8" t="s">
        <v>194</v>
      </c>
      <c r="C8" t="s">
        <v>195</v>
      </c>
      <c r="D8" t="s">
        <v>100</v>
      </c>
      <c r="E8" t="s">
        <v>196</v>
      </c>
      <c r="F8" t="s">
        <v>7</v>
      </c>
      <c r="G8" t="s">
        <v>197</v>
      </c>
      <c r="H8" t="s">
        <v>198</v>
      </c>
      <c r="I8" t="s">
        <v>101</v>
      </c>
      <c r="J8" t="s">
        <v>199</v>
      </c>
      <c r="K8" t="s">
        <v>200</v>
      </c>
      <c r="L8" t="s">
        <v>198</v>
      </c>
      <c r="M8" t="s">
        <v>197</v>
      </c>
    </row>
    <row r="9" spans="1:13" x14ac:dyDescent="0.35">
      <c r="A9" t="s">
        <v>8</v>
      </c>
      <c r="B9" t="s">
        <v>104</v>
      </c>
      <c r="C9" t="s">
        <v>201</v>
      </c>
      <c r="D9" t="s">
        <v>202</v>
      </c>
      <c r="E9" t="s">
        <v>102</v>
      </c>
      <c r="F9" t="s">
        <v>103</v>
      </c>
      <c r="G9" t="s">
        <v>203</v>
      </c>
      <c r="H9" t="s">
        <v>204</v>
      </c>
      <c r="I9" t="s">
        <v>205</v>
      </c>
      <c r="J9" t="s">
        <v>206</v>
      </c>
      <c r="K9" t="s">
        <v>207</v>
      </c>
      <c r="L9" t="s">
        <v>203</v>
      </c>
      <c r="M9" t="s">
        <v>208</v>
      </c>
    </row>
    <row r="10" spans="1:13" x14ac:dyDescent="0.35">
      <c r="A10" t="s">
        <v>9</v>
      </c>
      <c r="B10" t="s">
        <v>209</v>
      </c>
      <c r="C10" t="s">
        <v>150</v>
      </c>
      <c r="D10" t="s">
        <v>107</v>
      </c>
      <c r="E10" t="s">
        <v>106</v>
      </c>
      <c r="F10" t="s">
        <v>9</v>
      </c>
      <c r="G10" t="s">
        <v>108</v>
      </c>
      <c r="H10" t="s">
        <v>105</v>
      </c>
      <c r="I10" t="s">
        <v>210</v>
      </c>
      <c r="J10" t="s">
        <v>105</v>
      </c>
      <c r="K10" t="s">
        <v>211</v>
      </c>
      <c r="L10" t="s">
        <v>212</v>
      </c>
      <c r="M10" t="s">
        <v>108</v>
      </c>
    </row>
    <row r="11" spans="1:13" x14ac:dyDescent="0.35">
      <c r="A11" t="s">
        <v>10</v>
      </c>
      <c r="B11" t="s">
        <v>213</v>
      </c>
      <c r="C11" t="s">
        <v>214</v>
      </c>
      <c r="D11" t="s">
        <v>215</v>
      </c>
      <c r="E11" t="s">
        <v>109</v>
      </c>
      <c r="F11" t="s">
        <v>110</v>
      </c>
      <c r="G11" t="s">
        <v>213</v>
      </c>
      <c r="H11" t="s">
        <v>216</v>
      </c>
      <c r="I11" t="s">
        <v>111</v>
      </c>
      <c r="J11" t="s">
        <v>217</v>
      </c>
      <c r="K11" t="s">
        <v>218</v>
      </c>
      <c r="L11" t="s">
        <v>151</v>
      </c>
      <c r="M11" t="s">
        <v>216</v>
      </c>
    </row>
    <row r="12" spans="1:13" x14ac:dyDescent="0.35">
      <c r="A12" t="s">
        <v>11</v>
      </c>
      <c r="B12" t="s">
        <v>219</v>
      </c>
      <c r="C12" t="s">
        <v>112</v>
      </c>
      <c r="D12" t="s">
        <v>220</v>
      </c>
      <c r="E12" t="s">
        <v>114</v>
      </c>
      <c r="F12" t="s">
        <v>11</v>
      </c>
      <c r="G12" t="s">
        <v>113</v>
      </c>
      <c r="H12" t="s">
        <v>221</v>
      </c>
      <c r="I12" t="s">
        <v>222</v>
      </c>
      <c r="J12" t="s">
        <v>223</v>
      </c>
      <c r="K12" t="s">
        <v>298</v>
      </c>
      <c r="L12" t="s">
        <v>299</v>
      </c>
      <c r="M12" t="s">
        <v>221</v>
      </c>
    </row>
    <row r="13" spans="1:13" x14ac:dyDescent="0.35">
      <c r="A13" t="s">
        <v>12</v>
      </c>
      <c r="B13" t="s">
        <v>224</v>
      </c>
      <c r="C13" t="s">
        <v>225</v>
      </c>
      <c r="D13" t="s">
        <v>226</v>
      </c>
      <c r="E13" t="s">
        <v>115</v>
      </c>
      <c r="F13" t="s">
        <v>12</v>
      </c>
      <c r="G13" t="s">
        <v>227</v>
      </c>
      <c r="H13" t="s">
        <v>228</v>
      </c>
      <c r="I13" t="s">
        <v>115</v>
      </c>
      <c r="J13" t="s">
        <v>229</v>
      </c>
      <c r="K13" t="s">
        <v>230</v>
      </c>
      <c r="L13" t="s">
        <v>152</v>
      </c>
      <c r="M13" t="s">
        <v>12</v>
      </c>
    </row>
    <row r="14" spans="1:13" x14ac:dyDescent="0.35">
      <c r="A14" t="s">
        <v>13</v>
      </c>
      <c r="B14" t="s">
        <v>118</v>
      </c>
      <c r="C14" t="s">
        <v>231</v>
      </c>
      <c r="D14" t="s">
        <v>232</v>
      </c>
      <c r="E14" t="s">
        <v>233</v>
      </c>
      <c r="F14" t="s">
        <v>117</v>
      </c>
      <c r="G14" t="s">
        <v>234</v>
      </c>
      <c r="H14" t="s">
        <v>235</v>
      </c>
      <c r="I14" t="s">
        <v>236</v>
      </c>
      <c r="J14" t="s">
        <v>116</v>
      </c>
      <c r="K14" t="s">
        <v>234</v>
      </c>
      <c r="L14" t="s">
        <v>236</v>
      </c>
      <c r="M14" t="s">
        <v>237</v>
      </c>
    </row>
    <row r="15" spans="1:13" x14ac:dyDescent="0.35">
      <c r="A15" t="s">
        <v>14</v>
      </c>
      <c r="B15" t="s">
        <v>238</v>
      </c>
      <c r="C15" t="s">
        <v>119</v>
      </c>
      <c r="D15" t="s">
        <v>239</v>
      </c>
      <c r="E15" t="s">
        <v>240</v>
      </c>
      <c r="F15" t="s">
        <v>14</v>
      </c>
      <c r="G15" t="s">
        <v>241</v>
      </c>
      <c r="H15" t="s">
        <v>242</v>
      </c>
      <c r="I15" t="s">
        <v>243</v>
      </c>
      <c r="J15" t="s">
        <v>244</v>
      </c>
      <c r="K15" t="s">
        <v>245</v>
      </c>
      <c r="L15" t="s">
        <v>243</v>
      </c>
      <c r="M15" t="s">
        <v>243</v>
      </c>
    </row>
    <row r="16" spans="1:13" x14ac:dyDescent="0.35">
      <c r="A16" t="s">
        <v>15</v>
      </c>
      <c r="B16" t="s">
        <v>123</v>
      </c>
      <c r="C16" t="s">
        <v>124</v>
      </c>
      <c r="D16" t="s">
        <v>246</v>
      </c>
      <c r="E16" t="s">
        <v>247</v>
      </c>
      <c r="F16" t="s">
        <v>122</v>
      </c>
      <c r="G16" t="s">
        <v>248</v>
      </c>
      <c r="H16" t="s">
        <v>121</v>
      </c>
      <c r="I16" t="s">
        <v>120</v>
      </c>
      <c r="J16" t="s">
        <v>249</v>
      </c>
      <c r="K16" t="s">
        <v>250</v>
      </c>
      <c r="L16" t="s">
        <v>120</v>
      </c>
      <c r="M16" t="s">
        <v>249</v>
      </c>
    </row>
    <row r="17" spans="1:13" x14ac:dyDescent="0.35">
      <c r="A17" t="s">
        <v>16</v>
      </c>
      <c r="B17" t="s">
        <v>251</v>
      </c>
      <c r="C17" t="s">
        <v>252</v>
      </c>
      <c r="D17" t="s">
        <v>253</v>
      </c>
      <c r="E17" t="s">
        <v>254</v>
      </c>
      <c r="F17" t="s">
        <v>125</v>
      </c>
      <c r="G17" t="s">
        <v>153</v>
      </c>
      <c r="H17" t="s">
        <v>16</v>
      </c>
      <c r="I17" t="s">
        <v>255</v>
      </c>
      <c r="J17" t="s">
        <v>256</v>
      </c>
      <c r="K17" t="s">
        <v>257</v>
      </c>
      <c r="L17" t="s">
        <v>153</v>
      </c>
      <c r="M17" t="s">
        <v>126</v>
      </c>
    </row>
    <row r="18" spans="1:13" x14ac:dyDescent="0.35">
      <c r="A18" t="s">
        <v>17</v>
      </c>
      <c r="B18" t="s">
        <v>258</v>
      </c>
      <c r="C18" t="s">
        <v>127</v>
      </c>
      <c r="D18" t="s">
        <v>259</v>
      </c>
      <c r="E18" t="s">
        <v>260</v>
      </c>
      <c r="F18" t="s">
        <v>17</v>
      </c>
      <c r="G18" t="s">
        <v>17</v>
      </c>
      <c r="H18" t="s">
        <v>17</v>
      </c>
      <c r="I18" t="s">
        <v>154</v>
      </c>
      <c r="J18" t="s">
        <v>261</v>
      </c>
      <c r="K18" t="s">
        <v>262</v>
      </c>
      <c r="L18" t="s">
        <v>128</v>
      </c>
      <c r="M18" t="s">
        <v>263</v>
      </c>
    </row>
    <row r="19" spans="1:13" x14ac:dyDescent="0.35">
      <c r="A19" t="s">
        <v>18</v>
      </c>
      <c r="B19" t="s">
        <v>129</v>
      </c>
      <c r="C19" t="s">
        <v>130</v>
      </c>
      <c r="D19" t="s">
        <v>264</v>
      </c>
      <c r="E19" t="s">
        <v>265</v>
      </c>
      <c r="F19" t="s">
        <v>18</v>
      </c>
      <c r="G19" t="s">
        <v>266</v>
      </c>
      <c r="H19" t="s">
        <v>267</v>
      </c>
      <c r="I19" t="s">
        <v>268</v>
      </c>
      <c r="J19" t="s">
        <v>267</v>
      </c>
      <c r="K19" t="s">
        <v>269</v>
      </c>
      <c r="L19" t="s">
        <v>270</v>
      </c>
      <c r="M19" t="s">
        <v>131</v>
      </c>
    </row>
    <row r="20" spans="1:13" x14ac:dyDescent="0.35">
      <c r="A20" t="s">
        <v>19</v>
      </c>
      <c r="B20" t="s">
        <v>132</v>
      </c>
      <c r="C20" t="s">
        <v>133</v>
      </c>
      <c r="D20" t="s">
        <v>271</v>
      </c>
      <c r="E20" t="s">
        <v>271</v>
      </c>
      <c r="F20" t="s">
        <v>19</v>
      </c>
      <c r="G20" t="s">
        <v>272</v>
      </c>
      <c r="H20" t="s">
        <v>19</v>
      </c>
      <c r="I20" t="s">
        <v>273</v>
      </c>
      <c r="J20" t="s">
        <v>274</v>
      </c>
      <c r="K20" t="s">
        <v>155</v>
      </c>
      <c r="L20" t="s">
        <v>275</v>
      </c>
      <c r="M20" t="s">
        <v>276</v>
      </c>
    </row>
    <row r="21" spans="1:13" x14ac:dyDescent="0.35">
      <c r="A21" t="s">
        <v>20</v>
      </c>
      <c r="B21" t="s">
        <v>134</v>
      </c>
      <c r="C21" t="s">
        <v>135</v>
      </c>
      <c r="D21" t="s">
        <v>277</v>
      </c>
      <c r="E21" t="s">
        <v>278</v>
      </c>
      <c r="F21" t="s">
        <v>20</v>
      </c>
      <c r="G21" t="s">
        <v>278</v>
      </c>
      <c r="H21" t="s">
        <v>20</v>
      </c>
      <c r="I21" t="s">
        <v>279</v>
      </c>
      <c r="J21" t="s">
        <v>280</v>
      </c>
      <c r="K21" t="s">
        <v>281</v>
      </c>
      <c r="L21" t="s">
        <v>282</v>
      </c>
      <c r="M21" t="s">
        <v>283</v>
      </c>
    </row>
    <row r="22" spans="1:13" x14ac:dyDescent="0.35">
      <c r="A22" t="s">
        <v>21</v>
      </c>
      <c r="B22" t="s">
        <v>136</v>
      </c>
      <c r="C22" t="s">
        <v>137</v>
      </c>
      <c r="D22" t="s">
        <v>284</v>
      </c>
      <c r="E22" t="s">
        <v>138</v>
      </c>
      <c r="F22" t="s">
        <v>21</v>
      </c>
      <c r="G22" t="s">
        <v>156</v>
      </c>
      <c r="H22" t="s">
        <v>21</v>
      </c>
      <c r="I22" t="s">
        <v>285</v>
      </c>
      <c r="J22" t="s">
        <v>286</v>
      </c>
      <c r="K22" t="s">
        <v>287</v>
      </c>
      <c r="L22" t="s">
        <v>136</v>
      </c>
      <c r="M22" t="s">
        <v>21</v>
      </c>
    </row>
    <row r="23" spans="1:13" x14ac:dyDescent="0.35">
      <c r="A23" t="s">
        <v>22</v>
      </c>
      <c r="B23" t="s">
        <v>139</v>
      </c>
      <c r="C23" t="s">
        <v>140</v>
      </c>
      <c r="D23" t="s">
        <v>288</v>
      </c>
      <c r="E23" t="s">
        <v>139</v>
      </c>
      <c r="F23" t="s">
        <v>22</v>
      </c>
      <c r="G23" t="s">
        <v>289</v>
      </c>
      <c r="H23" t="s">
        <v>290</v>
      </c>
      <c r="I23" t="s">
        <v>291</v>
      </c>
      <c r="J23" t="s">
        <v>22</v>
      </c>
      <c r="K23" t="s">
        <v>292</v>
      </c>
      <c r="L23" t="s">
        <v>293</v>
      </c>
      <c r="M23" t="s">
        <v>22</v>
      </c>
    </row>
    <row r="24" spans="1:13" x14ac:dyDescent="0.35">
      <c r="A24" t="s">
        <v>23</v>
      </c>
      <c r="B24" t="s">
        <v>141</v>
      </c>
      <c r="C24" t="s">
        <v>141</v>
      </c>
      <c r="D24" t="s">
        <v>294</v>
      </c>
      <c r="E24" t="s">
        <v>141</v>
      </c>
      <c r="F24" t="s">
        <v>23</v>
      </c>
      <c r="G24" t="s">
        <v>294</v>
      </c>
      <c r="H24" t="s">
        <v>23</v>
      </c>
      <c r="I24" t="s">
        <v>142</v>
      </c>
      <c r="J24" t="s">
        <v>295</v>
      </c>
      <c r="K24" t="s">
        <v>143</v>
      </c>
      <c r="L24" t="s">
        <v>141</v>
      </c>
      <c r="M24" t="s">
        <v>23</v>
      </c>
    </row>
    <row r="25" spans="1:13" x14ac:dyDescent="0.35">
      <c r="A25" t="s">
        <v>24</v>
      </c>
      <c r="B25" t="s">
        <v>144</v>
      </c>
      <c r="C25" t="s">
        <v>144</v>
      </c>
      <c r="D25" t="s">
        <v>296</v>
      </c>
      <c r="E25" t="s">
        <v>145</v>
      </c>
      <c r="F25" t="s">
        <v>146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2019-01-24T09:50:41Z</dcterms:modified>
</cp:coreProperties>
</file>