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h\Documents\Boot Camp\Analysis Projects\Module 1\Module 1 Challenge\"/>
    </mc:Choice>
  </mc:AlternateContent>
  <xr:revisionPtr revIDLastSave="0" documentId="13_ncr:1_{34A64459-B5C6-4D26-BBDC-81D6D420BEF1}" xr6:coauthVersionLast="47" xr6:coauthVersionMax="47" xr10:uidLastSave="{00000000-0000-0000-0000-000000000000}"/>
  <bookViews>
    <workbookView xWindow="57480" yWindow="-120" windowWidth="29040" windowHeight="15840" firstSheet="3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<sst xmlns="http://schemas.openxmlformats.org/spreadsheetml/2006/main" count="33048" uniqueCount="8413">
  <si>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</si>
  <si>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</si>
  <si>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</si>
  <si>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</si>
  <si>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</si>
  <si>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</si>
  <si>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</si>
  <si>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</si>
  <si>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</si>
  <si>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</si>
  <si>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</si>
  <si>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</si>
  <si>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</si>
  <si>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</si>
  <si>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</si>
  <si>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</si>
  <si>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</si>
  <si>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</si>
  <si>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</si>
  <si>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</si>
  <si>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</si>
  <si>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</si>
  <si>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</si>
  <si>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</si>
  <si>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</si>
  <si>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</si>
  <si>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</si>
  <si>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</si>
  <si>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</si>
  <si>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</si>
  <si>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</si>
  <si>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</si>
  <si>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</si>
  <si>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</si>
  <si>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</si>
  <si>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</si>
  <si>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</si>
  <si>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</si>
  <si>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</si>
  <si>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</si>
  <si>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</si>
  <si>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</si>
  <si>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</si>
  <si>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</si>
  <si>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</si>
  <si>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</si>
  <si>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</si>
  <si>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</si>
  <si>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</si>
  <si>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</si>
  <si>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</si>
  <si>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</si>
  <si>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</si>
  <si>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</si>
  <si>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</si>
  <si>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</si>
  <si>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</si>
  <si>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</si>
  <si>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</si>
  <si>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</si>
  <si>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</si>
  <si>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</si>
  <si>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</si>
  <si>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</si>
  <si>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</si>
  <si>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</si>
  <si>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</si>
  <si>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</si>
  <si>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</si>
  <si>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</si>
  <si>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</si>
  <si>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</si>
  <si>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</si>
  <si>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</si>
  <si>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</si>
  <si>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</si>
  <si>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</si>
  <si>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</si>
  <si>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</si>
  <si>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</si>
  <si>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</si>
  <si>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</si>
  <si>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</si>
  <si>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</si>
  <si>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</si>
  <si>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</si>
  <si>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</si>
  <si>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</si>
  <si>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</si>
  <si>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</si>
  <si>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</si>
  <si>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</si>
  <si>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</si>
  <si>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</si>
  <si>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</si>
  <si>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</si>
  <si>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</si>
  <si>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</si>
  <si>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</si>
  <si>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</si>
  <si>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</si>
  <si>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</si>
  <si>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</si>
  <si>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</si>
  <si>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</si>
  <si>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</si>
  <si>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</si>
  <si>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</si>
  <si>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</si>
  <si>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</si>
  <si>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</si>
  <si>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</si>
  <si>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</si>
  <si>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</si>
  <si>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</si>
  <si>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</si>
  <si>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</si>
  <si>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</si>
  <si>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</si>
  <si>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</si>
  <si>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</si>
  <si>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</si>
  <si>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</si>
  <si>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</si>
  <si>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</si>
  <si>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</si>
  <si>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</si>
  <si>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</si>
  <si>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</si>
  <si>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</si>
  <si>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</si>
  <si>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</si>
  <si>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</si>
  <si>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</si>
  <si>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</si>
  <si>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</si>
  <si>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</si>
  <si>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</si>
  <si>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</si>
  <si>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</si>
  <si>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</si>
  <si>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</si>
  <si>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</si>
  <si>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</si>
  <si>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</si>
  <si>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</si>
  <si>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</si>
  <si>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</si>
  <si>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</si>
  <si>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</si>
  <si>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</si>
  <si>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</si>
  <si>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</si>
  <si>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</si>
  <si>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</si>
  <si>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</si>
  <si>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</si>
  <si>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</si>
  <si>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</si>
  <si>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</si>
  <si>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</si>
  <si>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</si>
  <si>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</si>
  <si>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</si>
  <si>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</si>
  <si>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</si>
  <si>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</si>
  <si>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</si>
  <si>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</si>
  <si>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</si>
  <si>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</si>
  <si>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</si>
  <si>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</si>
  <si>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</si>
  <si>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</si>
  <si>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</si>
  <si>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</si>
  <si>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</si>
  <si>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</si>
  <si>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</si>
  <si>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</si>
  <si>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</si>
  <si>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</si>
  <si>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</si>
  <si>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</si>
  <si>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</si>
  <si>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</si>
  <si>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</si>
  <si>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</si>
  <si>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</si>
  <si>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</si>
  <si>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</si>
  <si>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</si>
  <si>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</si>
  <si>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</si>
  <si>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</si>
  <si>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</si>
  <si>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</si>
  <si>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</si>
  <si>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</si>
  <si>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</si>
  <si>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</si>
  <si>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</si>
  <si>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</si>
  <si>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</si>
  <si>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</si>
  <si>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</si>
  <si>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</si>
  <si>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</si>
  <si>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</si>
  <si>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</si>
  <si>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</si>
  <si>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</si>
  <si>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</si>
  <si>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</si>
  <si>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</si>
  <si>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</si>
  <si>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</si>
  <si>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</si>
  <si>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</si>
  <si>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</si>
  <si>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</si>
  <si>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</si>
  <si>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</si>
  <si>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</si>
  <si>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</si>
  <si>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</si>
  <si>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</si>
  <si>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</si>
  <si>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</si>
  <si>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</si>
  <si>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</si>
  <si>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</si>
  <si>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</si>
  <si>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</si>
  <si>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</si>
  <si>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</si>
  <si>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</si>
  <si>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</si>
  <si>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</si>
  <si>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</si>
  <si>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</si>
  <si>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</si>
  <si>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</si>
  <si>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</si>
  <si>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</si>
  <si>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</si>
  <si>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</si>
  <si>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</si>
  <si>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</si>
  <si>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</si>
  <si>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</si>
  <si>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</si>
  <si>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</si>
  <si>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</si>
  <si>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</si>
  <si>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</si>
  <si>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</si>
  <si>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</si>
  <si>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</si>
  <si>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</si>
  <si>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</si>
  <si>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</si>
  <si>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</si>
  <si>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</si>
  <si>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</si>
  <si>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</si>
  <si>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</si>
  <si>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</si>
  <si>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</si>
  <si>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</si>
  <si>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</si>
  <si>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</si>
  <si>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</si>
  <si>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</si>
  <si>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</si>
  <si>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</si>
  <si>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</si>
  <si>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</si>
  <si>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</si>
  <si>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</si>
  <si>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</si>
  <si>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</si>
  <si>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</si>
  <si>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</si>
  <si>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</si>
  <si>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</si>
  <si>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</si>
  <si>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</si>
  <si>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</si>
  <si>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</si>
  <si>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</si>
  <si>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</si>
  <si>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</si>
  <si>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</si>
  <si>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</si>
  <si>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</si>
  <si>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</si>
  <si>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</si>
  <si>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</si>
  <si>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</si>
  <si>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</si>
  <si>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</si>
  <si>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</si>
  <si>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</si>
  <si>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</si>
  <si>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</si>
  <si>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</si>
  <si>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</si>
  <si>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</si>
  <si>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</si>
  <si>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</si>
  <si>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</si>
  <si>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</si>
  <si>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</si>
  <si>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</si>
  <si>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</si>
  <si>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</si>
  <si>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</si>
  <si>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</si>
  <si>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</si>
  <si>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</si>
  <si>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</si>
  <si>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</si>
  <si>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</si>
  <si>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</si>
  <si>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</si>
  <si>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</si>
  <si>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</si>
  <si>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</si>
  <si>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</si>
  <si>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</si>
  <si>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</si>
  <si>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</si>
  <si>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</si>
  <si>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</si>
  <si>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</si>
  <si>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</si>
  <si>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</si>
  <si>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</si>
  <si>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</si>
  <si>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</si>
  <si>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</si>
  <si>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</si>
  <si>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</si>
  <si>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</si>
  <si>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</si>
  <si>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</si>
  <si>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</si>
  <si>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</si>
  <si>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</si>
  <si>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</si>
  <si>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</si>
  <si>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</si>
  <si>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</si>
  <si>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</si>
  <si>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</si>
  <si>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</si>
  <si>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</si>
  <si>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</si>
  <si>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</si>
  <si>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</si>
  <si>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</si>
  <si>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</si>
  <si>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</si>
  <si>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</si>
  <si>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</si>
  <si>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</si>
  <si>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</si>
  <si>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</si>
  <si>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</si>
  <si>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</si>
  <si>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</si>
  <si>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</si>
  <si>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</si>
  <si>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</si>
  <si>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</si>
  <si>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</si>
  <si>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</si>
  <si>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</si>
  <si>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</si>
  <si>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</si>
  <si>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</si>
  <si>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</si>
  <si>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</si>
  <si>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</si>
  <si>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</si>
  <si>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</si>
  <si>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</si>
  <si>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</si>
  <si>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</si>
  <si>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</si>
  <si>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</si>
  <si>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</si>
  <si>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</si>
  <si>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</si>
  <si>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</si>
  <si>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</si>
  <si>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</si>
  <si>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</si>
  <si>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</si>
  <si>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</si>
  <si>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</si>
  <si>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</si>
  <si>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</si>
  <si>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</si>
  <si>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</si>
  <si>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</si>
  <si>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</si>
  <si>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</si>
  <si>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</si>
  <si>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</si>
  <si>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</si>
  <si>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</si>
  <si>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</si>
  <si>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</si>
  <si>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</si>
  <si>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</si>
  <si>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</si>
  <si>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</si>
  <si>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</si>
  <si>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</si>
  <si>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</si>
  <si>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</si>
  <si>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</si>
  <si>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</si>
  <si>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</si>
  <si>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</si>
  <si>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</si>
  <si>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</si>
  <si>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</si>
  <si>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</si>
  <si>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</si>
  <si>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</si>
  <si>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</si>
  <si>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</si>
  <si>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</si>
  <si>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</si>
  <si>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</si>
  <si>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</si>
  <si>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</si>
  <si>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</si>
  <si>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</si>
  <si>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</si>
  <si>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</si>
  <si>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</si>
  <si>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</si>
  <si>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</si>
  <si>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</si>
  <si>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</si>
  <si>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</si>
  <si>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</si>
  <si>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</si>
  <si>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</si>
  <si>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</si>
  <si>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</si>
  <si>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</si>
  <si>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</si>
  <si>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</si>
  <si>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</si>
  <si>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</si>
  <si>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</si>
  <si>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</si>
  <si>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</si>
  <si>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</si>
  <si>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</si>
  <si>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</si>
  <si>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</si>
  <si>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</si>
  <si>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</si>
  <si>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</si>
  <si>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</si>
  <si>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</si>
  <si>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</si>
  <si>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</si>
  <si>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</si>
  <si>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</si>
  <si>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</si>
  <si>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</si>
  <si>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</si>
  <si>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</si>
  <si>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</si>
  <si>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</si>
  <si>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</si>
  <si>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</si>
  <si>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</si>
  <si>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</si>
  <si>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</si>
  <si>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</si>
  <si>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</si>
  <si>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</si>
  <si>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</si>
  <si>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</si>
  <si>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</si>
  <si>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</si>
  <si>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</si>
  <si>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</si>
  <si>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</si>
  <si>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</si>
  <si>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</si>
  <si>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</si>
  <si>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</si>
  <si>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</si>
  <si>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</si>
  <si>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</si>
  <si>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</si>
  <si>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</si>
  <si>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</si>
  <si>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</si>
  <si>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</si>
  <si>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</si>
  <si>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</si>
  <si>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</si>
  <si>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</si>
  <si>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</si>
  <si>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</si>
  <si>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</si>
  <si>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</si>
  <si>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</si>
  <si>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</si>
  <si>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</si>
  <si>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</si>
  <si>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</si>
  <si>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</si>
  <si>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</si>
  <si>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</si>
  <si>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</si>
  <si>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</si>
  <si>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</si>
  <si>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</si>
  <si>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</si>
  <si>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</si>
  <si>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</si>
  <si>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</si>
  <si>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</si>
  <si>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</si>
  <si>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</si>
  <si>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</si>
  <si>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</si>
  <si>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</si>
  <si>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</si>
  <si>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</si>
  <si>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</si>
  <si>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</si>
  <si>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</si>
  <si>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</si>
  <si>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</si>
  <si>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</si>
  <si>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</si>
  <si>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</si>
  <si>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</si>
  <si>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</si>
  <si>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</si>
  <si>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</si>
  <si>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</si>
  <si>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</si>
  <si>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</si>
  <si>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</si>
  <si>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</si>
  <si>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</si>
  <si>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</si>
  <si>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</si>
  <si>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</si>
  <si>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</si>
  <si>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</si>
  <si>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</si>
  <si>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</si>
  <si>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</si>
  <si>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</si>
  <si>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</si>
  <si>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</si>
  <si>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</si>
  <si>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</si>
  <si>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</si>
  <si>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</si>
  <si>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</si>
  <si>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</si>
  <si>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</si>
  <si>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</si>
  <si>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</si>
  <si>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</si>
  <si>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</si>
  <si>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</si>
  <si>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</si>
  <si>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</si>
  <si>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</si>
  <si>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</si>
  <si>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</si>
  <si>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</si>
  <si>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</si>
  <si>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</si>
  <si>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</si>
  <si>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</si>
  <si>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</si>
  <si>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</si>
  <si>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</si>
  <si>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</si>
  <si>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</si>
  <si>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</si>
  <si>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</si>
  <si>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</si>
  <si>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</si>
  <si>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</si>
  <si>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</si>
  <si>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</si>
  <si>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</si>
  <si>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</si>
  <si>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</si>
  <si>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</si>
  <si>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</si>
  <si>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</si>
  <si>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</si>
  <si>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</si>
  <si>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</si>
  <si>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</si>
  <si>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</si>
  <si>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</si>
  <si>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</si>
  <si>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</si>
  <si>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</si>
  <si>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</si>
  <si>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</si>
  <si>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</si>
  <si>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</si>
  <si>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</si>
  <si>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</si>
  <si>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</si>
  <si>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</si>
  <si>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</si>
  <si>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</si>
  <si>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</si>
  <si>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</si>
  <si>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</si>
  <si>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</si>
  <si>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</si>
  <si>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</si>
  <si>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</si>
  <si>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</si>
  <si>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</si>
  <si>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</si>
  <si>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</si>
  <si>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</si>
  <si>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</si>
  <si>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</si>
  <si>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</si>
  <si>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</si>
  <si>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</si>
  <si>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</si>
  <si>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</si>
  <si>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</si>
  <si>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</si>
  <si>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</si>
  <si>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</si>
  <si>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</si>
  <si>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</si>
  <si>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</si>
  <si>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</si>
  <si>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</si>
  <si>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</si>
  <si>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</si>
  <si>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</si>
  <si>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</si>
  <si>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</si>
  <si>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</si>
  <si>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</si>
  <si>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</si>
  <si>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</si>
  <si>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</si>
  <si>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</si>
  <si>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</si>
  <si>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</si>
  <si>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</si>
  <si>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</si>
  <si>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</si>
  <si>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</si>
  <si>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</si>
  <si>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</si>
  <si>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</si>
  <si>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</si>
  <si>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</si>
  <si>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</si>
  <si>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</si>
  <si>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</si>
  <si>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</si>
  <si>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</si>
  <si>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</si>
  <si>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</si>
  <si>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</si>
  <si>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</si>
  <si>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</si>
  <si>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</si>
  <si>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</si>
  <si>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</si>
  <si>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</si>
  <si>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</si>
  <si>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</si>
  <si>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</si>
  <si>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</si>
  <si>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</si>
  <si>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</si>
  <si>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</si>
  <si>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</si>
  <si>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</si>
  <si>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</si>
  <si>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</si>
  <si>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</si>
  <si>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</si>
  <si>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</si>
  <si>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</si>
  <si>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</si>
  <si>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</si>
  <si>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</si>
  <si>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</si>
  <si>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</si>
  <si>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</si>
  <si>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</si>
  <si>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</si>
  <si>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</si>
  <si>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</si>
  <si>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</si>
  <si>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</si>
  <si>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</si>
  <si>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</si>
  <si>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</si>
  <si>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</si>
  <si>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</si>
  <si>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</si>
  <si>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</si>
  <si>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</si>
  <si>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</si>
  <si>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</si>
  <si>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</si>
  <si>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</si>
  <si>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</si>
  <si>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</si>
  <si>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</si>
  <si>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</si>
  <si>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</si>
  <si>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</si>
  <si>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</si>
  <si>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</si>
  <si>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</si>
  <si>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</si>
  <si>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</si>
  <si>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</si>
  <si>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</si>
  <si>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</si>
  <si>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</si>
  <si>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</si>
  <si>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</si>
  <si>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</si>
  <si>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</si>
  <si>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</si>
  <si>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</si>
  <si>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</si>
  <si>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</si>
  <si>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</si>
  <si>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</si>
  <si>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</si>
  <si>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</si>
  <si>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</si>
  <si>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</si>
  <si>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</si>
  <si>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</si>
  <si>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</si>
  <si>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</si>
  <si>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</si>
  <si>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</si>
  <si>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</si>
  <si>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</si>
  <si>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</si>
  <si>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</si>
  <si>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</si>
  <si>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</si>
  <si>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</si>
  <si>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</si>
  <si>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</si>
  <si>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</si>
  <si>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</si>
  <si>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</si>
  <si>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</si>
  <si>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</si>
  <si>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</si>
  <si>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</si>
  <si>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</si>
  <si>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</si>
  <si>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</si>
  <si>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</si>
  <si>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</si>
  <si>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</si>
  <si>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</si>
  <si>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</si>
  <si>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</si>
  <si>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</si>
  <si>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</si>
  <si>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</si>
  <si>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</si>
  <si>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</si>
  <si>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</si>
  <si>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</si>
  <si>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</si>
  <si>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</si>
  <si>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</si>
  <si>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</si>
  <si>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</si>
  <si>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</si>
  <si>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</si>
  <si>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</si>
  <si>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</si>
  <si>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</si>
  <si>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</si>
  <si>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</si>
  <si>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</si>
  <si>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</si>
  <si>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</si>
  <si>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</si>
  <si>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</si>
  <si>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</si>
  <si>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</si>
  <si>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</si>
  <si>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</si>
  <si>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</si>
  <si>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</si>
  <si>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</si>
  <si>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</si>
  <si>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</si>
  <si>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</si>
  <si>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</si>
  <si>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</si>
  <si>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</si>
  <si>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</si>
  <si>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</si>
  <si>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</si>
  <si>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</si>
  <si>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</si>
  <si>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</si>
  <si>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</si>
  <si>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</si>
  <si>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</si>
  <si>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</si>
  <si>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</si>
  <si>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</si>
  <si>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</si>
  <si>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</si>
  <si>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</si>
  <si>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</si>
  <si>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</si>
  <si>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</si>
  <si>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</si>
  <si>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</si>
  <si>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</si>
  <si>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</si>
  <si>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</si>
  <si>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</si>
  <si>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</si>
  <si>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</si>
  <si>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</si>
  <si>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</si>
  <si>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</si>
  <si>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</si>
  <si>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</si>
  <si>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</si>
  <si>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</si>
  <si>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</si>
  <si>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</si>
  <si>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</si>
  <si>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</si>
  <si>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</si>
  <si>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</si>
  <si>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</si>
  <si>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</si>
  <si>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</si>
  <si>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</si>
  <si>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</si>
  <si>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</si>
  <si>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</si>
  <si>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</si>
  <si>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</si>
  <si>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</si>
  <si>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</si>
  <si>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</si>
  <si>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</si>
  <si>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</si>
  <si>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</si>
  <si>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</si>
  <si>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</si>
  <si>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</si>
  <si>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</si>
  <si>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</si>
  <si>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</si>
  <si>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</si>
  <si>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</si>
  <si>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</si>
  <si>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</si>
  <si>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</si>
  <si>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</si>
  <si>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</si>
  <si>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</si>
  <si>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</si>
  <si>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</si>
  <si>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</si>
  <si>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</si>
  <si>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</si>
  <si>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</si>
  <si>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</si>
  <si>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</si>
  <si>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</si>
  <si>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</si>
  <si>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</si>
  <si>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</si>
  <si>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</si>
  <si>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</si>
  <si>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</si>
  <si>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</si>
  <si>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</si>
  <si>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</si>
  <si>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</si>
  <si>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</si>
  <si>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</si>
  <si>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</si>
  <si>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</si>
  <si>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</si>
  <si>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</si>
  <si>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</si>
  <si>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</si>
  <si>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</si>
  <si>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</si>
  <si>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</si>
  <si>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</si>
  <si>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</si>
  <si>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</si>
  <si>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</si>
  <si>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</si>
  <si>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</si>
  <si>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</si>
  <si>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</si>
  <si>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</si>
  <si>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</si>
  <si>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</si>
  <si>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</si>
  <si>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</si>
  <si>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</si>
  <si>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</si>
  <si>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</si>
  <si>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</si>
  <si>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</si>
  <si>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</si>
  <si>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</si>
  <si>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</si>
  <si>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</si>
  <si>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</si>
  <si>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</si>
  <si>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</si>
  <si>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</si>
  <si>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</si>
  <si>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</si>
  <si>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</si>
  <si>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</si>
  <si>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</si>
  <si>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</si>
  <si>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</si>
  <si>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</si>
  <si>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</si>
  <si>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</si>
  <si>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</si>
  <si>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</si>
  <si>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</si>
  <si>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</si>
  <si>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</si>
  <si>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</si>
  <si>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</si>
  <si>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</si>
  <si>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</si>
  <si>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</si>
  <si>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</si>
  <si>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</si>
  <si>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</si>
  <si>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</si>
  <si>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</si>
  <si>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</si>
  <si>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</si>
  <si>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</si>
  <si>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</si>
  <si>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</si>
  <si>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</si>
  <si>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</si>
  <si>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</si>
  <si>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</si>
  <si>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</si>
  <si>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</si>
  <si>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</si>
  <si>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</si>
  <si>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</si>
  <si>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</si>
  <si>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</si>
  <si>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</si>
  <si>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</si>
  <si>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</si>
  <si>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</si>
  <si>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</si>
  <si>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</si>
  <si>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</si>
  <si>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</si>
  <si>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</si>
  <si>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</si>
  <si>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</si>
  <si>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</si>
  <si>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</si>
  <si>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</si>
  <si>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</si>
  <si>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</si>
  <si>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</si>
  <si>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</si>
  <si>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</si>
  <si>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</si>
  <si>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</si>
  <si>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</si>
  <si>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</si>
  <si>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</si>
  <si>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</si>
  <si>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</si>
  <si>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</si>
  <si>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</si>
  <si>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</si>
  <si>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</si>
  <si>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</si>
  <si>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</si>
  <si>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</si>
  <si>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</si>
  <si>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</si>
  <si>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</si>
  <si>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</si>
  <si>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</si>
  <si>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</si>
  <si>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</si>
  <si>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</si>
  <si>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</si>
  <si>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</si>
  <si>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</si>
  <si>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</si>
  <si>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</si>
  <si>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</si>
  <si>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</si>
  <si>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</si>
  <si>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</si>
  <si>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</si>
  <si>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</si>
  <si>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</si>
  <si>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</si>
  <si>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</si>
  <si>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</si>
  <si>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</si>
  <si>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</si>
  <si>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</si>
  <si>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</si>
  <si>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</si>
  <si>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</si>
  <si>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</si>
  <si>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</si>
  <si>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</si>
  <si>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</si>
  <si>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</si>
  <si>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</si>
  <si>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</si>
  <si>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</si>
  <si>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</si>
  <si>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</si>
  <si>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</si>
  <si>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</si>
  <si>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</si>
  <si>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</si>
  <si>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</si>
  <si>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</si>
  <si>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</si>
  <si>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</si>
  <si>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</si>
  <si>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</si>
  <si>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</si>
  <si>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</si>
  <si>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</si>
  <si>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</si>
  <si>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</si>
  <si>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</si>
  <si>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</si>
  <si>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</si>
  <si>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</si>
  <si>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</si>
  <si>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</si>
  <si>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</si>
  <si>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</si>
  <si>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</si>
  <si>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</si>
  <si>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</si>
  <si>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</si>
  <si>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</si>
  <si>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</si>
  <si>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</si>
  <si>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</si>
  <si>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</si>
  <si>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</si>
  <si>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</si>
  <si>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</si>
  <si>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</si>
  <si>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</si>
  <si>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</si>
  <si>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</si>
  <si>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</si>
  <si>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</si>
  <si>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</si>
  <si>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</si>
  <si>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</si>
  <si>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</si>
  <si>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</si>
  <si>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</si>
  <si>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</si>
  <si>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</si>
  <si>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</si>
  <si>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</si>
  <si>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</si>
  <si>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</si>
  <si>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</si>
  <si>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</si>
  <si>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</si>
  <si>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</si>
  <si>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</si>
  <si>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</si>
  <si>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</si>
  <si>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</si>
  <si>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</si>
  <si>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</si>
  <si>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</si>
  <si>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</si>
  <si>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</si>
  <si>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</si>
  <si>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</si>
  <si>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</si>
  <si>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</si>
  <si>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</si>
  <si>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</si>
  <si>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</si>
  <si>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</si>
  <si>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</si>
  <si>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</si>
  <si>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</si>
  <si>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</si>
  <si>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</si>
  <si>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</si>
  <si>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</si>
  <si>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</si>
  <si>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</si>
  <si>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</si>
  <si>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</si>
  <si>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</si>
  <si>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</si>
  <si>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</si>
  <si>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</si>
  <si>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</si>
  <si>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</si>
  <si>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</si>
  <si>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</si>
  <si>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</si>
  <si>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</si>
  <si>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</si>
  <si>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</si>
  <si>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</si>
  <si>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</si>
  <si>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</si>
  <si>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</si>
  <si>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</si>
  <si>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</si>
  <si>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</si>
  <si>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</si>
  <si>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</si>
  <si>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</si>
  <si>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</si>
  <si>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</si>
  <si>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</si>
  <si>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</si>
  <si>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</si>
  <si>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</si>
  <si>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</si>
  <si>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</si>
  <si>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</si>
  <si>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</si>
  <si>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</si>
  <si>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</si>
  <si>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</si>
  <si>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</si>
  <si>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</si>
  <si>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</si>
  <si>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</si>
  <si>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</si>
  <si>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</si>
  <si>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</si>
  <si>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</si>
  <si>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</si>
  <si>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</si>
  <si>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</si>
  <si>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</si>
  <si>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</si>
  <si>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</si>
  <si>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</si>
  <si>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</si>
  <si>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</si>
  <si>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</si>
  <si>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</si>
  <si>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</si>
  <si>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</si>
  <si>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</si>
  <si>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</si>
  <si>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</si>
  <si>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</si>
  <si>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</si>
  <si>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</si>
  <si>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</si>
  <si>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</si>
  <si>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</si>
  <si>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</si>
  <si>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</si>
  <si>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</si>
  <si>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</si>
  <si>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</si>
  <si>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</si>
  <si>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</si>
  <si>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</si>
  <si>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</si>
  <si>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</si>
  <si>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</si>
  <si>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</si>
  <si>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</si>
  <si>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</si>
  <si>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</si>
  <si>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</si>
  <si>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</si>
  <si>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</si>
  <si>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</si>
  <si>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</si>
  <si>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</si>
  <si>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</si>
  <si>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</si>
  <si>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</si>
  <si>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</si>
  <si>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</si>
  <si>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</si>
  <si>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</si>
  <si>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</si>
  <si>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</si>
  <si>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</si>
  <si>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</si>
  <si>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</si>
  <si>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</si>
  <si>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</si>
  <si>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</si>
  <si>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</si>
  <si>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</si>
  <si>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</si>
  <si>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</si>
  <si>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</si>
  <si>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</si>
  <si>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</si>
  <si>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</si>
  <si>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</si>
  <si>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</si>
  <si>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</si>
  <si>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</si>
  <si>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</si>
  <si>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</si>
  <si>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</si>
  <si>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</si>
  <si>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</si>
  <si>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</si>
  <si>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</si>
  <si>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</si>
  <si>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</si>
  <si>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</si>
  <si>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</si>
  <si>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</si>
  <si>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</si>
  <si>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</si>
  <si>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</si>
  <si>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</si>
  <si>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</si>
  <si>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</si>
  <si>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</si>
  <si>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</si>
  <si>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</si>
  <si>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</si>
  <si>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</si>
  <si>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</si>
  <si>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</si>
  <si>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</si>
  <si>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</si>
  <si>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</si>
  <si>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</si>
  <si>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</si>
  <si>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</si>
  <si>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</si>
  <si>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</si>
  <si>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</si>
  <si>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</si>
  <si>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</si>
  <si>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</si>
  <si>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</si>
  <si>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</si>
  <si>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</si>
  <si>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</si>
  <si>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</si>
  <si>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</si>
  <si>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</si>
  <si>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</si>
  <si>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</si>
  <si>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</si>
  <si>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</si>
  <si>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</si>
  <si>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</si>
  <si>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</si>
  <si>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</si>
  <si>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</si>
  <si>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</si>
  <si>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</si>
  <si>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</si>
  <si>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</si>
  <si>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</si>
  <si>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</si>
  <si>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</si>
  <si>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</si>
  <si>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</si>
  <si>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</si>
  <si>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</si>
  <si>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</si>
  <si>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</si>
  <si>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</si>
  <si>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</si>
  <si>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</si>
  <si>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</si>
  <si>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</si>
  <si>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</si>
  <si>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</si>
  <si>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</si>
  <si>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</si>
  <si>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</si>
  <si>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</si>
  <si>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</si>
  <si>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</si>
  <si>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</si>
  <si>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</si>
  <si>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</si>
  <si>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</si>
  <si>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</si>
  <si>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</si>
  <si>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</si>
  <si>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</si>
  <si>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</si>
  <si>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</si>
  <si>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</si>
  <si>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</si>
  <si>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</si>
  <si>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</si>
  <si>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</si>
  <si>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</si>
  <si>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</si>
  <si>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</si>
  <si>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</si>
  <si>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</si>
  <si>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</si>
  <si>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</si>
  <si>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</si>
  <si>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</si>
  <si>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</si>
  <si>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</si>
  <si>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</si>
  <si>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</si>
  <si>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</si>
  <si>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</si>
  <si>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</si>
  <si>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</si>
  <si>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</si>
  <si>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</si>
  <si>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</si>
  <si>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</si>
  <si>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</si>
  <si>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</si>
  <si>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</si>
  <si>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</si>
  <si>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</si>
  <si>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</si>
  <si>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</si>
  <si>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</si>
  <si>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</si>
  <si>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</si>
  <si>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</si>
  <si>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</si>
  <si>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</si>
  <si>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</si>
  <si>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</si>
  <si>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</si>
  <si>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</si>
  <si>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</si>
  <si>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</si>
  <si>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</si>
  <si>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</si>
  <si>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</si>
  <si>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</si>
  <si>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</si>
  <si>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</si>
  <si>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</si>
  <si>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</si>
  <si>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</si>
  <si>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</si>
  <si>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</si>
  <si>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</si>
  <si>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</si>
  <si>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</si>
  <si>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</si>
  <si>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</si>
  <si>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</si>
  <si>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</si>
  <si>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</si>
  <si>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</si>
  <si>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</si>
  <si>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</si>
  <si>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</si>
  <si>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</si>
  <si>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</si>
  <si>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</si>
  <si>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</si>
  <si>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</si>
  <si>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</si>
  <si>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</si>
  <si>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</si>
  <si>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</si>
  <si>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</si>
  <si>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</si>
  <si>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</si>
  <si>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</si>
  <si>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</si>
  <si>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</si>
  <si>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</si>
  <si>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</si>
  <si>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</si>
  <si>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</si>
  <si>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</si>
  <si>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</si>
  <si>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</si>
  <si>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</si>
  <si>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</si>
  <si>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</si>
  <si>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</si>
  <si>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</si>
  <si>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</si>
  <si>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</si>
  <si>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</si>
  <si>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</si>
  <si>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</si>
  <si>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</si>
  <si>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</si>
  <si>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</si>
  <si>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</si>
  <si>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</si>
  <si>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</si>
  <si>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</si>
  <si>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</si>
  <si>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</si>
  <si>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</si>
  <si>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</si>
  <si>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</si>
  <si>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</si>
  <si>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</si>
  <si>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</si>
  <si>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</si>
  <si>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</si>
  <si>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</si>
  <si>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</si>
  <si>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</si>
  <si>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</si>
  <si>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</si>
  <si>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</si>
  <si>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</si>
  <si>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</si>
  <si>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</si>
  <si>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</si>
  <si>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</si>
  <si>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</si>
  <si>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</si>
  <si>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</si>
  <si>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</si>
  <si>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</si>
  <si>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</si>
  <si>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</si>
  <si>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</si>
  <si>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</si>
  <si>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</si>
  <si>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</si>
  <si>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</si>
  <si>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</si>
  <si>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</si>
  <si>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</si>
  <si>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</si>
  <si>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</si>
  <si>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</si>
  <si>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</si>
  <si>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</si>
  <si>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</si>
  <si>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</si>
  <si>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</si>
  <si>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</si>
  <si>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</si>
  <si>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</si>
  <si>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</si>
  <si>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</si>
  <si>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</si>
  <si>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</si>
  <si>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</si>
  <si>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</si>
  <si>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</si>
  <si>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</si>
  <si>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</si>
  <si>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</si>
  <si>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</si>
  <si>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</si>
  <si>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</si>
  <si>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</si>
  <si>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</si>
  <si>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</si>
  <si>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</si>
  <si>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</si>
  <si>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</si>
  <si>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</si>
  <si>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</si>
  <si>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</si>
  <si>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</si>
  <si>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</si>
  <si>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</si>
  <si>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</si>
  <si>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</si>
  <si>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</si>
  <si>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</si>
  <si>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</si>
  <si>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</si>
  <si>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</si>
  <si>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</si>
  <si>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</si>
  <si>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</si>
  <si>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</si>
  <si>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</si>
  <si>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</si>
  <si>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</si>
  <si>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</si>
  <si>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</si>
  <si>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</si>
  <si>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</si>
  <si>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</si>
  <si>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</si>
  <si>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</si>
  <si>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</si>
  <si>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</si>
  <si>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</si>
  <si>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</si>
  <si>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</si>
  <si>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</si>
  <si>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</si>
  <si>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</si>
  <si>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</si>
  <si>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</si>
  <si>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</si>
  <si>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</si>
  <si>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</si>
  <si>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</si>
  <si>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</si>
  <si>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</si>
  <si>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</si>
  <si>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</si>
  <si>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</si>
  <si>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</si>
  <si>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</si>
  <si>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</si>
  <si>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</si>
  <si>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</si>
  <si>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</si>
  <si>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</si>
  <si>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</si>
  <si>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</si>
  <si>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</si>
  <si>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</si>
  <si>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</si>
  <si>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</si>
  <si>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</si>
  <si>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</si>
  <si>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</si>
  <si>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</si>
  <si>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</si>
  <si>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</si>
  <si>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</si>
  <si>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</si>
  <si>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</si>
  <si>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</si>
  <si>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</si>
  <si>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</si>
  <si>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</si>
  <si>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</si>
  <si>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</si>
  <si>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</si>
  <si>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</si>
  <si>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</si>
  <si>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</si>
  <si>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</si>
  <si>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</si>
  <si>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</si>
  <si>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</si>
  <si>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</si>
  <si>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</si>
  <si>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</si>
  <si>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</si>
  <si>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</si>
  <si>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</si>
  <si>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</si>
  <si>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</si>
  <si>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</si>
  <si>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</si>
  <si>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</si>
  <si>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</si>
  <si>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</si>
  <si>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</si>
  <si>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</si>
  <si>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</si>
  <si>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</si>
  <si>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</si>
  <si>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</si>
  <si>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</si>
  <si>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</si>
  <si>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</si>
  <si>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</si>
  <si>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</si>
  <si>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</si>
  <si>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</si>
  <si>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</si>
  <si>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</si>
  <si>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</si>
  <si>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</si>
  <si>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</si>
  <si>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</si>
  <si>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</si>
  <si>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</si>
  <si>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</si>
  <si>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</si>
  <si>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</si>
  <si>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</si>
  <si>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</si>
  <si>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</si>
  <si>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</si>
  <si>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</si>
  <si>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</si>
  <si>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</si>
  <si>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</si>
  <si>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</si>
  <si>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</si>
  <si>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</si>
  <si>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</si>
  <si>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</si>
  <si>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</si>
  <si>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</si>
  <si>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</si>
  <si>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</si>
  <si>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</si>
  <si>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</si>
  <si>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</si>
  <si>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</si>
  <si>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</si>
  <si>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</si>
  <si>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</si>
  <si>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</si>
  <si>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</si>
  <si>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</si>
  <si>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</si>
  <si>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</si>
  <si>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</si>
  <si>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</si>
  <si>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</si>
  <si>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</si>
  <si>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</si>
  <si>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</si>
  <si>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</si>
  <si>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</si>
  <si>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</si>
  <si>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</si>
  <si>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</si>
  <si>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</si>
  <si>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</si>
  <si>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</si>
  <si>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</si>
  <si>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</si>
  <si>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</si>
  <si>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</si>
  <si>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</si>
  <si>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</si>
  <si>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</si>
  <si>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</si>
  <si>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</si>
  <si>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</si>
  <si>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</si>
  <si>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</si>
  <si>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</si>
  <si>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</si>
  <si>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</si>
  <si>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</si>
  <si>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</si>
  <si>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</si>
  <si>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</si>
  <si>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</si>
  <si>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</si>
  <si>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</si>
  <si>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</si>
  <si>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</si>
  <si>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</si>
  <si>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</si>
  <si>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</si>
  <si>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</si>
  <si>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</si>
  <si>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</si>
  <si>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</si>
  <si>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</si>
  <si>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</si>
  <si>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</si>
  <si>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</si>
  <si>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</si>
  <si>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</si>
  <si>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</si>
  <si>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</si>
  <si>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</si>
  <si>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</si>
  <si>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</si>
  <si>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</si>
  <si>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</si>
  <si>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</si>
  <si>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</si>
  <si>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</si>
  <si>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</si>
  <si>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</si>
  <si>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</si>
  <si>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</si>
  <si>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</si>
  <si>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</si>
  <si>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</si>
  <si>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</si>
  <si>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</si>
  <si>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</si>
  <si>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</si>
  <si>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</si>
  <si>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</si>
  <si>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</si>
  <si>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</si>
  <si>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</si>
  <si>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</si>
  <si>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</si>
  <si>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</si>
  <si>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</si>
  <si>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</si>
  <si>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</si>
  <si>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</si>
  <si>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</si>
  <si>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</si>
  <si>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</si>
  <si>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</si>
  <si>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</si>
  <si>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</si>
  <si>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</si>
  <si>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</si>
  <si>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</si>
  <si>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</si>
  <si>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</si>
  <si>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</si>
  <si>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</si>
  <si>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</si>
  <si>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</si>
  <si>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</si>
  <si>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</si>
  <si>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</si>
  <si>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</si>
  <si>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</si>
  <si>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</si>
  <si>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</si>
  <si>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</si>
  <si>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</si>
  <si>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</si>
  <si>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</si>
  <si>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</si>
  <si>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</si>
  <si>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</si>
  <si>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</si>
  <si>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</si>
  <si>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</si>
  <si>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</si>
  <si>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</si>
  <si>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</si>
  <si>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</si>
  <si>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</si>
  <si>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</si>
  <si>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</si>
  <si>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</si>
  <si>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</si>
  <si>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</si>
  <si>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</si>
  <si>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</si>
  <si>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</si>
  <si>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</si>
  <si>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</si>
  <si>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</si>
  <si>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</si>
  <si>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</si>
  <si>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</si>
  <si>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</si>
  <si>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</si>
  <si>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</si>
  <si>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</si>
  <si>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</si>
  <si>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</si>
  <si>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</si>
  <si>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</si>
  <si>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</si>
  <si>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</si>
  <si>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</si>
  <si>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</si>
  <si>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</si>
  <si>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</si>
  <si>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</si>
  <si>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</si>
  <si>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</si>
  <si>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</si>
  <si>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</si>
  <si>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</si>
  <si>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</si>
  <si>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</si>
  <si>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</si>
  <si>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</si>
  <si>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</si>
  <si>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</si>
  <si>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</si>
  <si>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</si>
  <si>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</si>
  <si>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</si>
  <si>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</si>
  <si>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</si>
  <si>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</si>
  <si>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</si>
  <si>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</si>
  <si>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</si>
  <si>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</si>
  <si>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</si>
  <si>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</si>
  <si>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</si>
  <si>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</si>
  <si>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</si>
  <si>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</si>
  <si>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</si>
  <si>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</si>
  <si>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</si>
  <si>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</si>
  <si>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</si>
  <si>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</si>
  <si>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</si>
  <si>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</si>
  <si>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</si>
  <si>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</si>
  <si>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</si>
  <si>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</si>
  <si>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</si>
  <si>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</si>
  <si>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</si>
  <si>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</si>
  <si>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</si>
  <si>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</si>
  <si>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</si>
  <si>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</si>
  <si>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</si>
  <si>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</si>
  <si>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</si>
  <si>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</si>
  <si>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</si>
  <si>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</si>
  <si>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</si>
  <si>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</si>
  <si>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</si>
  <si>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</si>
  <si>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</si>
  <si>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</si>
  <si>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</si>
  <si>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</si>
  <si>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</si>
  <si>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</si>
  <si>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</si>
  <si>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</si>
  <si>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</si>
  <si>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</si>
  <si>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</si>
  <si>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</si>
  <si>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</si>
  <si>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</si>
  <si>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</si>
  <si>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</si>
  <si>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</si>
  <si>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</si>
  <si>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</si>
  <si>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</si>
  <si>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</si>
  <si>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</si>
  <si>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</si>
  <si>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</si>
  <si>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</si>
  <si>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</si>
  <si>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</si>
  <si>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</si>
  <si>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</si>
  <si>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</si>
  <si>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</si>
  <si>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</si>
  <si>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</si>
  <si>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</si>
  <si>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</si>
  <si>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</si>
  <si>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</si>
  <si>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</si>
  <si>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</si>
  <si>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</si>
  <si>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</si>
  <si>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</si>
  <si>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</si>
  <si>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</si>
  <si>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</si>
  <si>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</si>
  <si>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</si>
  <si>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</si>
  <si>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</si>
  <si>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</si>
  <si>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</si>
  <si>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</si>
  <si>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</si>
  <si>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</si>
  <si>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</si>
  <si>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</si>
  <si>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</si>
  <si>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</si>
  <si>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</si>
  <si>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</si>
  <si>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</si>
  <si>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</si>
  <si>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</si>
  <si>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</si>
  <si>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</si>
  <si>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</si>
  <si>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</si>
  <si>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</si>
  <si>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</si>
  <si>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</si>
  <si>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</si>
  <si>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</si>
  <si>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</si>
  <si>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</si>
  <si>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</si>
  <si>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</si>
  <si>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</si>
  <si>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</si>
  <si>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</si>
  <si>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</si>
  <si>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</si>
  <si>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</si>
  <si>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</si>
  <si>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</si>
  <si>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</si>
  <si>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</si>
  <si>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</si>
  <si>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</si>
  <si>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</si>
  <si>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</si>
  <si>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</si>
  <si>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</si>
  <si>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</si>
  <si>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</si>
  <si>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</si>
  <si>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</si>
  <si>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</si>
  <si>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</si>
  <si>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</si>
  <si>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</si>
  <si>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</si>
  <si>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</si>
  <si>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</si>
  <si>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</si>
  <si>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</si>
  <si>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</si>
  <si>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</si>
  <si>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</si>
  <si>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</si>
  <si>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</si>
  <si>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</si>
  <si>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</si>
  <si>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</si>
  <si>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</si>
  <si>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</si>
  <si>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</si>
  <si>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</si>
  <si>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</si>
  <si>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</si>
  <si>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</si>
  <si>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</si>
  <si>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</si>
  <si>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</si>
  <si>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</si>
  <si>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</si>
  <si>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</si>
  <si>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</si>
  <si>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</si>
  <si>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</si>
  <si>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</si>
  <si>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</si>
  <si>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</si>
  <si>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</si>
  <si>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</si>
  <si>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</si>
  <si>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</si>
  <si>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</si>
  <si>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</si>
  <si>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</si>
  <si>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</si>
  <si>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</si>
  <si>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</si>
  <si>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</si>
  <si>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</si>
  <si>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</si>
  <si>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</si>
  <si>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</si>
  <si>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</si>
  <si>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</si>
  <si>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</si>
  <si>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</si>
  <si>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</si>
  <si>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</si>
  <si>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</si>
  <si>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</si>
  <si>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</si>
  <si>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</si>
  <si>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</si>
  <si>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</si>
  <si>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</si>
  <si>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</si>
  <si>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</si>
  <si>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</si>
  <si>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</si>
  <si>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</si>
  <si>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</si>
  <si>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</si>
  <si>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</si>
  <si>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</si>
  <si>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</si>
  <si>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</si>
  <si>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</si>
  <si>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</si>
  <si>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</si>
  <si>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</si>
  <si>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</si>
  <si>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</si>
  <si>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</si>
  <si>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</si>
  <si>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</si>
  <si>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</si>
  <si>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</si>
  <si>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</si>
  <si>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</si>
  <si>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</si>
  <si>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</si>
  <si>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</si>
  <si>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</si>
  <si>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</si>
  <si>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</si>
  <si>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</si>
  <si>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</si>
  <si>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</si>
  <si>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</si>
  <si>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</si>
  <si>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</si>
  <si>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</si>
  <si>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</si>
  <si>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</si>
  <si>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</si>
  <si>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</si>
  <si>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</si>
  <si>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</si>
  <si>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</si>
  <si>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</si>
  <si>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</si>
  <si>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</si>
  <si>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</si>
  <si>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</si>
  <si>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</si>
  <si>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</si>
  <si>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</si>
  <si>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</si>
  <si>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</si>
  <si>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</si>
  <si>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</si>
  <si>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</si>
  <si>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</si>
  <si>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</si>
  <si>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</si>
  <si>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</si>
  <si>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</si>
  <si>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</si>
  <si>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</si>
  <si>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</si>
  <si>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</si>
  <si>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</si>
  <si>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</si>
  <si>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</si>
  <si>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</si>
  <si>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</si>
  <si>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</si>
  <si>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</si>
  <si>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</si>
  <si>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</si>
  <si>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</si>
  <si>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</si>
  <si>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</si>
  <si>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</si>
  <si>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</si>
  <si>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</si>
  <si>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</si>
  <si>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</si>
  <si>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</si>
  <si>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</si>
  <si>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</si>
  <si>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</si>
  <si>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</si>
  <si>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</si>
  <si>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</si>
  <si>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</si>
  <si>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</si>
  <si>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</si>
  <si>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</si>
  <si>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</si>
  <si>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</si>
  <si>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</si>
  <si>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</si>
  <si>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</si>
  <si>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</si>
  <si>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</si>
  <si>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</si>
  <si>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</si>
  <si>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</si>
  <si>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</si>
  <si>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</si>
  <si>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</si>
  <si>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</si>
  <si>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</si>
  <si>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</si>
  <si>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</si>
  <si>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</si>
  <si>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</si>
  <si>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</si>
  <si>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</si>
  <si>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</si>
  <si>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</si>
  <si>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</si>
  <si>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</si>
  <si>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</si>
  <si>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</si>
  <si>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</si>
  <si>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</si>
  <si>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</si>
  <si>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</si>
  <si>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</si>
  <si>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</si>
  <si>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</si>
  <si>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</si>
  <si>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</si>
  <si>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</si>
  <si>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</si>
  <si>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</si>
  <si>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</si>
  <si>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</si>
  <si>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</si>
  <si>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</si>
  <si>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</si>
  <si>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</si>
  <si>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</si>
  <si>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</si>
  <si>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</si>
  <si>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</si>
  <si>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</si>
  <si>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</si>
  <si>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</si>
  <si>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</si>
  <si>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</si>
  <si>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</si>
  <si>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</si>
  <si>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</si>
  <si>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</si>
  <si>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</si>
  <si>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</si>
  <si>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</si>
  <si>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</si>
  <si>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</si>
  <si>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</si>
  <si>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</si>
  <si>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</si>
  <si>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</si>
  <si>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</si>
  <si>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</si>
  <si>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</si>
  <si>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</si>
  <si>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</si>
  <si>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</si>
  <si>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</si>
  <si>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</si>
  <si>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</si>
  <si>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</si>
  <si>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</si>
  <si>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</si>
  <si>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</si>
  <si>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</si>
  <si>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</si>
  <si>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</si>
  <si>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</si>
  <si>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</si>
  <si>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</si>
  <si>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</si>
  <si>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</si>
  <si>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</si>
  <si>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</si>
  <si>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</si>
  <si>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</si>
  <si>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</si>
  <si>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</si>
  <si>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</si>
  <si>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</si>
  <si>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</si>
  <si>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</si>
  <si>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</si>
  <si>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</si>
  <si>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</si>
  <si>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</si>
  <si>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</si>
  <si>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</si>
  <si>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</si>
  <si>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</si>
  <si>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</si>
  <si>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</si>
  <si>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</si>
  <si>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</si>
  <si>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</si>
  <si>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</si>
  <si>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</si>
  <si>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</si>
  <si>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</si>
  <si>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</si>
  <si>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</si>
  <si>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</si>
  <si>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</si>
  <si>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</si>
  <si>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</si>
  <si>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</si>
  <si>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</si>
  <si>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</si>
  <si>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</si>
  <si>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</si>
  <si>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</si>
  <si>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</si>
  <si>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</si>
  <si>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</si>
  <si>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</si>
  <si>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</si>
  <si>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</si>
  <si>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</si>
  <si>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</si>
  <si>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</si>
  <si>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</si>
  <si>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</si>
  <si>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</si>
  <si>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</si>
  <si>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</si>
  <si>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</si>
  <si>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</si>
  <si>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</si>
  <si>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</si>
  <si>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</si>
  <si>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</si>
  <si>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</si>
  <si>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</si>
  <si>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</si>
  <si>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</si>
  <si>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</si>
  <si>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</si>
  <si>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</si>
  <si>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</si>
  <si>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</si>
  <si>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</si>
  <si>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</si>
  <si>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</si>
  <si>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</si>
  <si>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</si>
  <si>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</si>
  <si>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</si>
  <si>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</si>
  <si>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</si>
  <si>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</si>
  <si>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</si>
  <si>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</si>
  <si>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</si>
  <si>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</si>
  <si>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</si>
  <si>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</si>
  <si>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</si>
  <si>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</si>
  <si>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</si>
  <si>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</si>
  <si>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</si>
  <si>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</si>
  <si>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</si>
  <si>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</si>
  <si>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</si>
  <si>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</si>
  <si>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</si>
  <si>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</si>
  <si>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</si>
  <si>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</si>
  <si>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</si>
  <si>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</si>
  <si>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</si>
  <si>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</si>
  <si>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</si>
  <si>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</si>
  <si>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</si>
  <si>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</si>
  <si>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</si>
  <si>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</si>
  <si>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</si>
  <si>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</si>
  <si>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</si>
  <si>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</si>
  <si>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</si>
  <si>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</si>
  <si>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</si>
  <si>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</si>
  <si>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</si>
  <si>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</si>
  <si>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</si>
  <si>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</si>
  <si>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</si>
  <si>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</si>
  <si>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</si>
  <si>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</si>
  <si>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</si>
  <si>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</si>
  <si>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</si>
  <si>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</si>
  <si>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</si>
  <si>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</si>
  <si>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</si>
  <si>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</si>
  <si>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</si>
  <si>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</si>
  <si>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</si>
  <si>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</si>
  <si>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</si>
  <si>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</si>
  <si>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</si>
  <si>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</si>
  <si>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</si>
  <si>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</si>
  <si>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</si>
  <si>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</si>
  <si>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</si>
  <si>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</si>
  <si>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</si>
  <si>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</si>
  <si>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</si>
  <si>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</si>
  <si>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</si>
  <si>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</si>
  <si>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</si>
  <si>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</si>
  <si>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</si>
  <si>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</si>
  <si>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</si>
  <si>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</si>
  <si>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</si>
  <si>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</si>
  <si>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</si>
  <si>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</si>
  <si>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</si>
  <si>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</si>
  <si>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</si>
  <si>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</si>
  <si>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</si>
  <si>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</si>
  <si>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</si>
  <si>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</si>
  <si>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</si>
  <si>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</si>
  <si>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</si>
  <si>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</si>
  <si>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</si>
  <si>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</si>
  <si>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</si>
  <si>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</si>
  <si>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</si>
  <si>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</si>
  <si>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</si>
  <si>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</si>
  <si>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</si>
  <si>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</si>
  <si>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</si>
  <si>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</si>
  <si>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</si>
  <si>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</si>
  <si>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</si>
  <si>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</si>
  <si>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</si>
  <si>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</si>
  <si>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</si>
  <si>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</si>
  <si>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</si>
  <si>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</si>
  <si>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</si>
  <si>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</si>
  <si>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</si>
  <si>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</si>
  <si>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</si>
  <si>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</si>
  <si>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</si>
  <si>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</si>
  <si>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</si>
  <si>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</si>
  <si>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</si>
  <si>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</si>
  <si>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</si>
  <si>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</si>
  <si>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</si>
  <si>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</si>
  <si>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</si>
  <si>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</si>
  <si>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</si>
  <si>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</si>
  <si>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</si>
  <si>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</si>
  <si>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</si>
  <si>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</si>
  <si>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</si>
  <si>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</si>
  <si>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</si>
  <si>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</si>
  <si>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</si>
  <si>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</si>
  <si>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</si>
  <si>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</si>
  <si>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</si>
  <si>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</si>
  <si>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</si>
  <si>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</si>
  <si>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</si>
  <si>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</si>
  <si>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</si>
  <si>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</si>
  <si>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</si>
  <si>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</si>
  <si>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</si>
  <si>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</si>
  <si>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</si>
  <si>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</si>
  <si>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</si>
  <si>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</si>
  <si>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</si>
  <si>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</si>
  <si>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</si>
  <si>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</si>
  <si>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</si>
  <si>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</si>
  <si>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</si>
  <si>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</si>
  <si>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</si>
  <si>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</si>
  <si>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</si>
  <si>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</si>
  <si>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</si>
  <si>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</si>
  <si>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</si>
  <si>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</si>
  <si>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</si>
  <si>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</si>
  <si>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</si>
  <si>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</si>
  <si>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</si>
  <si>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</si>
  <si>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</si>
  <si>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</si>
  <si>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</si>
  <si>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</si>
  <si>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</si>
  <si>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</si>
  <si>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</si>
  <si>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</si>
  <si>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</si>
  <si>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</si>
  <si>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</si>
  <si>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</si>
  <si>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</si>
  <si>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</si>
  <si>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</si>
  <si>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</si>
  <si>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</si>
  <si>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</si>
  <si>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</si>
  <si>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</si>
  <si>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</si>
  <si>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</si>
  <si>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</si>
  <si>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</si>
  <si>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</si>
  <si>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</si>
  <si>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</si>
  <si>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</si>
  <si>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</si>
  <si>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</si>
  <si>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</si>
  <si>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</si>
  <si>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</si>
  <si>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</si>
  <si>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</si>
  <si>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</si>
  <si>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</si>
  <si>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</si>
  <si>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</si>
  <si>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</si>
  <si>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</si>
  <si>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</si>
  <si>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</si>
  <si>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</si>
  <si>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</si>
  <si>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</si>
  <si>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</si>
  <si>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</si>
  <si>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</si>
  <si>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</si>
  <si>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</si>
  <si>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</si>
  <si>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</si>
  <si>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</si>
  <si>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</si>
  <si>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</si>
  <si>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</si>
  <si>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</si>
  <si>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</si>
  <si>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</si>
  <si>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</si>
  <si>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</si>
  <si>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</si>
  <si>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</si>
  <si>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</si>
  <si>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</si>
  <si>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</si>
  <si>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</si>
  <si>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</si>
  <si>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</si>
  <si>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</si>
  <si>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</si>
  <si>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</si>
  <si>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</si>
  <si>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</si>
  <si>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</si>
  <si>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</si>
  <si>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</si>
  <si>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</si>
  <si>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</si>
  <si>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</si>
  <si>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</si>
  <si>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</si>
  <si>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</si>
  <si>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</si>
  <si>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</si>
  <si>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</si>
  <si>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</si>
  <si>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</si>
  <si>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</si>
  <si>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</si>
  <si>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</si>
  <si>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</si>
  <si>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</si>
  <si>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</si>
  <si>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</si>
  <si>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</si>
  <si>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</si>
  <si>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</si>
  <si>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</si>
  <si>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</si>
  <si>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</si>
  <si>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</si>
  <si>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</si>
  <si>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</si>
  <si>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</si>
  <si>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</si>
  <si>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</si>
  <si>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</si>
  <si>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</si>
  <si>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</si>
  <si>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</si>
  <si>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</si>
  <si>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</si>
  <si>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</si>
  <si>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</si>
  <si>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</si>
  <si>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</si>
  <si>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</si>
  <si>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</si>
  <si>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</si>
  <si>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</si>
  <si>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</si>
  <si>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</si>
  <si>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</si>
  <si>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</si>
  <si>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</si>
  <si>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</si>
  <si>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</si>
  <si>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</si>
  <si>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</si>
  <si>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</si>
  <si>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</si>
  <si>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</si>
  <si>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</si>
  <si>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</si>
  <si>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</si>
  <si>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</si>
  <si>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</si>
  <si>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</si>
  <si>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</si>
  <si>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</si>
  <si>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</si>
  <si>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</si>
  <si>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</si>
  <si>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</si>
  <si>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</si>
  <si>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</si>
  <si>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</si>
  <si>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</si>
  <si>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</si>
  <si>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</si>
  <si>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</si>
  <si>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</si>
  <si>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</si>
  <si>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</si>
  <si>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</si>
  <si>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</si>
  <si>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</si>
  <si>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</si>
  <si>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</si>
  <si>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</si>
  <si>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</si>
  <si>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</si>
  <si>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</si>
  <si>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</si>
  <si>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</si>
  <si>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</si>
  <si>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</si>
  <si>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</si>
  <si>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</si>
  <si>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</si>
  <si>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</si>
  <si>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</si>
  <si>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</si>
  <si>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</si>
  <si>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</si>
  <si>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</si>
  <si>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</si>
  <si>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</si>
  <si>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</si>
  <si>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</si>
  <si>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</si>
  <si>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</si>
  <si>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</si>
  <si>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</si>
  <si>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</si>
  <si>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</si>
  <si>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</si>
  <si>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</si>
  <si>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</si>
  <si>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</si>
  <si>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</si>
  <si>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</si>
  <si>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</si>
  <si>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</si>
  <si>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</si>
  <si>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</si>
  <si>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</si>
  <si>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</si>
  <si>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</si>
  <si>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</si>
  <si>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</si>
  <si>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</si>
  <si>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</si>
  <si>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</si>
  <si>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</si>
  <si>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</si>
  <si>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</si>
  <si>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</si>
  <si>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</si>
  <si>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</si>
  <si>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</si>
  <si>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</si>
  <si>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</si>
  <si>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</si>
  <si>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</si>
  <si>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</si>
  <si>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</si>
  <si>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</si>
  <si>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</si>
  <si>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</si>
  <si>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</si>
  <si>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</si>
  <si>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</si>
  <si>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</si>
  <si>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</si>
  <si>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</si>
  <si>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</si>
  <si>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</si>
  <si>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</si>
  <si>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</si>
  <si>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</si>
  <si>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</si>
  <si>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</si>
  <si>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</si>
  <si>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</si>
  <si>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</si>
  <si>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</si>
  <si>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</si>
  <si>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</si>
  <si>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</si>
  <si>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</si>
  <si>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</si>
  <si>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</si>
  <si>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</si>
  <si>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</si>
  <si>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</si>
  <si>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</si>
  <si>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</si>
  <si>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</si>
  <si>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</si>
  <si>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</si>
  <si>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</si>
  <si>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</si>
  <si>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</si>
  <si>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</si>
  <si>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</si>
  <si>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</si>
  <si>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</si>
  <si>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</si>
  <si>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</si>
  <si>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</si>
  <si>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</si>
  <si>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</si>
  <si>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</si>
  <si>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</si>
  <si>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</si>
  <si>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</si>
  <si>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</si>
  <si>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</si>
  <si>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</si>
  <si>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</si>
  <si>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</si>
  <si>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</si>
  <si>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</si>
  <si>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</si>
  <si>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</si>
  <si>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</si>
  <si>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</si>
  <si>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</si>
  <si>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</si>
  <si>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</si>
  <si>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</si>
  <si>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</si>
  <si>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</si>
  <si>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</si>
  <si>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</si>
  <si>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</si>
  <si>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</si>
  <si>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</si>
  <si>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</si>
  <si>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</si>
  <si>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</si>
  <si>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</si>
  <si>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</si>
  <si>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</si>
  <si>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</si>
  <si>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</si>
  <si>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</si>
  <si>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</si>
  <si>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</si>
  <si>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</si>
  <si>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</si>
  <si>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</si>
  <si>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</si>
  <si>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</si>
  <si>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</si>
  <si>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</si>
  <si>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</si>
  <si>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</si>
  <si>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</si>
  <si>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</si>
  <si>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</si>
  <si>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</si>
  <si>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</si>
  <si>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</si>
  <si>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</si>
  <si>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</si>
  <si>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</si>
  <si>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</si>
  <si>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</si>
  <si>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</si>
  <si>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</si>
  <si>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</si>
  <si>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</si>
  <si>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</si>
  <si>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</si>
  <si>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</si>
  <si>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</si>
  <si>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</si>
  <si>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</si>
  <si>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</si>
  <si>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</si>
  <si>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</si>
  <si>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</si>
  <si>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</si>
  <si>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</si>
  <si>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</si>
  <si>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</si>
  <si>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</si>
  <si>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</si>
  <si>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</si>
  <si>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</si>
  <si>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</si>
  <si>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</si>
  <si>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</si>
  <si>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</si>
  <si>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</si>
  <si>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</si>
  <si>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</si>
  <si>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</si>
  <si>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</si>
  <si>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</si>
  <si>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</si>
  <si>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</si>
  <si>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</si>
  <si>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</si>
  <si>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</si>
  <si>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</si>
  <si>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</si>
  <si>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</si>
  <si>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</si>
  <si>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</si>
  <si>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</si>
  <si>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</si>
  <si>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</si>
  <si>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</si>
  <si>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</si>
  <si>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</si>
  <si>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</si>
  <si>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</si>
  <si>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</si>
  <si>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</si>
  <si>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</si>
  <si>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</si>
  <si>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</si>
  <si>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</si>
  <si>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</si>
  <si>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</si>
  <si>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</si>
  <si>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</si>
  <si>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</si>
  <si>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</si>
  <si>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</si>
  <si>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</si>
  <si>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</si>
  <si>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</si>
  <si>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</si>
  <si>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</si>
  <si>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</si>
  <si>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</si>
  <si>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</si>
  <si>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</si>
  <si>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</si>
  <si>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</si>
  <si>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</si>
  <si>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</si>
  <si>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</si>
  <si>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</si>
  <si>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</si>
  <si>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</si>
  <si>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</si>
  <si>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</si>
  <si>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</si>
  <si>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</si>
  <si>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</si>
  <si>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</si>
  <si>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</si>
  <si>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</si>
  <si>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</si>
  <si>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</si>
  <si>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</si>
  <si>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</si>
  <si>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</si>
  <si>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</si>
  <si>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</si>
  <si>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</si>
  <si>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</si>
  <si>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</si>
  <si>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</si>
  <si>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</si>
  <si>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</si>
  <si>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</si>
  <si>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</si>
  <si>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</si>
  <si>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</si>
  <si>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</si>
  <si>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</si>
  <si>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</si>
  <si>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</si>
  <si>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</si>
  <si>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</si>
  <si>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</si>
  <si>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</si>
  <si>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</si>
  <si>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</si>
  <si>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</si>
  <si>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</si>
  <si>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</si>
  <si>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</si>
  <si>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</si>
  <si>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</si>
  <si>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</si>
  <si>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</si>
  <si>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</si>
  <si>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</si>
  <si>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</si>
  <si>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</si>
  <si>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</si>
  <si>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</si>
  <si>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</si>
  <si>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</si>
  <si>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</si>
  <si>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</si>
  <si>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</si>
  <si>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</si>
  <si>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</si>
  <si>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</si>
  <si>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</si>
  <si>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</si>
  <si>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</si>
  <si>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</si>
  <si>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</si>
  <si>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</si>
  <si>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</si>
  <si>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</si>
  <si>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</si>
  <si>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</si>
  <si>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</si>
  <si>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</si>
  <si>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</si>
  <si>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</si>
  <si>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</si>
  <si>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</si>
  <si>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</si>
  <si>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</si>
  <si>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</si>
  <si>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</si>
  <si>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</si>
  <si>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</si>
  <si>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</si>
  <si>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</si>
  <si>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</si>
  <si>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</si>
  <si>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</si>
  <si>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</si>
  <si>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</si>
  <si>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</si>
  <si>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</si>
  <si>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</si>
  <si>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</si>
  <si>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</si>
  <si>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</si>
  <si>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</si>
  <si>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</si>
  <si>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</si>
  <si>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</si>
  <si>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</si>
  <si>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</si>
  <si>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</si>
  <si>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</si>
  <si>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</si>
  <si>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</si>
  <si>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</si>
  <si>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</si>
  <si>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</si>
  <si>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</si>
  <si>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</si>
  <si>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</si>
  <si>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</si>
  <si>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</si>
  <si>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</si>
  <si>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</si>
  <si>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</si>
  <si>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</si>
  <si>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</si>
  <si>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</si>
  <si>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</si>
  <si>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</si>
  <si>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</si>
  <si>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</si>
  <si>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</si>
  <si>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</si>
  <si>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</si>
  <si>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</si>
  <si>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</si>
  <si>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</si>
  <si>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</si>
  <si>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</si>
  <si>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</si>
  <si>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</si>
  <si>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</si>
  <si>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</si>
  <si>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</si>
  <si>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</si>
  <si>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</si>
  <si>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</si>
  <si>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</si>
  <si>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</si>
  <si>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</si>
  <si>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</si>
  <si>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</si>
  <si>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</si>
  <si>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</si>
  <si>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</si>
  <si>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</si>
  <si>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</si>
  <si>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</si>
  <si>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</si>
  <si>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</si>
  <si>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</si>
  <si>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</si>
  <si>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</si>
  <si>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</si>
  <si>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</si>
  <si>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</si>
  <si>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</si>
  <si>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</si>
  <si>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</si>
  <si>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</si>
  <si>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</si>
  <si>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</si>
  <si>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</si>
  <si>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</si>
  <si>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</si>
  <si>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</si>
  <si>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</si>
  <si>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</si>
  <si>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</si>
  <si>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</si>
  <si>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</si>
  <si>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</si>
  <si>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</si>
  <si>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</si>
  <si>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</si>
  <si>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</si>
  <si>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</si>
  <si>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</si>
  <si>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</si>
  <si>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</si>
  <si>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</si>
  <si>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</si>
  <si>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</si>
  <si>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</si>
  <si>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</si>
  <si>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</si>
  <si>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</si>
  <si>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</si>
  <si>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</si>
  <si>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</si>
  <si>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</si>
  <si>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</si>
  <si>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</si>
  <si>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</si>
  <si>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</si>
  <si>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</si>
  <si>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</si>
  <si>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</si>
  <si>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</si>
  <si>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</si>
  <si>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</si>
  <si>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</si>
  <si>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</si>
  <si>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</si>
  <si>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</si>
  <si>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</si>
  <si>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</si>
  <si>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</si>
  <si>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</si>
  <si>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</si>
  <si>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</si>
  <si>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</si>
  <si>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</si>
  <si>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</si>
  <si>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</si>
  <si>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</si>
  <si>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</si>
  <si>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</si>
  <si>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</si>
  <si>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</si>
  <si>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</si>
  <si>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</si>
  <si>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</si>
  <si>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</si>
  <si>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</si>
  <si>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</si>
  <si>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</si>
  <si>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</si>
  <si>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</si>
  <si>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</si>
  <si>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</si>
  <si>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</si>
  <si>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</si>
  <si>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</si>
  <si>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</si>
  <si>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</si>
  <si>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</si>
  <si>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</si>
  <si>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</si>
  <si>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</si>
  <si>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</si>
  <si>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</si>
  <si>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</si>
  <si>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</si>
  <si>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</si>
  <si>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</si>
  <si>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</si>
  <si>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</si>
  <si>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</si>
  <si>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</si>
  <si>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</si>
  <si>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</si>
  <si>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</si>
  <si>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</si>
  <si>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</si>
  <si>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</si>
  <si>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</si>
  <si>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</si>
  <si>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</si>
  <si>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</si>
  <si>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</si>
  <si>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</si>
  <si>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</si>
  <si>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</si>
  <si>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</si>
  <si>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</si>
  <si>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</si>
  <si>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</si>
  <si>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</si>
  <si>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</si>
  <si>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</si>
  <si>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</si>
  <si>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</si>
  <si>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</si>
  <si>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</si>
  <si>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</si>
  <si>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</si>
  <si>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</si>
  <si>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</si>
  <si>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</si>
  <si>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</si>
  <si>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</si>
  <si>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</si>
  <si>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</si>
  <si>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</si>
  <si>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</si>
  <si>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</si>
  <si>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</si>
  <si>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</si>
  <si>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</si>
  <si>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</si>
  <si>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</si>
  <si>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</si>
  <si>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</si>
  <si>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</si>
  <si>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</si>
  <si>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</si>
  <si>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</si>
  <si>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</si>
  <si>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</si>
  <si>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</si>
  <si>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</si>
  <si>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</si>
  <si>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</si>
  <si>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</si>
  <si>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</si>
  <si>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</si>
  <si>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</si>
  <si>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</si>
  <si>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</si>
  <si>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</si>
  <si>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</si>
  <si>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</si>
  <si>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</si>
  <si>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</si>
  <si>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</si>
  <si>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</si>
  <si>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</si>
  <si>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</si>
  <si>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</si>
  <si>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</si>
  <si>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</si>
  <si>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</si>
  <si>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</si>
  <si>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</si>
  <si>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</si>
  <si>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</si>
  <si>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</si>
  <si>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</si>
  <si>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</si>
  <si>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</si>
  <si>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</si>
  <si>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</si>
  <si>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</si>
  <si>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</si>
  <si>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</si>
  <si>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</si>
  <si>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</si>
  <si>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</si>
  <si>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</si>
  <si>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</si>
  <si>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</si>
  <si>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</si>
  <si>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</si>
  <si>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</si>
  <si>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</si>
  <si>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</si>
  <si>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</si>
  <si>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</si>
  <si>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</si>
  <si>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</si>
  <si>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</si>
  <si>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</si>
  <si>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</si>
  <si>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</si>
  <si>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</si>
  <si>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</si>
  <si>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</si>
  <si>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</si>
  <si>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</si>
  <si>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</si>
  <si>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</si>
  <si>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</si>
  <si>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</si>
  <si>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</si>
  <si>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</si>
  <si>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</si>
  <si>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</si>
  <si>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</si>
  <si>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</si>
  <si>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</si>
  <si>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</si>
  <si>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</si>
  <si>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</si>
  <si>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</si>
  <si>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</si>
  <si>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</si>
  <si>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</si>
  <si>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</si>
  <si>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</si>
  <si>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</si>
  <si>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</si>
  <si>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</si>
  <si>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</si>
  <si>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</si>
  <si>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</si>
  <si>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</si>
  <si>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</si>
  <si>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</si>
  <si>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</si>
  <si>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</si>
  <si>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</si>
  <si>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</si>
  <si>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</si>
  <si>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</si>
  <si>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</si>
  <si>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</si>
  <si>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</si>
  <si>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</si>
  <si>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</si>
  <si>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</si>
  <si>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</si>
  <si>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</si>
  <si>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</si>
  <si>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</si>
  <si>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</si>
  <si>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</si>
  <si>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</si>
  <si>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</si>
  <si>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</si>
  <si>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</si>
  <si>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</si>
  <si>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</si>
  <si>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</si>
  <si>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</si>
  <si>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</si>
  <si>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</si>
  <si>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</si>
  <si>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</si>
  <si>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</si>
  <si>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</si>
  <si>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</si>
  <si>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</si>
  <si>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</si>
  <si>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</si>
  <si>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</si>
  <si>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</si>
  <si>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</si>
  <si>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</si>
  <si>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</si>
  <si>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</si>
  <si>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</si>
  <si>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</si>
  <si>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</si>
  <si>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</si>
  <si>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</si>
  <si>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</si>
  <si>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</si>
  <si>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</si>
  <si>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</si>
  <si>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</si>
  <si>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</si>
  <si>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</si>
  <si>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</si>
  <si>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</si>
  <si>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</si>
  <si>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</si>
  <si>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</si>
  <si>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</si>
  <si>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</si>
  <si>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</si>
  <si>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</si>
  <si>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</si>
  <si>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</si>
  <si>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</si>
  <si>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</si>
  <si>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</si>
  <si>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</si>
  <si>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</si>
  <si>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</si>
  <si>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</si>
  <si>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</si>
  <si>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</si>
  <si>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</si>
  <si>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</si>
  <si>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</si>
  <si>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</si>
  <si>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</si>
  <si>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</si>
  <si>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</si>
  <si>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</si>
  <si>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</si>
  <si>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</si>
  <si>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</si>
  <si>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</si>
  <si>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</si>
  <si>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</si>
  <si>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</si>
  <si>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</si>
  <si>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</si>
  <si>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</si>
  <si>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</si>
  <si>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</si>
  <si>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</si>
  <si>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</si>
  <si>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</si>
  <si>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</si>
  <si>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</si>
  <si>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</si>
  <si>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</si>
  <si>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</si>
  <si>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</si>
  <si>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</si>
  <si>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</si>
  <si>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</si>
  <si>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</si>
  <si>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</si>
  <si>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</si>
  <si>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</si>
  <si>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</si>
  <si>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</si>
  <si>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</si>
  <si>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</si>
  <si>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</si>
  <si>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</si>
  <si>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</si>
  <si>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</si>
  <si>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</si>
  <si>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</si>
  <si>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</si>
  <si>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</si>
  <si>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</si>
  <si>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</si>
  <si>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</si>
  <si>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</si>
  <si>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</si>
  <si>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</si>
  <si>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</si>
  <si>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</si>
  <si>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</si>
  <si>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</si>
  <si>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</si>
  <si>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</si>
  <si>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</si>
  <si>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</si>
  <si>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</si>
  <si>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</si>
  <si>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</si>
  <si>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</si>
  <si>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</si>
  <si>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</si>
  <si>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</si>
  <si>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</si>
  <si>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</si>
  <si>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</si>
  <si>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</si>
  <si>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</si>
  <si>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</si>
  <si>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</si>
  <si>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</si>
  <si>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</si>
  <si>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</si>
  <si>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</si>
  <si>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</si>
  <si>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</si>
  <si>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</si>
  <si>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</si>
  <si>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</si>
  <si>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</si>
  <si>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</si>
  <si>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</si>
  <si>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</si>
  <si>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</si>
  <si>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</si>
  <si>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</si>
  <si>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</si>
  <si>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</si>
  <si>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</si>
  <si>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</si>
  <si>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</si>
  <si>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</si>
  <si>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</si>
  <si>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</si>
  <si>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</si>
  <si>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</si>
  <si>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</si>
  <si>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</si>
  <si>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</si>
  <si>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</si>
  <si>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</si>
  <si>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</si>
  <si>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</si>
  <si>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</si>
  <si>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</si>
  <si>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</si>
  <si>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</si>
  <si>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</si>
  <si>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</si>
  <si>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</si>
  <si>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</si>
  <si>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</si>
  <si>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</si>
  <si>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</si>
  <si>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</si>
  <si>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</si>
  <si>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</si>
  <si>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</si>
  <si>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</si>
  <si>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</si>
  <si>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</si>
  <si>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</si>
  <si>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</si>
  <si>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</si>
  <si>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</si>
  <si>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</si>
  <si>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</si>
  <si>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</si>
  <si>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</si>
  <si>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</si>
  <si>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</si>
  <si>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</si>
  <si>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</si>
  <si>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</si>
  <si>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</si>
  <si>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</si>
  <si>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</si>
  <si>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</si>
  <si>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</si>
  <si>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</si>
  <si>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</si>
  <si>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</si>
  <si>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</si>
  <si>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</si>
  <si>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</si>
  <si>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</si>
  <si>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</si>
  <si>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</si>
  <si>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</si>
  <si>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</si>
  <si>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</si>
  <si>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</si>
  <si>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</si>
  <si>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</si>
  <si>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</si>
  <si>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</si>
  <si>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</si>
  <si>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</si>
  <si>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</si>
  <si>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</si>
  <si>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</si>
  <si>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</si>
  <si>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</si>
  <si>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</si>
  <si>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</si>
  <si>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</si>
  <si>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</si>
  <si>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</si>
  <si>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</si>
  <si>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</si>
  <si>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</si>
  <si>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</si>
  <si>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</si>
  <si>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</si>
  <si>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</si>
  <si>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</si>
  <si>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</si>
  <si>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</si>
  <si>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</si>
  <si>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</si>
  <si>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</si>
  <si>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</si>
  <si>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</si>
  <si>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</si>
  <si>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</si>
  <si>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</si>
  <si>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</si>
  <si>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</si>
  <si>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</si>
  <si>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</si>
  <si>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</si>
  <si>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</si>
  <si>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</si>
  <si>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</si>
  <si>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</si>
  <si>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</si>
  <si>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</si>
  <si>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</si>
  <si>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</si>
  <si>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</si>
  <si>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</si>
  <si>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</si>
  <si>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</si>
  <si>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</si>
  <si>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</si>
  <si>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</si>
  <si>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</si>
  <si>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</si>
  <si>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</si>
  <si>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</si>
  <si>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</si>
  <si>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</si>
  <si>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</si>
  <si>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</si>
  <si>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</si>
  <si>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</si>
  <si>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</si>
  <si>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</si>
  <si>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</si>
  <si>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</si>
  <si>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</si>
  <si>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</si>
  <si>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</si>
  <si>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</si>
  <si>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</si>
  <si>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</si>
  <si>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</si>
  <si>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</si>
  <si>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</si>
  <si>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</si>
  <si>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</si>
  <si>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</si>
  <si>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</si>
  <si>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</si>
  <si>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</si>
  <si>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</si>
  <si>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</si>
  <si>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</si>
  <si>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</si>
  <si>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</si>
  <si>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</si>
  <si>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</si>
  <si>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</si>
  <si>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</si>
  <si>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</si>
  <si>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</si>
  <si>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</si>
  <si>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</si>
  <si>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</si>
  <si>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</si>
  <si>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</si>
  <si>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</si>
  <si>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</si>
  <si>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</si>
  <si>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</si>
  <si>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</si>
  <si>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</si>
  <si>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</si>
  <si>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</si>
  <si>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</si>
  <si>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</si>
  <si>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</si>
  <si>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</si>
  <si>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</si>
  <si>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</si>
  <si>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</si>
  <si>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</si>
  <si>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</si>
  <si>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</si>
  <si>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</si>
  <si>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</si>
  <si>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</si>
  <si>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</si>
  <si>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</si>
  <si>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</si>
  <si>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</si>
  <si>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</si>
  <si>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</si>
  <si>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</si>
  <si>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</si>
  <si>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</si>
  <si>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</si>
  <si>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</si>
  <si>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</si>
  <si>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</si>
  <si>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</si>
  <si>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</si>
  <si>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</si>
  <si>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</si>
  <si>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</si>
  <si>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</si>
  <si>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</si>
  <si>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</si>
  <si>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</si>
  <si>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</si>
  <si>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</si>
  <si>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</si>
  <si>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</si>
  <si>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</si>
  <si>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</si>
  <si>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</si>
  <si>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</si>
  <si>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</si>
  <si>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</si>
  <si>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</si>
  <si>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</si>
  <si>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</si>
  <si>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</si>
  <si>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</si>
  <si>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</si>
  <si>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</si>
  <si>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</si>
  <si>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</si>
  <si>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</si>
  <si>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</si>
  <si>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</si>
  <si>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</si>
  <si>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</si>
  <si>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</si>
  <si>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</si>
  <si>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</si>
  <si>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</si>
  <si>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</si>
  <si>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</si>
  <si>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</si>
  <si>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</si>
  <si>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</si>
  <si>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</si>
  <si>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</si>
  <si>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</si>
  <si>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</si>
  <si>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</si>
  <si>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</si>
  <si>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</si>
  <si>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</si>
  <si>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</si>
  <si>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</si>
  <si>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</si>
  <si>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</si>
  <si>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</si>
  <si>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</si>
  <si>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</si>
  <si>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</si>
  <si>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</si>
  <si>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</si>
  <si>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</si>
  <si>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</si>
  <si>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</si>
  <si>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</si>
  <si>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</si>
  <si>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</si>
  <si>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</si>
  <si>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</si>
  <si>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</si>
  <si>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</si>
  <si>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</si>
  <si>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</si>
  <si>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</si>
  <si>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</si>
  <si>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</si>
  <si>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</si>
  <si>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</si>
  <si>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</si>
  <si>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</si>
  <si>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</si>
  <si>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</si>
  <si>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</si>
  <si>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</si>
  <si>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</si>
  <si>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</si>
  <si>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</si>
  <si>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</si>
  <si>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</si>
  <si>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</si>
  <si>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</si>
  <si>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</si>
  <si>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</si>
  <si>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</si>
  <si>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</si>
  <si>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</si>
  <si>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</si>
  <si>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</si>
  <si>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</si>
  <si>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</si>
  <si>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</si>
  <si>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</si>
  <si>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</si>
  <si>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</si>
  <si>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</si>
  <si>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</si>
  <si>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</si>
  <si>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</si>
  <si>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</si>
  <si>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</si>
  <si>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</si>
  <si>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</si>
  <si>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</si>
  <si>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</si>
  <si>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</si>
  <si>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</si>
  <si>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</si>
  <si>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</si>
  <si>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</si>
  <si>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</si>
  <si>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</si>
  <si>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</si>
  <si>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</si>
  <si>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</si>
  <si>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</si>
  <si>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</si>
  <si>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</si>
  <si>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</si>
  <si>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</si>
  <si>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</si>
  <si>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</si>
  <si>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</si>
  <si>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</si>
  <si>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</si>
  <si>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</si>
  <si>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</si>
  <si>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</si>
  <si>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</si>
  <si>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</si>
  <si>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</si>
  <si>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</si>
  <si>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</si>
  <si>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</si>
  <si>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</si>
  <si>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</si>
  <si>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</si>
  <si>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</si>
  <si>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</si>
  <si>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</si>
  <si>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</si>
  <si>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</si>
  <si>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</si>
  <si>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</si>
  <si>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</si>
  <si>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</si>
  <si>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</si>
  <si>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</si>
  <si>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</si>
  <si>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</si>
  <si>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</si>
  <si>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</si>
  <si>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</si>
  <si>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</si>
  <si>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</si>
  <si>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</si>
  <si>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</si>
  <si>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</si>
  <si>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</si>
  <si>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</si>
  <si>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</si>
  <si>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</si>
  <si>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</si>
  <si>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</si>
  <si>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</si>
  <si>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</si>
  <si>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</si>
  <si>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</si>
  <si>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</si>
  <si>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</si>
  <si>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</si>
  <si>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</si>
  <si>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</si>
  <si>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</si>
  <si>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</si>
  <si>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</si>
  <si>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</si>
  <si>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</si>
  <si>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</si>
  <si>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</si>
  <si>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</si>
  <si>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</si>
  <si>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</si>
  <si>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</si>
  <si>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</si>
  <si>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</si>
  <si>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</si>
  <si>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</si>
  <si>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</si>
  <si>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</si>
  <si>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</si>
  <si>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</si>
  <si>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</si>
  <si>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</si>
  <si>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</si>
  <si>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</si>
  <si>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</si>
  <si>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</si>
  <si>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</si>
  <si>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</si>
  <si>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</si>
  <si>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</si>
  <si>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</si>
  <si>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</si>
  <si>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</si>
  <si>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</si>
  <si>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</si>
  <si>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</si>
  <si>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</si>
  <si>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</si>
  <si>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</si>
  <si>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</si>
  <si>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</si>
  <si>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</si>
  <si>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</si>
  <si>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</si>
  <si>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</si>
  <si>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</si>
  <si>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</si>
  <si>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</si>
  <si>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</si>
  <si>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</si>
  <si>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</si>
  <si>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</si>
  <si>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</si>
  <si>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</si>
  <si>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</si>
  <si>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</si>
  <si>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</si>
  <si>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</si>
  <si>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</si>
  <si>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</si>
  <si>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</si>
  <si>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</si>
  <si>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</si>
  <si>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</si>
  <si>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</si>
  <si>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</si>
  <si>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</si>
  <si>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</si>
  <si>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</si>
  <si>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</si>
  <si>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</si>
  <si>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</si>
  <si>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</si>
  <si>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</si>
  <si>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</si>
  <si>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</si>
  <si>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</si>
  <si>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</si>
  <si>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</si>
  <si>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</si>
  <si>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</si>
  <si>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</si>
  <si>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</si>
  <si>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</si>
  <si>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</si>
  <si>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</si>
  <si>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</si>
  <si>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</si>
  <si>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</si>
  <si>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</si>
  <si>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</si>
  <si>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</si>
  <si>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</si>
  <si>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</si>
  <si>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</si>
  <si>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</si>
  <si>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</si>
  <si>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</si>
  <si>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</si>
  <si>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</si>
  <si>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</si>
  <si>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</si>
  <si>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</si>
  <si>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</si>
  <si>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</si>
  <si>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</si>
  <si>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</si>
  <si>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</si>
  <si>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</si>
  <si>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</si>
  <si>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</si>
  <si>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</si>
  <si>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</si>
  <si>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</si>
  <si>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</si>
  <si>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</si>
  <si>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</si>
  <si>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</si>
  <si>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</si>
  <si>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</si>
  <si>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</si>
  <si>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</si>
  <si>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</si>
  <si>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</si>
  <si>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</si>
  <si>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</si>
  <si>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</si>
  <si>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</si>
  <si>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</si>
  <si>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</si>
  <si>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</si>
  <si>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</si>
  <si>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</si>
  <si>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</si>
  <si>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</si>
  <si>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</si>
  <si>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</si>
  <si>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</si>
  <si>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</si>
  <si>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</si>
  <si>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</si>
  <si>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</si>
  <si>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</si>
  <si>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</si>
  <si>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</si>
  <si>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</si>
  <si>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</si>
  <si>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</si>
  <si>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</si>
  <si>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</si>
  <si>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</si>
  <si>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</si>
  <si>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</si>
  <si>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</si>
  <si>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</si>
  <si>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</si>
  <si>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</si>
  <si>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</si>
  <si>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</si>
  <si>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</si>
  <si>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</si>
  <si>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</si>
  <si>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</si>
  <si>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</si>
  <si>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</si>
  <si>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</si>
  <si>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</si>
  <si>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</si>
  <si>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</si>
  <si>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</si>
  <si>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</si>
  <si>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</si>
  <si>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</si>
  <si>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</si>
  <si>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</si>
  <si>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</si>
  <si>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</si>
  <si>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</si>
  <si>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</si>
  <si>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</si>
  <si>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</si>
  <si>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</si>
  <si>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</si>
  <si>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</si>
  <si>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</si>
  <si>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</si>
  <si>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</si>
  <si>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</si>
  <si>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</si>
  <si>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</si>
  <si>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</si>
  <si>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</si>
  <si>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</si>
  <si>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</si>
  <si>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</si>
  <si>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</si>
  <si>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</si>
  <si>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</si>
  <si>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</si>
  <si>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</si>
  <si>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</si>
  <si>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</si>
  <si>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</si>
  <si>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</si>
  <si>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</si>
  <si>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</si>
  <si>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</si>
  <si>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</si>
  <si>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</si>
  <si>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</si>
  <si>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</si>
  <si>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</si>
  <si>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</si>
  <si>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</si>
  <si>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</si>
  <si>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</si>
  <si>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</si>
  <si>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</si>
  <si>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</si>
  <si>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</si>
  <si>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</si>
  <si>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</si>
  <si>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</si>
  <si>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</si>
  <si>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</si>
  <si>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</si>
  <si>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</si>
  <si>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</si>
  <si>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</si>
  <si>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</si>
  <si>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</si>
  <si>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</si>
  <si>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</si>
  <si>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</si>
  <si>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</si>
  <si>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</si>
  <si>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</si>
  <si>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</si>
  <si>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</si>
  <si>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</si>
  <si>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</si>
  <si>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</si>
  <si>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</si>
  <si>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</si>
  <si>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</si>
  <si>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</si>
  <si>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</si>
  <si>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</si>
  <si>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</si>
  <si>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</si>
  <si>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</si>
  <si>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</si>
  <si>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</si>
  <si>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</si>
  <si>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</si>
  <si>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</si>
  <si>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</si>
  <si>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</si>
  <si>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</si>
  <si>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</si>
  <si>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</si>
  <si>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</si>
  <si>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</si>
  <si>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</si>
  <si>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</si>
  <si>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</si>
  <si>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</si>
  <si>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</si>
  <si>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</si>
  <si>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</si>
  <si>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</si>
  <si>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</si>
  <si>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</si>
  <si>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</si>
  <si>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</si>
  <si>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</si>
  <si>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</si>
  <si>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</si>
  <si>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</si>
  <si>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</si>
  <si>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</si>
  <si>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</si>
  <si>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</si>
  <si>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</si>
  <si>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</si>
  <si>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</si>
  <si>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</si>
  <si>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</si>
  <si>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</si>
  <si>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</si>
  <si>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</si>
  <si>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</si>
  <si>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</si>
  <si>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</si>
  <si>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</si>
  <si>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</si>
  <si>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</si>
  <si>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</si>
  <si>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</si>
  <si>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</si>
  <si>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</si>
  <si>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</si>
  <si>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</si>
  <si>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</si>
  <si>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</si>
  <si>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</si>
  <si>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</si>
  <si>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</si>
  <si>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</si>
  <si>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</si>
  <si>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</si>
  <si>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</si>
  <si>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</si>
  <si>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</si>
  <si>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</si>
  <si>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</si>
  <si>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</si>
  <si>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</si>
  <si>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</si>
  <si>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</si>
  <si>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</si>
  <si>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</si>
  <si>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</si>
  <si>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</si>
  <si>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</si>
  <si>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</si>
  <si>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</si>
  <si>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</si>
  <si>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</si>
  <si>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</si>
  <si>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</si>
  <si>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</si>
  <si>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</si>
  <si>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</si>
  <si>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</si>
  <si>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</si>
  <si>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</si>
  <si>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</si>
  <si>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</si>
  <si>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</si>
  <si>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</si>
  <si>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</si>
  <si>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</si>
  <si>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</si>
  <si>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</si>
  <si>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</si>
  <si>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</si>
  <si>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</si>
  <si>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</si>
  <si>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</si>
  <si>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</si>
  <si>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</si>
  <si>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</si>
  <si>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</si>
  <si>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</si>
  <si>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</si>
  <si>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</si>
  <si>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</si>
  <si>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</si>
  <si>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</si>
  <si>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</si>
  <si>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</si>
  <si>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</si>
  <si>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</si>
  <si>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</si>
  <si>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</si>
  <si>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</si>
  <si>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</si>
  <si>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</si>
  <si>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</si>
  <si>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</si>
  <si>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</si>
  <si>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</si>
  <si>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</si>
  <si>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</si>
  <si>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</si>
  <si>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</si>
  <si>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</si>
  <si>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</si>
  <si>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</si>
  <si>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</si>
  <si>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</si>
  <si>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</si>
  <si>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</si>
  <si>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</si>
  <si>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</si>
  <si>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</si>
  <si>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</si>
  <si>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</si>
  <si>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</si>
  <si>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</si>
  <si>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</si>
  <si>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</si>
  <si>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</si>
  <si>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</si>
  <si>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</si>
  <si>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</si>
  <si>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</si>
  <si>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</si>
  <si>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</si>
  <si>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</si>
  <si>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</si>
  <si>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</si>
  <si>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</si>
  <si>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</si>
  <si>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</si>
  <si>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</si>
  <si>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</si>
  <si>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</si>
  <si>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</si>
  <si>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</si>
  <si>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</si>
  <si>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</si>
  <si>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</si>
  <si>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</si>
  <si>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</si>
  <si>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</si>
  <si>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</si>
  <si>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</si>
  <si>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</si>
  <si>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</si>
  <si>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</si>
  <si>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</si>
  <si>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</si>
  <si>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</si>
  <si>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</si>
  <si>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</si>
  <si>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</si>
  <si>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</si>
  <si>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</si>
  <si>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</si>
  <si>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</si>
  <si>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</si>
  <si>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</si>
  <si>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</si>
  <si>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</si>
  <si>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</si>
  <si>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</si>
  <si>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</si>
  <si>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</si>
  <si>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</si>
  <si>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</si>
  <si>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</si>
  <si>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</si>
  <si>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</si>
  <si>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</si>
  <si>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</si>
  <si>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</si>
  <si>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</si>
  <si>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</si>
  <si>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</si>
  <si>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</si>
  <si>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</si>
  <si>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</si>
  <si>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</si>
  <si>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</si>
  <si>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</si>
  <si>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</si>
  <si>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</si>
  <si>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</si>
  <si>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</si>
  <si>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</si>
  <si>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</si>
  <si>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</si>
  <si>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</si>
  <si>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</si>
  <si>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</si>
  <si>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</si>
  <si>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</si>
  <si>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</si>
  <si>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</si>
  <si>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</si>
  <si>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</si>
  <si>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</si>
  <si>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</si>
  <si>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</si>
  <si>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</si>
  <si>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</si>
  <si>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</si>
  <si>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</si>
  <si>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</si>
  <si>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</si>
  <si>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</si>
  <si>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</si>
  <si>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</si>
  <si>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</si>
  <si>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</si>
  <si>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</si>
  <si>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</si>
  <si>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</si>
  <si>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</si>
  <si>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</si>
  <si>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</si>
  <si>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</si>
  <si>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</si>
  <si>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</si>
  <si>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</si>
  <si>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</si>
  <si>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</si>
  <si>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</si>
  <si>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</si>
  <si>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</si>
  <si>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</si>
  <si>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</si>
  <si>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</si>
  <si>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</si>
  <si>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</si>
  <si>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</si>
  <si>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</si>
  <si>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</si>
  <si>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</si>
  <si>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</si>
  <si>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</si>
  <si>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</si>
  <si>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</si>
  <si>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</si>
  <si>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</si>
  <si>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</si>
  <si>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</si>
  <si>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</si>
  <si>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</si>
  <si>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</si>
  <si>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</si>
  <si>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</si>
  <si>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</si>
  <si>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</si>
  <si>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</si>
  <si>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</si>
  <si>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</si>
  <si>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</si>
  <si>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</si>
  <si>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</si>
  <si>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</si>
  <si>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</si>
  <si>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</si>
  <si>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</si>
  <si>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</si>
  <si>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</si>
  <si>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</si>
  <si>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</si>
  <si>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</si>
  <si>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</si>
  <si>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</si>
  <si>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</si>
  <si>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</si>
  <si>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</si>
  <si>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</si>
  <si>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</si>
  <si>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</si>
  <si>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</si>
  <si>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</si>
  <si>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</si>
  <si>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</si>
  <si>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</si>
  <si>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</si>
  <si>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</si>
  <si>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</si>
  <si>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</si>
  <si>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</si>
  <si>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</si>
  <si>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</si>
  <si>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</si>
  <si>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</si>
  <si>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</si>
  <si>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</si>
  <si>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</si>
  <si>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</si>
  <si>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</si>
  <si>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</si>
  <si>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</si>
  <si>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</si>
  <si>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</si>
  <si>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</si>
  <si>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</si>
  <si>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</si>
  <si>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</si>
  <si>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</si>
  <si>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</si>
  <si>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</si>
  <si>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</si>
  <si>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</si>
  <si>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</si>
  <si>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</si>
  <si>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</si>
  <si>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</si>
  <si>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</si>
  <si>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</si>
  <si>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</si>
  <si>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</si>
  <si>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</si>
  <si>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</si>
  <si>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</si>
  <si>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</si>
  <si>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</si>
  <si>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</si>
  <si>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</si>
  <si>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</si>
  <si>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</si>
  <si>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</si>
  <si>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</si>
  <si>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</si>
  <si>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</si>
  <si>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</si>
  <si>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</si>
  <si>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</si>
  <si>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</si>
  <si>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</si>
  <si>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</si>
  <si>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</si>
  <si>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</si>
  <si>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</si>
  <si>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</si>
  <si>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</si>
  <si>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</si>
  <si>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</si>
  <si>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</si>
  <si>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</si>
  <si>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</si>
  <si>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</si>
  <si>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</si>
  <si>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</si>
  <si>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</si>
  <si>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</si>
  <si>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</si>
  <si>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</si>
  <si>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</si>
  <si>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</si>
  <si>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</si>
  <si>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</si>
  <si>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</si>
  <si>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</si>
  <si>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</si>
  <si>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</si>
  <si>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</si>
  <si>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</si>
  <si>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</si>
  <si>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</si>
  <si>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</si>
  <si>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</si>
  <si>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</si>
  <si>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</si>
  <si>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</si>
  <si>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</si>
  <si>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</si>
  <si>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</si>
  <si>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</si>
  <si>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</si>
  <si>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</si>
  <si>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</si>
  <si>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</si>
  <si>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</si>
  <si>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</si>
  <si>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</si>
  <si>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</si>
  <si>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</si>
  <si>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</si>
  <si>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</si>
  <si>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</si>
  <si>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</si>
  <si>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</si>
  <si>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</si>
  <si>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</si>
  <si>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</si>
  <si>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</si>
  <si>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</si>
  <si>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</si>
  <si>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</si>
  <si>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</si>
  <si>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</si>
  <si>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</si>
  <si>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</si>
  <si>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</si>
  <si>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</si>
  <si>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</si>
  <si>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</si>
  <si>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</si>
  <si>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</si>
  <si>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</si>
  <si>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</si>
  <si>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</si>
  <si>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</si>
  <si>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</si>
  <si>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</si>
  <si>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</si>
  <si>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</si>
  <si>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</si>
  <si>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</si>
  <si>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</si>
  <si>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</si>
  <si>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</si>
  <si>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</si>
  <si>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</si>
  <si>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</si>
  <si>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</si>
  <si>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</si>
  <si>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</si>
  <si>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</si>
  <si>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</si>
  <si>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</si>
  <si>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</si>
  <si>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</si>
  <si>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</si>
  <si>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</si>
  <si>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</si>
  <si>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</si>
  <si>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</si>
  <si>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</si>
  <si>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</si>
  <si>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</si>
  <si>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</si>
  <si>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</si>
  <si>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</si>
  <si>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</si>
  <si>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</si>
  <si>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</si>
  <si>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</si>
  <si>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</si>
  <si>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</si>
  <si>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</si>
  <si>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</si>
  <si>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</si>
  <si>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</si>
  <si>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</si>
  <si>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</si>
  <si>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</si>
  <si>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</si>
  <si>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</si>
  <si>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</si>
  <si>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</si>
  <si>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</si>
  <si>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</si>
  <si>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</si>
  <si>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</si>
  <si>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</si>
  <si>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</si>
  <si>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</si>
  <si>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</si>
  <si>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</si>
  <si>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</si>
  <si>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</si>
  <si>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</si>
  <si>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</si>
  <si>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</si>
  <si>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</si>
  <si>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</si>
  <si>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</si>
  <si>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</si>
  <si>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</si>
  <si>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</si>
  <si>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</si>
  <si>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</si>
  <si>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</si>
  <si>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</si>
  <si>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</si>
  <si>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</si>
  <si>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</si>
  <si>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</si>
  <si>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</si>
  <si>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</si>
  <si>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</si>
  <si>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</si>
  <si>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</si>
  <si>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</si>
  <si>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</si>
  <si>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</si>
  <si>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</si>
  <si>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</si>
  <si>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</si>
  <si>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</si>
  <si>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</si>
  <si>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</si>
  <si>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</si>
  <si>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</si>
  <si>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</si>
  <si>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</si>
  <si>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</si>
  <si>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</si>
  <si>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</si>
  <si>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</si>
  <si>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</si>
  <si>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</si>
  <si>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</si>
  <si>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</si>
  <si>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</si>
  <si>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</si>
  <si>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</si>
  <si>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</si>
  <si>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</si>
  <si>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</si>
  <si>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</si>
  <si>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</si>
  <si>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</si>
  <si>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</si>
  <si>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</si>
  <si>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</si>
  <si>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</si>
  <si>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</si>
  <si>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</si>
  <si>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</si>
  <si>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</si>
  <si>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</si>
  <si>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</si>
  <si>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</si>
  <si>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</si>
  <si>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</si>
  <si>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</si>
  <si>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</si>
  <si>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</si>
  <si>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</si>
  <si>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</si>
  <si>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</si>
  <si>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</si>
  <si>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</si>
  <si>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</si>
  <si>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</si>
  <si>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</si>
  <si>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</si>
  <si>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</si>
  <si>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</si>
  <si>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</si>
  <si>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</si>
  <si>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</si>
  <si>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</si>
  <si>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</si>
  <si>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</si>
  <si>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</si>
  <si>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</si>
  <si>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</si>
  <si>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</si>
  <si>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</si>
  <si>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</si>
  <si>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</si>
  <si>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</si>
  <si>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</si>
  <si>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</si>
  <si>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</si>
  <si>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</si>
  <si>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</si>
  <si>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</si>
  <si>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</si>
  <si>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</si>
  <si>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</si>
  <si>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</si>
  <si>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</si>
  <si>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</si>
  <si>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</si>
  <si>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</si>
  <si>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</si>
  <si>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</si>
  <si>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</si>
  <si>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</si>
  <si>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</si>
  <si>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</si>
  <si>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</si>
  <si>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</si>
  <si>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</si>
  <si>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</si>
  <si>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</si>
  <si>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</si>
  <si>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</si>
  <si>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</si>
  <si>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</si>
  <si>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</si>
  <si>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</si>
  <si>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</si>
  <si>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</si>
  <si>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</si>
  <si>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</si>
  <si>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</si>
  <si>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</si>
  <si>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</si>
  <si>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</si>
  <si>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</si>
  <si>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</si>
  <si>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</si>
  <si>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</si>
  <si>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</si>
  <si>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</si>
  <si>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</si>
  <si>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</si>
  <si>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</si>
  <si>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</si>
  <si>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</si>
  <si>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</si>
  <si>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</si>
  <si>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</si>
  <si>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</si>
  <si>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</si>
  <si>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</si>
  <si>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</si>
  <si>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</si>
  <si>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</si>
  <si>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</si>
  <si>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</si>
  <si>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</si>
  <si>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</si>
  <si>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</si>
  <si>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</si>
  <si>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</si>
  <si>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</si>
  <si>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</si>
  <si>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</si>
  <si>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</si>
  <si>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</si>
  <si>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</si>
  <si>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</si>
  <si>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</si>
  <si>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</si>
  <si>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</si>
  <si>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</si>
  <si>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</si>
  <si>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</si>
  <si>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</si>
  <si>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</si>
  <si>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</si>
  <si>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</si>
  <si>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</si>
  <si>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</si>
  <si>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</si>
  <si>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</si>
  <si>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</si>
  <si>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</si>
  <si>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</si>
  <si>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</si>
  <si>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</si>
  <si>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</si>
  <si>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</si>
  <si>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</si>
  <si>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</si>
  <si>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</si>
  <si>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</si>
  <si>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</si>
  <si>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</si>
  <si>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</si>
  <si>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</si>
  <si>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</si>
  <si>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</si>
  <si>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</si>
  <si>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</si>
  <si>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</si>
  <si>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</si>
  <si>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</si>
  <si>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</si>
  <si>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</si>
  <si>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</si>
  <si>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</si>
  <si>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</si>
  <si>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</si>
  <si>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</si>
  <si>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</si>
  <si>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</si>
  <si>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</si>
  <si>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</si>
  <si>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</si>
  <si>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</si>
  <si>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</si>
  <si>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</si>
  <si>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</si>
  <si>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</si>
  <si>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</si>
  <si>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</si>
  <si>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</si>
  <si>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</si>
  <si>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</si>
  <si>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</si>
  <si>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</si>
  <si>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</si>
  <si>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</si>
  <si>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</si>
  <si>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</si>
  <si>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</si>
  <si>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</si>
  <si>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</si>
  <si>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</si>
  <si>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</si>
  <si>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</si>
  <si>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</si>
  <si>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</si>
  <si>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</si>
  <si>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</si>
  <si>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</si>
  <si>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</si>
  <si>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</si>
  <si>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</si>
  <si>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</si>
  <si>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</si>
  <si>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</si>
  <si>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</si>
  <si>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</si>
  <si>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</si>
  <si>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</si>
  <si>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</si>
  <si>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</si>
  <si>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</si>
  <si>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</si>
  <si>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</si>
  <si>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</si>
  <si>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</si>
  <si>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</si>
  <si>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</si>
  <si>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</si>
  <si>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</si>
  <si>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</si>
  <si>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</si>
  <si>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</si>
  <si>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</si>
  <si>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</si>
  <si>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</si>
  <si>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</si>
  <si>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</si>
  <si>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</si>
  <si>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</si>
  <si>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</si>
  <si>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</si>
  <si>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</si>
  <si>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</si>
  <si>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</si>
  <si>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</si>
  <si>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</si>
  <si>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</si>
  <si>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</si>
  <si>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</si>
  <si>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</si>
  <si>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</si>
  <si>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</si>
  <si>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</si>
  <si>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</si>
  <si>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</si>
  <si>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</si>
  <si>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</si>
  <si>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</si>
  <si>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</si>
  <si>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</si>
  <si>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</si>
  <si>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</si>
  <si>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</si>
  <si>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</si>
  <si>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</si>
  <si>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</si>
  <si>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</si>
  <si>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</si>
  <si>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</si>
  <si>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</si>
  <si>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</si>
  <si>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</si>
  <si>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</si>
  <si>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</si>
  <si>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</si>
  <si>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</si>
  <si>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</si>
  <si>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</si>
  <si>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</si>
  <si>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</si>
  <si>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</si>
  <si>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</si>
  <si>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</si>
  <si>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</si>
  <si>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</si>
  <si>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</si>
  <si>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</si>
  <si>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</si>
  <si>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</si>
  <si>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</si>
  <si>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</si>
  <si>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</si>
  <si>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</si>
  <si>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</si>
  <si>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</si>
  <si>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</si>
  <si>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</si>
  <si>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</si>
  <si>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</si>
  <si>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</si>
  <si>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</si>
  <si>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</si>
  <si>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</si>
  <si>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</si>
  <si>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</si>
  <si>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</si>
  <si>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</si>
  <si>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</si>
  <si>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</si>
  <si>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</si>
  <si>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</si>
  <si>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</si>
  <si>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</si>
  <si>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</si>
  <si>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</si>
  <si>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</si>
  <si>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</si>
  <si>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</si>
  <si>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</si>
  <si>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</si>
  <si>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</si>
  <si>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</si>
  <si>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</si>
  <si>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</si>
  <si>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</si>
  <si>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</si>
  <si>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</si>
  <si>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</si>
  <si>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</si>
  <si>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</si>
  <si>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</si>
  <si>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</si>
  <si>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</si>
  <si>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</si>
  <si>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</si>
  <si>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</si>
  <si>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</si>
  <si>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</si>
  <si>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</si>
  <si>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</si>
  <si>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</si>
  <si>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</si>
  <si>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</si>
  <si>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</si>
  <si>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</si>
  <si>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</si>
  <si>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</si>
  <si>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</si>
  <si>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</si>
  <si>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</si>
  <si>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</si>
  <si>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</si>
  <si>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</si>
  <si>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</si>
  <si>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</si>
  <si>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</si>
  <si>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</si>
  <si>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</si>
  <si>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</si>
  <si>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</si>
  <si>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</si>
  <si>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</si>
  <si>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</si>
  <si>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</si>
  <si>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</si>
  <si>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</si>
  <si>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</si>
  <si>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</si>
  <si>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</si>
  <si>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</si>
  <si>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</si>
  <si>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</si>
  <si>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</si>
  <si>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</si>
  <si>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</si>
  <si>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</si>
  <si>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</si>
  <si>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</si>
  <si>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</si>
  <si>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</si>
  <si>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</si>
  <si>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</si>
  <si>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</si>
  <si>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</si>
  <si>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</si>
  <si>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</si>
  <si>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</si>
  <si>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</si>
  <si>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</si>
  <si>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</si>
  <si>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</si>
  <si>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</si>
  <si>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</si>
  <si>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</si>
  <si>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</si>
  <si>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</si>
  <si>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</si>
  <si>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</si>
  <si>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</si>
  <si>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</si>
  <si>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</si>
  <si>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</si>
  <si>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</si>
  <si>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</si>
  <si>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</si>
  <si>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</si>
  <si>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</si>
  <si>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</si>
  <si>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</si>
  <si>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</si>
  <si>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</si>
  <si>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</si>
  <si>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</si>
  <si>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</si>
  <si>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</si>
  <si>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</si>
  <si>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</si>
  <si>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</si>
  <si>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</si>
  <si>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</si>
  <si>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</si>
  <si>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</si>
  <si>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</si>
  <si>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</si>
  <si>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</si>
  <si>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</si>
  <si>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</si>
  <si>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</si>
  <si>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</si>
  <si>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</si>
  <si>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</si>
  <si>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</si>
  <si>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</si>
  <si>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</si>
  <si>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</si>
  <si>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</si>
  <si>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</si>
  <si>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</si>
  <si>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</si>
  <si>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</si>
  <si>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</si>
  <si>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</si>
  <si>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</si>
  <si>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</si>
  <si>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</si>
  <si>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</si>
  <si>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</si>
  <si>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</si>
  <si>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</si>
  <si>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</si>
  <si>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</si>
  <si>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</si>
  <si>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</si>
  <si>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</si>
  <si>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</si>
  <si>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</si>
  <si>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</si>
  <si>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</si>
  <si>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</si>
  <si>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</si>
  <si>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</si>
  <si>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</si>
  <si>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</si>
  <si>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</si>
  <si>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</si>
  <si>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</si>
  <si>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</si>
  <si>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</si>
  <si>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</si>
  <si>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</si>
  <si>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</si>
  <si>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</si>
  <si>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</si>
  <si>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</si>
  <si>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</si>
  <si>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</si>
  <si>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</si>
  <si>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</si>
  <si>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</si>
  <si>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</si>
  <si>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</si>
  <si>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</si>
  <si>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</si>
  <si>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</si>
  <si>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</si>
  <si>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</si>
  <si>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</si>
  <si>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</si>
  <si>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</si>
  <si>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</si>
  <si>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</si>
  <si>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</si>
  <si>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</si>
  <si>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</si>
  <si>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</si>
  <si>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</si>
  <si>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</si>
  <si>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</si>
  <si>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</si>
  <si>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</si>
  <si>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</si>
  <si>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</si>
  <si>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</si>
  <si>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</si>
  <si>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</si>
  <si>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</si>
  <si>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</si>
  <si>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</si>
  <si>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</si>
  <si>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</si>
  <si>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</si>
  <si>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</si>
  <si>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</si>
  <si>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</si>
  <si>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</si>
  <si>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</si>
  <si>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</si>
  <si>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</si>
  <si>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</si>
  <si>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</si>
  <si>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</si>
  <si>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</si>
  <si>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</si>
  <si>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</si>
  <si>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</si>
  <si>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</si>
  <si>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</si>
  <si>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</si>
  <si>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</si>
  <si>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</si>
  <si>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</si>
  <si>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</si>
  <si>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</si>
  <si>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</si>
  <si>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</si>
  <si>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</si>
  <si>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</si>
  <si>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</si>
  <si>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</si>
  <si>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</si>
  <si>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</si>
  <si>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</si>
  <si>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</si>
  <si>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</si>
  <si>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</si>
  <si>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</si>
  <si>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</si>
  <si>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</si>
  <si>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</si>
  <si>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</si>
  <si>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</si>
  <si>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</si>
  <si>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</si>
  <si>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</si>
  <si>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</si>
  <si>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</si>
  <si>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</si>
  <si>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</si>
  <si>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</si>
  <si>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</si>
  <si>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</si>
  <si>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</si>
  <si>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</si>
  <si>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</si>
  <si>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</si>
  <si>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</si>
  <si>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</si>
  <si>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</si>
  <si>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</si>
  <si>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</si>
  <si>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</si>
  <si>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</si>
  <si>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</si>
  <si>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</si>
  <si>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</si>
  <si>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</si>
  <si>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</si>
  <si>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</si>
  <si>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</si>
  <si>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</si>
  <si>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</si>
  <si>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</si>
  <si>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</si>
  <si>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</si>
  <si>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</si>
  <si>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</si>
  <si>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</si>
  <si>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</si>
  <si>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</si>
  <si>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</si>
  <si>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</si>
  <si>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</si>
  <si>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</si>
  <si>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</si>
  <si>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</si>
  <si>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</si>
  <si>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</si>
  <si>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</si>
  <si>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</si>
  <si>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</si>
  <si>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</si>
  <si>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</si>
  <si>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</si>
  <si>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</si>
  <si>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</si>
  <si>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</si>
  <si>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</si>
  <si>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</si>
  <si>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</si>
  <si>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</si>
  <si>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</si>
  <si>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</si>
  <si>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</si>
  <si>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</si>
  <si>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</si>
  <si>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</si>
  <si>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</si>
  <si>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</si>
  <si>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</si>
  <si>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</si>
  <si>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</si>
  <si>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</si>
  <si>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</si>
  <si>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</si>
  <si>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</si>
  <si>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</si>
  <si>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</si>
  <si>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</si>
  <si>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</si>
  <si>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</si>
  <si>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</si>
  <si>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</si>
  <si>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</si>
  <si>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</si>
  <si>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</si>
  <si>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</si>
  <si>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</si>
  <si>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</si>
  <si>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</si>
  <si>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</si>
  <si>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</si>
  <si>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</si>
  <si>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</si>
  <si>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</si>
  <si>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</si>
  <si>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</si>
  <si>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</si>
  <si>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</si>
  <si>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</si>
  <si>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</si>
  <si>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</si>
  <si>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</si>
  <si>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</si>
  <si>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</si>
  <si>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</si>
  <si>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</si>
  <si>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</si>
  <si>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</si>
  <si>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</si>
  <si>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</si>
  <si>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</si>
  <si>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</si>
  <si>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</si>
  <si>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</si>
  <si>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</si>
  <si>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</si>
  <si>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</si>
  <si>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</si>
  <si>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</si>
  <si>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</si>
  <si>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</si>
  <si>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</si>
  <si>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</si>
  <si>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</si>
  <si>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</si>
  <si>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</si>
  <si>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</si>
  <si>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</si>
  <si>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</si>
  <si>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</si>
  <si>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</si>
  <si>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</si>
  <si>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</si>
  <si>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</si>
  <si>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</si>
  <si>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</si>
  <si>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</si>
  <si>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</si>
  <si>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</si>
  <si>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</si>
  <si>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</si>
  <si>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</si>
  <si>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</si>
  <si>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</si>
  <si>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</si>
  <si>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</si>
  <si>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</si>
  <si>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</si>
  <si>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</si>
  <si>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</si>
  <si>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</si>
  <si>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</si>
  <si>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</si>
  <si>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</si>
  <si>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</si>
  <si>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</si>
  <si>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</si>
  <si>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</si>
  <si>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</si>
  <si>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</si>
  <si>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</si>
  <si>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</si>
  <si>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</si>
  <si>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</si>
  <si>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</si>
  <si>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</si>
  <si>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</si>
  <si>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</si>
  <si>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</si>
  <si>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</si>
  <si>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</si>
  <si>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</si>
  <si>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</si>
  <si>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</si>
  <si>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</si>
  <si>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</si>
  <si>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</si>
  <si>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</si>
  <si>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</si>
  <si>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</si>
  <si>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</si>
  <si>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</si>
  <si>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</si>
  <si>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</si>
  <si>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</si>
  <si>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</si>
  <si>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</si>
  <si>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</si>
  <si>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</si>
  <si>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</si>
  <si>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</si>
  <si>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</si>
  <si>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</si>
  <si>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</si>
  <si>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</si>
  <si>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</si>
  <si>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</si>
  <si>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</si>
  <si>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</si>
  <si>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</si>
  <si>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</si>
  <si>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</si>
  <si>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</si>
  <si>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</si>
  <si>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</si>
  <si>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</si>
  <si>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</si>
  <si>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</si>
  <si>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</si>
  <si>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</si>
  <si>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</si>
  <si>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</si>
  <si>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</si>
  <si>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</si>
  <si>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</si>
  <si>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</si>
  <si>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</si>
  <si>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</si>
  <si>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</si>
  <si>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</si>
  <si>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</si>
  <si>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</si>
  <si>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</si>
  <si>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</si>
  <si>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</si>
  <si>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</si>
  <si>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</si>
  <si>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</si>
  <si>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</si>
  <si>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</si>
  <si>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</si>
  <si>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</si>
  <si>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</si>
  <si>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</si>
  <si>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</si>
  <si>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</si>
  <si>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</si>
  <si>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</si>
  <si>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</si>
  <si>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</si>
  <si>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</si>
  <si>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</si>
  <si>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</si>
  <si>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</si>
  <si>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</si>
  <si>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</si>
  <si>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</si>
  <si>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</si>
  <si>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</si>
  <si>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</si>
  <si>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</si>
  <si>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</si>
  <si>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</si>
  <si>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</si>
  <si>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</si>
  <si>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</si>
  <si>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</si>
  <si>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</si>
  <si>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</si>
  <si>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</si>
  <si>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</si>
  <si>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</si>
  <si>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</si>
  <si>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</si>
  <si>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</si>
  <si>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</si>
  <si>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</si>
  <si>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</si>
  <si>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</si>
  <si>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</si>
  <si>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</si>
  <si>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</si>
  <si>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</si>
  <si>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</si>
  <si>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</si>
  <si>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</si>
  <si>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</si>
  <si>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</si>
  <si>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</si>
  <si>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</si>
  <si>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</si>
  <si>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</si>
  <si>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</si>
  <si>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</si>
  <si>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</si>
  <si>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</si>
  <si>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</si>
  <si>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</si>
  <si>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</si>
  <si>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</si>
  <si>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</si>
  <si>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</si>
  <si>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</si>
  <si>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</si>
  <si>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</si>
  <si>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</si>
  <si>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</si>
  <si>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</si>
  <si>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</si>
  <si>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</si>
  <si>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</si>
  <si>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</si>
  <si>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</si>
  <si>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</si>
  <si>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</si>
  <si>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</si>
  <si>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</si>
  <si>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</si>
  <si>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</si>
  <si>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</si>
  <si>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</si>
  <si>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</si>
  <si>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</si>
  <si>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</si>
  <si>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</si>
  <si>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</si>
  <si>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</si>
  <si>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</si>
  <si>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</si>
  <si>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</si>
  <si>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</si>
  <si>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</si>
  <si>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</si>
  <si>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</si>
  <si>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</si>
  <si>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</si>
  <si>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</si>
  <si>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</si>
  <si>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</si>
  <si>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</si>
  <si>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</si>
  <si>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</si>
  <si>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</si>
  <si>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</si>
  <si>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</si>
  <si>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</si>
  <si>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</si>
  <si>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</si>
  <si>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</si>
  <si>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</si>
  <si>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</si>
  <si>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</si>
  <si>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</si>
  <si>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</si>
  <si>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</si>
  <si>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</si>
  <si>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</si>
  <si>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</si>
  <si>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</si>
  <si>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</si>
  <si>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</si>
  <si>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</si>
  <si>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</si>
  <si>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</si>
  <si>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</si>
  <si>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</si>
  <si>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</si>
  <si>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</si>
  <si>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</si>
  <si>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</si>
  <si>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</si>
  <si>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</si>
  <si>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</si>
  <si>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</si>
  <si>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</si>
  <si>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</si>
  <si>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</si>
  <si>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</si>
  <si>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</si>
  <si>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</si>
  <si>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</si>
  <si>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</si>
  <si>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</si>
  <si>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</si>
  <si>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</si>
  <si>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</si>
  <si>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</si>
  <si>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</si>
  <si>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</si>
  <si>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</si>
  <si>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</si>
  <si>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</si>
  <si>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</si>
  <si>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</si>
  <si>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</si>
  <si>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</si>
  <si>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</si>
  <si>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</si>
  <si>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</si>
  <si>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</si>
  <si>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</si>
  <si>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</si>
  <si>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</si>
  <si>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</si>
  <si>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</si>
  <si>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</si>
  <si>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</si>
  <si>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</si>
  <si>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</si>
  <si>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</si>
  <si>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</si>
  <si>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</si>
  <si>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</si>
  <si>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</si>
  <si>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</si>
  <si>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</si>
  <si>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</si>
  <si>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</si>
  <si>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</si>
  <si>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</si>
  <si>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</si>
  <si>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</si>
  <si>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</si>
  <si>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</si>
  <si>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</si>
  <si>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</si>
  <si>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</si>
  <si>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</si>
  <si>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</si>
  <si>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</si>
  <si>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</si>
  <si>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</si>
  <si>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</si>
  <si>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</si>
  <si>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</si>
  <si>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</si>
  <si>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</si>
  <si>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</si>
  <si>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</si>
  <si>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</si>
  <si>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</si>
  <si>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</si>
  <si>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</si>
  <si>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</si>
  <si>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</si>
  <si>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</si>
  <si>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</si>
  <si>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</si>
  <si>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</si>
  <si>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</si>
  <si>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</si>
  <si>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</si>
  <si>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</si>
  <si>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</si>
  <si>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</si>
  <si>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</si>
  <si>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</si>
  <si>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</si>
  <si>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</si>
  <si>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</si>
  <si>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</si>
  <si>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</si>
  <si>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</si>
  <si>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</si>
  <si>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</si>
  <si>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</si>
  <si>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</si>
  <si>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</si>
  <si>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</si>
  <si>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</si>
  <si>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</si>
  <si>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</si>
  <si>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</si>
  <si>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</si>
  <si>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</si>
  <si>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</si>
  <si>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</si>
  <si>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</si>
  <si>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</si>
  <si>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</si>
  <si>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</si>
  <si>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</si>
  <si>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</si>
  <si>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</si>
  <si>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</si>
  <si>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</si>
  <si>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</si>
  <si>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</si>
  <si>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</si>
  <si>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</si>
  <si>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</si>
  <si>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</si>
  <si>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</si>
  <si>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</si>
  <si>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</si>
  <si>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</si>
  <si>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</si>
  <si>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</si>
  <si>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</si>
  <si>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</si>
  <si>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</si>
  <si>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</si>
  <si>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</si>
  <si>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</si>
  <si>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</si>
  <si>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</si>
  <si>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</si>
  <si>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</si>
  <si>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</si>
  <si>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</si>
  <si>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</si>
  <si>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</si>
  <si>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</si>
  <si>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</si>
  <si>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</si>
  <si>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</si>
  <si>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</si>
  <si>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</si>
  <si>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</si>
  <si>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</si>
  <si>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</si>
  <si>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</si>
  <si>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</si>
  <si>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</si>
  <si>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</si>
  <si>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</si>
  <si>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</si>
  <si>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</si>
  <si>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</si>
  <si>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</si>
  <si>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</si>
  <si>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</si>
  <si>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</si>
  <si>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</si>
  <si>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</si>
  <si>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</si>
  <si>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</si>
  <si>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</si>
  <si>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</si>
  <si>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</si>
  <si>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</si>
  <si>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</si>
  <si>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</si>
  <si>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</si>
  <si>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</si>
  <si>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</si>
  <si>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</si>
  <si>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</si>
  <si>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</si>
  <si>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</si>
  <si>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</si>
  <si>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</si>
  <si>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</si>
  <si>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</si>
  <si>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</si>
  <si>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</si>
  <si>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</si>
  <si>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</si>
  <si>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</si>
  <si>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</si>
  <si>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</si>
  <si>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</si>
  <si>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</si>
  <si>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</si>
  <si>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</si>
  <si>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</si>
  <si>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</si>
  <si>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</si>
  <si>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</si>
  <si>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</si>
  <si>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</si>
  <si>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</si>
  <si>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</si>
  <si>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</si>
  <si>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</si>
  <si>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</si>
  <si>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</si>
  <si>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</si>
  <si>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</si>
  <si>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</si>
  <si>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</si>
  <si>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</si>
  <si>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</si>
  <si>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</si>
  <si>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</si>
  <si>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</si>
  <si>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</si>
  <si>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</si>
  <si>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</si>
  <si>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</si>
  <si>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</si>
  <si>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</si>
  <si>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</si>
  <si>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</si>
  <si>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</si>
  <si>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</si>
  <si>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</si>
  <si>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</si>
  <si>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</si>
  <si>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</si>
  <si>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</si>
  <si>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</si>
  <si>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</si>
  <si>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</si>
  <si>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</si>
  <si>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</si>
  <si>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</si>
  <si>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</si>
  <si>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</si>
  <si>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</si>
  <si>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</si>
  <si>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</si>
  <si>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</si>
  <si>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</si>
  <si>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</si>
  <si>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</si>
  <si>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</si>
  <si>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</si>
  <si>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</si>
  <si>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</si>
  <si>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</si>
  <si>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</si>
  <si>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</si>
  <si>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</si>
  <si>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</si>
  <si>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</si>
  <si>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</si>
  <si>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</si>
  <si>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</si>
  <si>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</si>
  <si>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</si>
  <si>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</si>
  <si>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</si>
  <si>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</si>
  <si>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</si>
  <si>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</si>
  <si>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</si>
  <si>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</si>
  <si>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</si>
  <si>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</si>
  <si>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</si>
  <si>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</si>
  <si>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</si>
  <si>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</si>
  <si>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</si>
  <si>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</si>
  <si>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</si>
  <si>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</si>
  <si>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</si>
  <si>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</si>
  <si>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</si>
  <si>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</si>
  <si>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</si>
  <si>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</si>
  <si>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</si>
  <si>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</si>
  <si>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</si>
  <si>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</si>
  <si>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</si>
  <si>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</si>
  <si>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</si>
  <si>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</si>
  <si>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</si>
  <si>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</si>
  <si>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</si>
  <si>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</si>
  <si>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</si>
  <si>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</si>
  <si>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</si>
  <si>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</si>
  <si>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</si>
  <si>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</si>
  <si>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</si>
  <si>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</si>
  <si>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</si>
  <si>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</si>
  <si>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</si>
  <si>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</si>
  <si>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</si>
  <si>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</si>
  <si>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</si>
  <si>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</si>
  <si>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</si>
  <si>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</si>
  <si>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</si>
  <si>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</si>
  <si>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</si>
  <si>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</si>
  <si>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</si>
  <si>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</si>
  <si>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</si>
  <si>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</si>
  <si>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</si>
  <si>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</si>
  <si>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</si>
  <si>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</si>
  <si>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</si>
  <si>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</si>
  <si>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</si>
  <si>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</si>
  <si>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</si>
  <si>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</si>
  <si>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</si>
  <si>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</si>
  <si>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</si>
  <si>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</si>
  <si>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</si>
  <si>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</si>
  <si>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</si>
  <si>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</si>
  <si>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</si>
  <si>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</si>
  <si>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</si>
  <si>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</si>
  <si>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</si>
  <si>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</si>
  <si>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</si>
  <si>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</si>
  <si>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</si>
  <si>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</si>
  <si>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</si>
  <si>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</si>
  <si>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</si>
  <si>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</si>
  <si>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</si>
  <si>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</si>
  <si>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</si>
  <si>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</si>
  <si>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</si>
  <si>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</si>
  <si>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</si>
  <si>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</si>
  <si>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</si>
  <si>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</si>
  <si>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</si>
  <si>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</si>
  <si>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</si>
  <si>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</si>
  <si>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</si>
  <si>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</si>
  <si>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</si>
  <si>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</si>
  <si>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</si>
  <si>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</si>
  <si>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</si>
  <si>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</si>
  <si>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</si>
  <si>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</si>
  <si>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</si>
  <si>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</si>
  <si>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</si>
  <si>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</si>
  <si>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</si>
  <si>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</si>
  <si>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</si>
  <si>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</si>
  <si>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</si>
  <si>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</si>
  <si>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</si>
  <si>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</si>
  <si>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</si>
  <si>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</si>
  <si>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</si>
  <si>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</si>
  <si>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</si>
  <si>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</si>
  <si>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</si>
  <si>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</si>
  <si>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</si>
  <si>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</si>
  <si>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</si>
  <si>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</si>
  <si>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</si>
  <si>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</si>
  <si>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</si>
  <si>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</si>
  <si>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</si>
  <si>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</si>
  <si>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</si>
  <si>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</si>
  <si>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</si>
  <si>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</si>
  <si>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</si>
  <si>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</si>
  <si>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</si>
  <si>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</si>
  <si>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</si>
  <si>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</si>
  <si>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</si>
  <si>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</si>
  <si>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</si>
  <si>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</si>
  <si>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</si>
  <si>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</si>
  <si>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</si>
  <si>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</si>
  <si>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</si>
  <si>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</si>
  <si>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</si>
  <si>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</si>
  <si>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</si>
  <si>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</si>
  <si>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</si>
  <si>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</si>
  <si>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</si>
  <si>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</si>
  <si>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</si>
  <si>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</si>
  <si>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</si>
  <si>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</si>
  <si>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</si>
  <si>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</si>
  <si>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</si>
  <si>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</si>
  <si>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</si>
  <si>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</si>
  <si>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</si>
  <si>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</si>
  <si>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</si>
  <si>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</si>
  <si>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</si>
  <si>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</si>
  <si>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</si>
  <si>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</si>
  <si>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</si>
  <si>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</si>
  <si>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</si>
  <si>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</si>
  <si>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</si>
  <si>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</si>
  <si>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</si>
  <si>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</si>
  <si>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</si>
  <si>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</si>
  <si>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</si>
  <si>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</si>
  <si>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</si>
  <si>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</si>
  <si>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</si>
  <si>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</si>
  <si>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</si>
  <si>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</si>
  <si>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</si>
  <si>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</si>
  <si>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</si>
  <si>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</si>
  <si>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</si>
  <si>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</si>
  <si>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</si>
  <si>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</si>
  <si>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</si>
  <si>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</si>
  <si>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</si>
  <si>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</si>
  <si>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</si>
  <si>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</si>
  <si>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</si>
  <si>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</si>
  <si>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</si>
  <si>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</si>
  <si>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</si>
  <si>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</si>
  <si>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</si>
  <si>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</si>
  <si>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</si>
  <si>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</si>
  <si>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</si>
  <si>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</si>
  <si>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</si>
  <si>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</si>
  <si>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</si>
  <si>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</si>
  <si>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</si>
  <si>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</si>
  <si>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</si>
  <si>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</si>
  <si>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</si>
  <si>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</si>
  <si>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</si>
  <si>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</si>
  <si>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</si>
  <si>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</si>
  <si>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</si>
  <si>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</si>
  <si>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</si>
  <si>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</si>
  <si>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</si>
  <si>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</si>
  <si>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</si>
  <si>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</si>
  <si>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</si>
  <si>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</si>
  <si>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</si>
  <si>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</si>
  <si>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</si>
  <si>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</si>
  <si>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</si>
  <si>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</si>
  <si>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</si>
  <si>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</si>
  <si>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</si>
  <si>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</si>
  <si>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</si>
  <si>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</si>
  <si>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</si>
  <si>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</si>
  <si>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</si>
  <si>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</si>
  <si>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</si>
  <si>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</si>
  <si>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</si>
  <si>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</si>
  <si>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</si>
  <si>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</si>
  <si>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</si>
  <si>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</si>
  <si>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</si>
  <si>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</si>
  <si>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</si>
  <si>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</si>
  <si>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</si>
  <si>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</si>
  <si>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</si>
  <si>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</si>
  <si>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</si>
  <si>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</si>
  <si>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</si>
  <si>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</si>
  <si>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</si>
  <si>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</si>
  <si>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</si>
  <si>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</si>
  <si>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</si>
  <si>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</si>
  <si>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</si>
  <si>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</si>
  <si>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</si>
  <si>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</si>
  <si>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</si>
  <si>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</si>
  <si>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</si>
  <si>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</si>
  <si>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</si>
  <si>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</si>
  <si>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</si>
  <si>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</si>
  <si>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</si>
  <si>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</si>
  <si>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</si>
  <si>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</si>
  <si>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</si>
  <si>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</si>
  <si>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</si>
  <si>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</si>
  <si>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</si>
  <si>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</si>
  <si>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</si>
  <si>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</si>
  <si>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</si>
  <si>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</si>
  <si>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</si>
  <si>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</si>
  <si>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</si>
  <si>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</si>
  <si>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</si>
  <si>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</si>
  <si>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</si>
  <si>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</si>
  <si>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</si>
  <si>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</si>
  <si>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</si>
  <si>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</si>
  <si>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</si>
  <si>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</si>
  <si>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</si>
  <si>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</si>
  <si>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</si>
  <si>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</si>
  <si>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</si>
  <si>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</si>
  <si>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</si>
  <si>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</si>
  <si>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</si>
  <si>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</si>
  <si>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</si>
  <si>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</si>
  <si>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</si>
  <si>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</si>
  <si>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</si>
  <si>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</si>
  <si>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</si>
  <si>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</si>
  <si>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</si>
  <si>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</si>
  <si>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</si>
  <si>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</si>
  <si>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</si>
  <si>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</si>
  <si>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</si>
  <si>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</si>
  <si>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</si>
  <si>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</si>
  <si>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</si>
  <si>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</si>
  <si>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</si>
  <si>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</si>
  <si>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</si>
  <si>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</si>
  <si>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</si>
  <si>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</si>
  <si>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</si>
  <si>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</si>
  <si>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</si>
  <si>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</si>
  <si>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</si>
  <si>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</si>
  <si>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</si>
  <si>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</si>
  <si>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</si>
  <si>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</si>
  <si>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</si>
  <si>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</si>
  <si>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</si>
  <si>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</si>
  <si>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</si>
  <si>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</si>
  <si>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</si>
  <si>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</si>
  <si>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</si>
  <si>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</si>
  <si>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</si>
  <si>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</si>
  <si>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</si>
  <si>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</si>
  <si>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</si>
  <si>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</si>
  <si>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</si>
  <si>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</si>
  <si>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</si>
  <si>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</si>
  <si>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</si>
  <si>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</si>
  <si>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</si>
  <si>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</si>
  <si>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</si>
  <si>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</si>
  <si>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</si>
  <si>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</si>
  <si>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</si>
  <si>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</si>
  <si>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</si>
  <si>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</si>
  <si>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</si>
  <si>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</si>
  <si>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</si>
  <si>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</si>
  <si>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</si>
  <si>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</si>
  <si>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</si>
  <si>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</si>
  <si>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</si>
  <si>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</si>
  <si>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</si>
  <si>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</si>
  <si>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</si>
  <si>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</si>
  <si>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</si>
  <si>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</si>
  <si>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</si>
  <si>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</si>
  <si>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</si>
  <si>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</si>
  <si>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</si>
  <si>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</si>
  <si>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</si>
  <si>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</si>
  <si>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</si>
  <si>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</si>
  <si>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</si>
  <si>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</si>
  <si>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</si>
  <si>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</si>
  <si>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</si>
  <si>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</si>
  <si>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</si>
  <si>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</si>
  <si>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</si>
  <si>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</si>
  <si>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</si>
  <si>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</si>
  <si>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</si>
  <si>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</si>
  <si>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</si>
  <si>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</si>
  <si>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</si>
  <si>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</si>
  <si>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</si>
  <si>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</si>
  <si>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</si>
  <si>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</si>
  <si>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</si>
  <si>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</si>
  <si>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</si>
  <si>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</si>
  <si>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</si>
  <si>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</si>
  <si>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</si>
  <si>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</si>
  <si>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</si>
  <si>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</si>
  <si>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</si>
  <si>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</si>
  <si>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</si>
  <si>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</si>
  <si>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</si>
  <si>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</si>
  <si>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</si>
  <si>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</si>
  <si>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</si>
  <si>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</si>
  <si>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</si>
  <si>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</si>
  <si>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</si>
  <si>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</si>
  <si>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</si>
  <si>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</si>
  <si>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</si>
  <si>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</si>
  <si>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</si>
  <si>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</si>
  <si>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</si>
  <si>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</si>
  <si>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</si>
  <si>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</si>
  <si>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</si>
  <si>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</si>
  <si>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</si>
  <si>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</si>
  <si>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</si>
  <si>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</si>
  <si>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</si>
  <si>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</si>
  <si>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</si>
  <si>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</si>
  <si>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</si>
  <si>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</si>
  <si>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</si>
  <si>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</si>
  <si>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</si>
  <si>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</si>
  <si>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</si>
  <si>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</si>
  <si>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</si>
  <si>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</si>
  <si>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</si>
  <si>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</si>
  <si>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</si>
  <si>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</si>
  <si>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</si>
  <si>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</si>
  <si>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</si>
  <si>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</si>
  <si>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</si>
  <si>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</si>
  <si>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</si>
  <si>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</si>
  <si>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</si>
  <si>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</si>
  <si>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</si>
  <si>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</si>
  <si>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</si>
  <si>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</si>
  <si>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</si>
  <si>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</si>
  <si>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</si>
  <si>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</si>
  <si>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</si>
  <si>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</si>
  <si>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</si>
  <si>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</si>
  <si>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</si>
  <si>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</si>
  <si>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</si>
  <si>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</si>
  <si>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</si>
  <si>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</si>
  <si>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</si>
  <si>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</si>
  <si>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</si>
  <si>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</si>
  <si>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</si>
  <si>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</si>
  <si>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</si>
  <si>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</si>
  <si>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</si>
  <si>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</si>
  <si>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</si>
  <si>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</si>
  <si>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</si>
  <si>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</si>
  <si>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</si>
  <si>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</si>
  <si>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</si>
  <si>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</si>
  <si>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</si>
  <si>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</si>
  <si>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</si>
  <si>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</si>
  <si>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</si>
  <si>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</si>
  <si>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</si>
  <si>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</si>
  <si>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</si>
  <si>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</si>
  <si>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</si>
  <si>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</si>
  <si>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</si>
  <si>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</si>
  <si>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</si>
  <si>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</si>
  <si>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</si>
  <si>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</si>
  <si>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</si>
  <si>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</si>
  <si>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</si>
  <si>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</si>
  <si>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</si>
  <si>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</si>
  <si>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</si>
  <si>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</si>
  <si>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</si>
  <si>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</si>
  <si>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</si>
  <si>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</si>
  <si>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</si>
  <si>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</si>
  <si>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</si>
  <si>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</si>
  <si>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</si>
  <si>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</si>
  <si>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</si>
  <si>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</si>
  <si>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</si>
  <si>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</si>
  <si>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</si>
  <si>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</si>
  <si>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</si>
  <si>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</si>
  <si>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</si>
  <si>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</si>
  <si>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</si>
  <si>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</si>
  <si>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</si>
  <si>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</si>
  <si>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</si>
  <si>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</si>
  <si>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</si>
  <si>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</si>
  <si>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</si>
  <si>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</si>
  <si>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</si>
  <si>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</si>
  <si>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</si>
  <si>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</si>
  <si>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</si>
  <si>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</si>
  <si>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</si>
  <si>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</si>
  <si>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</si>
  <si>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</si>
  <si>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</si>
  <si>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</si>
  <si>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</si>
  <si>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</si>
  <si>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</si>
  <si>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</si>
  <si>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</si>
  <si>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</si>
  <si>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</si>
  <si>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</si>
  <si>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</si>
  <si>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</si>
  <si>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</si>
  <si>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</si>
  <si>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</si>
  <si>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</si>
  <si>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</si>
  <si>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</si>
  <si>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</si>
  <si>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</si>
  <si>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</si>
  <si>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</si>
  <si>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</si>
  <si>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</si>
  <si>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</si>
  <si>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</si>
  <si>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</si>
  <si>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</si>
  <si>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</si>
  <si>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</si>
  <si>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</si>
  <si>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</si>
  <si>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</si>
  <si>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</si>
  <si>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</si>
  <si>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</si>
  <si>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</si>
  <si>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</si>
  <si>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</si>
  <si>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</si>
  <si>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</si>
  <si>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</si>
  <si>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</si>
  <si>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</si>
  <si>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</si>
  <si>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</si>
  <si>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</si>
  <si>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</si>
  <si>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</si>
  <si>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</si>
  <si>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</si>
  <si>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</si>
  <si>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</si>
  <si>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</si>
  <si>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</si>
  <si>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</si>
  <si>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</si>
  <si>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</si>
  <si>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</si>
  <si>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</si>
  <si>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</si>
  <si>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</si>
  <si>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</si>
  <si>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</si>
  <si>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</si>
  <si>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</si>
  <si>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</si>
  <si>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</si>
  <si>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</si>
  <si>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</si>
  <si>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</si>
  <si>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</si>
  <si>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</si>
  <si>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</si>
  <si>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</si>
  <si>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</si>
  <si>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</si>
  <si>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</si>
  <si>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</si>
  <si>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</si>
  <si>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</si>
  <si>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</si>
  <si>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</si>
  <si>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</si>
  <si>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</si>
  <si>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</si>
  <si>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</si>
  <si>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</si>
  <si>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</si>
  <si>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</si>
  <si>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</si>
  <si>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</si>
  <si>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</si>
  <si>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</si>
  <si>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</si>
  <si>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</si>
  <si>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</si>
  <si>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</si>
  <si>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</si>
  <si>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</si>
  <si>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</si>
  <si>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</si>
  <si>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</si>
  <si>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</si>
  <si>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</si>
  <si>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</si>
  <si>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</si>
  <si>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</si>
  <si>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</si>
  <si>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</si>
  <si>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</si>
  <si>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</si>
  <si>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</si>
  <si>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</si>
  <si>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</si>
  <si>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</si>
  <si>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</si>
  <si>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</si>
  <si>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</si>
  <si>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</si>
  <si>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</si>
  <si>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</si>
  <si>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</si>
  <si>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</si>
  <si>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</si>
  <si>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</si>
  <si>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</si>
  <si>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</si>
  <si>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</si>
  <si>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</si>
  <si>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</si>
  <si>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</si>
  <si>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</si>
  <si>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</si>
  <si>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</si>
  <si>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</si>
  <si>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</si>
  <si>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</si>
  <si>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</si>
  <si>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</si>
  <si>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</si>
  <si>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</si>
  <si>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</si>
  <si>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</si>
  <si>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</si>
  <si>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</si>
  <si>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</si>
  <si>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</si>
  <si>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</si>
  <si>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</si>
  <si>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</si>
  <si>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</si>
  <si>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</si>
  <si>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</si>
  <si>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</si>
  <si>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</si>
  <si>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</si>
  <si>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</si>
  <si>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</si>
  <si>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</si>
  <si>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</si>
  <si>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</si>
  <si>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</si>
  <si>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</si>
  <si>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</si>
  <si>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</si>
  <si>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</si>
  <si>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</si>
  <si>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</si>
  <si>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</si>
  <si>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</si>
  <si>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</si>
  <si>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</si>
  <si>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</si>
  <si>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</si>
  <si>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</si>
  <si>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</si>
  <si>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</si>
  <si>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</si>
  <si>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</si>
  <si>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</si>
  <si>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</si>
  <si>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</si>
  <si>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</si>
  <si>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</si>
  <si>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</si>
  <si>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</si>
  <si>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</si>
  <si>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</si>
  <si>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</si>
  <si>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</si>
  <si>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</si>
  <si>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</si>
  <si>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</si>
  <si>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</si>
  <si>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</si>
  <si>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</si>
  <si>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</si>
  <si>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</si>
  <si>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</si>
  <si>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</si>
  <si>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</si>
  <si>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</si>
  <si>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</si>
  <si>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</si>
  <si>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</si>
  <si>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</si>
  <si>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</si>
  <si>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</si>
  <si>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</si>
  <si>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</si>
  <si>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</si>
  <si>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</si>
  <si>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</si>
  <si>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</si>
  <si>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</si>
  <si>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</si>
  <si>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</si>
  <si>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</si>
  <si>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</si>
  <si>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</si>
  <si>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</si>
  <si>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</si>
  <si>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</si>
  <si>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</si>
  <si>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</si>
  <si>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</si>
  <si>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</si>
  <si>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</si>
  <si>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</si>
  <si>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</si>
  <si>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</si>
  <si>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</si>
  <si>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</si>
  <si>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</si>
  <si>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</si>
  <si>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</si>
  <si>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</si>
  <si>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</si>
  <si>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</si>
  <si>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</si>
  <si>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</si>
  <si>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</si>
  <si>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</si>
  <si>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</si>
  <si>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</si>
  <si>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</si>
  <si>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</si>
  <si>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</si>
  <si>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</si>
  <si>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</si>
  <si>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</si>
  <si>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</si>
  <si>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</si>
  <si>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</si>
  <si>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</si>
  <si>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</si>
  <si>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</si>
  <si>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</si>
  <si>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</si>
  <si>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</si>
  <si>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</si>
  <si>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</si>
  <si>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</si>
  <si>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</si>
  <si>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</si>
  <si>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</si>
  <si>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</si>
  <si>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</si>
  <si>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</si>
  <si>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</si>
  <si>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</si>
  <si>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</si>
  <si>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</si>
  <si>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</si>
  <si>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</si>
  <si>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</si>
  <si>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</si>
  <si>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</si>
  <si>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</si>
  <si>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</si>
  <si>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</si>
  <si>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</si>
  <si>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</si>
  <si>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</si>
  <si>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</si>
  <si>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</si>
  <si>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</si>
  <si>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</si>
  <si>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</si>
  <si>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</si>
  <si>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</si>
  <si>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</si>
  <si>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</si>
  <si>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</si>
  <si>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</si>
  <si>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</si>
  <si>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</si>
  <si>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</si>
  <si>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</si>
  <si>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</si>
  <si>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</si>
  <si>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</si>
  <si>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</si>
  <si>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</si>
  <si>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</si>
  <si>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</si>
  <si>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</si>
  <si>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</si>
  <si>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</si>
  <si>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</si>
  <si>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</si>
  <si>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</si>
  <si>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</si>
  <si>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</si>
  <si>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</si>
  <si>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</si>
  <si>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</si>
  <si>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</si>
  <si>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</si>
  <si>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</si>
  <si>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</si>
  <si>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</si>
  <si>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</si>
  <si>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</si>
  <si>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</si>
  <si>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</si>
  <si>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</si>
  <si>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</si>
  <si>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</si>
  <si>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</si>
  <si>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</si>
  <si>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</si>
  <si>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</si>
  <si>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</si>
  <si>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</si>
  <si>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</si>
  <si>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</si>
  <si>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</si>
  <si>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</si>
  <si>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</si>
  <si>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</si>
  <si>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</si>
  <si>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</si>
  <si>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</si>
  <si>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</si>
  <si>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</si>
  <si>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</si>
  <si>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</si>
  <si>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</si>
  <si>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</si>
  <si>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</si>
  <si>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</si>
  <si>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</si>
  <si>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</si>
  <si>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</si>
  <si>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</si>
  <si>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</si>
  <si>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</si>
  <si>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</si>
  <si>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</si>
  <si>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</si>
  <si>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</si>
  <si>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</si>
  <si>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</si>
  <si>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</si>
  <si>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</si>
  <si>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</si>
  <si>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</si>
  <si>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</si>
  <si>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</si>
  <si>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</si>
  <si>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</si>
  <si>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</si>
  <si>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</si>
  <si>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</si>
  <si>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</si>
  <si>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</si>
  <si>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</si>
  <si>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</si>
  <si>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</si>
  <si>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</si>
  <si>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</si>
  <si>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</si>
  <si>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</si>
  <si>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</si>
  <si>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</si>
  <si>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</si>
  <si>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</si>
  <si>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</si>
  <si>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</si>
  <si>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</si>
  <si>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</si>
  <si>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</si>
  <si>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</si>
  <si>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</si>
  <si>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</si>
  <si>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</si>
  <si>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</si>
  <si>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</si>
  <si>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</si>
  <si>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</si>
  <si>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</si>
  <si>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</si>
  <si>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</si>
  <si>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</si>
  <si>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</si>
  <si>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</si>
  <si>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</si>
  <si>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</si>
  <si>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</si>
  <si>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</si>
  <si>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</si>
  <si>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</si>
  <si>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</si>
  <si>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</si>
  <si>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</si>
  <si>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</si>
  <si>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</si>
  <si>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</si>
  <si>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</si>
  <si>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</si>
  <si>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</si>
  <si>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</si>
  <si>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</si>
  <si>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</si>
  <si>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</si>
  <si>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</si>
  <si>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</si>
  <si>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</si>
  <si>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</si>
  <si>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</si>
  <si>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</si>
  <si>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</si>
  <si>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</si>
  <si>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</si>
  <si>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</si>
  <si>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</si>
  <si>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</si>
  <si>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</si>
  <si>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</si>
  <si>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</si>
  <si>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</si>
  <si>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</si>
  <si>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</si>
  <si>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</si>
  <si>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</si>
  <si>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</si>
  <si>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</si>
  <si>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</si>
  <si>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</si>
  <si>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</si>
  <si>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</si>
  <si>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</si>
  <si>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</si>
  <si>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</si>
  <si>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</si>
  <si>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</si>
  <si>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</si>
  <si>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</si>
  <si>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</si>
  <si>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</si>
  <si>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</si>
  <si>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</si>
  <si>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</si>
  <si>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</si>
  <si>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</si>
  <si>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</si>
  <si>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</si>
  <si>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</si>
  <si>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</si>
  <si>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</si>
  <si>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</si>
  <si>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</si>
  <si>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</si>
  <si>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</si>
  <si>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</si>
  <si>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</si>
  <si>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</si>
  <si>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</si>
  <si>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</si>
  <si>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</si>
  <si>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</si>
  <si>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</si>
  <si>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</si>
  <si>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</si>
  <si>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</si>
  <si>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</si>
  <si>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</si>
  <si>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</si>
  <si>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</si>
  <si>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</si>
  <si>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</si>
  <si>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</si>
  <si>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</si>
  <si>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</si>
  <si>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</si>
  <si>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</si>
  <si>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</si>
  <si>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</si>
  <si>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</si>
  <si>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</si>
  <si>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</si>
  <si>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</si>
  <si>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</si>
  <si>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</si>
  <si>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</si>
  <si>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</si>
  <si>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</si>
  <si>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</si>
  <si>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</si>
  <si>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</si>
  <si>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</si>
  <si>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</si>
  <si>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</si>
  <si>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</si>
  <si>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</si>
  <si>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</si>
  <si>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</si>
  <si>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</si>
  <si>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</si>
  <si>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</si>
  <si>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</si>
  <si>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</si>
  <si>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</si>
  <si>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</si>
  <si>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</si>
  <si>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</si>
  <si>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</si>
  <si>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</si>
  <si>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</si>
  <si>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</si>
  <si>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</si>
  <si>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</si>
  <si>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</si>
  <si>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</si>
  <si>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</si>
  <si>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</si>
  <si>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</si>
  <si>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</si>
  <si>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</si>
  <si>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</si>
  <si>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</si>
  <si>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</si>
  <si>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</si>
  <si>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</si>
  <si>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</si>
  <si>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</si>
  <si>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</si>
  <si>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</si>
  <si>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</si>
  <si>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</si>
  <si>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</si>
  <si>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</si>
  <si>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</si>
  <si>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</si>
  <si>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</si>
  <si>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</si>
  <si>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</si>
  <si>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</si>
  <si>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</si>
  <si>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</si>
  <si>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</si>
  <si>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</si>
  <si>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</si>
  <si>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</si>
  <si>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</si>
  <si>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</si>
  <si>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</si>
  <si>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</si>
  <si>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</si>
  <si>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</si>
  <si>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</si>
  <si>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</si>
  <si>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</si>
  <si>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</si>
  <si>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</si>
  <si>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</si>
  <si>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</si>
  <si>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</si>
  <si>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</si>
  <si>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</si>
  <si>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</si>
  <si>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</si>
  <si>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</si>
  <si>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</si>
  <si>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</si>
  <si>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</si>
  <si>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</si>
  <si>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</si>
  <si>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</si>
  <si>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</si>
  <si>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</si>
  <si>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</si>
  <si>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</si>
  <si>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</si>
  <si>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</si>
  <si>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</si>
  <si>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</si>
  <si>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</si>
  <si>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</si>
  <si>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</si>
  <si>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</si>
  <si>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</si>
  <si>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</si>
  <si>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</si>
  <si>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</si>
  <si>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</si>
  <si>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</si>
  <si>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</si>
  <si>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</si>
  <si>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</si>
  <si>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</si>
  <si>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</si>
  <si>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</si>
  <si>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</si>
  <si>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</si>
  <si>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</si>
  <si>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</si>
  <si>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</si>
  <si>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</si>
  <si>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</si>
  <si>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</si>
  <si>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</si>
  <si>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</si>
  <si>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</si>
  <si>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</si>
  <si>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</si>
  <si>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</si>
  <si>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</si>
  <si>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</si>
  <si>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</si>
  <si>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</si>
  <si>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</si>
  <si>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</si>
  <si>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</si>
  <si>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</si>
  <si>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</si>
  <si>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</si>
  <si>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</si>
  <si>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</si>
  <si>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</si>
  <si>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</si>
  <si>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</si>
  <si>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</si>
  <si>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</si>
  <si>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</si>
  <si>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</si>
  <si>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</si>
  <si>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</si>
  <si>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</si>
  <si>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</si>
  <si>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</si>
  <si>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</si>
  <si>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</si>
  <si>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</si>
  <si>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</si>
  <si>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</si>
  <si>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</si>
  <si>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</si>
  <si>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</si>
  <si>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</si>
  <si>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</si>
  <si>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</si>
  <si>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</si>
  <si>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</si>
  <si>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</si>
  <si>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</si>
  <si>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</si>
  <si>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</si>
  <si>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</si>
  <si>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</si>
  <si>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</si>
  <si>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</si>
  <si>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</si>
  <si>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</si>
  <si>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</si>
  <si>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</si>
  <si>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</si>
  <si>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</si>
  <si>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</si>
  <si>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</si>
  <si>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</si>
  <si>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</si>
  <si>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</si>
  <si>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</si>
  <si>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</si>
  <si>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</si>
  <si>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</si>
  <si>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</si>
  <si>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</si>
  <si>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</si>
  <si>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</si>
  <si>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</si>
  <si>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</si>
  <si>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</si>
  <si>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</si>
  <si>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</si>
  <si>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</si>
  <si>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</si>
  <si>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</si>
  <si>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</si>
  <si>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</si>
  <si>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</si>
  <si>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</si>
  <si>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</si>
  <si>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</si>
  <si>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</si>
  <si>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</si>
  <si>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</si>
  <si>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</si>
  <si>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</si>
  <si>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</si>
  <si>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</si>
  <si>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</si>
  <si>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</si>
  <si>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</si>
  <si>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</si>
  <si>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</si>
  <si>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</si>
  <si>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</si>
  <si>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</si>
  <si>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</si>
  <si>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</si>
  <si>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</si>
  <si>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</si>
  <si>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</si>
  <si>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</si>
  <si>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</si>
  <si>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</si>
  <si>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</si>
  <si>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</si>
  <si>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</si>
  <si>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</si>
  <si>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</si>
  <si>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</si>
  <si>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</si>
  <si>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</si>
  <si>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</si>
  <si>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</si>
  <si>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</si>
  <si>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</si>
  <si>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</si>
  <si>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</si>
  <si>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</si>
  <si>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</si>
  <si>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</si>
  <si>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</si>
  <si>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</si>
  <si>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</si>
  <si>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</si>
  <si>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</si>
  <si>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</si>
  <si>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</si>
  <si>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</si>
  <si>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</si>
  <si>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</si>
  <si>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</si>
  <si>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</si>
  <si>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</si>
  <si>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</si>
  <si>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</si>
  <si>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</si>
  <si>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</si>
  <si>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</si>
  <si>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</si>
  <si>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</si>
  <si>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</si>
  <si>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</si>
  <si>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</si>
  <si>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</si>
  <si>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</si>
  <si>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</si>
  <si>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</si>
  <si>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</si>
  <si>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</si>
  <si>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</si>
  <si>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</si>
  <si>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</si>
  <si>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</si>
  <si>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</si>
  <si>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</si>
  <si>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</si>
  <si>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</si>
  <si>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</si>
  <si>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</si>
  <si>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</si>
  <si>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</si>
  <si>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</si>
  <si>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</si>
  <si>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</si>
  <si>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</si>
  <si>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</si>
  <si>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</si>
  <si>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</si>
  <si>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</si>
  <si>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</si>
  <si>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</si>
  <si>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</si>
  <si>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</si>
  <si>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</si>
  <si>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</si>
  <si>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</si>
  <si>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</si>
  <si>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</si>
  <si>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</si>
  <si>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</si>
  <si>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</si>
  <si>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</si>
  <si>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</si>
  <si>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</si>
  <si>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</si>
  <si>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</si>
  <si>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</si>
  <si>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</si>
  <si>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</si>
  <si>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</si>
  <si>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</si>
  <si>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</si>
  <si>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</si>
  <si>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</si>
  <si>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</si>
  <si>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</si>
  <si>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</si>
  <si>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</si>
  <si>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</si>
  <si>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</si>
  <si>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</si>
  <si>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</si>
  <si>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</si>
  <si>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</si>
  <si>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</si>
  <si>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</si>
  <si>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</si>
  <si>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</si>
  <si>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</si>
  <si>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</si>
  <si>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</si>
  <si>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</si>
  <si>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</si>
  <si>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</si>
  <si>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</si>
  <si>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</si>
  <si>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</si>
  <si>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</si>
  <si>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</si>
  <si>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</si>
  <si>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</si>
  <si>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</si>
  <si>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</si>
  <si>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</si>
  <si>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</si>
  <si>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</si>
  <si>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</si>
  <si>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</si>
  <si>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</si>
  <si>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</si>
  <si>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</si>
  <si>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</si>
  <si>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</si>
  <si>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</si>
  <si>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</si>
  <si>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</si>
  <si>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</si>
  <si>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</si>
  <si>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</si>
  <si>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</si>
  <si>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</si>
  <si>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</si>
  <si>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</si>
  <si>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</si>
  <si>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</si>
  <si>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</si>
  <si>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</si>
  <si>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</si>
  <si>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</si>
  <si>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</si>
  <si>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</si>
  <si>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</si>
  <si>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</si>
  <si>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</si>
  <si>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</si>
  <si>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</si>
  <si>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</si>
  <si>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</si>
  <si>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</si>
  <si>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</si>
  <si>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</si>
  <si>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</si>
  <si>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</si>
  <si>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</si>
  <si>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</si>
  <si>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</si>
  <si>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</si>
  <si>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</si>
  <si>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</si>
  <si>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</si>
  <si>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</si>
  <si>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</si>
  <si>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</si>
  <si>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</si>
  <si>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</si>
  <si>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</si>
  <si>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</si>
  <si>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</si>
  <si>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</si>
  <si>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</si>
  <si>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</si>
  <si>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</si>
  <si>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</si>
  <si>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</si>
  <si>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</si>
  <si>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</si>
  <si>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</si>
  <si>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</si>
  <si>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</si>
  <si>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</si>
  <si>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</si>
  <si>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</si>
  <si>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</si>
  <si>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</si>
  <si>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</si>
  <si>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</si>
  <si>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</si>
  <si>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</si>
  <si>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</si>
  <si>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</si>
  <si>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</si>
  <si>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</si>
  <si>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</si>
  <si>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</si>
  <si>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</si>
  <si>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</si>
  <si>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</si>
  <si>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</si>
  <si>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</si>
  <si>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</si>
  <si>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</si>
  <si>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</si>
  <si>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</si>
  <si>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</si>
  <si>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</si>
  <si>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</si>
  <si>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</si>
  <si>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</si>
  <si>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</si>
  <si>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</si>
  <si>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</si>
  <si>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</si>
  <si>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</si>
  <si>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</si>
  <si>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</si>
  <si>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</si>
  <si>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</si>
  <si>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</si>
  <si>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</si>
  <si>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</si>
  <si>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</si>
  <si>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</si>
  <si>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</si>
  <si>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</si>
  <si>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</si>
  <si>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</si>
  <si>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</si>
  <si>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</si>
  <si>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</si>
  <si>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</si>
  <si>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</si>
  <si>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</si>
  <si>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</si>
  <si>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</si>
  <si>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</si>
  <si>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</si>
  <si>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</si>
  <si>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</si>
  <si>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</si>
  <si>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</si>
  <si>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</si>
  <si>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</si>
  <si>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</si>
  <si>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</si>
  <si>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</si>
  <si>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</si>
  <si>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</si>
  <si>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</si>
  <si>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</si>
  <si>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</si>
  <si>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</si>
  <si>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</si>
  <si>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</si>
  <si>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</si>
  <si>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</si>
  <si>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</si>
  <si>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</si>
  <si>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</si>
  <si>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</si>
  <si>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</si>
  <si>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</si>
  <si>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</si>
  <si>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</si>
  <si>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</si>
  <si>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</si>
  <si>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</si>
  <si>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</si>
  <si>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</si>
  <si>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</si>
  <si>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</si>
  <si>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</si>
  <si>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</si>
  <si>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</si>
  <si>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</si>
  <si>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</si>
  <si>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</si>
  <si>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</si>
  <si>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</si>
  <si>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</si>
  <si>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</si>
  <si>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</si>
  <si>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</si>
  <si>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</si>
  <si>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</si>
  <si>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</si>
  <si>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</si>
  <si>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</si>
  <si>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</si>
  <si>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</si>
  <si>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</si>
  <si>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</si>
  <si>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</si>
  <si>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</si>
  <si>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</si>
  <si>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</si>
  <si>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</si>
  <si>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</si>
  <si>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</si>
  <si>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</si>
  <si>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</si>
  <si>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</si>
  <si>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</si>
  <si>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</si>
  <si>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</si>
  <si>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</si>
  <si>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</si>
  <si>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</si>
  <si>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</si>
  <si>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</si>
  <si>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</si>
  <si>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</si>
  <si>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</si>
  <si>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</si>
  <si>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</si>
  <si>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</si>
  <si>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</si>
  <si>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</si>
  <si>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</si>
  <si>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</si>
  <si>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</si>
  <si>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</si>
  <si>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</si>
  <si>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</si>
  <si>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</si>
  <si>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</si>
  <si>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</si>
  <si>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</si>
  <si>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</si>
  <si>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</si>
  <si>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</si>
  <si>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</si>
  <si>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</si>
  <si>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</si>
  <si>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</si>
  <si>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</si>
  <si>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</si>
  <si>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</si>
  <si>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</si>
  <si>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</si>
  <si>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</si>
  <si>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</si>
  <si>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</si>
  <si>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</si>
  <si>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</si>
  <si>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</si>
  <si>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</si>
  <si>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</si>
  <si>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</si>
  <si>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</si>
  <si>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</si>
  <si>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</si>
  <si>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</si>
  <si>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</si>
  <si>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</si>
  <si>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</si>
  <si>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</si>
  <si>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</si>
  <si>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</si>
  <si>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</si>
  <si>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</si>
  <si>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</si>
  <si>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</si>
  <si>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</si>
  <si>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</si>
  <si>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</si>
  <si>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</si>
  <si>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</si>
  <si>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</si>
  <si>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</si>
  <si>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</si>
  <si>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</si>
  <si>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</si>
  <si>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</si>
  <si>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</si>
  <si>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</si>
  <si>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</si>
  <si>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</si>
  <si>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</si>
  <si>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</si>
  <si>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</si>
  <si>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</si>
  <si>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</si>
  <si>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</si>
  <si>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</si>
  <si>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</si>
  <si>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</si>
  <si>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</si>
  <si>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</si>
  <si>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</si>
  <si>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</si>
  <si>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</si>
  <si>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</si>
  <si>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</si>
  <si>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</si>
  <si>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</si>
  <si>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</si>
  <si>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</si>
  <si>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</si>
  <si>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</si>
  <si>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</si>
  <si>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</si>
  <si>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</si>
  <si>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</si>
  <si>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</si>
  <si>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</si>
  <si>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</si>
  <si>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</si>
  <si>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</si>
  <si>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</si>
  <si>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</si>
  <si>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</si>
  <si>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</si>
  <si>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</si>
  <si>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</si>
  <si>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</si>
  <si>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</si>
  <si>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</si>
  <si>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</si>
  <si>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</si>
  <si>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</si>
  <si>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</si>
  <si>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</si>
  <si>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</si>
  <si>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</si>
  <si>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</si>
  <si>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</si>
  <si>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</si>
  <si>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</si>
  <si>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</si>
  <si>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</si>
  <si>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</si>
  <si>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</si>
  <si>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</si>
  <si>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</si>
  <si>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</si>
  <si>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</si>
  <si>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</si>
  <si>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</si>
  <si>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</si>
  <si>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</si>
  <si>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</si>
  <si>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</si>
  <si>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</si>
  <si>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</si>
  <si>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</si>
  <si>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</si>
  <si>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</si>
  <si>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</si>
  <si>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</si>
  <si>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</si>
  <si>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</si>
  <si>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</si>
  <si>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</si>
  <si>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</si>
  <si>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</si>
  <si>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</si>
  <si>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</si>
  <si>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</si>
  <si>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</si>
  <si>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</si>
  <si>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</si>
  <si>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</si>
  <si>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</si>
  <si>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</si>
  <si>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</si>
  <si>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</si>
  <si>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</si>
  <si>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</si>
  <si>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</si>
  <si>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</si>
  <si>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</si>
  <si>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</si>
  <si>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</si>
  <si>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</si>
  <si>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</si>
  <si>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</si>
  <si>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</si>
  <si>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</si>
  <si>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</si>
  <si>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</si>
  <si>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</si>
  <si>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</si>
  <si>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</si>
  <si>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</si>
  <si>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</si>
  <si>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</si>
  <si>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</si>
  <si>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</si>
  <si>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</si>
  <si>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</si>
  <si>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</si>
  <si>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</si>
  <si>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</si>
  <si>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</si>
  <si>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</si>
  <si>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</si>
  <si>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</si>
  <si>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</si>
  <si>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</si>
  <si>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</si>
  <si>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</si>
  <si>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</si>
  <si>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</si>
  <si>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</si>
  <si>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</si>
  <si>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</si>
  <si>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</si>
  <si>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</si>
  <si>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</si>
  <si>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</si>
  <si>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</si>
  <si>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</si>
  <si>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</si>
  <si>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</si>
  <si>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</si>
  <si>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</si>
  <si>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</si>
  <si>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</si>
  <si>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</si>
  <si>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</si>
  <si>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</si>
  <si>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</si>
  <si>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</si>
  <si>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</si>
  <si>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</si>
  <si>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</si>
  <si>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</si>
  <si>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</si>
  <si>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</si>
  <si>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</si>
  <si>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</si>
  <si>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</si>
  <si>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</si>
  <si>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</si>
  <si>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</si>
  <si>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</si>
  <si>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</si>
  <si>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</si>
  <si>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</si>
  <si>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</si>
  <si>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</si>
  <si>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</si>
  <si>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</si>
  <si>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</si>
  <si>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</si>
  <si>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</si>
  <si>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</si>
  <si>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</si>
  <si>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</si>
  <si>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</si>
  <si>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</si>
  <si>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</si>
  <si>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</si>
  <si>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</si>
  <si>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</si>
  <si>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</si>
  <si>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</si>
  <si>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</si>
  <si>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</si>
  <si>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</si>
  <si>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</si>
  <si>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</si>
  <si>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</si>
  <si>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</si>
  <si>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</si>
  <si>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</si>
  <si>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</si>
  <si>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</si>
  <si>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</si>
  <si>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</si>
  <si>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</si>
  <si>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</si>
  <si>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</si>
  <si>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</si>
  <si>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</si>
  <si>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</si>
  <si>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</si>
  <si>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</si>
  <si>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</si>
  <si>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</si>
  <si>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</si>
  <si>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</si>
  <si>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</si>
  <si>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</si>
  <si>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</si>
  <si>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</si>
  <si>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</si>
  <si>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</si>
  <si>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</si>
  <si>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</si>
  <si>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</si>
  <si>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</si>
  <si>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</si>
  <si>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</si>
  <si>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</si>
  <si>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</si>
  <si>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</si>
  <si>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</si>
  <si>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</si>
  <si>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</si>
  <si>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</si>
  <si>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</si>
  <si>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</si>
  <si>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</si>
  <si>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</si>
  <si>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</si>
  <si>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</si>
  <si>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</si>
  <si>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</si>
  <si>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</si>
  <si>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</si>
  <si>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</si>
  <si>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</si>
  <si>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</si>
  <si>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</si>
  <si>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</si>
  <si>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</si>
  <si>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</si>
  <si>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</si>
  <si>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</si>
  <si>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</si>
  <si>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</si>
  <si>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</si>
  <si>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</si>
  <si>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</si>
  <si>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</si>
  <si>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</si>
  <si>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</si>
  <si>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</si>
  <si>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</si>
  <si>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</si>
  <si>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</si>
  <si>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</si>
  <si>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</si>
  <si>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</si>
  <si>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</si>
  <si>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</si>
  <si>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</si>
  <si>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</si>
  <si>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</si>
  <si>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</si>
  <si>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</si>
  <si>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</si>
  <si>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</si>
  <si>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</si>
  <si>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</si>
  <si>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</si>
  <si>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</si>
  <si>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</si>
  <si>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</si>
  <si>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</si>
  <si>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</si>
  <si>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</si>
  <si>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</si>
  <si>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</si>
  <si>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</si>
  <si>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</si>
  <si>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</si>
  <si>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</si>
  <si>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</si>
  <si>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</si>
  <si>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</si>
  <si>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</si>
  <si>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</si>
  <si>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</si>
  <si>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</si>
  <si>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</si>
  <si>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</si>
  <si>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</si>
  <si>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</si>
  <si>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</si>
  <si>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</si>
  <si>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</si>
  <si>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</si>
  <si>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</si>
  <si>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</si>
  <si>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</si>
  <si>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</si>
  <si>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</si>
  <si>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</si>
  <si>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</si>
  <si>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</si>
  <si>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</si>
  <si>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</si>
  <si>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</si>
  <si>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</si>
  <si>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</si>
  <si>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</si>
  <si>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</si>
  <si>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</si>
  <si>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</si>
  <si>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</si>
  <si>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</si>
  <si>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</si>
  <si>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</si>
  <si>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</si>
  <si>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</si>
  <si>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</si>
  <si>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</si>
  <si>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</si>
  <si>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</si>
  <si>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</si>
  <si>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</si>
  <si>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</si>
  <si>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</si>
  <si>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</si>
  <si>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</si>
  <si>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</si>
  <si>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</si>
  <si>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</si>
  <si>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</si>
  <si>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</si>
  <si>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</si>
  <si>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</si>
  <si>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</si>
  <si>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</si>
  <si>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</si>
  <si>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</si>
  <si>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</si>
  <si>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</si>
  <si>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</si>
  <si>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</si>
  <si>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</si>
  <si>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</si>
  <si>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</si>
  <si>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</si>
  <si>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</si>
  <si>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</si>
  <si>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</si>
  <si>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</si>
  <si>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</si>
  <si>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</si>
  <si>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</si>
  <si>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</si>
  <si>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</si>
  <si>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</si>
  <si>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</si>
  <si>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</si>
  <si>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</si>
  <si>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</si>
  <si>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</si>
  <si>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</si>
  <si>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</si>
  <si>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</si>
  <si>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</si>
  <si>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</si>
  <si>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</si>
  <si>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</si>
  <si>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</si>
  <si>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</si>
  <si>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</si>
  <si>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</si>
  <si>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</si>
  <si>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</si>
  <si>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</si>
  <si>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</si>
  <si>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</si>
  <si>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</si>
  <si>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</si>
  <si>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</si>
  <si>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</si>
  <si>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</si>
  <si>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</si>
  <si>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</si>
  <si>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</si>
  <si>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</si>
  <si>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</si>
  <si>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</si>
  <si>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</si>
  <si>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</si>
  <si>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</si>
  <si>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</si>
  <si>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</si>
  <si>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</si>
  <si>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</si>
  <si>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</si>
  <si>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</si>
  <si>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</si>
  <si>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</si>
  <si>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</si>
  <si>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</si>
  <si>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</si>
  <si>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</si>
  <si>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</si>
  <si>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</si>
  <si>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</si>
  <si>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</si>
  <si>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</si>
  <si>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</si>
  <si>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</si>
  <si>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</si>
  <si>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</si>
  <si>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</si>
  <si>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</si>
  <si>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</si>
  <si>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</si>
  <si>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</si>
  <si>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</si>
  <si>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</si>
  <si>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</si>
  <si>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</si>
  <si>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</si>
  <si>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</si>
  <si>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</si>
  <si>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</si>
  <si>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</si>
  <si>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</si>
  <si>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</si>
  <si>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</si>
  <si>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</si>
  <si>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</si>
  <si>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</si>
  <si>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</si>
  <si>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</si>
  <si>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</si>
  <si>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</si>
  <si>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</si>
  <si>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</si>
  <si>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</si>
  <si>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</si>
  <si>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</si>
  <si>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</si>
  <si>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</si>
  <si>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</si>
  <si>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</si>
  <si>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</si>
  <si>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</si>
  <si>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</si>
  <si>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</si>
  <si>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</si>
  <si>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</si>
  <si>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</si>
  <si>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</si>
  <si>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</si>
  <si>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</si>
  <si>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</si>
  <si>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</si>
  <si>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</si>
  <si>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</si>
  <si>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</si>
  <si>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</si>
  <si>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</si>
  <si>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</si>
  <si>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</si>
  <si>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</si>
  <si>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</si>
  <si>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</si>
  <si>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</si>
  <si>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</si>
  <si>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</si>
  <si>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</si>
  <si>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</si>
  <si>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</si>
  <si>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</si>
  <si>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</si>
  <si>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</si>
  <si>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</si>
  <si>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</si>
  <si>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</si>
  <si>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</si>
  <si>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</si>
  <si>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</si>
  <si>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</si>
  <si>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</si>
  <si>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</si>
  <si>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</si>
  <si>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</si>
  <si>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</si>
  <si>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</si>
  <si>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</si>
  <si>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</si>
  <si>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</si>
  <si>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</si>
  <si>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</si>
  <si>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</si>
  <si>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</si>
  <si>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</si>
  <si>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</si>
  <si>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</si>
  <si>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</si>
  <si>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</si>
  <si>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</si>
  <si>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</si>
  <si>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</si>
  <si>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</si>
  <si>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</si>
  <si>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</si>
  <si>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</si>
  <si>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</si>
  <si>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</si>
  <si>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</si>
  <si>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</si>
  <si>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</si>
  <si>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</si>
  <si>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</si>
  <si>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</si>
  <si>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</si>
  <si>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</si>
  <si>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</si>
  <si>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</si>
  <si>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</si>
  <si>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</si>
  <si>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</si>
  <si>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</si>
  <si>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</si>
  <si>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</si>
  <si>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</si>
  <si>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</si>
  <si>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</si>
  <si>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</si>
  <si>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</si>
  <si>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</si>
  <si>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</si>
  <si>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</si>
  <si>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</si>
  <si>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</si>
  <si>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</si>
  <si>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</si>
  <si>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</si>
  <si>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</si>
  <si>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</si>
  <si>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</si>
  <si>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</si>
  <si>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</si>
  <si>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</si>
  <si>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</si>
  <si>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</si>
  <si>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</si>
  <si>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</si>
  <si>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</si>
  <si>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</si>
  <si>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</si>
  <si>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</si>
  <si>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</si>
  <si>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</si>
  <si>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</si>
  <si>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</si>
  <si>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</si>
  <si>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</si>
  <si>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</si>
  <si>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</si>
  <si>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</si>
  <si>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</si>
  <si>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</si>
  <si>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</si>
  <si>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</si>
  <si>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</si>
  <si>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</si>
  <si>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</si>
  <si>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</si>
  <si>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</si>
  <si>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</si>
  <si>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</si>
  <si>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</si>
  <si>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</si>
  <si>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</si>
  <si>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</si>
  <si>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</si>
  <si>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</si>
  <si>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</si>
  <si>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</si>
  <si>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</si>
  <si>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</si>
  <si>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</si>
  <si>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</si>
  <si>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</si>
  <si>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</si>
  <si>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</si>
  <si>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</si>
  <si>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</si>
  <si>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</si>
  <si>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</si>
  <si>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</si>
  <si>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</si>
  <si>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</si>
  <si>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</si>
  <si>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</si>
  <si>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</si>
  <si>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</si>
  <si>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</si>
  <si>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</si>
  <si>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</si>
  <si>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</si>
  <si>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</si>
  <si>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</si>
  <si>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</si>
  <si>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</si>
  <si>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</si>
  <si>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</si>
  <si>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</si>
  <si>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</si>
  <si>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</si>
  <si>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</si>
  <si>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</si>
  <si>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</si>
  <si>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</si>
  <si>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</si>
  <si>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</si>
  <si>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</si>
  <si>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</si>
  <si>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</si>
  <si>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</si>
  <si>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</si>
  <si>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</si>
  <si>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</si>
  <si>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</si>
  <si>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</si>
  <si>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</si>
  <si>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</si>
  <si>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</si>
  <si>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</si>
  <si>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</si>
  <si>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</si>
  <si>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</si>
  <si>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</si>
  <si>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</si>
  <si>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</si>
  <si>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</si>
  <si>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</si>
  <si>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</si>
  <si>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</si>
  <si>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</si>
  <si>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</si>
  <si>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</si>
  <si>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</si>
  <si>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</si>
  <si>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</si>
  <si>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</si>
  <si>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</si>
  <si>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</si>
  <si>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</si>
  <si>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</si>
  <si>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</si>
  <si>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</si>
  <si>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</si>
  <si>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</si>
  <si>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</si>
  <si>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</si>
  <si>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</si>
  <si>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</si>
  <si>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</si>
  <si>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</si>
  <si>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</si>
  <si>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</si>
  <si>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</si>
  <si>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</si>
  <si>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</si>
  <si>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</si>
  <si>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</si>
  <si>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</si>
  <si>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</si>
  <si>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</si>
  <si>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</si>
  <si>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</si>
  <si>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</si>
  <si>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</si>
  <si>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</si>
  <si>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</si>
  <si>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</si>
  <si>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</si>
  <si>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</si>
  <si>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</si>
  <si>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</si>
  <si>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</si>
  <si>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</si>
  <si>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</si>
  <si>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</si>
  <si>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</si>
  <si>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</si>
  <si>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</si>
  <si>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</si>
  <si>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</si>
  <si>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</si>
  <si>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</si>
  <si>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</si>
  <si>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</si>
  <si>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</si>
  <si>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</si>
  <si>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</si>
  <si>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</si>
  <si>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</si>
  <si>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</si>
  <si>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</si>
  <si>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</si>
  <si>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</si>
  <si>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</si>
  <si>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</si>
  <si>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</si>
  <si>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</si>
  <si>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</si>
  <si>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</si>
  <si>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</si>
  <si>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</si>
  <si>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</si>
  <si>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</si>
  <si>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</si>
  <si>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</si>
  <si>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</si>
  <si>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</si>
  <si>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</si>
  <si>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</si>
  <si>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</si>
  <si>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</si>
  <si>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</si>
  <si>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</si>
  <si>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</si>
  <si>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</si>
  <si>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</si>
  <si>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</si>
  <si>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</si>
  <si>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</si>
  <si>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</si>
  <si>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</si>
  <si>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</si>
  <si>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</si>
  <si>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</si>
  <si>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</si>
  <si>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</si>
  <si>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</si>
  <si>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</si>
  <si>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</si>
  <si>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</si>
  <si>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</si>
  <si>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</si>
  <si>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</si>
  <si>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</si>
  <si>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</si>
  <si>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</si>
  <si>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</si>
  <si>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</si>
  <si>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</si>
  <si>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</si>
  <si>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</si>
  <si>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</si>
  <si>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</si>
  <si>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</si>
  <si>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</si>
  <si>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</si>
  <si>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</si>
  <si>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</si>
  <si>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</si>
  <si>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</si>
  <si>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</si>
  <si>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</si>
  <si>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</si>
  <si>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</si>
  <si>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</si>
  <si>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</si>
  <si>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</si>
  <si>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</si>
  <si>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</si>
  <si>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</si>
  <si>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</si>
  <si>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</si>
  <si>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</si>
  <si>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</si>
  <si>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</si>
  <si>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</si>
  <si>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</si>
  <si>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</si>
  <si>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</si>
  <si>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</si>
  <si>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</si>
  <si>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</si>
  <si>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</si>
  <si>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</si>
  <si>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</si>
  <si>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</si>
  <si>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</si>
  <si>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</si>
  <si>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</si>
  <si>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</si>
  <si>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</si>
  <si>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</si>
  <si>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</si>
  <si>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</si>
  <si>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</si>
  <si>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</si>
  <si>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</si>
  <si>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</si>
  <si>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</si>
  <si>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</si>
  <si>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</si>
  <si>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</si>
  <si>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</si>
  <si>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</si>
  <si>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</si>
  <si>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</si>
  <si>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</si>
  <si>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</si>
  <si>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</si>
  <si>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</si>
  <si>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</si>
  <si>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</si>
  <si>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</si>
  <si>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</si>
  <si>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</si>
  <si>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</si>
  <si>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</si>
  <si>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</si>
  <si>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</si>
  <si>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</si>
  <si>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</si>
  <si>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</si>
  <si>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</si>
  <si>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</si>
  <si>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</si>
  <si>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</si>
  <si>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</si>
  <si>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</si>
  <si>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</si>
  <si>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</si>
  <si>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</si>
  <si>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</si>
  <si>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</si>
  <si>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</si>
  <si>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</si>
  <si>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</si>
  <si>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</si>
  <si>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</si>
  <si>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</si>
  <si>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</si>
  <si>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</si>
  <si>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</si>
  <si>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</si>
  <si>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</si>
  <si>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</si>
  <si>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</si>
  <si>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</si>
  <si>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</si>
  <si>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</si>
  <si>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</si>
  <si>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</si>
  <si>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</si>
  <si>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</si>
  <si>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</si>
  <si>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</si>
  <si>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</si>
  <si>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</si>
  <si>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</si>
  <si>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</si>
  <si>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</si>
  <si>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</si>
  <si>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</si>
  <si>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</si>
  <si>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</si>
  <si>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</si>
  <si>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 xml:space="preserve">Lower Quartile of Goal 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</si>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</sst>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wrapTex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5B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A-45AC-9248-7BD5B1BF90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2A-45AC-9248-7BD5B1BF90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2A-45AC-9248-7BD5B1BF90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2A-45AC-9248-7BD5B1BF9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12159"/>
        <c:axId val="207511743"/>
      </c:barChart>
      <c:catAx>
        <c:axId val="2075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1743"/>
        <c:crosses val="autoZero"/>
        <c:auto val="1"/>
        <c:lblAlgn val="ctr"/>
        <c:lblOffset val="100"/>
        <c:noMultiLvlLbl val="0"/>
      </c:catAx>
      <c:valAx>
        <c:axId val="2075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7-4ED1-A0F1-215B765D4C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7-4ED1-A0F1-215B765D4C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D7-4ED1-A0F1-215B765D4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2063167"/>
        <c:axId val="1982063999"/>
      </c:barChart>
      <c:catAx>
        <c:axId val="19820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063999"/>
        <c:crosses val="autoZero"/>
        <c:auto val="1"/>
        <c:lblAlgn val="ctr"/>
        <c:lblOffset val="100"/>
        <c:noMultiLvlLbl val="0"/>
      </c:catAx>
      <c:valAx>
        <c:axId val="19820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0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4-4339-BCFF-55BCCA181E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4-4339-BCFF-55BCCA181E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E4-4339-BCFF-55BCCA181E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E4-4339-BCFF-55BCCA18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007935"/>
        <c:axId val="2108012511"/>
      </c:lineChart>
      <c:catAx>
        <c:axId val="210800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12511"/>
        <c:crosses val="autoZero"/>
        <c:auto val="1"/>
        <c:lblAlgn val="ctr"/>
        <c:lblOffset val="100"/>
        <c:noMultiLvlLbl val="0"/>
      </c:catAx>
      <c:valAx>
        <c:axId val="21080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0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2708323122004476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B-4512-ACDA-533EBE8039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B-4512-ACDA-533EBE8039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B-4512-ACDA-533EBE803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191824"/>
        <c:axId val="480125552"/>
      </c:lineChart>
      <c:catAx>
        <c:axId val="76819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25552"/>
        <c:crosses val="autoZero"/>
        <c:auto val="1"/>
        <c:lblAlgn val="ctr"/>
        <c:lblOffset val="100"/>
        <c:noMultiLvlLbl val="0"/>
      </c:catAx>
      <c:valAx>
        <c:axId val="48012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19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B7-4D74-8DB3-8CC329A5BF5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B7-4D74-8DB3-8CC329A5BF5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B7-4D74-8DB3-8CC329A5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573248"/>
        <c:axId val="133574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B7-4D74-8DB3-8CC329A5BF5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B7-4D74-8DB3-8CC329A5BF5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B7-4D74-8DB3-8CC329A5BF5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B7-4D74-8DB3-8CC329A5BF59}"/>
                  </c:ext>
                </c:extLst>
              </c15:ser>
            </c15:filteredLineSeries>
          </c:ext>
        </c:extLst>
      </c:lineChart>
      <c:catAx>
        <c:axId val="13357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833223972003499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4080"/>
        <c:crosses val="autoZero"/>
        <c:auto val="1"/>
        <c:lblAlgn val="ctr"/>
        <c:lblOffset val="100"/>
        <c:noMultiLvlLbl val="0"/>
      </c:catAx>
      <c:valAx>
        <c:axId val="1335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116205</xdr:colOff>
      <xdr:row>6</xdr:row>
      <xdr:rowOff>100965</xdr:rowOff>
    </xdr:from>
    <xdr:to>
      <xdr:col>14</xdr:col>
      <xdr:colOff>638175</xdr:colOff>
      <xdr:row>21</xdr:row>
      <xdr:rowOff>100965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D4C2A-7157-4288-9C5C-5A3CEB091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196214</xdr:colOff>
      <xdr:row>7</xdr:row>
      <xdr:rowOff>24764</xdr:rowOff>
    </xdr:from>
    <xdr:to>
      <xdr:col>15</xdr:col>
      <xdr:colOff>457199</xdr:colOff>
      <xdr:row>26</xdr:row>
      <xdr:rowOff>30479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5B461-07B0-4AC3-8CCB-000142F55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93345</xdr:colOff>
      <xdr:row>4</xdr:row>
      <xdr:rowOff>47625</xdr:rowOff>
    </xdr:from>
    <xdr:to>
      <xdr:col>14</xdr:col>
      <xdr:colOff>184785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6894A-8843-424E-8036-31084049A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268604</xdr:colOff>
      <xdr:row>5</xdr:row>
      <xdr:rowOff>97155</xdr:rowOff>
    </xdr:from>
    <xdr:to>
      <xdr:col>14</xdr:col>
      <xdr:colOff>350519</xdr:colOff>
      <xdr:row>20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961A-BC3E-4927-ADB4-9C4D22598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750570</xdr:colOff>
      <xdr:row>16</xdr:row>
      <xdr:rowOff>7620</xdr:rowOff>
    </xdr:from>
    <xdr:to>
      <xdr:col>7</xdr:col>
      <xdr:colOff>121920</xdr:colOff>
      <xdr:row>33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96D42-3E72-4AE1-B31C-C7FF062C5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Volk" refreshedDate="44377.44447141204" createdVersion="7" refreshedVersion="7" minRefreshableVersion="3" recordCount="4114" xr:uid="{DE8558DE-E672-499D-96BF-5A54C35D31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Volk" refreshedDate="44377.462870949072" createdVersion="7" refreshedVersion="7" minRefreshableVersion="3" recordCount="4114" xr:uid="{7DA25457-1B95-497D-BE25-D736A518E7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Volk" refreshedDate="44378.57867141204" createdVersion="7" refreshedVersion="7" minRefreshableVersion="3" recordCount="4114" xr:uid="{38526F47-B779-40AB-9062-5796EA42265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41D23-0066-4CA4-924A-CBA971E8802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3B92B-F1EB-48E5-A0F0-2D78A47B1AD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E8FE5-B88E-4943-85A7-A678450AD5B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CFB9B-C08C-4F48-9F27-1FA679227ED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96" activePane="bottomLeft" state="frozen"/>
      <selection pane="bottomLeft" activeCell="S522" sqref="S52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38.05078125" customWidth="1"/>
    <col min="15" max="15" width="20.41796875" customWidth="1"/>
    <col min="16" max="16" width="18.20703125" customWidth="1"/>
    <col min="17" max="17" width="38.05078125" customWidth="1"/>
    <col min="18" max="18" width="15.62890625" customWidth="1"/>
    <col min="19" max="19" width="24.41796875" customWidth="1"/>
    <col min="20" max="20" width="23.62890625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 P1 R1:U1">
    <cfRule type="colorScale" priority="1">
      <colorScale>
        <cfvo type="min"/>
        <cfvo type="max"/>
        <color rgb="FFCC5B3C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50DD9-0445-4929-8910-6C57378D2E8F}">
  <dimension ref="A1:F6"/>
  <sheetViews>
    <sheetView workbookViewId="0">
      <selection activeCell="K3" sqref="K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5.2617187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2" max="12" width="8.8398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19" max="19" width="8.83984375" bestFit="1" customWidth="1"/>
    <col min="20" max="20" width="9.89453125" bestFit="1" customWidth="1"/>
    <col min="21" max="21" width="13" bestFit="1" customWidth="1"/>
    <col min="22" max="22" width="8.83984375" bestFit="1" customWidth="1"/>
    <col min="23" max="23" width="15.7890625" bestFit="1" customWidth="1"/>
    <col min="24" max="24" width="10.89453125" bestFit="1" customWidth="1"/>
    <col min="25" max="25" width="5.26171875" bestFit="1" customWidth="1"/>
    <col min="26" max="26" width="8.83984375" bestFit="1" customWidth="1"/>
    <col min="27" max="27" width="13.68359375" bestFit="1" customWidth="1"/>
    <col min="28" max="28" width="11.5234375" bestFit="1" customWidth="1"/>
    <col min="29" max="29" width="5.26171875" bestFit="1" customWidth="1"/>
    <col min="30" max="30" width="8.839843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7514C-062A-42BE-B1D8-36096CA6EB11}">
  <dimension ref="A1:E7"/>
  <sheetViews>
    <sheetView workbookViewId="0">
      <selection activeCell="B2" sqref="B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91C1B-0364-48A7-8A67-64EBE0335DB3}">
  <dimension ref="A1:F18"/>
  <sheetViews>
    <sheetView workbookViewId="0">
      <selection activeCell="G25" sqref="G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8358</v>
      </c>
      <c r="B1" t="s">
        <v>8315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D1379-3C10-4E7C-87B6-3BBEB373F988}">
  <dimension ref="A1:D6"/>
  <sheetViews>
    <sheetView tabSelected="1" workbookViewId="0">
      <selection activeCell="E4" sqref="E4"/>
    </sheetView>
  </sheetViews>
  <sheetFormatPr defaultRowHeight="14.4" x14ac:dyDescent="0.55000000000000004"/>
  <cols>
    <col min="1" max="1" width="30.62890625" customWidth="1"/>
    <col min="2" max="2" width="46.20703125" customWidth="1"/>
    <col min="3" max="3" width="10.578125" customWidth="1"/>
  </cols>
  <sheetData>
    <row r="1" spans="1:4" x14ac:dyDescent="0.55000000000000004">
      <c r="A1" s="16" t="s">
        <v>8380</v>
      </c>
      <c r="B1" s="16" t="s">
        <v>4110</v>
      </c>
      <c r="C1" s="16" t="s">
        <v>8381</v>
      </c>
      <c r="D1" s="16" t="s">
        <v>8382</v>
      </c>
    </row>
    <row r="2" spans="1:4" ht="45.6" customHeight="1" x14ac:dyDescent="0.55000000000000004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</row>
    <row r="3" spans="1:4" ht="46.5" customHeight="1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</row>
    <row r="4" spans="1:4" ht="40.200000000000003" customHeight="1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</row>
    <row r="5" spans="1:4" ht="31.8" customHeight="1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</row>
    <row r="6" spans="1:4" ht="41.7" customHeight="1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9BA81-F954-4DEF-A4B2-DC9C1817E163}">
  <dimension ref="A1:C37"/>
  <sheetViews>
    <sheetView workbookViewId="0">
      <selection activeCell="B3" sqref="B3"/>
    </sheetView>
  </sheetViews>
  <sheetFormatPr defaultRowHeight="14.4" x14ac:dyDescent="0.55000000000000004"/>
  <cols>
    <col min="1" max="1" width="21.9453125" customWidth="1"/>
    <col min="2" max="2" width="11.15625" customWidth="1"/>
    <col min="3" max="3" width="11.7890625" bestFit="1" customWidth="1"/>
  </cols>
  <sheetData>
    <row r="1" spans="1:3" x14ac:dyDescent="0.55000000000000004">
      <c r="B1" t="s">
        <v>8387</v>
      </c>
      <c r="C1" t="s">
        <v>8388</v>
      </c>
    </row>
    <row r="2" spans="1:3" x14ac:dyDescent="0.55000000000000004">
      <c r="A2" t="s">
        <v>8383</v>
      </c>
      <c r="B2" s="18">
        <v>5049</v>
      </c>
      <c r="C2" s="18">
        <v>10554</v>
      </c>
    </row>
    <row r="3" spans="1:3" x14ac:dyDescent="0.55000000000000004">
      <c r="A3" t="s">
        <v>8384</v>
      </c>
      <c r="B3" s="18">
        <v>3000</v>
      </c>
      <c r="C3" s="18">
        <v>5000</v>
      </c>
    </row>
    <row r="4" spans="1:3" x14ac:dyDescent="0.55000000000000004">
      <c r="A4" t="s">
        <v>8389</v>
      </c>
      <c r="B4" s="18">
        <v>7749</v>
      </c>
      <c r="C4" s="18">
        <v>21968</v>
      </c>
    </row>
    <row r="5" spans="1:3" x14ac:dyDescent="0.55000000000000004">
      <c r="A5" t="s">
        <v>8390</v>
      </c>
      <c r="B5" s="18">
        <v>5000</v>
      </c>
      <c r="C5" s="18">
        <v>10000</v>
      </c>
    </row>
    <row r="6" spans="1:3" x14ac:dyDescent="0.55000000000000004">
      <c r="A6" t="s">
        <v>8391</v>
      </c>
      <c r="B6" s="18">
        <v>1500</v>
      </c>
      <c r="C6" s="18">
        <v>2000</v>
      </c>
    </row>
    <row r="7" spans="1:3" x14ac:dyDescent="0.55000000000000004">
      <c r="A7" t="s">
        <v>8392</v>
      </c>
      <c r="B7" s="18">
        <v>3500</v>
      </c>
      <c r="C7" s="18">
        <v>8000</v>
      </c>
    </row>
    <row r="9" spans="1:3" x14ac:dyDescent="0.55000000000000004">
      <c r="A9" t="s">
        <v>8385</v>
      </c>
      <c r="B9" s="18">
        <v>5602</v>
      </c>
      <c r="C9" s="18">
        <v>559</v>
      </c>
    </row>
    <row r="10" spans="1:3" x14ac:dyDescent="0.55000000000000004">
      <c r="A10" t="s">
        <v>8386</v>
      </c>
      <c r="B10" s="18">
        <v>3168</v>
      </c>
      <c r="C10" s="18">
        <v>103</v>
      </c>
    </row>
    <row r="11" spans="1:3" x14ac:dyDescent="0.55000000000000004">
      <c r="A11" t="s">
        <v>8389</v>
      </c>
      <c r="B11" s="18">
        <v>8335</v>
      </c>
      <c r="C11" s="18">
        <v>1331</v>
      </c>
    </row>
    <row r="12" spans="1:3" x14ac:dyDescent="0.55000000000000004">
      <c r="A12" t="s">
        <v>8390</v>
      </c>
      <c r="B12" s="18">
        <v>5699</v>
      </c>
      <c r="C12" s="18">
        <v>501</v>
      </c>
    </row>
    <row r="13" spans="1:3" x14ac:dyDescent="0.55000000000000004">
      <c r="A13" t="s">
        <v>8393</v>
      </c>
      <c r="B13" s="18">
        <v>1717</v>
      </c>
      <c r="C13" s="18">
        <v>9</v>
      </c>
    </row>
    <row r="14" spans="1:3" x14ac:dyDescent="0.55000000000000004">
      <c r="A14" t="s">
        <v>8392</v>
      </c>
      <c r="B14" s="18">
        <v>3982</v>
      </c>
      <c r="C14" s="18">
        <v>492</v>
      </c>
    </row>
    <row r="19" spans="1:3" x14ac:dyDescent="0.55000000000000004">
      <c r="A19" s="16"/>
    </row>
    <row r="20" spans="1:3" x14ac:dyDescent="0.55000000000000004">
      <c r="A20" s="16"/>
    </row>
    <row r="22" spans="1:3" x14ac:dyDescent="0.55000000000000004">
      <c r="B22" s="18"/>
      <c r="C22" s="18"/>
    </row>
    <row r="23" spans="1:3" x14ac:dyDescent="0.55000000000000004">
      <c r="B23" s="18"/>
      <c r="C23" s="18"/>
    </row>
    <row r="25" spans="1:3" x14ac:dyDescent="0.55000000000000004">
      <c r="B25" s="18"/>
      <c r="C25" s="18"/>
    </row>
    <row r="26" spans="1:3" x14ac:dyDescent="0.55000000000000004">
      <c r="B26" s="18"/>
      <c r="C26" s="18"/>
    </row>
    <row r="31" spans="1:3" x14ac:dyDescent="0.55000000000000004">
      <c r="A31" s="16"/>
    </row>
    <row r="33" spans="2:3" x14ac:dyDescent="0.55000000000000004">
      <c r="B33" s="18"/>
      <c r="C33" s="18"/>
    </row>
    <row r="34" spans="2:3" x14ac:dyDescent="0.55000000000000004">
      <c r="B34" s="18"/>
      <c r="C34" s="18"/>
    </row>
    <row r="36" spans="2:3" x14ac:dyDescent="0.55000000000000004">
      <c r="B36" s="18"/>
      <c r="C36" s="18"/>
    </row>
    <row r="37" spans="2:3" x14ac:dyDescent="0.55000000000000004">
      <c r="B37" s="18"/>
      <c r="C37" s="18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0A1EE-E596-49BD-8F26-69BAEDE4DB48}">
  <dimension ref="A1:E18"/>
  <sheetViews>
    <sheetView workbookViewId="0">
      <selection activeCell="A6" sqref="A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1" t="s">
        <v>8358</v>
      </c>
      <c r="B1" t="s">
        <v>8315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55000000000000004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55000000000000004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55000000000000004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55000000000000004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55000000000000004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55000000000000004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55000000000000004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55000000000000004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55000000000000004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55000000000000004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55000000000000004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55000000000000004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2E072-BEC1-4969-83B0-8AC3D78D8231}">
  <dimension ref="A1:H13"/>
  <sheetViews>
    <sheetView workbookViewId="0">
      <selection activeCell="C10" sqref="C10"/>
    </sheetView>
  </sheetViews>
  <sheetFormatPr defaultRowHeight="14.4" x14ac:dyDescent="0.55000000000000004"/>
  <cols>
    <col min="1" max="1" width="16.62890625" customWidth="1"/>
    <col min="2" max="2" width="15.734375" customWidth="1"/>
    <col min="3" max="3" width="12.47265625" customWidth="1"/>
    <col min="4" max="4" width="15.41796875" customWidth="1"/>
    <col min="5" max="5" width="12.05078125" customWidth="1"/>
    <col min="6" max="6" width="18.578125" customWidth="1"/>
    <col min="7" max="7" width="15.1015625" customWidth="1"/>
    <col min="8" max="8" width="17.20703125" customWidth="1"/>
  </cols>
  <sheetData>
    <row r="1" spans="1:8" x14ac:dyDescent="0.55000000000000004">
      <c r="A1" s="16" t="s">
        <v>8381</v>
      </c>
      <c r="B1" s="16" t="s">
        <v>8394</v>
      </c>
      <c r="C1" s="16" t="s">
        <v>8395</v>
      </c>
      <c r="D1" s="16" t="s">
        <v>8396</v>
      </c>
      <c r="E1" s="16" t="s">
        <v>8397</v>
      </c>
      <c r="F1" s="16" t="s">
        <v>8398</v>
      </c>
      <c r="G1" s="16" t="s">
        <v>8399</v>
      </c>
      <c r="H1" s="16" t="s">
        <v>8400</v>
      </c>
    </row>
    <row r="2" spans="1:8" x14ac:dyDescent="0.55000000000000004">
      <c r="A2" t="s">
        <v>8411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55000000000000004">
      <c r="A3" t="s">
        <v>8401</v>
      </c>
      <c r="B3">
        <f>COUNTIFS(Kickstarter!$D:$D, "&gt;=1000", Kickstarter!$F:$F, "successful", Kickstarter!$D:$D, "&lt;=4999",Kickstarter!$R:$R, "plays")</f>
        <v>388</v>
      </c>
      <c r="C3">
        <f>COUNTIFS(Kickstarter!$D:$D, "&gt;=1000", Kickstarter!$F:$F, "failed", Kickstarter!$D:$D, "&lt;=4999",Kickstarter!$R:$R, "plays")</f>
        <v>146</v>
      </c>
      <c r="D3">
        <f>COUNTIFS(Kickstarter!$D:$D, "&gt;=1000", Kickstarter!$F:$F, "canceled", Kickstarter!$D:$D, "&lt;=4999",Kickstarter!$R:$R, 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55000000000000004">
      <c r="A4" t="s">
        <v>8402</v>
      </c>
      <c r="B4">
        <f>COUNTIFS(Kickstarter!$D:$D, "&gt;=5000", Kickstarter!$F:$F, "successful", Kickstarter!$D:$D, "&lt;=9999",Kickstarter!$R:$R, "plays")</f>
        <v>93</v>
      </c>
      <c r="C4">
        <f>COUNTIFS(Kickstarter!$D:$D, "&gt;=5000", Kickstarter!$F:$F, "failed", Kickstarter!$D:$D, "&lt;=9999",Kickstarter!$R:$R, "plays")</f>
        <v>76</v>
      </c>
      <c r="D4">
        <f>COUNTIFS(Kickstarter!$D:$D, "&gt;=5000", Kickstarter!$F:$F, "canceled", Kickstarter!$D:$D, "&lt;=9999",Kickstarter!$R:$R,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55000000000000004">
      <c r="A5" t="s">
        <v>8403</v>
      </c>
      <c r="B5">
        <f>COUNTIFS(Kickstarter!$D:$D, "&gt;=10000", Kickstarter!$F:$F, "successful", Kickstarter!$D:$D, "&lt;=14999",Kickstarter!$R:$R, "plays")</f>
        <v>39</v>
      </c>
      <c r="C5">
        <f>COUNTIFS(Kickstarter!$D:$D, "&gt;=10000", Kickstarter!$F:$F, "failed", Kickstarter!$D:$D, "&lt;=14999",Kickstarter!$R:$R, "plays")</f>
        <v>33</v>
      </c>
      <c r="D5">
        <f>COUNTIFS(Kickstarter!$D:$D, "&gt;=10000", Kickstarter!$F:$F, "canceled", Kickstarter!$D:$D, "&lt;=14999",Kickstarter!$R:$R,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55000000000000004">
      <c r="A6" t="s">
        <v>8404</v>
      </c>
      <c r="B6">
        <f>COUNTIFS(Kickstarter!$D:$D, "&gt;=15000", Kickstarter!$F:$F, "successful", Kickstarter!$D:$D, "&lt;=19999",Kickstarter!$R:$R, "plays")</f>
        <v>12</v>
      </c>
      <c r="C6">
        <f>COUNTIFS(Kickstarter!$D:$D, "&gt;=15000", Kickstarter!$F:$F, "failed", Kickstarter!$D:$D, "&lt;=19999",Kickstarter!$R:$R, "plays")</f>
        <v>12</v>
      </c>
      <c r="D6">
        <f>COUNTIFS(Kickstarter!$D:$D, "&gt;=15000", Kickstarter!$F:$F, "canceled", Kickstarter!$D:$D, "&lt;=19999",Kickstarter!$R:$R,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55000000000000004">
      <c r="A7" t="s">
        <v>8405</v>
      </c>
      <c r="B7">
        <f>COUNTIFS(Kickstarter!$D:$D, "&gt;=20000", Kickstarter!$F:$F, "successful", Kickstarter!$D:$D, "&lt;=24999",Kickstarter!$R:$R, "plays")</f>
        <v>9</v>
      </c>
      <c r="C7">
        <f>COUNTIFS(Kickstarter!$D:$D, "&gt;=20000", Kickstarter!$F:$F, "failed", Kickstarter!$D:$D, "&lt;=24999",Kickstarter!$R:$R, "plays")</f>
        <v>11</v>
      </c>
      <c r="D7">
        <f>COUNTIFS(Kickstarter!$D:$D, "&gt;=20000", Kickstarter!$F:$F, "canceled", Kickstarter!$D:$D, "&lt;=24999",Kickstarter!$R:$R,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55000000000000004">
      <c r="A8" t="s">
        <v>8406</v>
      </c>
      <c r="B8">
        <f>COUNTIFS(Kickstarter!$D:$D, "&gt;=25000", Kickstarter!$F:$F, "successful", Kickstarter!$D:$D, "&lt;=29999",Kickstarter!$R:$R, "plays")</f>
        <v>1</v>
      </c>
      <c r="C8">
        <f>COUNTIFS(Kickstarter!$D:$D, "&gt;=25000", Kickstarter!$F:$F, "failed", Kickstarter!$D:$D, "&lt;=29999",Kickstarter!$R:$R, "plays")</f>
        <v>4</v>
      </c>
      <c r="D8">
        <f>COUNTIFS(Kickstarter!$D:$D, "&gt;=25000", Kickstarter!$F:$F, "canceled", Kickstarter!$D:$D, "&lt;=29999",Kickstarter!$R:$R,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55000000000000004">
      <c r="A9" t="s">
        <v>8407</v>
      </c>
      <c r="B9">
        <f>COUNTIFS(Kickstarter!$D:$D, "&gt;=30000", Kickstarter!$F:$F, "successful", Kickstarter!$D:$D, "&lt;=34999",Kickstarter!$R:$R, "plays")</f>
        <v>3</v>
      </c>
      <c r="C9">
        <f>COUNTIFS(Kickstarter!$D:$D, "&gt;=30000", Kickstarter!$F:$F, "failed", Kickstarter!$D:$D, "&lt;=34999",Kickstarter!$R:$R, "plays")</f>
        <v>8</v>
      </c>
      <c r="D9">
        <f>COUNTIFS(Kickstarter!$D:$D, "&gt;=30000", Kickstarter!$F:$F, "canceled", Kickstarter!$D:$D, "&lt;=34999",Kickstarter!$R:$R,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55000000000000004">
      <c r="A10" t="s">
        <v>8408</v>
      </c>
      <c r="B10">
        <f>COUNTIFS(Kickstarter!$D:$D, "&gt;=35000", Kickstarter!$F:$F, "successful", Kickstarter!$D:$D, "&lt;=39999",Kickstarter!$R:$R, "plays")</f>
        <v>4</v>
      </c>
      <c r="C10">
        <f>COUNTIFS(Kickstarter!$D:$D, "&gt;=35000", Kickstarter!$F:$F, "failed", Kickstarter!$D:$D, "&lt;=39999",Kickstarter!$R:$R, "plays")</f>
        <v>2</v>
      </c>
      <c r="D10">
        <f>COUNTIFS(Kickstarter!$D:$D, "&gt;=35000", Kickstarter!$F:$F, "canceled", Kickstarter!$D:$D, "&lt;=39999",Kickstarter!$R:$R,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55000000000000004">
      <c r="A11" t="s">
        <v>8409</v>
      </c>
      <c r="B11">
        <f>COUNTIFS(Kickstarter!$D:$D, "&gt;=40000", Kickstarter!$F:$F, "successful", Kickstarter!$D:$D, "&lt;=44999",Kickstarter!$R:$R, "plays")</f>
        <v>2</v>
      </c>
      <c r="C11">
        <f>COUNTIFS(Kickstarter!$D:$D, "&gt;=40000", Kickstarter!$F:$F, "failed", Kickstarter!$D:$D, "&lt;=44999",Kickstarter!$R:$R, "plays")</f>
        <v>1</v>
      </c>
      <c r="D11">
        <f>COUNTIFS(Kickstarter!$D:$D, "&gt;=40000", Kickstarter!$F:$F, "canceled", Kickstarter!$D:$D, "&lt;=44999",Kickstarter!$R:$R,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55000000000000004">
      <c r="A12" t="s">
        <v>8410</v>
      </c>
      <c r="B12">
        <f>COUNTIFS(Kickstarter!$D:$D, "&gt;=45000", Kickstarter!$F:$F, "successful", Kickstarter!$D:$D, "&lt;=49999",Kickstarter!$R:$R, "plays")</f>
        <v>0</v>
      </c>
      <c r="C12">
        <f>COUNTIFS(Kickstarter!$D:$D, "&gt;=45000", Kickstarter!$F:$F, "failed", Kickstarter!$D:$D, "&lt;=49999",Kickstarter!$R:$R, "plays")</f>
        <v>1</v>
      </c>
      <c r="D12">
        <f>COUNTIFS(Kickstarter!$D:$D, "&gt;=45000", Kickstarter!$F:$F, "canceled", Kickstarter!$D:$D, "&lt;=49999",Kickstarter!$R:$R,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55000000000000004">
      <c r="A13" t="s">
        <v>8412</v>
      </c>
      <c r="B13">
        <f>COUNTIFS(Kickstarter!$D:$D, "&gt;50000", Kickstarter!$F:$F, "successful",Kickstarter!$R:$R, "plays")</f>
        <v>2</v>
      </c>
      <c r="C13">
        <f>COUNTIFS(Kickstarter!$D:$D, "&gt;50000", Kickstarter!$F:$F, "failed",Kickstarter!$R:$R, "plays")</f>
        <v>10</v>
      </c>
      <c r="D13">
        <f>COUNTIFS(Kickstarter!$D:$D, "&gt;50000", Kickstarter!$F:$F, "canceled",Kickstarter!$R:$R,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Volk</cp:lastModifiedBy>
  <dcterms:created xsi:type="dcterms:W3CDTF">2017-04-20T15:17:24Z</dcterms:created>
  <dcterms:modified xsi:type="dcterms:W3CDTF">2021-07-07T19:57:24Z</dcterms:modified>
</cp:coreProperties>
</file>