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360" yWindow="160" windowWidth="28840" windowHeight="26220" tabRatio="888"/>
  </bookViews>
  <sheets>
    <sheet name="Master list" sheetId="1" r:id="rId1"/>
    <sheet name="AV" sheetId="28" r:id="rId2"/>
    <sheet name="Audio" sheetId="46" state="hidden" r:id="rId3"/>
    <sheet name="Video" sheetId="48" state="hidden" r:id="rId4"/>
    <sheet name="Family" sheetId="64" state="hidden" r:id="rId5"/>
    <sheet name="Kitchen" sheetId="65" state="hidden" r:id="rId6"/>
    <sheet name="Dining" sheetId="66" state="hidden" r:id="rId7"/>
    <sheet name="Patio" sheetId="67" state="hidden" r:id="rId8"/>
    <sheet name="Office-Den" sheetId="63" state="hidden" r:id="rId9"/>
    <sheet name="Game" sheetId="62" state="hidden" r:id="rId10"/>
    <sheet name="Master Bed" sheetId="68" state="hidden" r:id="rId11"/>
    <sheet name="Master Bath" sheetId="69" state="hidden" r:id="rId12"/>
    <sheet name="Bedroom 1" sheetId="70" state="hidden" r:id="rId13"/>
    <sheet name="Bedroom 2" sheetId="71" state="hidden" r:id="rId14"/>
    <sheet name="Bedroom 3" sheetId="72" state="hidden" r:id="rId15"/>
    <sheet name="Control" sheetId="49" state="hidden" r:id="rId16"/>
    <sheet name="Lighting" sheetId="50" state="hidden" r:id="rId17"/>
    <sheet name="Security" sheetId="51" state="hidden" r:id="rId18"/>
    <sheet name="Telecom" sheetId="52" state="hidden" r:id="rId19"/>
    <sheet name="Networking" sheetId="53" state="hidden" r:id="rId20"/>
    <sheet name="HVAC" sheetId="73" state="hidden" r:id="rId21"/>
    <sheet name="Window" sheetId="74" state="hidden" r:id="rId22"/>
    <sheet name="AV Box Sale" sheetId="54" state="hidden" r:id="rId23"/>
    <sheet name="Hardware &amp; Cable" sheetId="55" state="hidden" r:id="rId24"/>
    <sheet name="Engineering and Order List" sheetId="60" r:id="rId25"/>
    <sheet name="Project Overview" sheetId="35" r:id="rId26"/>
    <sheet name="Project Info" sheetId="21" r:id="rId27"/>
    <sheet name="Schedule of Values" sheetId="27" r:id="rId28"/>
  </sheets>
  <definedNames>
    <definedName name="dda" localSheetId="12">#REF!</definedName>
    <definedName name="dda" localSheetId="13">#REF!</definedName>
    <definedName name="dda" localSheetId="14">#REF!</definedName>
    <definedName name="dda" localSheetId="6">#REF!</definedName>
    <definedName name="dda" localSheetId="4">#REF!</definedName>
    <definedName name="dda" localSheetId="9">#REF!</definedName>
    <definedName name="dda" localSheetId="20">#REF!</definedName>
    <definedName name="dda" localSheetId="5">#REF!</definedName>
    <definedName name="dda" localSheetId="11">#REF!</definedName>
    <definedName name="dda" localSheetId="10">#REF!</definedName>
    <definedName name="dda" localSheetId="8">#REF!</definedName>
    <definedName name="dda" localSheetId="7">#REF!</definedName>
    <definedName name="dda" localSheetId="21">#REF!</definedName>
    <definedName name="dda">#REF!</definedName>
    <definedName name="ddd" localSheetId="12">#REF!</definedName>
    <definedName name="ddd" localSheetId="13">#REF!</definedName>
    <definedName name="ddd" localSheetId="14">#REF!</definedName>
    <definedName name="ddd" localSheetId="6">#REF!</definedName>
    <definedName name="ddd" localSheetId="4">#REF!</definedName>
    <definedName name="ddd" localSheetId="9">#REF!</definedName>
    <definedName name="ddd" localSheetId="20">#REF!</definedName>
    <definedName name="ddd" localSheetId="5">#REF!</definedName>
    <definedName name="ddd" localSheetId="11">#REF!</definedName>
    <definedName name="ddd" localSheetId="10">#REF!</definedName>
    <definedName name="ddd" localSheetId="8">#REF!</definedName>
    <definedName name="ddd" localSheetId="7">#REF!</definedName>
    <definedName name="ddd" localSheetId="21">#REF!</definedName>
    <definedName name="ddd">#REF!</definedName>
    <definedName name="dde" localSheetId="12">#REF!</definedName>
    <definedName name="dde" localSheetId="13">#REF!</definedName>
    <definedName name="dde" localSheetId="14">#REF!</definedName>
    <definedName name="dde" localSheetId="6">#REF!</definedName>
    <definedName name="dde" localSheetId="4">#REF!</definedName>
    <definedName name="dde" localSheetId="9">#REF!</definedName>
    <definedName name="dde" localSheetId="20">#REF!</definedName>
    <definedName name="dde" localSheetId="5">#REF!</definedName>
    <definedName name="dde" localSheetId="11">#REF!</definedName>
    <definedName name="dde" localSheetId="10">#REF!</definedName>
    <definedName name="dde" localSheetId="8">#REF!</definedName>
    <definedName name="dde" localSheetId="7">#REF!</definedName>
    <definedName name="dde" localSheetId="21">#REF!</definedName>
    <definedName name="dde">#REF!</definedName>
    <definedName name="dmu" localSheetId="2">#REF!</definedName>
    <definedName name="dmu" localSheetId="22">#REF!</definedName>
    <definedName name="dmu" localSheetId="12">#REF!</definedName>
    <definedName name="dmu" localSheetId="13">#REF!</definedName>
    <definedName name="dmu" localSheetId="14">#REF!</definedName>
    <definedName name="dmu" localSheetId="15">#REF!</definedName>
    <definedName name="dmu" localSheetId="6">#REF!</definedName>
    <definedName name="dmu" localSheetId="24">#REF!</definedName>
    <definedName name="dmu" localSheetId="4">#REF!</definedName>
    <definedName name="dmu" localSheetId="9">#REF!</definedName>
    <definedName name="dmu" localSheetId="23">#REF!</definedName>
    <definedName name="dmu" localSheetId="20">#REF!</definedName>
    <definedName name="dmu" localSheetId="5">#REF!</definedName>
    <definedName name="dmu" localSheetId="16">#REF!</definedName>
    <definedName name="dmu" localSheetId="11">#REF!</definedName>
    <definedName name="dmu" localSheetId="10">#REF!</definedName>
    <definedName name="dmu" localSheetId="19">#REF!</definedName>
    <definedName name="dmu" localSheetId="8">#REF!</definedName>
    <definedName name="dmu" localSheetId="7">#REF!</definedName>
    <definedName name="dmu" localSheetId="17">#REF!</definedName>
    <definedName name="dmu" localSheetId="18">#REF!</definedName>
    <definedName name="dmu" localSheetId="3">#REF!</definedName>
    <definedName name="dmu" localSheetId="21">#REF!</definedName>
    <definedName name="dmu">#REF!</definedName>
    <definedName name="gmu" localSheetId="2">#REF!</definedName>
    <definedName name="gmu" localSheetId="22">#REF!</definedName>
    <definedName name="gmu" localSheetId="12">#REF!</definedName>
    <definedName name="gmu" localSheetId="13">#REF!</definedName>
    <definedName name="gmu" localSheetId="14">#REF!</definedName>
    <definedName name="gmu" localSheetId="15">#REF!</definedName>
    <definedName name="gmu" localSheetId="6">#REF!</definedName>
    <definedName name="gmu" localSheetId="24">#REF!</definedName>
    <definedName name="gmu" localSheetId="4">#REF!</definedName>
    <definedName name="gmu" localSheetId="9">#REF!</definedName>
    <definedName name="gmu" localSheetId="23">#REF!</definedName>
    <definedName name="gmu" localSheetId="20">#REF!</definedName>
    <definedName name="gmu" localSheetId="5">#REF!</definedName>
    <definedName name="gmu" localSheetId="16">#REF!</definedName>
    <definedName name="gmu" localSheetId="11">#REF!</definedName>
    <definedName name="gmu" localSheetId="10">#REF!</definedName>
    <definedName name="gmu" localSheetId="19">#REF!</definedName>
    <definedName name="gmu" localSheetId="8">#REF!</definedName>
    <definedName name="gmu" localSheetId="7">#REF!</definedName>
    <definedName name="gmu" localSheetId="17">#REF!</definedName>
    <definedName name="gmu" localSheetId="18">#REF!</definedName>
    <definedName name="gmu" localSheetId="3">#REF!</definedName>
    <definedName name="gmu" localSheetId="21">#REF!</definedName>
    <definedName name="gmu">#REF!</definedName>
    <definedName name="hmu" localSheetId="2">Audio!$F$28</definedName>
    <definedName name="hmu" localSheetId="22">'AV Box Sale'!$F$28</definedName>
    <definedName name="hmu" localSheetId="12">'Bedroom 1'!$F$28</definedName>
    <definedName name="hmu" localSheetId="13">'Bedroom 2'!$F$28</definedName>
    <definedName name="hmu" localSheetId="14">'Bedroom 3'!$F$28</definedName>
    <definedName name="hmu" localSheetId="15">Control!$F$28</definedName>
    <definedName name="hmu" localSheetId="6">Dining!$F$28</definedName>
    <definedName name="hmu" localSheetId="24">'Engineering and Order List'!$G$29</definedName>
    <definedName name="hmu" localSheetId="4">Family!$F$28</definedName>
    <definedName name="hmu" localSheetId="9">Game!$F$28</definedName>
    <definedName name="hmu" localSheetId="23">'Hardware &amp; Cable'!#REF!</definedName>
    <definedName name="hmu" localSheetId="20">HVAC!$F$28</definedName>
    <definedName name="hmu" localSheetId="5">Kitchen!$F$28</definedName>
    <definedName name="hmu" localSheetId="16">Lighting!$F$28</definedName>
    <definedName name="hmu" localSheetId="11">'Master Bath'!$F$28</definedName>
    <definedName name="hmu" localSheetId="10">'Master Bed'!$F$28</definedName>
    <definedName name="hmu" localSheetId="19">Networking!$F$28</definedName>
    <definedName name="hmu" localSheetId="8">'Office-Den'!$F$28</definedName>
    <definedName name="hmu" localSheetId="7">Patio!$F$28</definedName>
    <definedName name="hmu" localSheetId="25">'Project Overview'!#REF!</definedName>
    <definedName name="hmu" localSheetId="17">Security!$F$28</definedName>
    <definedName name="hmu" localSheetId="18">Telecom!$F$28</definedName>
    <definedName name="hmu" localSheetId="3">Video!$F$28</definedName>
    <definedName name="hmu" localSheetId="21">Window!$F$28</definedName>
    <definedName name="hmu">AV!$F$28</definedName>
    <definedName name="Kitchen" localSheetId="12">#REF!</definedName>
    <definedName name="Kitchen" localSheetId="13">#REF!</definedName>
    <definedName name="Kitchen" localSheetId="14">#REF!</definedName>
    <definedName name="Kitchen" localSheetId="6">#REF!</definedName>
    <definedName name="Kitchen" localSheetId="4">#REF!</definedName>
    <definedName name="Kitchen" localSheetId="9">#REF!</definedName>
    <definedName name="Kitchen" localSheetId="20">#REF!</definedName>
    <definedName name="Kitchen" localSheetId="5">#REF!</definedName>
    <definedName name="Kitchen" localSheetId="11">#REF!</definedName>
    <definedName name="Kitchen" localSheetId="10">#REF!</definedName>
    <definedName name="Kitchen" localSheetId="8">#REF!</definedName>
    <definedName name="Kitchen" localSheetId="7">#REF!</definedName>
    <definedName name="Kitchen" localSheetId="21">#REF!</definedName>
    <definedName name="Kitchen">#REF!</definedName>
    <definedName name="lamu" localSheetId="2">Audio!$F$30</definedName>
    <definedName name="lamu" localSheetId="22">'AV Box Sale'!$F$30</definedName>
    <definedName name="lamu" localSheetId="12">'Bedroom 1'!$F$30</definedName>
    <definedName name="lamu" localSheetId="13">'Bedroom 2'!$F$30</definedName>
    <definedName name="lamu" localSheetId="14">'Bedroom 3'!$F$30</definedName>
    <definedName name="lamu" localSheetId="15">Control!$F$30</definedName>
    <definedName name="lamu" localSheetId="6">Dining!$F$30</definedName>
    <definedName name="lamu" localSheetId="4">Family!$F$30</definedName>
    <definedName name="lamu" localSheetId="9">Game!$F$30</definedName>
    <definedName name="lamu" localSheetId="23">'Hardware &amp; Cable'!#REF!</definedName>
    <definedName name="lamu" localSheetId="20">HVAC!$F$30</definedName>
    <definedName name="lamu" localSheetId="5">Kitchen!$F$30</definedName>
    <definedName name="lamu" localSheetId="16">Lighting!$F$30</definedName>
    <definedName name="lamu" localSheetId="11">'Master Bath'!$F$30</definedName>
    <definedName name="lamu" localSheetId="10">'Master Bed'!$F$30</definedName>
    <definedName name="lamu" localSheetId="19">Networking!$F$30</definedName>
    <definedName name="lamu" localSheetId="8">'Office-Den'!$F$30</definedName>
    <definedName name="lamu" localSheetId="7">Patio!$F$30</definedName>
    <definedName name="lamu" localSheetId="17">Security!$F$30</definedName>
    <definedName name="lamu" localSheetId="18">Telecom!$F$30</definedName>
    <definedName name="lamu" localSheetId="3">Video!$F$30</definedName>
    <definedName name="lamu" localSheetId="21">Window!$F$30</definedName>
    <definedName name="lamu">AV!$F$30</definedName>
    <definedName name="lmu" localSheetId="2">Audio!$F$26</definedName>
    <definedName name="lmu" localSheetId="22">'AV Box Sale'!$F$26</definedName>
    <definedName name="lmu" localSheetId="12">'Bedroom 1'!$F$26</definedName>
    <definedName name="lmu" localSheetId="13">'Bedroom 2'!$F$26</definedName>
    <definedName name="lmu" localSheetId="14">'Bedroom 3'!$F$26</definedName>
    <definedName name="lmu" localSheetId="15">Control!$F$26</definedName>
    <definedName name="lmu" localSheetId="6">Dining!$F$26</definedName>
    <definedName name="lmu" localSheetId="24">'Engineering and Order List'!$G$28</definedName>
    <definedName name="lmu" localSheetId="4">Family!$F$26</definedName>
    <definedName name="lmu" localSheetId="9">Game!$F$26</definedName>
    <definedName name="lmu" localSheetId="23">'Hardware &amp; Cable'!#REF!</definedName>
    <definedName name="lmu" localSheetId="20">HVAC!$F$26</definedName>
    <definedName name="lmu" localSheetId="5">Kitchen!$F$26</definedName>
    <definedName name="lmu" localSheetId="16">Lighting!$F$26</definedName>
    <definedName name="lmu" localSheetId="11">'Master Bath'!$F$26</definedName>
    <definedName name="lmu" localSheetId="10">'Master Bed'!$F$26</definedName>
    <definedName name="lmu" localSheetId="19">Networking!$F$26</definedName>
    <definedName name="lmu" localSheetId="8">'Office-Den'!$F$26</definedName>
    <definedName name="lmu" localSheetId="7">Patio!$F$26</definedName>
    <definedName name="lmu" localSheetId="25">'Project Overview'!#REF!</definedName>
    <definedName name="lmu" localSheetId="17">Security!$F$26</definedName>
    <definedName name="lmu" localSheetId="18">Telecom!$F$26</definedName>
    <definedName name="lmu" localSheetId="3">Video!$F$26</definedName>
    <definedName name="lmu" localSheetId="21">Window!$F$26</definedName>
    <definedName name="lmu">AV!$F$26</definedName>
    <definedName name="mmu" localSheetId="2">Audio!$F$27</definedName>
    <definedName name="mmu" localSheetId="22">'AV Box Sale'!$F$27</definedName>
    <definedName name="mmu" localSheetId="12">'Bedroom 1'!$F$27</definedName>
    <definedName name="mmu" localSheetId="13">'Bedroom 2'!$F$27</definedName>
    <definedName name="mmu" localSheetId="14">'Bedroom 3'!$F$27</definedName>
    <definedName name="mmu" localSheetId="15">Control!$F$27</definedName>
    <definedName name="mmu" localSheetId="6">Dining!$F$27</definedName>
    <definedName name="mmu" localSheetId="4">Family!$F$27</definedName>
    <definedName name="mmu" localSheetId="9">Game!$F$27</definedName>
    <definedName name="mmu" localSheetId="23">'Hardware &amp; Cable'!#REF!</definedName>
    <definedName name="mmu" localSheetId="20">HVAC!$F$27</definedName>
    <definedName name="mmu" localSheetId="5">Kitchen!$F$27</definedName>
    <definedName name="mmu" localSheetId="16">Lighting!$F$27</definedName>
    <definedName name="mmu" localSheetId="11">'Master Bath'!$F$27</definedName>
    <definedName name="mmu" localSheetId="10">'Master Bed'!$F$27</definedName>
    <definedName name="mmu" localSheetId="19">Networking!$F$27</definedName>
    <definedName name="mmu" localSheetId="8">'Office-Den'!$F$27</definedName>
    <definedName name="mmu" localSheetId="7">Patio!$F$27</definedName>
    <definedName name="mmu" localSheetId="17">Security!$F$27</definedName>
    <definedName name="mmu" localSheetId="18">Telecom!$F$27</definedName>
    <definedName name="mmu" localSheetId="3">Video!$F$27</definedName>
    <definedName name="mmu" localSheetId="21">Window!$F$27</definedName>
    <definedName name="mmu">AV!$F$27</definedName>
    <definedName name="_xlnm.Print_Area" localSheetId="2">Audio!$A$1:$H$110</definedName>
    <definedName name="_xlnm.Print_Area" localSheetId="1">AV!$A$1:$H$73</definedName>
    <definedName name="_xlnm.Print_Area" localSheetId="22">'AV Box Sale'!$A$1:$H$87</definedName>
    <definedName name="_xlnm.Print_Area" localSheetId="12">'Bedroom 1'!$A$1:$H$110</definedName>
    <definedName name="_xlnm.Print_Area" localSheetId="13">'Bedroom 2'!$A$1:$H$110</definedName>
    <definedName name="_xlnm.Print_Area" localSheetId="14">'Bedroom 3'!$A$1:$H$110</definedName>
    <definedName name="_xlnm.Print_Area" localSheetId="15">Control!$A$1:$H$110</definedName>
    <definedName name="_xlnm.Print_Area" localSheetId="6">Dining!$A$1:$H$110</definedName>
    <definedName name="_xlnm.Print_Area" localSheetId="24">'Engineering and Order List'!$A$1:$T$1008</definedName>
    <definedName name="_xlnm.Print_Area" localSheetId="4">Family!$A$1:$H$110</definedName>
    <definedName name="_xlnm.Print_Area" localSheetId="9">Game!$A$1:$H$110</definedName>
    <definedName name="_xlnm.Print_Area" localSheetId="23">'Hardware &amp; Cable'!$A$1:$F$68</definedName>
    <definedName name="_xlnm.Print_Area" localSheetId="20">HVAC!$A$1:$H$110</definedName>
    <definedName name="_xlnm.Print_Area" localSheetId="5">Kitchen!$A$1:$H$110</definedName>
    <definedName name="_xlnm.Print_Area" localSheetId="16">Lighting!$A$1:$H$110</definedName>
    <definedName name="_xlnm.Print_Area" localSheetId="11">'Master Bath'!$A$1:$H$110</definedName>
    <definedName name="_xlnm.Print_Area" localSheetId="10">'Master Bed'!$A$1:$H$110</definedName>
    <definedName name="_xlnm.Print_Area" localSheetId="0">'Master list'!$A$1:$E$74</definedName>
    <definedName name="_xlnm.Print_Area" localSheetId="19">Networking!$A$1:$H$110</definedName>
    <definedName name="_xlnm.Print_Area" localSheetId="8">'Office-Den'!$A$1:$H$110</definedName>
    <definedName name="_xlnm.Print_Area" localSheetId="7">Patio!$A$1:$H$110</definedName>
    <definedName name="_xlnm.Print_Area" localSheetId="26">'Project Info'!$A$1:$D$125</definedName>
    <definedName name="_xlnm.Print_Area" localSheetId="27">'Schedule of Values'!$A$8:$E$49</definedName>
    <definedName name="_xlnm.Print_Area" localSheetId="17">Security!$A$1:$H$110</definedName>
    <definedName name="_xlnm.Print_Area" localSheetId="18">Telecom!$A$1:$H$110</definedName>
    <definedName name="_xlnm.Print_Area" localSheetId="3">Video!$A$1:$H$110</definedName>
    <definedName name="_xlnm.Print_Area" localSheetId="21">Window!$A$1:$H$110</definedName>
    <definedName name="quote1" localSheetId="2">#REF!</definedName>
    <definedName name="quote1" localSheetId="22">#REF!</definedName>
    <definedName name="quote1" localSheetId="12">#REF!</definedName>
    <definedName name="quote1" localSheetId="13">#REF!</definedName>
    <definedName name="quote1" localSheetId="14">#REF!</definedName>
    <definedName name="quote1" localSheetId="15">#REF!</definedName>
    <definedName name="quote1" localSheetId="6">#REF!</definedName>
    <definedName name="quote1" localSheetId="24">#REF!</definedName>
    <definedName name="quote1" localSheetId="4">#REF!</definedName>
    <definedName name="quote1" localSheetId="9">#REF!</definedName>
    <definedName name="quote1" localSheetId="23">#REF!</definedName>
    <definedName name="quote1" localSheetId="20">#REF!</definedName>
    <definedName name="quote1" localSheetId="5">#REF!</definedName>
    <definedName name="quote1" localSheetId="16">#REF!</definedName>
    <definedName name="quote1" localSheetId="11">#REF!</definedName>
    <definedName name="quote1" localSheetId="10">#REF!</definedName>
    <definedName name="quote1" localSheetId="19">#REF!</definedName>
    <definedName name="quote1" localSheetId="8">#REF!</definedName>
    <definedName name="quote1" localSheetId="7">#REF!</definedName>
    <definedName name="quote1" localSheetId="17">#REF!</definedName>
    <definedName name="quote1" localSheetId="18">#REF!</definedName>
    <definedName name="quote1" localSheetId="3">#REF!</definedName>
    <definedName name="quote1" localSheetId="21">#REF!</definedName>
    <definedName name="quote1">#REF!</definedName>
    <definedName name="quote2" localSheetId="2">#REF!</definedName>
    <definedName name="quote2" localSheetId="22">#REF!</definedName>
    <definedName name="quote2" localSheetId="12">#REF!</definedName>
    <definedName name="quote2" localSheetId="13">#REF!</definedName>
    <definedName name="quote2" localSheetId="14">#REF!</definedName>
    <definedName name="quote2" localSheetId="15">#REF!</definedName>
    <definedName name="quote2" localSheetId="6">#REF!</definedName>
    <definedName name="quote2" localSheetId="24">#REF!</definedName>
    <definedName name="quote2" localSheetId="4">#REF!</definedName>
    <definedName name="quote2" localSheetId="9">#REF!</definedName>
    <definedName name="quote2" localSheetId="23">#REF!</definedName>
    <definedName name="quote2" localSheetId="20">#REF!</definedName>
    <definedName name="quote2" localSheetId="5">#REF!</definedName>
    <definedName name="quote2" localSheetId="16">#REF!</definedName>
    <definedName name="quote2" localSheetId="11">#REF!</definedName>
    <definedName name="quote2" localSheetId="10">#REF!</definedName>
    <definedName name="quote2" localSheetId="19">#REF!</definedName>
    <definedName name="quote2" localSheetId="8">#REF!</definedName>
    <definedName name="quote2" localSheetId="7">#REF!</definedName>
    <definedName name="quote2" localSheetId="17">#REF!</definedName>
    <definedName name="quote2" localSheetId="18">#REF!</definedName>
    <definedName name="quote2" localSheetId="3">#REF!</definedName>
    <definedName name="quote2" localSheetId="21">#REF!</definedName>
    <definedName name="quote2">#REF!</definedName>
    <definedName name="quote3" localSheetId="2">#REF!</definedName>
    <definedName name="quote3" localSheetId="22">#REF!</definedName>
    <definedName name="quote3" localSheetId="12">#REF!</definedName>
    <definedName name="quote3" localSheetId="13">#REF!</definedName>
    <definedName name="quote3" localSheetId="14">#REF!</definedName>
    <definedName name="quote3" localSheetId="15">#REF!</definedName>
    <definedName name="quote3" localSheetId="6">#REF!</definedName>
    <definedName name="quote3" localSheetId="24">#REF!</definedName>
    <definedName name="quote3" localSheetId="4">#REF!</definedName>
    <definedName name="quote3" localSheetId="9">#REF!</definedName>
    <definedName name="quote3" localSheetId="23">#REF!</definedName>
    <definedName name="quote3" localSheetId="20">#REF!</definedName>
    <definedName name="quote3" localSheetId="5">#REF!</definedName>
    <definedName name="quote3" localSheetId="16">#REF!</definedName>
    <definedName name="quote3" localSheetId="11">#REF!</definedName>
    <definedName name="quote3" localSheetId="10">#REF!</definedName>
    <definedName name="quote3" localSheetId="19">#REF!</definedName>
    <definedName name="quote3" localSheetId="8">#REF!</definedName>
    <definedName name="quote3" localSheetId="7">#REF!</definedName>
    <definedName name="quote3" localSheetId="17">#REF!</definedName>
    <definedName name="quote3" localSheetId="18">#REF!</definedName>
    <definedName name="quote3" localSheetId="3">#REF!</definedName>
    <definedName name="quote3" localSheetId="21">#REF!</definedName>
    <definedName name="quote3">#REF!</definedName>
    <definedName name="quote4" localSheetId="2">#REF!</definedName>
    <definedName name="quote4" localSheetId="22">#REF!</definedName>
    <definedName name="quote4" localSheetId="12">#REF!</definedName>
    <definedName name="quote4" localSheetId="13">#REF!</definedName>
    <definedName name="quote4" localSheetId="14">#REF!</definedName>
    <definedName name="quote4" localSheetId="15">#REF!</definedName>
    <definedName name="quote4" localSheetId="6">#REF!</definedName>
    <definedName name="quote4" localSheetId="24">#REF!</definedName>
    <definedName name="quote4" localSheetId="4">#REF!</definedName>
    <definedName name="quote4" localSheetId="9">#REF!</definedName>
    <definedName name="quote4" localSheetId="23">#REF!</definedName>
    <definedName name="quote4" localSheetId="20">#REF!</definedName>
    <definedName name="quote4" localSheetId="5">#REF!</definedName>
    <definedName name="quote4" localSheetId="16">#REF!</definedName>
    <definedName name="quote4" localSheetId="11">#REF!</definedName>
    <definedName name="quote4" localSheetId="10">#REF!</definedName>
    <definedName name="quote4" localSheetId="19">#REF!</definedName>
    <definedName name="quote4" localSheetId="8">#REF!</definedName>
    <definedName name="quote4" localSheetId="7">#REF!</definedName>
    <definedName name="quote4" localSheetId="17">#REF!</definedName>
    <definedName name="quote4" localSheetId="18">#REF!</definedName>
    <definedName name="quote4" localSheetId="3">#REF!</definedName>
    <definedName name="quote4" localSheetId="21">#REF!</definedName>
    <definedName name="quote4">#REF!</definedName>
    <definedName name="rmu" localSheetId="2">Audio!$F$29</definedName>
    <definedName name="rmu" localSheetId="22">'AV Box Sale'!$F$29</definedName>
    <definedName name="rmu" localSheetId="12">'Bedroom 1'!$F$29</definedName>
    <definedName name="rmu" localSheetId="13">'Bedroom 2'!$F$29</definedName>
    <definedName name="rmu" localSheetId="14">'Bedroom 3'!$F$29</definedName>
    <definedName name="rmu" localSheetId="15">Control!$F$29</definedName>
    <definedName name="rmu" localSheetId="6">Dining!$F$29</definedName>
    <definedName name="rmu" localSheetId="4">Family!$F$29</definedName>
    <definedName name="rmu" localSheetId="9">Game!$F$29</definedName>
    <definedName name="rmu" localSheetId="23">'Hardware &amp; Cable'!#REF!</definedName>
    <definedName name="rmu" localSheetId="20">HVAC!$F$29</definedName>
    <definedName name="rmu" localSheetId="5">Kitchen!$F$29</definedName>
    <definedName name="rmu" localSheetId="16">Lighting!$F$29</definedName>
    <definedName name="rmu" localSheetId="11">'Master Bath'!$F$29</definedName>
    <definedName name="rmu" localSheetId="10">'Master Bed'!$F$29</definedName>
    <definedName name="rmu" localSheetId="19">Networking!$F$29</definedName>
    <definedName name="rmu" localSheetId="8">'Office-Den'!$F$29</definedName>
    <definedName name="rmu" localSheetId="7">Patio!$F$29</definedName>
    <definedName name="rmu" localSheetId="17">Security!$F$29</definedName>
    <definedName name="rmu" localSheetId="18">Telecom!$F$29</definedName>
    <definedName name="rmu" localSheetId="3">Video!$F$29</definedName>
    <definedName name="rmu" localSheetId="21">Window!$F$29</definedName>
    <definedName name="rmu">AV!$F$29</definedName>
    <definedName name="w" localSheetId="22">#REF!</definedName>
    <definedName name="w" localSheetId="12">#REF!</definedName>
    <definedName name="w" localSheetId="13">#REF!</definedName>
    <definedName name="w" localSheetId="14">#REF!</definedName>
    <definedName name="w" localSheetId="15">#REF!</definedName>
    <definedName name="w" localSheetId="6">#REF!</definedName>
    <definedName name="w" localSheetId="24">#REF!</definedName>
    <definedName name="w" localSheetId="4">#REF!</definedName>
    <definedName name="w" localSheetId="9">#REF!</definedName>
    <definedName name="w" localSheetId="23">#REF!</definedName>
    <definedName name="w" localSheetId="20">#REF!</definedName>
    <definedName name="w" localSheetId="5">#REF!</definedName>
    <definedName name="w" localSheetId="16">#REF!</definedName>
    <definedName name="w" localSheetId="11">#REF!</definedName>
    <definedName name="w" localSheetId="10">#REF!</definedName>
    <definedName name="w" localSheetId="19">#REF!</definedName>
    <definedName name="w" localSheetId="8">#REF!</definedName>
    <definedName name="w" localSheetId="7">#REF!</definedName>
    <definedName name="w" localSheetId="17">#REF!</definedName>
    <definedName name="w" localSheetId="18">#REF!</definedName>
    <definedName name="w" localSheetId="3">#REF!</definedName>
    <definedName name="w" localSheetId="21">#REF!</definedName>
    <definedName name="w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H67" i="28"/>
  <c r="H68" i="28"/>
  <c r="L57" i="28"/>
  <c r="A57" i="28"/>
  <c r="K59" i="28"/>
  <c r="G41" i="28"/>
  <c r="H41" i="28"/>
  <c r="G35" i="28"/>
  <c r="H35" i="28"/>
  <c r="G36" i="28"/>
  <c r="H36" i="28"/>
  <c r="G37" i="28"/>
  <c r="H37" i="28"/>
  <c r="G38" i="28"/>
  <c r="H38" i="28"/>
  <c r="G39" i="28"/>
  <c r="H39" i="28"/>
  <c r="G40" i="28"/>
  <c r="H40" i="28"/>
  <c r="G42" i="28"/>
  <c r="H42" i="28"/>
  <c r="G43" i="28"/>
  <c r="H43" i="28"/>
  <c r="G44" i="28"/>
  <c r="H44" i="28"/>
  <c r="G45" i="28"/>
  <c r="H45" i="28"/>
  <c r="H47" i="28"/>
  <c r="F41" i="28"/>
  <c r="F47" i="28"/>
  <c r="F44" i="28"/>
  <c r="H37" i="35"/>
  <c r="H667" i="35"/>
  <c r="F35" i="28"/>
  <c r="F36" i="28"/>
  <c r="F37" i="28"/>
  <c r="F38" i="28"/>
  <c r="F39" i="28"/>
  <c r="F40" i="28"/>
  <c r="F42" i="28"/>
  <c r="F45" i="28"/>
  <c r="F43" i="28"/>
  <c r="F37" i="35"/>
  <c r="F667" i="35"/>
  <c r="G696" i="35"/>
  <c r="M56" i="28"/>
  <c r="A56" i="28"/>
  <c r="H56" i="28"/>
  <c r="H57" i="28"/>
  <c r="H58" i="28"/>
  <c r="A59" i="28"/>
  <c r="H59" i="28"/>
  <c r="J60" i="28"/>
  <c r="A60" i="28"/>
  <c r="H60" i="28"/>
  <c r="H54" i="28"/>
  <c r="H55" i="28"/>
  <c r="H61" i="28"/>
  <c r="H62" i="28"/>
  <c r="H63" i="28"/>
  <c r="H65" i="28"/>
  <c r="H55" i="35"/>
  <c r="H685" i="35"/>
  <c r="F56" i="28"/>
  <c r="F57" i="28"/>
  <c r="F58" i="28"/>
  <c r="F59" i="28"/>
  <c r="F60" i="28"/>
  <c r="F54" i="28"/>
  <c r="F55" i="28"/>
  <c r="F61" i="28"/>
  <c r="F62" i="28"/>
  <c r="F63" i="28"/>
  <c r="F65" i="28"/>
  <c r="F55" i="35"/>
  <c r="F685" i="35"/>
  <c r="G699" i="35"/>
  <c r="G700" i="35"/>
  <c r="G705" i="35"/>
  <c r="H67" i="35"/>
  <c r="H97" i="35"/>
  <c r="H127" i="35"/>
  <c r="H157" i="35"/>
  <c r="H187" i="35"/>
  <c r="H217" i="35"/>
  <c r="H247" i="35"/>
  <c r="H277" i="35"/>
  <c r="H307" i="35"/>
  <c r="H337" i="35"/>
  <c r="H367" i="35"/>
  <c r="H397" i="35"/>
  <c r="H427" i="35"/>
  <c r="H457" i="35"/>
  <c r="H487" i="35"/>
  <c r="H517" i="35"/>
  <c r="H547" i="35"/>
  <c r="H577" i="35"/>
  <c r="H607" i="35"/>
  <c r="H637" i="35"/>
  <c r="F67" i="35"/>
  <c r="F97" i="35"/>
  <c r="F127" i="35"/>
  <c r="F157" i="35"/>
  <c r="F187" i="35"/>
  <c r="F217" i="35"/>
  <c r="F247" i="35"/>
  <c r="F277" i="35"/>
  <c r="F307" i="35"/>
  <c r="F337" i="35"/>
  <c r="F367" i="35"/>
  <c r="F397" i="35"/>
  <c r="F427" i="35"/>
  <c r="F457" i="35"/>
  <c r="F487" i="35"/>
  <c r="F517" i="35"/>
  <c r="F547" i="35"/>
  <c r="F577" i="35"/>
  <c r="F607" i="35"/>
  <c r="F637" i="35"/>
  <c r="H85" i="35"/>
  <c r="H115" i="35"/>
  <c r="H145" i="35"/>
  <c r="H175" i="35"/>
  <c r="H205" i="35"/>
  <c r="H235" i="35"/>
  <c r="H265" i="35"/>
  <c r="H295" i="35"/>
  <c r="H325" i="35"/>
  <c r="H355" i="35"/>
  <c r="H385" i="35"/>
  <c r="H415" i="35"/>
  <c r="H445" i="35"/>
  <c r="H475" i="35"/>
  <c r="H505" i="35"/>
  <c r="H535" i="35"/>
  <c r="H565" i="35"/>
  <c r="H595" i="35"/>
  <c r="H625" i="35"/>
  <c r="H655" i="35"/>
  <c r="F85" i="35"/>
  <c r="F115" i="35"/>
  <c r="F145" i="35"/>
  <c r="F175" i="35"/>
  <c r="F205" i="35"/>
  <c r="F235" i="35"/>
  <c r="F265" i="35"/>
  <c r="F295" i="35"/>
  <c r="F325" i="35"/>
  <c r="F355" i="35"/>
  <c r="F385" i="35"/>
  <c r="F415" i="35"/>
  <c r="F445" i="35"/>
  <c r="F475" i="35"/>
  <c r="F505" i="35"/>
  <c r="F535" i="35"/>
  <c r="F565" i="35"/>
  <c r="F595" i="35"/>
  <c r="F625" i="35"/>
  <c r="F655" i="35"/>
  <c r="G695" i="35"/>
  <c r="G704" i="35"/>
  <c r="G706" i="35"/>
  <c r="H73" i="28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B33" i="35"/>
  <c r="B33" i="60"/>
  <c r="B31" i="46"/>
  <c r="B31" i="28"/>
  <c r="B31" i="48"/>
  <c r="B31" i="49"/>
  <c r="B31" i="50"/>
  <c r="B31" i="51"/>
  <c r="B31" i="52"/>
  <c r="B31" i="53"/>
  <c r="B31" i="73"/>
  <c r="B31" i="74"/>
  <c r="B31" i="54"/>
  <c r="A53" i="35"/>
  <c r="A83" i="35"/>
  <c r="A113" i="35"/>
  <c r="A143" i="35"/>
  <c r="A173" i="35"/>
  <c r="A203" i="35"/>
  <c r="A233" i="35"/>
  <c r="A263" i="35"/>
  <c r="A293" i="35"/>
  <c r="A323" i="35"/>
  <c r="A353" i="35"/>
  <c r="A383" i="35"/>
  <c r="A413" i="35"/>
  <c r="A443" i="35"/>
  <c r="A473" i="35"/>
  <c r="A503" i="35"/>
  <c r="A533" i="35"/>
  <c r="A563" i="35"/>
  <c r="A593" i="35"/>
  <c r="A623" i="35"/>
  <c r="A653" i="35"/>
  <c r="A683" i="35"/>
  <c r="A52" i="35"/>
  <c r="A82" i="35"/>
  <c r="A112" i="35"/>
  <c r="A142" i="35"/>
  <c r="A172" i="35"/>
  <c r="A202" i="35"/>
  <c r="A232" i="35"/>
  <c r="A262" i="35"/>
  <c r="A292" i="35"/>
  <c r="A322" i="35"/>
  <c r="A352" i="35"/>
  <c r="A382" i="35"/>
  <c r="A412" i="35"/>
  <c r="A442" i="35"/>
  <c r="A472" i="35"/>
  <c r="A502" i="35"/>
  <c r="A532" i="35"/>
  <c r="A562" i="35"/>
  <c r="A592" i="35"/>
  <c r="A622" i="35"/>
  <c r="A652" i="35"/>
  <c r="A682" i="35"/>
  <c r="A51" i="35"/>
  <c r="A81" i="35"/>
  <c r="A111" i="35"/>
  <c r="A141" i="35"/>
  <c r="A171" i="35"/>
  <c r="A201" i="35"/>
  <c r="A231" i="35"/>
  <c r="A261" i="35"/>
  <c r="A291" i="35"/>
  <c r="A321" i="35"/>
  <c r="A351" i="35"/>
  <c r="A381" i="35"/>
  <c r="A411" i="35"/>
  <c r="A441" i="35"/>
  <c r="A471" i="35"/>
  <c r="A501" i="35"/>
  <c r="A531" i="35"/>
  <c r="A561" i="35"/>
  <c r="A591" i="35"/>
  <c r="A621" i="35"/>
  <c r="A651" i="35"/>
  <c r="A681" i="35"/>
  <c r="A50" i="35"/>
  <c r="A80" i="35"/>
  <c r="A110" i="35"/>
  <c r="A140" i="35"/>
  <c r="A170" i="35"/>
  <c r="A200" i="35"/>
  <c r="A230" i="35"/>
  <c r="A260" i="35"/>
  <c r="A290" i="35"/>
  <c r="A320" i="35"/>
  <c r="A350" i="35"/>
  <c r="A380" i="35"/>
  <c r="A410" i="35"/>
  <c r="A440" i="35"/>
  <c r="A470" i="35"/>
  <c r="A500" i="35"/>
  <c r="A530" i="35"/>
  <c r="A560" i="35"/>
  <c r="A590" i="35"/>
  <c r="A620" i="35"/>
  <c r="A650" i="35"/>
  <c r="A680" i="35"/>
  <c r="A49" i="35"/>
  <c r="A79" i="35"/>
  <c r="A109" i="35"/>
  <c r="A139" i="35"/>
  <c r="A169" i="35"/>
  <c r="A199" i="35"/>
  <c r="A229" i="35"/>
  <c r="A259" i="35"/>
  <c r="A289" i="35"/>
  <c r="A319" i="35"/>
  <c r="A349" i="35"/>
  <c r="A379" i="35"/>
  <c r="A409" i="35"/>
  <c r="A439" i="35"/>
  <c r="A469" i="35"/>
  <c r="A499" i="35"/>
  <c r="A529" i="35"/>
  <c r="A559" i="35"/>
  <c r="A589" i="35"/>
  <c r="A619" i="35"/>
  <c r="A649" i="35"/>
  <c r="A679" i="35"/>
  <c r="A48" i="35"/>
  <c r="A78" i="35"/>
  <c r="A108" i="35"/>
  <c r="A138" i="35"/>
  <c r="A168" i="35"/>
  <c r="A198" i="35"/>
  <c r="A228" i="35"/>
  <c r="A258" i="35"/>
  <c r="A288" i="35"/>
  <c r="A318" i="35"/>
  <c r="A348" i="35"/>
  <c r="A378" i="35"/>
  <c r="A408" i="35"/>
  <c r="A438" i="35"/>
  <c r="A468" i="35"/>
  <c r="A498" i="35"/>
  <c r="A528" i="35"/>
  <c r="A558" i="35"/>
  <c r="A588" i="35"/>
  <c r="A618" i="35"/>
  <c r="A648" i="35"/>
  <c r="A678" i="35"/>
  <c r="A47" i="35"/>
  <c r="A77" i="35"/>
  <c r="A107" i="35"/>
  <c r="A137" i="35"/>
  <c r="A167" i="35"/>
  <c r="A197" i="35"/>
  <c r="A227" i="35"/>
  <c r="A257" i="35"/>
  <c r="A287" i="35"/>
  <c r="A317" i="35"/>
  <c r="A347" i="35"/>
  <c r="A377" i="35"/>
  <c r="A407" i="35"/>
  <c r="A437" i="35"/>
  <c r="A467" i="35"/>
  <c r="A497" i="35"/>
  <c r="A527" i="35"/>
  <c r="A557" i="35"/>
  <c r="A587" i="35"/>
  <c r="A617" i="35"/>
  <c r="A647" i="35"/>
  <c r="A677" i="35"/>
  <c r="A46" i="35"/>
  <c r="A76" i="35"/>
  <c r="A106" i="35"/>
  <c r="A136" i="35"/>
  <c r="A166" i="35"/>
  <c r="A196" i="35"/>
  <c r="A226" i="35"/>
  <c r="A256" i="35"/>
  <c r="A286" i="35"/>
  <c r="A316" i="35"/>
  <c r="A346" i="35"/>
  <c r="A376" i="35"/>
  <c r="A406" i="35"/>
  <c r="A436" i="35"/>
  <c r="A466" i="35"/>
  <c r="A496" i="35"/>
  <c r="A526" i="35"/>
  <c r="A556" i="35"/>
  <c r="A586" i="35"/>
  <c r="A616" i="35"/>
  <c r="A646" i="35"/>
  <c r="A676" i="35"/>
  <c r="A45" i="35"/>
  <c r="A75" i="35"/>
  <c r="A105" i="35"/>
  <c r="A135" i="35"/>
  <c r="A165" i="35"/>
  <c r="A195" i="35"/>
  <c r="A225" i="35"/>
  <c r="A255" i="35"/>
  <c r="A285" i="35"/>
  <c r="A315" i="35"/>
  <c r="A345" i="35"/>
  <c r="A375" i="35"/>
  <c r="A405" i="35"/>
  <c r="A435" i="35"/>
  <c r="A465" i="35"/>
  <c r="A495" i="35"/>
  <c r="A525" i="35"/>
  <c r="A555" i="35"/>
  <c r="A585" i="35"/>
  <c r="A615" i="35"/>
  <c r="A645" i="35"/>
  <c r="A675" i="35"/>
  <c r="A44" i="35"/>
  <c r="A74" i="35"/>
  <c r="A104" i="35"/>
  <c r="A134" i="35"/>
  <c r="A164" i="35"/>
  <c r="A194" i="35"/>
  <c r="A224" i="35"/>
  <c r="A254" i="35"/>
  <c r="A284" i="35"/>
  <c r="A314" i="35"/>
  <c r="A344" i="35"/>
  <c r="A374" i="35"/>
  <c r="A404" i="35"/>
  <c r="A434" i="35"/>
  <c r="A464" i="35"/>
  <c r="A494" i="35"/>
  <c r="A524" i="35"/>
  <c r="A554" i="35"/>
  <c r="A584" i="35"/>
  <c r="A614" i="35"/>
  <c r="A644" i="35"/>
  <c r="A674" i="35"/>
  <c r="F44" i="35"/>
  <c r="F74" i="35"/>
  <c r="F104" i="35"/>
  <c r="F134" i="35"/>
  <c r="F164" i="35"/>
  <c r="F194" i="35"/>
  <c r="F224" i="35"/>
  <c r="F254" i="35"/>
  <c r="F284" i="35"/>
  <c r="F314" i="35"/>
  <c r="F344" i="35"/>
  <c r="F374" i="35"/>
  <c r="F404" i="35"/>
  <c r="F434" i="35"/>
  <c r="F464" i="35"/>
  <c r="F494" i="35"/>
  <c r="F524" i="35"/>
  <c r="F554" i="35"/>
  <c r="F584" i="35"/>
  <c r="F614" i="35"/>
  <c r="F644" i="35"/>
  <c r="F674" i="35"/>
  <c r="G35" i="46"/>
  <c r="H35" i="46"/>
  <c r="G36" i="46"/>
  <c r="H36" i="46"/>
  <c r="G37" i="46"/>
  <c r="H37" i="46"/>
  <c r="G38" i="46"/>
  <c r="H38" i="46"/>
  <c r="G39" i="46"/>
  <c r="H39" i="46"/>
  <c r="G40" i="46"/>
  <c r="H40" i="46"/>
  <c r="G41" i="46"/>
  <c r="H41" i="46"/>
  <c r="G42" i="46"/>
  <c r="H42" i="46"/>
  <c r="G43" i="46"/>
  <c r="H43" i="46"/>
  <c r="G44" i="46"/>
  <c r="H44" i="46"/>
  <c r="G45" i="46"/>
  <c r="H45" i="46"/>
  <c r="G46" i="46"/>
  <c r="H46" i="46"/>
  <c r="G47" i="46"/>
  <c r="H47" i="46"/>
  <c r="G48" i="46"/>
  <c r="H48" i="46"/>
  <c r="G49" i="46"/>
  <c r="H49" i="46"/>
  <c r="G50" i="46"/>
  <c r="H50" i="46"/>
  <c r="G51" i="46"/>
  <c r="H51" i="46"/>
  <c r="G52" i="46"/>
  <c r="H52" i="46"/>
  <c r="G53" i="46"/>
  <c r="H53" i="46"/>
  <c r="G54" i="46"/>
  <c r="H54" i="46"/>
  <c r="G55" i="46"/>
  <c r="H55" i="46"/>
  <c r="G56" i="46"/>
  <c r="H56" i="46"/>
  <c r="G57" i="46"/>
  <c r="H57" i="46"/>
  <c r="G58" i="46"/>
  <c r="H58" i="46"/>
  <c r="G59" i="46"/>
  <c r="H59" i="46"/>
  <c r="G60" i="46"/>
  <c r="H60" i="46"/>
  <c r="G61" i="46"/>
  <c r="H61" i="46"/>
  <c r="G62" i="46"/>
  <c r="H62" i="46"/>
  <c r="G63" i="46"/>
  <c r="H63" i="46"/>
  <c r="G64" i="46"/>
  <c r="H64" i="46"/>
  <c r="G65" i="46"/>
  <c r="H65" i="46"/>
  <c r="G66" i="46"/>
  <c r="H66" i="46"/>
  <c r="G67" i="46"/>
  <c r="H67" i="46"/>
  <c r="G68" i="46"/>
  <c r="H68" i="46"/>
  <c r="G69" i="46"/>
  <c r="H69" i="46"/>
  <c r="G70" i="46"/>
  <c r="H70" i="46"/>
  <c r="G71" i="46"/>
  <c r="H71" i="46"/>
  <c r="G72" i="46"/>
  <c r="H72" i="46"/>
  <c r="G73" i="46"/>
  <c r="H73" i="46"/>
  <c r="G74" i="46"/>
  <c r="H74" i="46"/>
  <c r="G75" i="46"/>
  <c r="H75" i="46"/>
  <c r="G76" i="46"/>
  <c r="H76" i="46"/>
  <c r="G77" i="46"/>
  <c r="H77" i="46"/>
  <c r="G78" i="46"/>
  <c r="H78" i="46"/>
  <c r="G79" i="46"/>
  <c r="H79" i="46"/>
  <c r="G80" i="46"/>
  <c r="H80" i="46"/>
  <c r="G81" i="46"/>
  <c r="H81" i="46"/>
  <c r="G82" i="46"/>
  <c r="H82" i="46"/>
  <c r="H84" i="46"/>
  <c r="G35" i="48"/>
  <c r="H35" i="48"/>
  <c r="G36" i="48"/>
  <c r="H36" i="48"/>
  <c r="G37" i="48"/>
  <c r="H37" i="48"/>
  <c r="G38" i="48"/>
  <c r="H38" i="48"/>
  <c r="G39" i="48"/>
  <c r="H39" i="48"/>
  <c r="G40" i="48"/>
  <c r="H40" i="48"/>
  <c r="G41" i="48"/>
  <c r="H41" i="48"/>
  <c r="G42" i="48"/>
  <c r="H42" i="48"/>
  <c r="G43" i="48"/>
  <c r="H43" i="48"/>
  <c r="G44" i="48"/>
  <c r="H44" i="48"/>
  <c r="G45" i="48"/>
  <c r="H45" i="48"/>
  <c r="G46" i="48"/>
  <c r="H46" i="48"/>
  <c r="G47" i="48"/>
  <c r="H47" i="48"/>
  <c r="G48" i="48"/>
  <c r="H48" i="48"/>
  <c r="G49" i="48"/>
  <c r="H49" i="48"/>
  <c r="G50" i="48"/>
  <c r="H50" i="48"/>
  <c r="G51" i="48"/>
  <c r="H51" i="48"/>
  <c r="G52" i="48"/>
  <c r="H52" i="48"/>
  <c r="G53" i="48"/>
  <c r="H53" i="48"/>
  <c r="G54" i="48"/>
  <c r="H54" i="48"/>
  <c r="G55" i="48"/>
  <c r="H55" i="48"/>
  <c r="G56" i="48"/>
  <c r="H56" i="48"/>
  <c r="G57" i="48"/>
  <c r="H57" i="48"/>
  <c r="G58" i="48"/>
  <c r="H58" i="48"/>
  <c r="G59" i="48"/>
  <c r="H59" i="48"/>
  <c r="G60" i="48"/>
  <c r="H60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G73" i="48"/>
  <c r="H73" i="48"/>
  <c r="G74" i="48"/>
  <c r="H74" i="48"/>
  <c r="G75" i="48"/>
  <c r="H75" i="48"/>
  <c r="G76" i="48"/>
  <c r="H76" i="48"/>
  <c r="G77" i="48"/>
  <c r="H77" i="48"/>
  <c r="G78" i="48"/>
  <c r="H78" i="48"/>
  <c r="G79" i="48"/>
  <c r="H79" i="48"/>
  <c r="G80" i="48"/>
  <c r="H80" i="48"/>
  <c r="G81" i="48"/>
  <c r="H81" i="48"/>
  <c r="G82" i="48"/>
  <c r="H82" i="48"/>
  <c r="H84" i="48"/>
  <c r="G35" i="64"/>
  <c r="H35" i="64"/>
  <c r="G36" i="64"/>
  <c r="H36" i="64"/>
  <c r="G37" i="64"/>
  <c r="H37" i="64"/>
  <c r="G38" i="64"/>
  <c r="H38" i="64"/>
  <c r="G39" i="64"/>
  <c r="H39" i="64"/>
  <c r="G40" i="64"/>
  <c r="H40" i="64"/>
  <c r="G41" i="64"/>
  <c r="H41" i="64"/>
  <c r="G42" i="64"/>
  <c r="H42" i="64"/>
  <c r="G43" i="64"/>
  <c r="H43" i="64"/>
  <c r="G44" i="64"/>
  <c r="H44" i="64"/>
  <c r="G45" i="64"/>
  <c r="H45" i="64"/>
  <c r="G46" i="64"/>
  <c r="H46" i="64"/>
  <c r="G47" i="64"/>
  <c r="H47" i="64"/>
  <c r="G48" i="64"/>
  <c r="H48" i="64"/>
  <c r="G49" i="64"/>
  <c r="H49" i="64"/>
  <c r="G50" i="64"/>
  <c r="H50" i="64"/>
  <c r="G51" i="64"/>
  <c r="H51" i="64"/>
  <c r="G52" i="64"/>
  <c r="H52" i="64"/>
  <c r="G53" i="64"/>
  <c r="H53" i="64"/>
  <c r="G54" i="64"/>
  <c r="H54" i="64"/>
  <c r="G55" i="64"/>
  <c r="H55" i="64"/>
  <c r="G56" i="64"/>
  <c r="H56" i="64"/>
  <c r="G57" i="64"/>
  <c r="H57" i="64"/>
  <c r="G58" i="64"/>
  <c r="H58" i="64"/>
  <c r="G59" i="64"/>
  <c r="H59" i="64"/>
  <c r="G60" i="64"/>
  <c r="H60" i="64"/>
  <c r="G61" i="64"/>
  <c r="H61" i="64"/>
  <c r="G62" i="64"/>
  <c r="H62" i="64"/>
  <c r="G63" i="64"/>
  <c r="H63" i="64"/>
  <c r="G64" i="64"/>
  <c r="H64" i="64"/>
  <c r="G65" i="64"/>
  <c r="H65" i="64"/>
  <c r="G66" i="64"/>
  <c r="H66" i="64"/>
  <c r="G67" i="64"/>
  <c r="H67" i="64"/>
  <c r="G68" i="64"/>
  <c r="H68" i="64"/>
  <c r="G69" i="64"/>
  <c r="H69" i="64"/>
  <c r="G70" i="64"/>
  <c r="H70" i="64"/>
  <c r="G71" i="64"/>
  <c r="H71" i="64"/>
  <c r="G72" i="64"/>
  <c r="H72" i="64"/>
  <c r="G73" i="64"/>
  <c r="H73" i="64"/>
  <c r="G74" i="64"/>
  <c r="H74" i="64"/>
  <c r="G75" i="64"/>
  <c r="H75" i="64"/>
  <c r="G76" i="64"/>
  <c r="H76" i="64"/>
  <c r="G77" i="64"/>
  <c r="H77" i="64"/>
  <c r="G78" i="64"/>
  <c r="H78" i="64"/>
  <c r="G79" i="64"/>
  <c r="H79" i="64"/>
  <c r="G80" i="64"/>
  <c r="H80" i="64"/>
  <c r="G81" i="64"/>
  <c r="H81" i="64"/>
  <c r="G82" i="64"/>
  <c r="H82" i="64"/>
  <c r="H84" i="64"/>
  <c r="F53" i="35"/>
  <c r="F83" i="35"/>
  <c r="F113" i="35"/>
  <c r="F143" i="35"/>
  <c r="F173" i="35"/>
  <c r="F203" i="35"/>
  <c r="F233" i="35"/>
  <c r="F263" i="35"/>
  <c r="F293" i="35"/>
  <c r="F323" i="35"/>
  <c r="F353" i="35"/>
  <c r="F383" i="35"/>
  <c r="F413" i="35"/>
  <c r="F443" i="35"/>
  <c r="F473" i="35"/>
  <c r="F503" i="35"/>
  <c r="F533" i="35"/>
  <c r="F563" i="35"/>
  <c r="F593" i="35"/>
  <c r="F623" i="35"/>
  <c r="F653" i="35"/>
  <c r="F683" i="35"/>
  <c r="F52" i="35"/>
  <c r="F82" i="35"/>
  <c r="F112" i="35"/>
  <c r="F142" i="35"/>
  <c r="F172" i="35"/>
  <c r="F202" i="35"/>
  <c r="F232" i="35"/>
  <c r="F262" i="35"/>
  <c r="F292" i="35"/>
  <c r="F322" i="35"/>
  <c r="F352" i="35"/>
  <c r="F382" i="35"/>
  <c r="F412" i="35"/>
  <c r="F442" i="35"/>
  <c r="F472" i="35"/>
  <c r="F502" i="35"/>
  <c r="F532" i="35"/>
  <c r="F562" i="35"/>
  <c r="F592" i="35"/>
  <c r="F622" i="35"/>
  <c r="F652" i="35"/>
  <c r="F682" i="35"/>
  <c r="F51" i="35"/>
  <c r="F81" i="35"/>
  <c r="F111" i="35"/>
  <c r="F141" i="35"/>
  <c r="F171" i="35"/>
  <c r="F201" i="35"/>
  <c r="F231" i="35"/>
  <c r="F261" i="35"/>
  <c r="F291" i="35"/>
  <c r="F321" i="35"/>
  <c r="F351" i="35"/>
  <c r="F381" i="35"/>
  <c r="F411" i="35"/>
  <c r="F441" i="35"/>
  <c r="F471" i="35"/>
  <c r="F501" i="35"/>
  <c r="F531" i="35"/>
  <c r="F561" i="35"/>
  <c r="F591" i="35"/>
  <c r="F621" i="35"/>
  <c r="F651" i="35"/>
  <c r="F681" i="35"/>
  <c r="F50" i="35"/>
  <c r="F80" i="35"/>
  <c r="F110" i="35"/>
  <c r="F140" i="35"/>
  <c r="F170" i="35"/>
  <c r="F200" i="35"/>
  <c r="F230" i="35"/>
  <c r="F260" i="35"/>
  <c r="F290" i="35"/>
  <c r="F320" i="35"/>
  <c r="F350" i="35"/>
  <c r="F380" i="35"/>
  <c r="F410" i="35"/>
  <c r="F440" i="35"/>
  <c r="F470" i="35"/>
  <c r="F500" i="35"/>
  <c r="F530" i="35"/>
  <c r="F560" i="35"/>
  <c r="F590" i="35"/>
  <c r="F620" i="35"/>
  <c r="F650" i="35"/>
  <c r="F680" i="35"/>
  <c r="F49" i="35"/>
  <c r="F79" i="35"/>
  <c r="F109" i="35"/>
  <c r="F139" i="35"/>
  <c r="F169" i="35"/>
  <c r="F199" i="35"/>
  <c r="F229" i="35"/>
  <c r="F259" i="35"/>
  <c r="F289" i="35"/>
  <c r="F319" i="35"/>
  <c r="F349" i="35"/>
  <c r="F379" i="35"/>
  <c r="F409" i="35"/>
  <c r="F439" i="35"/>
  <c r="F469" i="35"/>
  <c r="F499" i="35"/>
  <c r="F529" i="35"/>
  <c r="F559" i="35"/>
  <c r="F589" i="35"/>
  <c r="F619" i="35"/>
  <c r="F649" i="35"/>
  <c r="F679" i="35"/>
  <c r="F48" i="35"/>
  <c r="F78" i="35"/>
  <c r="F108" i="35"/>
  <c r="F138" i="35"/>
  <c r="F168" i="35"/>
  <c r="F198" i="35"/>
  <c r="F228" i="35"/>
  <c r="F258" i="35"/>
  <c r="F288" i="35"/>
  <c r="F318" i="35"/>
  <c r="F348" i="35"/>
  <c r="F378" i="35"/>
  <c r="F408" i="35"/>
  <c r="F438" i="35"/>
  <c r="F468" i="35"/>
  <c r="F498" i="35"/>
  <c r="F528" i="35"/>
  <c r="F558" i="35"/>
  <c r="F588" i="35"/>
  <c r="F618" i="35"/>
  <c r="F648" i="35"/>
  <c r="F678" i="35"/>
  <c r="F47" i="35"/>
  <c r="F77" i="35"/>
  <c r="F107" i="35"/>
  <c r="F137" i="35"/>
  <c r="F167" i="35"/>
  <c r="F197" i="35"/>
  <c r="F227" i="35"/>
  <c r="F257" i="35"/>
  <c r="F287" i="35"/>
  <c r="F317" i="35"/>
  <c r="F347" i="35"/>
  <c r="F377" i="35"/>
  <c r="F407" i="35"/>
  <c r="F437" i="35"/>
  <c r="F467" i="35"/>
  <c r="F497" i="35"/>
  <c r="F527" i="35"/>
  <c r="F557" i="35"/>
  <c r="F587" i="35"/>
  <c r="F617" i="35"/>
  <c r="F647" i="35"/>
  <c r="F677" i="35"/>
  <c r="F46" i="35"/>
  <c r="F76" i="35"/>
  <c r="F106" i="35"/>
  <c r="F136" i="35"/>
  <c r="F166" i="35"/>
  <c r="F196" i="35"/>
  <c r="F226" i="35"/>
  <c r="F256" i="35"/>
  <c r="F286" i="35"/>
  <c r="F316" i="35"/>
  <c r="F346" i="35"/>
  <c r="F376" i="35"/>
  <c r="F406" i="35"/>
  <c r="F436" i="35"/>
  <c r="F466" i="35"/>
  <c r="F496" i="35"/>
  <c r="F526" i="35"/>
  <c r="F556" i="35"/>
  <c r="F586" i="35"/>
  <c r="F616" i="35"/>
  <c r="F646" i="35"/>
  <c r="F676" i="35"/>
  <c r="F45" i="35"/>
  <c r="F75" i="35"/>
  <c r="F105" i="35"/>
  <c r="F135" i="35"/>
  <c r="F165" i="35"/>
  <c r="F195" i="35"/>
  <c r="F225" i="35"/>
  <c r="F255" i="35"/>
  <c r="F285" i="35"/>
  <c r="F315" i="35"/>
  <c r="F345" i="35"/>
  <c r="F375" i="35"/>
  <c r="F405" i="35"/>
  <c r="F435" i="35"/>
  <c r="F465" i="35"/>
  <c r="F495" i="35"/>
  <c r="F525" i="35"/>
  <c r="F555" i="35"/>
  <c r="F585" i="35"/>
  <c r="F615" i="35"/>
  <c r="F645" i="35"/>
  <c r="F675" i="35"/>
  <c r="H63" i="35"/>
  <c r="H86" i="46"/>
  <c r="H87" i="46"/>
  <c r="H89" i="46"/>
  <c r="H104" i="46"/>
  <c r="H105" i="46"/>
  <c r="H106" i="46"/>
  <c r="H110" i="46"/>
  <c r="H93" i="35"/>
  <c r="H86" i="48"/>
  <c r="H87" i="48"/>
  <c r="H89" i="48"/>
  <c r="H104" i="48"/>
  <c r="H105" i="48"/>
  <c r="H106" i="48"/>
  <c r="H110" i="48"/>
  <c r="H123" i="35"/>
  <c r="H86" i="64"/>
  <c r="H87" i="64"/>
  <c r="H89" i="64"/>
  <c r="H104" i="64"/>
  <c r="H105" i="64"/>
  <c r="H106" i="64"/>
  <c r="H110" i="64"/>
  <c r="H153" i="35"/>
  <c r="H183" i="35"/>
  <c r="H213" i="35"/>
  <c r="H243" i="35"/>
  <c r="H273" i="35"/>
  <c r="H303" i="35"/>
  <c r="H333" i="35"/>
  <c r="H363" i="35"/>
  <c r="H393" i="35"/>
  <c r="H423" i="35"/>
  <c r="H453" i="35"/>
  <c r="H483" i="35"/>
  <c r="H513" i="35"/>
  <c r="H543" i="35"/>
  <c r="H573" i="35"/>
  <c r="H603" i="35"/>
  <c r="H633" i="35"/>
  <c r="H663" i="35"/>
  <c r="H693" i="35"/>
  <c r="H62" i="35"/>
  <c r="H92" i="35"/>
  <c r="H122" i="35"/>
  <c r="H152" i="35"/>
  <c r="H182" i="35"/>
  <c r="H212" i="35"/>
  <c r="H242" i="35"/>
  <c r="H272" i="35"/>
  <c r="H302" i="35"/>
  <c r="H332" i="35"/>
  <c r="H362" i="35"/>
  <c r="H392" i="35"/>
  <c r="H422" i="35"/>
  <c r="H452" i="35"/>
  <c r="H482" i="35"/>
  <c r="H512" i="35"/>
  <c r="H542" i="35"/>
  <c r="H572" i="35"/>
  <c r="H602" i="35"/>
  <c r="H632" i="35"/>
  <c r="H662" i="35"/>
  <c r="H692" i="35"/>
  <c r="H61" i="35"/>
  <c r="H91" i="35"/>
  <c r="H121" i="35"/>
  <c r="H151" i="35"/>
  <c r="H181" i="35"/>
  <c r="H211" i="35"/>
  <c r="H241" i="35"/>
  <c r="H271" i="35"/>
  <c r="H301" i="35"/>
  <c r="H331" i="35"/>
  <c r="H361" i="35"/>
  <c r="H391" i="35"/>
  <c r="H421" i="35"/>
  <c r="H451" i="35"/>
  <c r="H481" i="35"/>
  <c r="H511" i="35"/>
  <c r="H541" i="35"/>
  <c r="H571" i="35"/>
  <c r="H601" i="35"/>
  <c r="H631" i="35"/>
  <c r="H661" i="35"/>
  <c r="H691" i="35"/>
  <c r="H60" i="35"/>
  <c r="H90" i="35"/>
  <c r="H120" i="35"/>
  <c r="H150" i="35"/>
  <c r="H180" i="35"/>
  <c r="H210" i="35"/>
  <c r="H240" i="35"/>
  <c r="H270" i="35"/>
  <c r="H300" i="35"/>
  <c r="H330" i="35"/>
  <c r="H360" i="35"/>
  <c r="H390" i="35"/>
  <c r="H420" i="35"/>
  <c r="H450" i="35"/>
  <c r="H480" i="35"/>
  <c r="H510" i="35"/>
  <c r="H540" i="35"/>
  <c r="H570" i="35"/>
  <c r="H600" i="35"/>
  <c r="H630" i="35"/>
  <c r="H660" i="35"/>
  <c r="H690" i="35"/>
  <c r="H59" i="35"/>
  <c r="H89" i="35"/>
  <c r="H119" i="35"/>
  <c r="H149" i="35"/>
  <c r="H179" i="35"/>
  <c r="H196" i="35"/>
  <c r="H239" i="35"/>
  <c r="H269" i="35"/>
  <c r="H299" i="35"/>
  <c r="H329" i="35"/>
  <c r="H359" i="35"/>
  <c r="H389" i="35"/>
  <c r="H419" i="35"/>
  <c r="H449" i="35"/>
  <c r="H479" i="35"/>
  <c r="H509" i="35"/>
  <c r="H539" i="35"/>
  <c r="H569" i="35"/>
  <c r="H599" i="35"/>
  <c r="H629" i="35"/>
  <c r="H659" i="35"/>
  <c r="H689" i="35"/>
  <c r="H58" i="35"/>
  <c r="H88" i="35"/>
  <c r="H118" i="35"/>
  <c r="H148" i="35"/>
  <c r="H178" i="35"/>
  <c r="H208" i="35"/>
  <c r="H238" i="35"/>
  <c r="H268" i="35"/>
  <c r="H298" i="35"/>
  <c r="H328" i="35"/>
  <c r="H358" i="35"/>
  <c r="H388" i="35"/>
  <c r="H418" i="35"/>
  <c r="H448" i="35"/>
  <c r="H478" i="35"/>
  <c r="H508" i="35"/>
  <c r="H538" i="35"/>
  <c r="H568" i="35"/>
  <c r="H598" i="35"/>
  <c r="H628" i="35"/>
  <c r="H658" i="35"/>
  <c r="H688" i="35"/>
  <c r="H57" i="35"/>
  <c r="H87" i="35"/>
  <c r="H117" i="35"/>
  <c r="H147" i="35"/>
  <c r="H177" i="35"/>
  <c r="H207" i="35"/>
  <c r="H237" i="35"/>
  <c r="H267" i="35"/>
  <c r="H297" i="35"/>
  <c r="H327" i="35"/>
  <c r="H357" i="35"/>
  <c r="H387" i="35"/>
  <c r="H417" i="35"/>
  <c r="H447" i="35"/>
  <c r="H477" i="35"/>
  <c r="H507" i="35"/>
  <c r="H537" i="35"/>
  <c r="H567" i="35"/>
  <c r="H597" i="35"/>
  <c r="H627" i="35"/>
  <c r="H657" i="35"/>
  <c r="H687" i="35"/>
  <c r="H53" i="35"/>
  <c r="H83" i="35"/>
  <c r="H113" i="35"/>
  <c r="H143" i="35"/>
  <c r="H173" i="35"/>
  <c r="H203" i="35"/>
  <c r="H233" i="35"/>
  <c r="H263" i="35"/>
  <c r="H293" i="35"/>
  <c r="H323" i="35"/>
  <c r="H353" i="35"/>
  <c r="H383" i="35"/>
  <c r="H413" i="35"/>
  <c r="H443" i="35"/>
  <c r="H473" i="35"/>
  <c r="H503" i="35"/>
  <c r="H533" i="35"/>
  <c r="H563" i="35"/>
  <c r="H593" i="35"/>
  <c r="H623" i="35"/>
  <c r="H653" i="35"/>
  <c r="H683" i="35"/>
  <c r="H52" i="35"/>
  <c r="H82" i="35"/>
  <c r="H112" i="35"/>
  <c r="H142" i="35"/>
  <c r="H172" i="35"/>
  <c r="H202" i="35"/>
  <c r="H232" i="35"/>
  <c r="H262" i="35"/>
  <c r="H292" i="35"/>
  <c r="H322" i="35"/>
  <c r="H352" i="35"/>
  <c r="H382" i="35"/>
  <c r="H412" i="35"/>
  <c r="H442" i="35"/>
  <c r="H472" i="35"/>
  <c r="H502" i="35"/>
  <c r="H532" i="35"/>
  <c r="H562" i="35"/>
  <c r="H592" i="35"/>
  <c r="H622" i="35"/>
  <c r="H652" i="35"/>
  <c r="H682" i="35"/>
  <c r="H51" i="35"/>
  <c r="H81" i="35"/>
  <c r="H111" i="35"/>
  <c r="H141" i="35"/>
  <c r="H171" i="35"/>
  <c r="H201" i="35"/>
  <c r="H231" i="35"/>
  <c r="H261" i="35"/>
  <c r="H291" i="35"/>
  <c r="H321" i="35"/>
  <c r="H351" i="35"/>
  <c r="H381" i="35"/>
  <c r="H411" i="35"/>
  <c r="H441" i="35"/>
  <c r="H471" i="35"/>
  <c r="H501" i="35"/>
  <c r="H531" i="35"/>
  <c r="H561" i="35"/>
  <c r="H591" i="35"/>
  <c r="H621" i="35"/>
  <c r="H651" i="35"/>
  <c r="H681" i="35"/>
  <c r="H50" i="35"/>
  <c r="H80" i="35"/>
  <c r="H110" i="35"/>
  <c r="H140" i="35"/>
  <c r="H170" i="35"/>
  <c r="H200" i="35"/>
  <c r="H230" i="35"/>
  <c r="H260" i="35"/>
  <c r="H290" i="35"/>
  <c r="H320" i="35"/>
  <c r="H350" i="35"/>
  <c r="H380" i="35"/>
  <c r="H410" i="35"/>
  <c r="H440" i="35"/>
  <c r="H470" i="35"/>
  <c r="H500" i="35"/>
  <c r="H530" i="35"/>
  <c r="H560" i="35"/>
  <c r="H590" i="35"/>
  <c r="H620" i="35"/>
  <c r="H650" i="35"/>
  <c r="H680" i="35"/>
  <c r="H49" i="35"/>
  <c r="H79" i="35"/>
  <c r="H109" i="35"/>
  <c r="H139" i="35"/>
  <c r="H169" i="35"/>
  <c r="H199" i="35"/>
  <c r="H229" i="35"/>
  <c r="H259" i="35"/>
  <c r="H289" i="35"/>
  <c r="H319" i="35"/>
  <c r="H349" i="35"/>
  <c r="H379" i="35"/>
  <c r="H409" i="35"/>
  <c r="H439" i="35"/>
  <c r="H469" i="35"/>
  <c r="H499" i="35"/>
  <c r="H529" i="35"/>
  <c r="H559" i="35"/>
  <c r="H589" i="35"/>
  <c r="H619" i="35"/>
  <c r="H649" i="35"/>
  <c r="H679" i="35"/>
  <c r="H48" i="35"/>
  <c r="H78" i="35"/>
  <c r="H108" i="35"/>
  <c r="H138" i="35"/>
  <c r="H168" i="35"/>
  <c r="H198" i="35"/>
  <c r="H228" i="35"/>
  <c r="H258" i="35"/>
  <c r="H288" i="35"/>
  <c r="H318" i="35"/>
  <c r="H348" i="35"/>
  <c r="H378" i="35"/>
  <c r="H408" i="35"/>
  <c r="H438" i="35"/>
  <c r="H468" i="35"/>
  <c r="H498" i="35"/>
  <c r="H528" i="35"/>
  <c r="H558" i="35"/>
  <c r="H588" i="35"/>
  <c r="H618" i="35"/>
  <c r="H648" i="35"/>
  <c r="H678" i="35"/>
  <c r="H47" i="35"/>
  <c r="H77" i="35"/>
  <c r="H107" i="35"/>
  <c r="H137" i="35"/>
  <c r="H167" i="35"/>
  <c r="H197" i="35"/>
  <c r="H227" i="35"/>
  <c r="H257" i="35"/>
  <c r="H287" i="35"/>
  <c r="H317" i="35"/>
  <c r="H347" i="35"/>
  <c r="H377" i="35"/>
  <c r="H407" i="35"/>
  <c r="H437" i="35"/>
  <c r="H467" i="35"/>
  <c r="H497" i="35"/>
  <c r="H527" i="35"/>
  <c r="H557" i="35"/>
  <c r="H587" i="35"/>
  <c r="H617" i="35"/>
  <c r="H647" i="35"/>
  <c r="H677" i="35"/>
  <c r="H46" i="35"/>
  <c r="H76" i="35"/>
  <c r="H106" i="35"/>
  <c r="H136" i="35"/>
  <c r="H166" i="35"/>
  <c r="H226" i="35"/>
  <c r="H256" i="35"/>
  <c r="H286" i="35"/>
  <c r="H316" i="35"/>
  <c r="H346" i="35"/>
  <c r="H376" i="35"/>
  <c r="H406" i="35"/>
  <c r="H436" i="35"/>
  <c r="H466" i="35"/>
  <c r="H496" i="35"/>
  <c r="H526" i="35"/>
  <c r="H556" i="35"/>
  <c r="H586" i="35"/>
  <c r="H616" i="35"/>
  <c r="H646" i="35"/>
  <c r="H676" i="35"/>
  <c r="H45" i="35"/>
  <c r="H75" i="35"/>
  <c r="H105" i="35"/>
  <c r="H135" i="35"/>
  <c r="H165" i="35"/>
  <c r="H195" i="35"/>
  <c r="H225" i="35"/>
  <c r="H255" i="35"/>
  <c r="H285" i="35"/>
  <c r="H315" i="35"/>
  <c r="H345" i="35"/>
  <c r="H375" i="35"/>
  <c r="H405" i="35"/>
  <c r="H435" i="35"/>
  <c r="H465" i="35"/>
  <c r="H495" i="35"/>
  <c r="H525" i="35"/>
  <c r="H555" i="35"/>
  <c r="H585" i="35"/>
  <c r="H615" i="35"/>
  <c r="H645" i="35"/>
  <c r="H675" i="35"/>
  <c r="H44" i="35"/>
  <c r="H74" i="35"/>
  <c r="H104" i="35"/>
  <c r="H134" i="35"/>
  <c r="H164" i="35"/>
  <c r="H194" i="35"/>
  <c r="H224" i="35"/>
  <c r="H254" i="35"/>
  <c r="H284" i="35"/>
  <c r="H314" i="35"/>
  <c r="H344" i="35"/>
  <c r="H374" i="35"/>
  <c r="H404" i="35"/>
  <c r="H434" i="35"/>
  <c r="H464" i="35"/>
  <c r="H494" i="35"/>
  <c r="H524" i="35"/>
  <c r="H554" i="35"/>
  <c r="H584" i="35"/>
  <c r="H614" i="35"/>
  <c r="H644" i="35"/>
  <c r="H674" i="35"/>
  <c r="H42" i="35"/>
  <c r="H72" i="35"/>
  <c r="H102" i="35"/>
  <c r="H132" i="35"/>
  <c r="H162" i="35"/>
  <c r="H192" i="35"/>
  <c r="H222" i="35"/>
  <c r="H252" i="35"/>
  <c r="H282" i="35"/>
  <c r="H312" i="35"/>
  <c r="H342" i="35"/>
  <c r="H372" i="35"/>
  <c r="H402" i="35"/>
  <c r="H432" i="35"/>
  <c r="H462" i="35"/>
  <c r="H492" i="35"/>
  <c r="H522" i="35"/>
  <c r="H552" i="35"/>
  <c r="H582" i="35"/>
  <c r="H612" i="35"/>
  <c r="H642" i="35"/>
  <c r="H672" i="35"/>
  <c r="H40" i="35"/>
  <c r="H70" i="35"/>
  <c r="H100" i="35"/>
  <c r="H130" i="35"/>
  <c r="H160" i="35"/>
  <c r="H190" i="35"/>
  <c r="H220" i="35"/>
  <c r="H250" i="35"/>
  <c r="H280" i="35"/>
  <c r="H310" i="35"/>
  <c r="H340" i="35"/>
  <c r="H370" i="35"/>
  <c r="H400" i="35"/>
  <c r="H430" i="35"/>
  <c r="H460" i="35"/>
  <c r="H490" i="35"/>
  <c r="H520" i="35"/>
  <c r="H550" i="35"/>
  <c r="H580" i="35"/>
  <c r="H610" i="35"/>
  <c r="H640" i="35"/>
  <c r="H670" i="35"/>
  <c r="H39" i="35"/>
  <c r="H69" i="35"/>
  <c r="H99" i="35"/>
  <c r="H129" i="35"/>
  <c r="H159" i="35"/>
  <c r="H189" i="35"/>
  <c r="H219" i="35"/>
  <c r="H249" i="35"/>
  <c r="H279" i="35"/>
  <c r="H309" i="35"/>
  <c r="H339" i="35"/>
  <c r="H369" i="35"/>
  <c r="H399" i="35"/>
  <c r="H429" i="35"/>
  <c r="H459" i="35"/>
  <c r="H489" i="35"/>
  <c r="H519" i="35"/>
  <c r="H549" i="35"/>
  <c r="H579" i="35"/>
  <c r="H609" i="35"/>
  <c r="H639" i="35"/>
  <c r="H669" i="35"/>
  <c r="G87" i="60"/>
  <c r="G88" i="60"/>
  <c r="G89" i="60"/>
  <c r="G702" i="35"/>
  <c r="H110" i="74"/>
  <c r="H93" i="73"/>
  <c r="H92" i="73"/>
  <c r="F119" i="74"/>
  <c r="F119" i="46"/>
  <c r="F82" i="28"/>
  <c r="H209" i="35"/>
  <c r="K96" i="49"/>
  <c r="K35" i="46"/>
  <c r="D9" i="1"/>
  <c r="G181" i="60"/>
  <c r="G182" i="60"/>
  <c r="G183" i="60"/>
  <c r="G184" i="60"/>
  <c r="G185" i="60"/>
  <c r="G186" i="60"/>
  <c r="G187" i="60"/>
  <c r="G188" i="60"/>
  <c r="G189" i="60"/>
  <c r="G190" i="60"/>
  <c r="G191" i="60"/>
  <c r="G192" i="60"/>
  <c r="G193" i="60"/>
  <c r="G194" i="60"/>
  <c r="G195" i="60"/>
  <c r="G196" i="60"/>
  <c r="G197" i="60"/>
  <c r="G198" i="60"/>
  <c r="G199" i="60"/>
  <c r="G200" i="60"/>
  <c r="G201" i="60"/>
  <c r="G202" i="60"/>
  <c r="G203" i="60"/>
  <c r="G204" i="60"/>
  <c r="G205" i="60"/>
  <c r="G212" i="60"/>
  <c r="G224" i="60"/>
  <c r="G225" i="60"/>
  <c r="G226" i="60"/>
  <c r="G227" i="60"/>
  <c r="G228" i="60"/>
  <c r="G229" i="60"/>
  <c r="G230" i="60"/>
  <c r="G231" i="60"/>
  <c r="G232" i="60"/>
  <c r="G233" i="60"/>
  <c r="G234" i="60"/>
  <c r="G235" i="60"/>
  <c r="G236" i="60"/>
  <c r="G237" i="60"/>
  <c r="G238" i="60"/>
  <c r="G239" i="60"/>
  <c r="G240" i="60"/>
  <c r="G241" i="60"/>
  <c r="G242" i="60"/>
  <c r="G243" i="60"/>
  <c r="G244" i="60"/>
  <c r="G245" i="60"/>
  <c r="G246" i="60"/>
  <c r="G247" i="60"/>
  <c r="G248" i="60"/>
  <c r="G255" i="60"/>
  <c r="G267" i="60"/>
  <c r="G268" i="60"/>
  <c r="G269" i="60"/>
  <c r="G270" i="60"/>
  <c r="G271" i="60"/>
  <c r="G272" i="60"/>
  <c r="G273" i="60"/>
  <c r="G274" i="60"/>
  <c r="G275" i="60"/>
  <c r="G276" i="60"/>
  <c r="G277" i="60"/>
  <c r="G278" i="60"/>
  <c r="G279" i="60"/>
  <c r="G280" i="60"/>
  <c r="G281" i="60"/>
  <c r="G282" i="60"/>
  <c r="G283" i="60"/>
  <c r="G284" i="60"/>
  <c r="G285" i="60"/>
  <c r="G286" i="60"/>
  <c r="G287" i="60"/>
  <c r="G288" i="60"/>
  <c r="G289" i="60"/>
  <c r="G290" i="60"/>
  <c r="G291" i="60"/>
  <c r="G298" i="60"/>
  <c r="G310" i="60"/>
  <c r="G311" i="60"/>
  <c r="G312" i="60"/>
  <c r="G313" i="60"/>
  <c r="G314" i="60"/>
  <c r="G315" i="60"/>
  <c r="G316" i="60"/>
  <c r="G317" i="60"/>
  <c r="G318" i="60"/>
  <c r="G319" i="60"/>
  <c r="G320" i="60"/>
  <c r="G321" i="60"/>
  <c r="G322" i="60"/>
  <c r="G323" i="60"/>
  <c r="G324" i="60"/>
  <c r="G325" i="60"/>
  <c r="G326" i="60"/>
  <c r="G327" i="60"/>
  <c r="G328" i="60"/>
  <c r="G329" i="60"/>
  <c r="G330" i="60"/>
  <c r="G331" i="60"/>
  <c r="G332" i="60"/>
  <c r="G333" i="60"/>
  <c r="G334" i="60"/>
  <c r="G341" i="60"/>
  <c r="G353" i="60"/>
  <c r="G354" i="60"/>
  <c r="G355" i="60"/>
  <c r="G356" i="60"/>
  <c r="G357" i="60"/>
  <c r="G358" i="60"/>
  <c r="G359" i="60"/>
  <c r="G360" i="60"/>
  <c r="G361" i="60"/>
  <c r="G362" i="60"/>
  <c r="G363" i="60"/>
  <c r="G364" i="60"/>
  <c r="G365" i="60"/>
  <c r="G366" i="60"/>
  <c r="G367" i="60"/>
  <c r="G368" i="60"/>
  <c r="G369" i="60"/>
  <c r="G370" i="60"/>
  <c r="G371" i="60"/>
  <c r="G372" i="60"/>
  <c r="G373" i="60"/>
  <c r="G374" i="60"/>
  <c r="G375" i="60"/>
  <c r="G376" i="60"/>
  <c r="G377" i="60"/>
  <c r="G384" i="60"/>
  <c r="G396" i="60"/>
  <c r="G397" i="60"/>
  <c r="G398" i="60"/>
  <c r="G399" i="60"/>
  <c r="G400" i="60"/>
  <c r="G401" i="60"/>
  <c r="G402" i="60"/>
  <c r="G403" i="60"/>
  <c r="G404" i="60"/>
  <c r="G405" i="60"/>
  <c r="G406" i="60"/>
  <c r="G407" i="60"/>
  <c r="G408" i="60"/>
  <c r="G409" i="60"/>
  <c r="G410" i="60"/>
  <c r="G411" i="60"/>
  <c r="G412" i="60"/>
  <c r="G413" i="60"/>
  <c r="G414" i="60"/>
  <c r="G415" i="60"/>
  <c r="G416" i="60"/>
  <c r="G417" i="60"/>
  <c r="G418" i="60"/>
  <c r="G419" i="60"/>
  <c r="G420" i="60"/>
  <c r="G427" i="60"/>
  <c r="G439" i="60"/>
  <c r="G440" i="60"/>
  <c r="G441" i="60"/>
  <c r="G442" i="60"/>
  <c r="G443" i="60"/>
  <c r="G444" i="60"/>
  <c r="G445" i="60"/>
  <c r="G446" i="60"/>
  <c r="G447" i="60"/>
  <c r="G448" i="60"/>
  <c r="G449" i="60"/>
  <c r="G450" i="60"/>
  <c r="G451" i="60"/>
  <c r="G452" i="60"/>
  <c r="G453" i="60"/>
  <c r="G454" i="60"/>
  <c r="G455" i="60"/>
  <c r="G456" i="60"/>
  <c r="G457" i="60"/>
  <c r="G458" i="60"/>
  <c r="G459" i="60"/>
  <c r="G460" i="60"/>
  <c r="G461" i="60"/>
  <c r="G462" i="60"/>
  <c r="G463" i="60"/>
  <c r="G470" i="60"/>
  <c r="G482" i="60"/>
  <c r="G483" i="60"/>
  <c r="G484" i="60"/>
  <c r="G485" i="60"/>
  <c r="G486" i="60"/>
  <c r="G487" i="60"/>
  <c r="G488" i="60"/>
  <c r="G489" i="60"/>
  <c r="G490" i="60"/>
  <c r="G491" i="60"/>
  <c r="G492" i="60"/>
  <c r="G493" i="60"/>
  <c r="G494" i="60"/>
  <c r="G495" i="60"/>
  <c r="G496" i="60"/>
  <c r="G497" i="60"/>
  <c r="G498" i="60"/>
  <c r="G499" i="60"/>
  <c r="G500" i="60"/>
  <c r="G501" i="60"/>
  <c r="G502" i="60"/>
  <c r="G503" i="60"/>
  <c r="G504" i="60"/>
  <c r="G505" i="60"/>
  <c r="G506" i="60"/>
  <c r="G513" i="60"/>
  <c r="G525" i="60"/>
  <c r="G526" i="60"/>
  <c r="G527" i="60"/>
  <c r="G528" i="60"/>
  <c r="G529" i="60"/>
  <c r="G530" i="60"/>
  <c r="G531" i="60"/>
  <c r="G532" i="60"/>
  <c r="G533" i="60"/>
  <c r="G534" i="60"/>
  <c r="G535" i="60"/>
  <c r="G536" i="60"/>
  <c r="G537" i="60"/>
  <c r="G538" i="60"/>
  <c r="G539" i="60"/>
  <c r="G540" i="60"/>
  <c r="G541" i="60"/>
  <c r="G542" i="60"/>
  <c r="G543" i="60"/>
  <c r="G544" i="60"/>
  <c r="G545" i="60"/>
  <c r="G546" i="60"/>
  <c r="G547" i="60"/>
  <c r="G548" i="60"/>
  <c r="G549" i="60"/>
  <c r="G556" i="60"/>
  <c r="G568" i="60"/>
  <c r="G569" i="60"/>
  <c r="G570" i="60"/>
  <c r="G571" i="60"/>
  <c r="G572" i="60"/>
  <c r="G573" i="60"/>
  <c r="G574" i="60"/>
  <c r="G575" i="60"/>
  <c r="G576" i="60"/>
  <c r="G577" i="60"/>
  <c r="G578" i="60"/>
  <c r="G579" i="60"/>
  <c r="G580" i="60"/>
  <c r="G581" i="60"/>
  <c r="G582" i="60"/>
  <c r="G583" i="60"/>
  <c r="G584" i="60"/>
  <c r="G585" i="60"/>
  <c r="G586" i="60"/>
  <c r="G587" i="60"/>
  <c r="G588" i="60"/>
  <c r="G589" i="60"/>
  <c r="G590" i="60"/>
  <c r="G591" i="60"/>
  <c r="G592" i="60"/>
  <c r="G599" i="60"/>
  <c r="G611" i="60"/>
  <c r="G612" i="60"/>
  <c r="G613" i="60"/>
  <c r="G614" i="60"/>
  <c r="G615" i="60"/>
  <c r="G616" i="60"/>
  <c r="G617" i="60"/>
  <c r="G618" i="60"/>
  <c r="G619" i="60"/>
  <c r="G620" i="60"/>
  <c r="G621" i="60"/>
  <c r="G622" i="60"/>
  <c r="G623" i="60"/>
  <c r="G624" i="60"/>
  <c r="G625" i="60"/>
  <c r="G626" i="60"/>
  <c r="G627" i="60"/>
  <c r="G628" i="60"/>
  <c r="G629" i="60"/>
  <c r="G630" i="60"/>
  <c r="G631" i="60"/>
  <c r="G632" i="60"/>
  <c r="G633" i="60"/>
  <c r="G634" i="60"/>
  <c r="G635" i="60"/>
  <c r="G642" i="60"/>
  <c r="G1002" i="60"/>
  <c r="G1003" i="60"/>
  <c r="H91" i="74"/>
  <c r="M93" i="74"/>
  <c r="A93" i="74"/>
  <c r="H93" i="74"/>
  <c r="L94" i="74"/>
  <c r="A94" i="74"/>
  <c r="H94" i="74"/>
  <c r="K96" i="74"/>
  <c r="A95" i="74"/>
  <c r="H95" i="74"/>
  <c r="A96" i="74"/>
  <c r="H96" i="74"/>
  <c r="J60" i="74"/>
  <c r="J97" i="74"/>
  <c r="A97" i="74"/>
  <c r="H97" i="74"/>
  <c r="H92" i="74"/>
  <c r="H98" i="74"/>
  <c r="H99" i="74"/>
  <c r="H100" i="74"/>
  <c r="H102" i="74"/>
  <c r="F91" i="74"/>
  <c r="F93" i="74"/>
  <c r="F94" i="74"/>
  <c r="F95" i="74"/>
  <c r="F96" i="74"/>
  <c r="F97" i="74"/>
  <c r="F92" i="74"/>
  <c r="F98" i="74"/>
  <c r="F99" i="74"/>
  <c r="F100" i="74"/>
  <c r="F102" i="74"/>
  <c r="M93" i="64"/>
  <c r="A93" i="64"/>
  <c r="F93" i="64"/>
  <c r="L94" i="64"/>
  <c r="A94" i="64"/>
  <c r="F94" i="64"/>
  <c r="K96" i="64"/>
  <c r="A95" i="64"/>
  <c r="F95" i="64"/>
  <c r="A96" i="64"/>
  <c r="F96" i="64"/>
  <c r="J60" i="64"/>
  <c r="J97" i="64"/>
  <c r="A97" i="64"/>
  <c r="F97" i="64"/>
  <c r="F91" i="64"/>
  <c r="F92" i="64"/>
  <c r="F98" i="64"/>
  <c r="F99" i="64"/>
  <c r="F100" i="64"/>
  <c r="F102" i="64"/>
  <c r="M93" i="65"/>
  <c r="A93" i="65"/>
  <c r="F93" i="65"/>
  <c r="L94" i="65"/>
  <c r="A94" i="65"/>
  <c r="F94" i="65"/>
  <c r="K96" i="65"/>
  <c r="A95" i="65"/>
  <c r="F95" i="65"/>
  <c r="A96" i="65"/>
  <c r="F96" i="65"/>
  <c r="J60" i="65"/>
  <c r="J97" i="65"/>
  <c r="A97" i="65"/>
  <c r="F97" i="65"/>
  <c r="F91" i="65"/>
  <c r="F92" i="65"/>
  <c r="F98" i="65"/>
  <c r="F99" i="65"/>
  <c r="F100" i="65"/>
  <c r="F102" i="65"/>
  <c r="M93" i="66"/>
  <c r="A93" i="66"/>
  <c r="F93" i="66"/>
  <c r="L94" i="66"/>
  <c r="A94" i="66"/>
  <c r="F94" i="66"/>
  <c r="K96" i="66"/>
  <c r="A95" i="66"/>
  <c r="F95" i="66"/>
  <c r="A96" i="66"/>
  <c r="F96" i="66"/>
  <c r="J60" i="66"/>
  <c r="J97" i="66"/>
  <c r="A97" i="66"/>
  <c r="F97" i="66"/>
  <c r="F91" i="66"/>
  <c r="F92" i="66"/>
  <c r="F98" i="66"/>
  <c r="F99" i="66"/>
  <c r="F100" i="66"/>
  <c r="F102" i="66"/>
  <c r="M93" i="67"/>
  <c r="A93" i="67"/>
  <c r="F93" i="67"/>
  <c r="L94" i="67"/>
  <c r="A94" i="67"/>
  <c r="F94" i="67"/>
  <c r="K96" i="67"/>
  <c r="A95" i="67"/>
  <c r="F95" i="67"/>
  <c r="A96" i="67"/>
  <c r="F96" i="67"/>
  <c r="J60" i="67"/>
  <c r="J97" i="67"/>
  <c r="A97" i="67"/>
  <c r="F97" i="67"/>
  <c r="F91" i="67"/>
  <c r="F92" i="67"/>
  <c r="F98" i="67"/>
  <c r="F99" i="67"/>
  <c r="F100" i="67"/>
  <c r="F102" i="67"/>
  <c r="M93" i="63"/>
  <c r="A93" i="63"/>
  <c r="F93" i="63"/>
  <c r="L94" i="63"/>
  <c r="A94" i="63"/>
  <c r="F94" i="63"/>
  <c r="K96" i="63"/>
  <c r="A95" i="63"/>
  <c r="F95" i="63"/>
  <c r="A96" i="63"/>
  <c r="F96" i="63"/>
  <c r="J60" i="63"/>
  <c r="J97" i="63"/>
  <c r="A97" i="63"/>
  <c r="F97" i="63"/>
  <c r="F91" i="63"/>
  <c r="F92" i="63"/>
  <c r="F98" i="63"/>
  <c r="F99" i="63"/>
  <c r="F100" i="63"/>
  <c r="F102" i="63"/>
  <c r="M93" i="62"/>
  <c r="A93" i="62"/>
  <c r="F93" i="62"/>
  <c r="L94" i="62"/>
  <c r="A94" i="62"/>
  <c r="F94" i="62"/>
  <c r="K96" i="62"/>
  <c r="A95" i="62"/>
  <c r="F95" i="62"/>
  <c r="A96" i="62"/>
  <c r="F96" i="62"/>
  <c r="J60" i="62"/>
  <c r="J97" i="62"/>
  <c r="A97" i="62"/>
  <c r="F97" i="62"/>
  <c r="F91" i="62"/>
  <c r="F92" i="62"/>
  <c r="F98" i="62"/>
  <c r="F99" i="62"/>
  <c r="F100" i="62"/>
  <c r="F102" i="62"/>
  <c r="M93" i="68"/>
  <c r="A93" i="68"/>
  <c r="F93" i="68"/>
  <c r="L94" i="68"/>
  <c r="A94" i="68"/>
  <c r="F94" i="68"/>
  <c r="K96" i="68"/>
  <c r="A95" i="68"/>
  <c r="F95" i="68"/>
  <c r="A96" i="68"/>
  <c r="F96" i="68"/>
  <c r="J60" i="68"/>
  <c r="J97" i="68"/>
  <c r="A97" i="68"/>
  <c r="F97" i="68"/>
  <c r="F91" i="68"/>
  <c r="F92" i="68"/>
  <c r="F98" i="68"/>
  <c r="F99" i="68"/>
  <c r="F100" i="68"/>
  <c r="F102" i="68"/>
  <c r="M93" i="69"/>
  <c r="A93" i="69"/>
  <c r="F93" i="69"/>
  <c r="L94" i="69"/>
  <c r="A94" i="69"/>
  <c r="F94" i="69"/>
  <c r="K96" i="69"/>
  <c r="A95" i="69"/>
  <c r="F95" i="69"/>
  <c r="A96" i="69"/>
  <c r="F96" i="69"/>
  <c r="J60" i="69"/>
  <c r="J97" i="69"/>
  <c r="A97" i="69"/>
  <c r="F97" i="69"/>
  <c r="F91" i="69"/>
  <c r="F92" i="69"/>
  <c r="F98" i="69"/>
  <c r="F99" i="69"/>
  <c r="F100" i="69"/>
  <c r="F102" i="69"/>
  <c r="M93" i="70"/>
  <c r="A93" i="70"/>
  <c r="F93" i="70"/>
  <c r="L94" i="70"/>
  <c r="A94" i="70"/>
  <c r="F94" i="70"/>
  <c r="K96" i="70"/>
  <c r="A95" i="70"/>
  <c r="F95" i="70"/>
  <c r="A96" i="70"/>
  <c r="F96" i="70"/>
  <c r="J60" i="70"/>
  <c r="J97" i="70"/>
  <c r="A97" i="70"/>
  <c r="F97" i="70"/>
  <c r="F91" i="70"/>
  <c r="F92" i="70"/>
  <c r="F98" i="70"/>
  <c r="F99" i="70"/>
  <c r="F100" i="70"/>
  <c r="F102" i="70"/>
  <c r="M93" i="71"/>
  <c r="A93" i="71"/>
  <c r="F93" i="71"/>
  <c r="L94" i="71"/>
  <c r="A94" i="71"/>
  <c r="F94" i="71"/>
  <c r="K96" i="71"/>
  <c r="A95" i="71"/>
  <c r="F95" i="71"/>
  <c r="A96" i="71"/>
  <c r="F96" i="71"/>
  <c r="J60" i="71"/>
  <c r="J97" i="71"/>
  <c r="A97" i="71"/>
  <c r="F97" i="71"/>
  <c r="F91" i="71"/>
  <c r="F92" i="71"/>
  <c r="F98" i="71"/>
  <c r="F99" i="71"/>
  <c r="F100" i="71"/>
  <c r="F102" i="71"/>
  <c r="M93" i="72"/>
  <c r="A93" i="72"/>
  <c r="F93" i="72"/>
  <c r="L94" i="72"/>
  <c r="A94" i="72"/>
  <c r="F94" i="72"/>
  <c r="K96" i="72"/>
  <c r="A95" i="72"/>
  <c r="F95" i="72"/>
  <c r="A96" i="72"/>
  <c r="F96" i="72"/>
  <c r="J60" i="72"/>
  <c r="J97" i="72"/>
  <c r="A97" i="72"/>
  <c r="F97" i="72"/>
  <c r="F91" i="72"/>
  <c r="F92" i="72"/>
  <c r="F98" i="72"/>
  <c r="F99" i="72"/>
  <c r="F100" i="72"/>
  <c r="F102" i="72"/>
  <c r="M93" i="73"/>
  <c r="A93" i="73"/>
  <c r="F93" i="73"/>
  <c r="L94" i="73"/>
  <c r="A94" i="73"/>
  <c r="F94" i="73"/>
  <c r="K96" i="73"/>
  <c r="A95" i="73"/>
  <c r="F95" i="73"/>
  <c r="A96" i="73"/>
  <c r="F96" i="73"/>
  <c r="J60" i="73"/>
  <c r="J97" i="73"/>
  <c r="A97" i="73"/>
  <c r="F97" i="73"/>
  <c r="F91" i="73"/>
  <c r="F92" i="73"/>
  <c r="F98" i="73"/>
  <c r="F99" i="73"/>
  <c r="F100" i="73"/>
  <c r="F102" i="73"/>
  <c r="H93" i="64"/>
  <c r="H94" i="64"/>
  <c r="H95" i="64"/>
  <c r="H96" i="64"/>
  <c r="H97" i="64"/>
  <c r="H91" i="64"/>
  <c r="H92" i="64"/>
  <c r="H98" i="64"/>
  <c r="H99" i="64"/>
  <c r="H100" i="64"/>
  <c r="H102" i="64"/>
  <c r="H93" i="65"/>
  <c r="H94" i="65"/>
  <c r="H95" i="65"/>
  <c r="H96" i="65"/>
  <c r="H97" i="65"/>
  <c r="H91" i="65"/>
  <c r="H92" i="65"/>
  <c r="H98" i="65"/>
  <c r="H99" i="65"/>
  <c r="H100" i="65"/>
  <c r="H102" i="65"/>
  <c r="H93" i="66"/>
  <c r="H94" i="66"/>
  <c r="H95" i="66"/>
  <c r="H96" i="66"/>
  <c r="H97" i="66"/>
  <c r="H91" i="66"/>
  <c r="H92" i="66"/>
  <c r="H98" i="66"/>
  <c r="H99" i="66"/>
  <c r="H100" i="66"/>
  <c r="H102" i="66"/>
  <c r="H93" i="67"/>
  <c r="H94" i="67"/>
  <c r="H95" i="67"/>
  <c r="H96" i="67"/>
  <c r="H97" i="67"/>
  <c r="H91" i="67"/>
  <c r="H92" i="67"/>
  <c r="H98" i="67"/>
  <c r="H99" i="67"/>
  <c r="H100" i="67"/>
  <c r="H102" i="67"/>
  <c r="H93" i="63"/>
  <c r="H94" i="63"/>
  <c r="H95" i="63"/>
  <c r="H96" i="63"/>
  <c r="H97" i="63"/>
  <c r="H91" i="63"/>
  <c r="H92" i="63"/>
  <c r="H98" i="63"/>
  <c r="H99" i="63"/>
  <c r="H100" i="63"/>
  <c r="H102" i="63"/>
  <c r="H93" i="62"/>
  <c r="H94" i="62"/>
  <c r="H95" i="62"/>
  <c r="H96" i="62"/>
  <c r="H97" i="62"/>
  <c r="H91" i="62"/>
  <c r="H92" i="62"/>
  <c r="H98" i="62"/>
  <c r="H99" i="62"/>
  <c r="H100" i="62"/>
  <c r="H102" i="62"/>
  <c r="H93" i="68"/>
  <c r="H94" i="68"/>
  <c r="H95" i="68"/>
  <c r="H96" i="68"/>
  <c r="H97" i="68"/>
  <c r="H91" i="68"/>
  <c r="H92" i="68"/>
  <c r="H98" i="68"/>
  <c r="H99" i="68"/>
  <c r="H100" i="68"/>
  <c r="H102" i="68"/>
  <c r="H93" i="69"/>
  <c r="H94" i="69"/>
  <c r="H95" i="69"/>
  <c r="H96" i="69"/>
  <c r="H97" i="69"/>
  <c r="H91" i="69"/>
  <c r="H92" i="69"/>
  <c r="H98" i="69"/>
  <c r="H99" i="69"/>
  <c r="H100" i="69"/>
  <c r="H102" i="69"/>
  <c r="H93" i="70"/>
  <c r="H94" i="70"/>
  <c r="H95" i="70"/>
  <c r="H96" i="70"/>
  <c r="H97" i="70"/>
  <c r="H91" i="70"/>
  <c r="H92" i="70"/>
  <c r="H98" i="70"/>
  <c r="H99" i="70"/>
  <c r="H100" i="70"/>
  <c r="H102" i="70"/>
  <c r="H93" i="71"/>
  <c r="H94" i="71"/>
  <c r="H95" i="71"/>
  <c r="H96" i="71"/>
  <c r="H97" i="71"/>
  <c r="H91" i="71"/>
  <c r="H92" i="71"/>
  <c r="H98" i="71"/>
  <c r="H99" i="71"/>
  <c r="H100" i="71"/>
  <c r="H102" i="71"/>
  <c r="H93" i="72"/>
  <c r="H94" i="72"/>
  <c r="H95" i="72"/>
  <c r="H96" i="72"/>
  <c r="H97" i="72"/>
  <c r="H91" i="72"/>
  <c r="H92" i="72"/>
  <c r="H98" i="72"/>
  <c r="H99" i="72"/>
  <c r="H100" i="72"/>
  <c r="H102" i="72"/>
  <c r="H94" i="73"/>
  <c r="H95" i="73"/>
  <c r="H96" i="73"/>
  <c r="H97" i="73"/>
  <c r="H91" i="73"/>
  <c r="H98" i="73"/>
  <c r="H99" i="73"/>
  <c r="H100" i="73"/>
  <c r="H102" i="73"/>
  <c r="G35" i="74"/>
  <c r="H35" i="74"/>
  <c r="G36" i="74"/>
  <c r="H36" i="74"/>
  <c r="G37" i="74"/>
  <c r="H37" i="74"/>
  <c r="G38" i="74"/>
  <c r="H38" i="74"/>
  <c r="G39" i="74"/>
  <c r="H39" i="74"/>
  <c r="G40" i="74"/>
  <c r="H40" i="74"/>
  <c r="G41" i="74"/>
  <c r="H41" i="74"/>
  <c r="G42" i="74"/>
  <c r="H42" i="74"/>
  <c r="G43" i="74"/>
  <c r="H43" i="74"/>
  <c r="G44" i="74"/>
  <c r="H44" i="74"/>
  <c r="G45" i="74"/>
  <c r="H45" i="74"/>
  <c r="G46" i="74"/>
  <c r="H46" i="74"/>
  <c r="G47" i="74"/>
  <c r="H47" i="74"/>
  <c r="G48" i="74"/>
  <c r="H48" i="74"/>
  <c r="G49" i="74"/>
  <c r="H49" i="74"/>
  <c r="G50" i="74"/>
  <c r="H50" i="74"/>
  <c r="G51" i="74"/>
  <c r="H51" i="74"/>
  <c r="G52" i="74"/>
  <c r="H52" i="74"/>
  <c r="G53" i="74"/>
  <c r="H53" i="74"/>
  <c r="G54" i="74"/>
  <c r="H54" i="74"/>
  <c r="G55" i="74"/>
  <c r="H55" i="74"/>
  <c r="G56" i="74"/>
  <c r="H56" i="74"/>
  <c r="G57" i="74"/>
  <c r="H57" i="74"/>
  <c r="G58" i="74"/>
  <c r="H58" i="74"/>
  <c r="G59" i="74"/>
  <c r="H59" i="74"/>
  <c r="G60" i="74"/>
  <c r="H60" i="74"/>
  <c r="G61" i="74"/>
  <c r="H61" i="74"/>
  <c r="G62" i="74"/>
  <c r="H62" i="74"/>
  <c r="G63" i="74"/>
  <c r="H63" i="74"/>
  <c r="G64" i="74"/>
  <c r="H64" i="74"/>
  <c r="G65" i="74"/>
  <c r="H65" i="74"/>
  <c r="G66" i="74"/>
  <c r="H66" i="74"/>
  <c r="G67" i="74"/>
  <c r="H67" i="74"/>
  <c r="G68" i="74"/>
  <c r="H68" i="74"/>
  <c r="G69" i="74"/>
  <c r="H69" i="74"/>
  <c r="G70" i="74"/>
  <c r="H70" i="74"/>
  <c r="G71" i="74"/>
  <c r="H71" i="74"/>
  <c r="G72" i="74"/>
  <c r="H72" i="74"/>
  <c r="G73" i="74"/>
  <c r="H73" i="74"/>
  <c r="G74" i="74"/>
  <c r="H74" i="74"/>
  <c r="G75" i="74"/>
  <c r="H75" i="74"/>
  <c r="G76" i="74"/>
  <c r="H76" i="74"/>
  <c r="G77" i="74"/>
  <c r="H77" i="74"/>
  <c r="G78" i="74"/>
  <c r="H78" i="74"/>
  <c r="G79" i="74"/>
  <c r="H79" i="74"/>
  <c r="G80" i="74"/>
  <c r="H80" i="74"/>
  <c r="G81" i="74"/>
  <c r="H81" i="74"/>
  <c r="G82" i="74"/>
  <c r="H82" i="74"/>
  <c r="H84" i="74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49" i="65"/>
  <c r="H49" i="65"/>
  <c r="G50" i="65"/>
  <c r="H50" i="65"/>
  <c r="G51" i="65"/>
  <c r="H51" i="65"/>
  <c r="G52" i="65"/>
  <c r="H52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H84" i="65"/>
  <c r="G35" i="66"/>
  <c r="H35" i="66"/>
  <c r="G36" i="66"/>
  <c r="H36" i="66"/>
  <c r="G37" i="66"/>
  <c r="H37" i="66"/>
  <c r="G38" i="66"/>
  <c r="H38" i="66"/>
  <c r="G39" i="66"/>
  <c r="H39" i="66"/>
  <c r="G40" i="66"/>
  <c r="H40" i="66"/>
  <c r="G41" i="66"/>
  <c r="H41" i="66"/>
  <c r="G42" i="66"/>
  <c r="H42" i="66"/>
  <c r="G43" i="66"/>
  <c r="H43" i="66"/>
  <c r="G44" i="66"/>
  <c r="H44" i="66"/>
  <c r="G45" i="66"/>
  <c r="H45" i="66"/>
  <c r="G46" i="66"/>
  <c r="H46" i="66"/>
  <c r="G47" i="66"/>
  <c r="H47" i="66"/>
  <c r="G48" i="66"/>
  <c r="H48" i="66"/>
  <c r="G49" i="66"/>
  <c r="H49" i="66"/>
  <c r="G50" i="66"/>
  <c r="H50" i="66"/>
  <c r="G51" i="66"/>
  <c r="H51" i="66"/>
  <c r="G52" i="66"/>
  <c r="H52" i="66"/>
  <c r="G53" i="66"/>
  <c r="H53" i="66"/>
  <c r="G54" i="66"/>
  <c r="H54" i="66"/>
  <c r="G55" i="66"/>
  <c r="H55" i="66"/>
  <c r="G56" i="66"/>
  <c r="H56" i="66"/>
  <c r="G57" i="66"/>
  <c r="H57" i="66"/>
  <c r="G58" i="66"/>
  <c r="H58" i="66"/>
  <c r="G59" i="66"/>
  <c r="H59" i="66"/>
  <c r="G60" i="66"/>
  <c r="H60" i="66"/>
  <c r="G61" i="66"/>
  <c r="H61" i="66"/>
  <c r="G62" i="66"/>
  <c r="H62" i="66"/>
  <c r="G63" i="66"/>
  <c r="H63" i="66"/>
  <c r="G64" i="66"/>
  <c r="H64" i="66"/>
  <c r="G65" i="66"/>
  <c r="H65" i="66"/>
  <c r="G66" i="66"/>
  <c r="H66" i="66"/>
  <c r="G67" i="66"/>
  <c r="H67" i="66"/>
  <c r="G68" i="66"/>
  <c r="H68" i="66"/>
  <c r="G69" i="66"/>
  <c r="H69" i="66"/>
  <c r="G70" i="66"/>
  <c r="H70" i="66"/>
  <c r="G71" i="66"/>
  <c r="H71" i="66"/>
  <c r="G72" i="66"/>
  <c r="H72" i="66"/>
  <c r="G73" i="66"/>
  <c r="H73" i="66"/>
  <c r="G74" i="66"/>
  <c r="H74" i="66"/>
  <c r="G75" i="66"/>
  <c r="H75" i="66"/>
  <c r="G76" i="66"/>
  <c r="H76" i="66"/>
  <c r="G77" i="66"/>
  <c r="H77" i="66"/>
  <c r="G78" i="66"/>
  <c r="H78" i="66"/>
  <c r="G79" i="66"/>
  <c r="H79" i="66"/>
  <c r="G80" i="66"/>
  <c r="H80" i="66"/>
  <c r="G81" i="66"/>
  <c r="H81" i="66"/>
  <c r="G82" i="66"/>
  <c r="H82" i="66"/>
  <c r="H84" i="66"/>
  <c r="G35" i="67"/>
  <c r="H35" i="67"/>
  <c r="G36" i="67"/>
  <c r="H36" i="67"/>
  <c r="G37" i="67"/>
  <c r="H37" i="67"/>
  <c r="G38" i="67"/>
  <c r="H38" i="67"/>
  <c r="G39" i="67"/>
  <c r="H39" i="67"/>
  <c r="G40" i="67"/>
  <c r="H40" i="67"/>
  <c r="G41" i="67"/>
  <c r="H41" i="67"/>
  <c r="G42" i="67"/>
  <c r="H42" i="67"/>
  <c r="G43" i="67"/>
  <c r="H43" i="67"/>
  <c r="G44" i="67"/>
  <c r="H44" i="67"/>
  <c r="G45" i="67"/>
  <c r="H45" i="67"/>
  <c r="G46" i="67"/>
  <c r="H46" i="67"/>
  <c r="G47" i="67"/>
  <c r="H47" i="67"/>
  <c r="G48" i="67"/>
  <c r="H48" i="67"/>
  <c r="G49" i="67"/>
  <c r="H49" i="67"/>
  <c r="G50" i="67"/>
  <c r="H50" i="67"/>
  <c r="G51" i="67"/>
  <c r="H51" i="67"/>
  <c r="G52" i="67"/>
  <c r="H52" i="67"/>
  <c r="G53" i="67"/>
  <c r="H53" i="67"/>
  <c r="G54" i="67"/>
  <c r="H54" i="67"/>
  <c r="G55" i="67"/>
  <c r="H55" i="67"/>
  <c r="G56" i="67"/>
  <c r="H56" i="67"/>
  <c r="G57" i="67"/>
  <c r="H57" i="67"/>
  <c r="G58" i="67"/>
  <c r="H58" i="67"/>
  <c r="G59" i="67"/>
  <c r="H59" i="67"/>
  <c r="G60" i="67"/>
  <c r="H60" i="67"/>
  <c r="G61" i="67"/>
  <c r="H61" i="67"/>
  <c r="G62" i="67"/>
  <c r="H62" i="67"/>
  <c r="G63" i="67"/>
  <c r="H63" i="67"/>
  <c r="G64" i="67"/>
  <c r="H64" i="67"/>
  <c r="G65" i="67"/>
  <c r="H65" i="67"/>
  <c r="G66" i="67"/>
  <c r="H66" i="67"/>
  <c r="G67" i="67"/>
  <c r="H67" i="67"/>
  <c r="G68" i="67"/>
  <c r="H68" i="67"/>
  <c r="G69" i="67"/>
  <c r="H69" i="67"/>
  <c r="G70" i="67"/>
  <c r="H70" i="67"/>
  <c r="G71" i="67"/>
  <c r="H71" i="67"/>
  <c r="G72" i="67"/>
  <c r="H72" i="67"/>
  <c r="G73" i="67"/>
  <c r="H73" i="67"/>
  <c r="G74" i="67"/>
  <c r="H74" i="67"/>
  <c r="G75" i="67"/>
  <c r="H75" i="67"/>
  <c r="G76" i="67"/>
  <c r="H76" i="67"/>
  <c r="G77" i="67"/>
  <c r="H77" i="67"/>
  <c r="G78" i="67"/>
  <c r="H78" i="67"/>
  <c r="G79" i="67"/>
  <c r="H79" i="67"/>
  <c r="G80" i="67"/>
  <c r="H80" i="67"/>
  <c r="G81" i="67"/>
  <c r="H81" i="67"/>
  <c r="G82" i="67"/>
  <c r="H82" i="67"/>
  <c r="H84" i="67"/>
  <c r="G35" i="63"/>
  <c r="H35" i="63"/>
  <c r="G36" i="63"/>
  <c r="H36" i="63"/>
  <c r="G37" i="63"/>
  <c r="H37" i="63"/>
  <c r="G38" i="63"/>
  <c r="H38" i="63"/>
  <c r="G39" i="63"/>
  <c r="H39" i="63"/>
  <c r="G40" i="63"/>
  <c r="H40" i="63"/>
  <c r="G41" i="63"/>
  <c r="H41" i="63"/>
  <c r="G42" i="63"/>
  <c r="H42" i="63"/>
  <c r="G43" i="63"/>
  <c r="H43" i="63"/>
  <c r="G44" i="63"/>
  <c r="H44" i="63"/>
  <c r="G45" i="63"/>
  <c r="H45" i="63"/>
  <c r="G46" i="63"/>
  <c r="H46" i="63"/>
  <c r="G47" i="63"/>
  <c r="H47" i="63"/>
  <c r="G48" i="63"/>
  <c r="H48" i="63"/>
  <c r="G49" i="63"/>
  <c r="H49" i="63"/>
  <c r="G50" i="63"/>
  <c r="H50" i="63"/>
  <c r="G51" i="63"/>
  <c r="H51" i="63"/>
  <c r="G52" i="63"/>
  <c r="H52" i="63"/>
  <c r="G53" i="63"/>
  <c r="H53" i="63"/>
  <c r="G54" i="63"/>
  <c r="H54" i="63"/>
  <c r="G55" i="63"/>
  <c r="H55" i="63"/>
  <c r="G56" i="63"/>
  <c r="H56" i="63"/>
  <c r="G57" i="63"/>
  <c r="H57" i="63"/>
  <c r="G58" i="63"/>
  <c r="H58" i="63"/>
  <c r="G59" i="63"/>
  <c r="H59" i="63"/>
  <c r="G60" i="63"/>
  <c r="H60" i="63"/>
  <c r="G61" i="63"/>
  <c r="H61" i="63"/>
  <c r="G62" i="63"/>
  <c r="H62" i="63"/>
  <c r="G63" i="63"/>
  <c r="H63" i="63"/>
  <c r="G64" i="63"/>
  <c r="H64" i="63"/>
  <c r="G65" i="63"/>
  <c r="H65" i="63"/>
  <c r="G66" i="63"/>
  <c r="H66" i="63"/>
  <c r="G67" i="63"/>
  <c r="H67" i="63"/>
  <c r="G68" i="63"/>
  <c r="H68" i="63"/>
  <c r="G69" i="63"/>
  <c r="H69" i="63"/>
  <c r="G70" i="63"/>
  <c r="H70" i="63"/>
  <c r="G71" i="63"/>
  <c r="H71" i="63"/>
  <c r="G72" i="63"/>
  <c r="H72" i="63"/>
  <c r="G73" i="63"/>
  <c r="H73" i="63"/>
  <c r="G74" i="63"/>
  <c r="H74" i="63"/>
  <c r="G75" i="63"/>
  <c r="H75" i="63"/>
  <c r="G76" i="63"/>
  <c r="H76" i="63"/>
  <c r="G77" i="63"/>
  <c r="H77" i="63"/>
  <c r="G78" i="63"/>
  <c r="H78" i="63"/>
  <c r="G79" i="63"/>
  <c r="H79" i="63"/>
  <c r="G80" i="63"/>
  <c r="H80" i="63"/>
  <c r="G81" i="63"/>
  <c r="H81" i="63"/>
  <c r="G82" i="63"/>
  <c r="H82" i="63"/>
  <c r="H84" i="63"/>
  <c r="G35" i="62"/>
  <c r="H35" i="62"/>
  <c r="G36" i="62"/>
  <c r="H36" i="62"/>
  <c r="G37" i="62"/>
  <c r="H37" i="62"/>
  <c r="G38" i="62"/>
  <c r="H38" i="62"/>
  <c r="G39" i="62"/>
  <c r="H39" i="62"/>
  <c r="G40" i="62"/>
  <c r="H40" i="62"/>
  <c r="G41" i="62"/>
  <c r="H41" i="62"/>
  <c r="G42" i="62"/>
  <c r="H42" i="62"/>
  <c r="G43" i="62"/>
  <c r="H43" i="62"/>
  <c r="G44" i="62"/>
  <c r="H44" i="62"/>
  <c r="G45" i="62"/>
  <c r="H45" i="62"/>
  <c r="G46" i="62"/>
  <c r="H46" i="62"/>
  <c r="G47" i="62"/>
  <c r="H47" i="62"/>
  <c r="G48" i="62"/>
  <c r="H48" i="62"/>
  <c r="G49" i="62"/>
  <c r="H49" i="62"/>
  <c r="G50" i="62"/>
  <c r="H50" i="62"/>
  <c r="G51" i="62"/>
  <c r="H51" i="62"/>
  <c r="G52" i="62"/>
  <c r="H52" i="62"/>
  <c r="G53" i="62"/>
  <c r="H53" i="62"/>
  <c r="G54" i="62"/>
  <c r="H54" i="62"/>
  <c r="G55" i="62"/>
  <c r="H55" i="62"/>
  <c r="G56" i="62"/>
  <c r="H56" i="62"/>
  <c r="G57" i="62"/>
  <c r="H57" i="62"/>
  <c r="G58" i="62"/>
  <c r="H58" i="62"/>
  <c r="G59" i="62"/>
  <c r="H59" i="62"/>
  <c r="G60" i="62"/>
  <c r="H60" i="62"/>
  <c r="G61" i="62"/>
  <c r="H61" i="62"/>
  <c r="G62" i="62"/>
  <c r="H62" i="62"/>
  <c r="G63" i="62"/>
  <c r="H63" i="62"/>
  <c r="G64" i="62"/>
  <c r="H64" i="62"/>
  <c r="G65" i="62"/>
  <c r="H65" i="62"/>
  <c r="G66" i="62"/>
  <c r="H66" i="62"/>
  <c r="G67" i="62"/>
  <c r="H67" i="62"/>
  <c r="G68" i="62"/>
  <c r="H68" i="62"/>
  <c r="G69" i="62"/>
  <c r="H69" i="62"/>
  <c r="G70" i="62"/>
  <c r="H70" i="62"/>
  <c r="G71" i="62"/>
  <c r="H71" i="62"/>
  <c r="G72" i="62"/>
  <c r="H72" i="62"/>
  <c r="G73" i="62"/>
  <c r="H73" i="62"/>
  <c r="G74" i="62"/>
  <c r="H74" i="62"/>
  <c r="G75" i="62"/>
  <c r="H75" i="62"/>
  <c r="G76" i="62"/>
  <c r="H76" i="62"/>
  <c r="G77" i="62"/>
  <c r="H77" i="62"/>
  <c r="G78" i="62"/>
  <c r="H78" i="62"/>
  <c r="G79" i="62"/>
  <c r="H79" i="62"/>
  <c r="G80" i="62"/>
  <c r="H80" i="62"/>
  <c r="G81" i="62"/>
  <c r="H81" i="62"/>
  <c r="G82" i="62"/>
  <c r="H82" i="62"/>
  <c r="H84" i="62"/>
  <c r="G35" i="68"/>
  <c r="H35" i="68"/>
  <c r="G36" i="68"/>
  <c r="H36" i="68"/>
  <c r="G37" i="68"/>
  <c r="H37" i="68"/>
  <c r="G38" i="68"/>
  <c r="H38" i="68"/>
  <c r="G39" i="68"/>
  <c r="H39" i="68"/>
  <c r="G40" i="68"/>
  <c r="H40" i="68"/>
  <c r="G41" i="68"/>
  <c r="H41" i="68"/>
  <c r="G42" i="68"/>
  <c r="H42" i="68"/>
  <c r="G43" i="68"/>
  <c r="H43" i="68"/>
  <c r="G44" i="68"/>
  <c r="H44" i="68"/>
  <c r="G45" i="68"/>
  <c r="H45" i="68"/>
  <c r="G46" i="68"/>
  <c r="H46" i="68"/>
  <c r="G47" i="68"/>
  <c r="H47" i="68"/>
  <c r="G48" i="68"/>
  <c r="H48" i="68"/>
  <c r="G49" i="68"/>
  <c r="H49" i="68"/>
  <c r="G50" i="68"/>
  <c r="H50" i="68"/>
  <c r="G51" i="68"/>
  <c r="H51" i="68"/>
  <c r="G52" i="68"/>
  <c r="H52" i="68"/>
  <c r="G53" i="68"/>
  <c r="H53" i="68"/>
  <c r="G54" i="68"/>
  <c r="H54" i="68"/>
  <c r="G55" i="68"/>
  <c r="H55" i="68"/>
  <c r="G56" i="68"/>
  <c r="H56" i="68"/>
  <c r="G57" i="68"/>
  <c r="H57" i="68"/>
  <c r="G58" i="68"/>
  <c r="H58" i="68"/>
  <c r="G59" i="68"/>
  <c r="H59" i="68"/>
  <c r="G60" i="68"/>
  <c r="H60" i="68"/>
  <c r="G61" i="68"/>
  <c r="H61" i="68"/>
  <c r="G62" i="68"/>
  <c r="H62" i="68"/>
  <c r="G63" i="68"/>
  <c r="H63" i="68"/>
  <c r="G64" i="68"/>
  <c r="H64" i="68"/>
  <c r="G65" i="68"/>
  <c r="H65" i="68"/>
  <c r="G66" i="68"/>
  <c r="H66" i="68"/>
  <c r="G67" i="68"/>
  <c r="H67" i="68"/>
  <c r="G68" i="68"/>
  <c r="H68" i="68"/>
  <c r="G69" i="68"/>
  <c r="H69" i="68"/>
  <c r="G70" i="68"/>
  <c r="H70" i="68"/>
  <c r="G71" i="68"/>
  <c r="H71" i="68"/>
  <c r="G72" i="68"/>
  <c r="H72" i="68"/>
  <c r="G73" i="68"/>
  <c r="H73" i="68"/>
  <c r="G74" i="68"/>
  <c r="H74" i="68"/>
  <c r="G75" i="68"/>
  <c r="H75" i="68"/>
  <c r="G76" i="68"/>
  <c r="H76" i="68"/>
  <c r="G77" i="68"/>
  <c r="H77" i="68"/>
  <c r="G78" i="68"/>
  <c r="H78" i="68"/>
  <c r="G79" i="68"/>
  <c r="H79" i="68"/>
  <c r="G80" i="68"/>
  <c r="H80" i="68"/>
  <c r="G81" i="68"/>
  <c r="H81" i="68"/>
  <c r="G82" i="68"/>
  <c r="H82" i="68"/>
  <c r="H84" i="68"/>
  <c r="G35" i="69"/>
  <c r="H35" i="69"/>
  <c r="G36" i="69"/>
  <c r="H36" i="69"/>
  <c r="G37" i="69"/>
  <c r="H37" i="69"/>
  <c r="G38" i="69"/>
  <c r="H38" i="69"/>
  <c r="G39" i="69"/>
  <c r="H39" i="69"/>
  <c r="G40" i="69"/>
  <c r="H40" i="69"/>
  <c r="G41" i="69"/>
  <c r="H41" i="69"/>
  <c r="G42" i="69"/>
  <c r="H42" i="69"/>
  <c r="G43" i="69"/>
  <c r="H43" i="69"/>
  <c r="G44" i="69"/>
  <c r="H44" i="69"/>
  <c r="G45" i="69"/>
  <c r="H45" i="69"/>
  <c r="G46" i="69"/>
  <c r="H46" i="69"/>
  <c r="G47" i="69"/>
  <c r="H47" i="69"/>
  <c r="G48" i="69"/>
  <c r="H48" i="69"/>
  <c r="G49" i="69"/>
  <c r="H49" i="69"/>
  <c r="G50" i="69"/>
  <c r="H50" i="69"/>
  <c r="G51" i="69"/>
  <c r="H51" i="69"/>
  <c r="G52" i="69"/>
  <c r="H52" i="69"/>
  <c r="G53" i="69"/>
  <c r="H53" i="69"/>
  <c r="G54" i="69"/>
  <c r="H54" i="69"/>
  <c r="G55" i="69"/>
  <c r="H55" i="69"/>
  <c r="G56" i="69"/>
  <c r="H56" i="69"/>
  <c r="G57" i="69"/>
  <c r="H57" i="69"/>
  <c r="G58" i="69"/>
  <c r="H58" i="69"/>
  <c r="G59" i="69"/>
  <c r="H59" i="69"/>
  <c r="G60" i="69"/>
  <c r="H60" i="69"/>
  <c r="G61" i="69"/>
  <c r="H61" i="69"/>
  <c r="G62" i="69"/>
  <c r="H62" i="69"/>
  <c r="G63" i="69"/>
  <c r="H63" i="69"/>
  <c r="G64" i="69"/>
  <c r="H64" i="69"/>
  <c r="G65" i="69"/>
  <c r="H65" i="69"/>
  <c r="G66" i="69"/>
  <c r="H66" i="69"/>
  <c r="G67" i="69"/>
  <c r="H67" i="69"/>
  <c r="G68" i="69"/>
  <c r="H68" i="69"/>
  <c r="G69" i="69"/>
  <c r="H69" i="69"/>
  <c r="G70" i="69"/>
  <c r="H70" i="69"/>
  <c r="G71" i="69"/>
  <c r="H71" i="69"/>
  <c r="G72" i="69"/>
  <c r="H72" i="69"/>
  <c r="G73" i="69"/>
  <c r="H73" i="69"/>
  <c r="G74" i="69"/>
  <c r="H74" i="69"/>
  <c r="G75" i="69"/>
  <c r="H75" i="69"/>
  <c r="G76" i="69"/>
  <c r="H76" i="69"/>
  <c r="G77" i="69"/>
  <c r="H77" i="69"/>
  <c r="G78" i="69"/>
  <c r="H78" i="69"/>
  <c r="G79" i="69"/>
  <c r="H79" i="69"/>
  <c r="G80" i="69"/>
  <c r="H80" i="69"/>
  <c r="G81" i="69"/>
  <c r="H81" i="69"/>
  <c r="G82" i="69"/>
  <c r="H82" i="69"/>
  <c r="H84" i="69"/>
  <c r="G35" i="70"/>
  <c r="H35" i="70"/>
  <c r="G36" i="70"/>
  <c r="H36" i="70"/>
  <c r="G37" i="70"/>
  <c r="H37" i="70"/>
  <c r="G38" i="70"/>
  <c r="H38" i="70"/>
  <c r="G39" i="70"/>
  <c r="H39" i="70"/>
  <c r="G40" i="70"/>
  <c r="H40" i="70"/>
  <c r="G41" i="70"/>
  <c r="H41" i="70"/>
  <c r="G42" i="70"/>
  <c r="H42" i="70"/>
  <c r="G43" i="70"/>
  <c r="H43" i="70"/>
  <c r="G44" i="70"/>
  <c r="H44" i="70"/>
  <c r="G45" i="70"/>
  <c r="H45" i="70"/>
  <c r="G46" i="70"/>
  <c r="H46" i="70"/>
  <c r="G47" i="70"/>
  <c r="H47" i="70"/>
  <c r="G48" i="70"/>
  <c r="H48" i="70"/>
  <c r="G49" i="70"/>
  <c r="H49" i="70"/>
  <c r="G50" i="70"/>
  <c r="H50" i="70"/>
  <c r="G51" i="70"/>
  <c r="H51" i="70"/>
  <c r="G52" i="70"/>
  <c r="H52" i="70"/>
  <c r="G53" i="70"/>
  <c r="H53" i="70"/>
  <c r="G54" i="70"/>
  <c r="H54" i="70"/>
  <c r="G55" i="70"/>
  <c r="H55" i="70"/>
  <c r="G56" i="70"/>
  <c r="H56" i="70"/>
  <c r="G57" i="70"/>
  <c r="H57" i="70"/>
  <c r="G58" i="70"/>
  <c r="H58" i="70"/>
  <c r="G59" i="70"/>
  <c r="H59" i="70"/>
  <c r="G60" i="70"/>
  <c r="H60" i="70"/>
  <c r="G61" i="70"/>
  <c r="H61" i="70"/>
  <c r="G62" i="70"/>
  <c r="H62" i="70"/>
  <c r="G63" i="70"/>
  <c r="H63" i="70"/>
  <c r="G64" i="70"/>
  <c r="H64" i="70"/>
  <c r="G65" i="70"/>
  <c r="H65" i="70"/>
  <c r="G66" i="70"/>
  <c r="H66" i="70"/>
  <c r="G67" i="70"/>
  <c r="H67" i="70"/>
  <c r="G68" i="70"/>
  <c r="H68" i="70"/>
  <c r="G69" i="70"/>
  <c r="H69" i="70"/>
  <c r="G70" i="70"/>
  <c r="H70" i="70"/>
  <c r="G71" i="70"/>
  <c r="H71" i="70"/>
  <c r="G72" i="70"/>
  <c r="H72" i="70"/>
  <c r="G73" i="70"/>
  <c r="H73" i="70"/>
  <c r="G74" i="70"/>
  <c r="H74" i="70"/>
  <c r="G75" i="70"/>
  <c r="H75" i="70"/>
  <c r="G76" i="70"/>
  <c r="H76" i="70"/>
  <c r="G77" i="70"/>
  <c r="H77" i="70"/>
  <c r="G78" i="70"/>
  <c r="H78" i="70"/>
  <c r="G79" i="70"/>
  <c r="H79" i="70"/>
  <c r="G80" i="70"/>
  <c r="H80" i="70"/>
  <c r="G81" i="70"/>
  <c r="H81" i="70"/>
  <c r="G82" i="70"/>
  <c r="H82" i="70"/>
  <c r="H84" i="70"/>
  <c r="G35" i="71"/>
  <c r="H35" i="71"/>
  <c r="G36" i="71"/>
  <c r="H36" i="71"/>
  <c r="G37" i="71"/>
  <c r="H37" i="71"/>
  <c r="G38" i="71"/>
  <c r="H38" i="71"/>
  <c r="G39" i="71"/>
  <c r="H39" i="71"/>
  <c r="G40" i="71"/>
  <c r="H40" i="71"/>
  <c r="G41" i="71"/>
  <c r="H41" i="71"/>
  <c r="G42" i="71"/>
  <c r="H42" i="71"/>
  <c r="G43" i="71"/>
  <c r="H43" i="71"/>
  <c r="G44" i="71"/>
  <c r="H44" i="71"/>
  <c r="G45" i="71"/>
  <c r="H45" i="71"/>
  <c r="G46" i="71"/>
  <c r="H46" i="71"/>
  <c r="G47" i="71"/>
  <c r="H47" i="71"/>
  <c r="G48" i="71"/>
  <c r="H48" i="71"/>
  <c r="G49" i="71"/>
  <c r="H49" i="71"/>
  <c r="G50" i="71"/>
  <c r="H50" i="71"/>
  <c r="G51" i="71"/>
  <c r="H51" i="71"/>
  <c r="G52" i="71"/>
  <c r="H52" i="71"/>
  <c r="G53" i="71"/>
  <c r="H53" i="71"/>
  <c r="G54" i="71"/>
  <c r="H54" i="71"/>
  <c r="G55" i="71"/>
  <c r="H55" i="71"/>
  <c r="G56" i="71"/>
  <c r="H56" i="71"/>
  <c r="G57" i="71"/>
  <c r="H57" i="71"/>
  <c r="G58" i="71"/>
  <c r="H58" i="71"/>
  <c r="G59" i="71"/>
  <c r="H59" i="71"/>
  <c r="G60" i="71"/>
  <c r="H60" i="71"/>
  <c r="G61" i="71"/>
  <c r="H61" i="71"/>
  <c r="G62" i="71"/>
  <c r="H62" i="71"/>
  <c r="G63" i="71"/>
  <c r="H63" i="71"/>
  <c r="G64" i="71"/>
  <c r="H64" i="71"/>
  <c r="G65" i="71"/>
  <c r="H65" i="71"/>
  <c r="G66" i="71"/>
  <c r="H66" i="71"/>
  <c r="G67" i="71"/>
  <c r="H67" i="71"/>
  <c r="G68" i="71"/>
  <c r="H68" i="71"/>
  <c r="G69" i="71"/>
  <c r="H69" i="71"/>
  <c r="G70" i="71"/>
  <c r="H70" i="71"/>
  <c r="G71" i="71"/>
  <c r="H71" i="71"/>
  <c r="G72" i="71"/>
  <c r="H72" i="71"/>
  <c r="G73" i="71"/>
  <c r="H73" i="71"/>
  <c r="G74" i="71"/>
  <c r="H74" i="71"/>
  <c r="G75" i="71"/>
  <c r="H75" i="71"/>
  <c r="G76" i="71"/>
  <c r="H76" i="71"/>
  <c r="G77" i="71"/>
  <c r="H77" i="71"/>
  <c r="G78" i="71"/>
  <c r="H78" i="71"/>
  <c r="G79" i="71"/>
  <c r="H79" i="71"/>
  <c r="G80" i="71"/>
  <c r="H80" i="71"/>
  <c r="G81" i="71"/>
  <c r="H81" i="71"/>
  <c r="G82" i="71"/>
  <c r="H82" i="71"/>
  <c r="H84" i="71"/>
  <c r="G35" i="72"/>
  <c r="H35" i="72"/>
  <c r="G36" i="72"/>
  <c r="H36" i="72"/>
  <c r="G37" i="72"/>
  <c r="H37" i="72"/>
  <c r="G38" i="72"/>
  <c r="H38" i="72"/>
  <c r="G39" i="72"/>
  <c r="H39" i="72"/>
  <c r="G40" i="72"/>
  <c r="H40" i="72"/>
  <c r="G41" i="72"/>
  <c r="H41" i="72"/>
  <c r="G42" i="72"/>
  <c r="H42" i="72"/>
  <c r="G43" i="72"/>
  <c r="H43" i="72"/>
  <c r="G44" i="72"/>
  <c r="H44" i="72"/>
  <c r="G45" i="72"/>
  <c r="H45" i="72"/>
  <c r="G46" i="72"/>
  <c r="H46" i="72"/>
  <c r="G47" i="72"/>
  <c r="H47" i="72"/>
  <c r="G48" i="72"/>
  <c r="H48" i="72"/>
  <c r="G49" i="72"/>
  <c r="H49" i="72"/>
  <c r="G50" i="72"/>
  <c r="H50" i="72"/>
  <c r="G51" i="72"/>
  <c r="H51" i="72"/>
  <c r="G52" i="72"/>
  <c r="H52" i="72"/>
  <c r="G53" i="72"/>
  <c r="H53" i="72"/>
  <c r="G54" i="72"/>
  <c r="H54" i="72"/>
  <c r="G55" i="72"/>
  <c r="H55" i="72"/>
  <c r="G56" i="72"/>
  <c r="H56" i="72"/>
  <c r="G57" i="72"/>
  <c r="H57" i="72"/>
  <c r="G58" i="72"/>
  <c r="H58" i="72"/>
  <c r="G59" i="72"/>
  <c r="H59" i="72"/>
  <c r="G60" i="72"/>
  <c r="H60" i="72"/>
  <c r="G61" i="72"/>
  <c r="H61" i="72"/>
  <c r="G62" i="72"/>
  <c r="H62" i="72"/>
  <c r="G63" i="72"/>
  <c r="H63" i="72"/>
  <c r="G64" i="72"/>
  <c r="H64" i="72"/>
  <c r="G65" i="72"/>
  <c r="H65" i="72"/>
  <c r="G66" i="72"/>
  <c r="H66" i="72"/>
  <c r="G67" i="72"/>
  <c r="H67" i="72"/>
  <c r="G68" i="72"/>
  <c r="H68" i="72"/>
  <c r="G69" i="72"/>
  <c r="H69" i="72"/>
  <c r="G70" i="72"/>
  <c r="H70" i="72"/>
  <c r="G71" i="72"/>
  <c r="H71" i="72"/>
  <c r="G72" i="72"/>
  <c r="H72" i="72"/>
  <c r="G73" i="72"/>
  <c r="H73" i="72"/>
  <c r="G74" i="72"/>
  <c r="H74" i="72"/>
  <c r="G75" i="72"/>
  <c r="H75" i="72"/>
  <c r="G76" i="72"/>
  <c r="H76" i="72"/>
  <c r="G77" i="72"/>
  <c r="H77" i="72"/>
  <c r="G78" i="72"/>
  <c r="H78" i="72"/>
  <c r="G79" i="72"/>
  <c r="H79" i="72"/>
  <c r="G80" i="72"/>
  <c r="H80" i="72"/>
  <c r="G81" i="72"/>
  <c r="H81" i="72"/>
  <c r="G82" i="72"/>
  <c r="H82" i="72"/>
  <c r="H84" i="72"/>
  <c r="G35" i="73"/>
  <c r="H35" i="73"/>
  <c r="G36" i="73"/>
  <c r="H36" i="73"/>
  <c r="G37" i="73"/>
  <c r="H37" i="73"/>
  <c r="G38" i="73"/>
  <c r="H38" i="73"/>
  <c r="G39" i="73"/>
  <c r="H39" i="73"/>
  <c r="G40" i="73"/>
  <c r="H40" i="73"/>
  <c r="G41" i="73"/>
  <c r="H41" i="73"/>
  <c r="G42" i="73"/>
  <c r="H42" i="73"/>
  <c r="G43" i="73"/>
  <c r="H43" i="73"/>
  <c r="G44" i="73"/>
  <c r="H44" i="73"/>
  <c r="G45" i="73"/>
  <c r="H45" i="73"/>
  <c r="G46" i="73"/>
  <c r="H46" i="73"/>
  <c r="G47" i="73"/>
  <c r="H47" i="73"/>
  <c r="G48" i="73"/>
  <c r="H48" i="73"/>
  <c r="G49" i="73"/>
  <c r="H49" i="73"/>
  <c r="G50" i="73"/>
  <c r="H50" i="73"/>
  <c r="G51" i="73"/>
  <c r="H51" i="73"/>
  <c r="G52" i="73"/>
  <c r="H52" i="73"/>
  <c r="G53" i="73"/>
  <c r="H53" i="73"/>
  <c r="G54" i="73"/>
  <c r="H54" i="73"/>
  <c r="G55" i="73"/>
  <c r="H55" i="73"/>
  <c r="G56" i="73"/>
  <c r="H56" i="73"/>
  <c r="G57" i="73"/>
  <c r="H57" i="73"/>
  <c r="G58" i="73"/>
  <c r="H58" i="73"/>
  <c r="G59" i="73"/>
  <c r="H59" i="73"/>
  <c r="G60" i="73"/>
  <c r="H60" i="73"/>
  <c r="G61" i="73"/>
  <c r="H61" i="73"/>
  <c r="G62" i="73"/>
  <c r="H62" i="73"/>
  <c r="G63" i="73"/>
  <c r="H63" i="73"/>
  <c r="G64" i="73"/>
  <c r="H64" i="73"/>
  <c r="G65" i="73"/>
  <c r="H65" i="73"/>
  <c r="G66" i="73"/>
  <c r="H66" i="73"/>
  <c r="G67" i="73"/>
  <c r="H67" i="73"/>
  <c r="G68" i="73"/>
  <c r="H68" i="73"/>
  <c r="G69" i="73"/>
  <c r="H69" i="73"/>
  <c r="G70" i="73"/>
  <c r="H70" i="73"/>
  <c r="G71" i="73"/>
  <c r="H71" i="73"/>
  <c r="G72" i="73"/>
  <c r="H72" i="73"/>
  <c r="G73" i="73"/>
  <c r="H73" i="73"/>
  <c r="G74" i="73"/>
  <c r="H74" i="73"/>
  <c r="G75" i="73"/>
  <c r="H75" i="73"/>
  <c r="G76" i="73"/>
  <c r="H76" i="73"/>
  <c r="G77" i="73"/>
  <c r="H77" i="73"/>
  <c r="G78" i="73"/>
  <c r="H78" i="73"/>
  <c r="G79" i="73"/>
  <c r="H79" i="73"/>
  <c r="G80" i="73"/>
  <c r="H80" i="73"/>
  <c r="G81" i="73"/>
  <c r="H81" i="73"/>
  <c r="G82" i="73"/>
  <c r="H82" i="73"/>
  <c r="H84" i="73"/>
  <c r="G1004" i="60"/>
  <c r="G947" i="60"/>
  <c r="G948" i="60"/>
  <c r="G949" i="60"/>
  <c r="G944" i="60"/>
  <c r="G945" i="60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4" i="74"/>
  <c r="H86" i="74"/>
  <c r="G939" i="60"/>
  <c r="G912" i="60"/>
  <c r="G913" i="60"/>
  <c r="G914" i="60"/>
  <c r="G915" i="60"/>
  <c r="G916" i="60"/>
  <c r="G917" i="60"/>
  <c r="G918" i="60"/>
  <c r="G919" i="60"/>
  <c r="G920" i="60"/>
  <c r="G921" i="60"/>
  <c r="G922" i="60"/>
  <c r="G923" i="60"/>
  <c r="G924" i="60"/>
  <c r="G925" i="60"/>
  <c r="G926" i="60"/>
  <c r="G927" i="60"/>
  <c r="G928" i="60"/>
  <c r="G929" i="60"/>
  <c r="G930" i="60"/>
  <c r="G931" i="60"/>
  <c r="G932" i="60"/>
  <c r="G933" i="60"/>
  <c r="G934" i="60"/>
  <c r="G935" i="60"/>
  <c r="G936" i="60"/>
  <c r="G943" i="60"/>
  <c r="G938" i="60"/>
  <c r="G940" i="60"/>
  <c r="G941" i="60"/>
  <c r="K937" i="60"/>
  <c r="J937" i="60"/>
  <c r="K936" i="60"/>
  <c r="J936" i="60"/>
  <c r="K935" i="60"/>
  <c r="J935" i="60"/>
  <c r="K934" i="60"/>
  <c r="J934" i="60"/>
  <c r="K933" i="60"/>
  <c r="J933" i="60"/>
  <c r="K932" i="60"/>
  <c r="J932" i="60"/>
  <c r="K931" i="60"/>
  <c r="J931" i="60"/>
  <c r="K930" i="60"/>
  <c r="J930" i="60"/>
  <c r="K929" i="60"/>
  <c r="J929" i="60"/>
  <c r="K928" i="60"/>
  <c r="J928" i="60"/>
  <c r="K927" i="60"/>
  <c r="J927" i="60"/>
  <c r="K926" i="60"/>
  <c r="J926" i="60"/>
  <c r="K925" i="60"/>
  <c r="J925" i="60"/>
  <c r="K924" i="60"/>
  <c r="J924" i="60"/>
  <c r="K923" i="60"/>
  <c r="J923" i="60"/>
  <c r="K922" i="60"/>
  <c r="J922" i="60"/>
  <c r="K921" i="60"/>
  <c r="J921" i="60"/>
  <c r="K920" i="60"/>
  <c r="J920" i="60"/>
  <c r="K919" i="60"/>
  <c r="J919" i="60"/>
  <c r="K918" i="60"/>
  <c r="J918" i="60"/>
  <c r="K917" i="60"/>
  <c r="J917" i="60"/>
  <c r="K916" i="60"/>
  <c r="J916" i="60"/>
  <c r="K915" i="60"/>
  <c r="J915" i="60"/>
  <c r="K914" i="60"/>
  <c r="J914" i="60"/>
  <c r="K913" i="60"/>
  <c r="J913" i="60"/>
  <c r="K912" i="60"/>
  <c r="J912" i="60"/>
  <c r="G904" i="60"/>
  <c r="G905" i="60"/>
  <c r="G906" i="60"/>
  <c r="G901" i="60"/>
  <c r="G902" i="60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71" i="73"/>
  <c r="F72" i="73"/>
  <c r="F73" i="73"/>
  <c r="F74" i="73"/>
  <c r="F75" i="73"/>
  <c r="F76" i="73"/>
  <c r="F77" i="73"/>
  <c r="F78" i="73"/>
  <c r="F79" i="73"/>
  <c r="F80" i="73"/>
  <c r="F81" i="73"/>
  <c r="F82" i="73"/>
  <c r="F84" i="73"/>
  <c r="H86" i="73"/>
  <c r="G896" i="60"/>
  <c r="G869" i="60"/>
  <c r="G870" i="60"/>
  <c r="G871" i="60"/>
  <c r="G872" i="60"/>
  <c r="G873" i="60"/>
  <c r="G874" i="60"/>
  <c r="G875" i="60"/>
  <c r="G876" i="60"/>
  <c r="G877" i="60"/>
  <c r="G878" i="60"/>
  <c r="G879" i="60"/>
  <c r="G880" i="60"/>
  <c r="G881" i="60"/>
  <c r="G882" i="60"/>
  <c r="G883" i="60"/>
  <c r="G884" i="60"/>
  <c r="G885" i="60"/>
  <c r="G886" i="60"/>
  <c r="G887" i="60"/>
  <c r="G888" i="60"/>
  <c r="G889" i="60"/>
  <c r="G890" i="60"/>
  <c r="G891" i="60"/>
  <c r="G892" i="60"/>
  <c r="G893" i="60"/>
  <c r="G900" i="60"/>
  <c r="G895" i="60"/>
  <c r="G897" i="60"/>
  <c r="G898" i="60"/>
  <c r="K894" i="60"/>
  <c r="J894" i="60"/>
  <c r="K893" i="60"/>
  <c r="J893" i="60"/>
  <c r="K892" i="60"/>
  <c r="J892" i="60"/>
  <c r="K891" i="60"/>
  <c r="J891" i="60"/>
  <c r="K890" i="60"/>
  <c r="J890" i="60"/>
  <c r="K889" i="60"/>
  <c r="J889" i="60"/>
  <c r="K888" i="60"/>
  <c r="J888" i="60"/>
  <c r="K887" i="60"/>
  <c r="J887" i="60"/>
  <c r="K886" i="60"/>
  <c r="J886" i="60"/>
  <c r="K885" i="60"/>
  <c r="J885" i="60"/>
  <c r="K884" i="60"/>
  <c r="J884" i="60"/>
  <c r="K883" i="60"/>
  <c r="J883" i="60"/>
  <c r="K882" i="60"/>
  <c r="J882" i="60"/>
  <c r="K881" i="60"/>
  <c r="J881" i="60"/>
  <c r="K880" i="60"/>
  <c r="J880" i="60"/>
  <c r="K879" i="60"/>
  <c r="J879" i="60"/>
  <c r="K878" i="60"/>
  <c r="J878" i="60"/>
  <c r="K877" i="60"/>
  <c r="J877" i="60"/>
  <c r="K876" i="60"/>
  <c r="J876" i="60"/>
  <c r="K875" i="60"/>
  <c r="J875" i="60"/>
  <c r="K874" i="60"/>
  <c r="J874" i="60"/>
  <c r="K873" i="60"/>
  <c r="J873" i="60"/>
  <c r="K872" i="60"/>
  <c r="J872" i="60"/>
  <c r="K871" i="60"/>
  <c r="J871" i="60"/>
  <c r="K870" i="60"/>
  <c r="J870" i="60"/>
  <c r="K869" i="60"/>
  <c r="J869" i="60"/>
  <c r="G987" i="60"/>
  <c r="G988" i="60"/>
  <c r="G982" i="60"/>
  <c r="G861" i="60"/>
  <c r="G862" i="60"/>
  <c r="G863" i="60"/>
  <c r="G858" i="60"/>
  <c r="G859" i="60"/>
  <c r="G818" i="60"/>
  <c r="G819" i="60"/>
  <c r="G820" i="60"/>
  <c r="G815" i="60"/>
  <c r="G816" i="60"/>
  <c r="G775" i="60"/>
  <c r="G776" i="60"/>
  <c r="G777" i="60"/>
  <c r="G772" i="60"/>
  <c r="G773" i="60"/>
  <c r="G771" i="60"/>
  <c r="G767" i="60"/>
  <c r="G732" i="60"/>
  <c r="G733" i="60"/>
  <c r="G734" i="60"/>
  <c r="G729" i="60"/>
  <c r="G730" i="60"/>
  <c r="G728" i="60"/>
  <c r="G724" i="60"/>
  <c r="A95" i="49"/>
  <c r="F95" i="49"/>
  <c r="A96" i="49"/>
  <c r="F96" i="49"/>
  <c r="F102" i="49"/>
  <c r="G689" i="60"/>
  <c r="H95" i="49"/>
  <c r="H96" i="49"/>
  <c r="H102" i="49"/>
  <c r="G690" i="60"/>
  <c r="G691" i="60"/>
  <c r="G686" i="60"/>
  <c r="G687" i="60"/>
  <c r="G681" i="60"/>
  <c r="G646" i="60"/>
  <c r="G647" i="60"/>
  <c r="G648" i="60"/>
  <c r="G643" i="60"/>
  <c r="G644" i="60"/>
  <c r="G638" i="60"/>
  <c r="G637" i="60"/>
  <c r="G639" i="60"/>
  <c r="G640" i="60"/>
  <c r="K636" i="60"/>
  <c r="J636" i="60"/>
  <c r="K635" i="60"/>
  <c r="J635" i="60"/>
  <c r="K634" i="60"/>
  <c r="J634" i="60"/>
  <c r="K633" i="60"/>
  <c r="J633" i="60"/>
  <c r="K632" i="60"/>
  <c r="J632" i="60"/>
  <c r="K631" i="60"/>
  <c r="J631" i="60"/>
  <c r="K630" i="60"/>
  <c r="J630" i="60"/>
  <c r="K629" i="60"/>
  <c r="J629" i="60"/>
  <c r="K628" i="60"/>
  <c r="J628" i="60"/>
  <c r="K627" i="60"/>
  <c r="J627" i="60"/>
  <c r="K626" i="60"/>
  <c r="J626" i="60"/>
  <c r="K625" i="60"/>
  <c r="J625" i="60"/>
  <c r="K624" i="60"/>
  <c r="J624" i="60"/>
  <c r="K623" i="60"/>
  <c r="J623" i="60"/>
  <c r="K622" i="60"/>
  <c r="J622" i="60"/>
  <c r="K621" i="60"/>
  <c r="J621" i="60"/>
  <c r="K620" i="60"/>
  <c r="J620" i="60"/>
  <c r="K619" i="60"/>
  <c r="J619" i="60"/>
  <c r="K618" i="60"/>
  <c r="J618" i="60"/>
  <c r="K617" i="60"/>
  <c r="J617" i="60"/>
  <c r="K616" i="60"/>
  <c r="J616" i="60"/>
  <c r="K615" i="60"/>
  <c r="J615" i="60"/>
  <c r="K614" i="60"/>
  <c r="J614" i="60"/>
  <c r="K613" i="60"/>
  <c r="J613" i="60"/>
  <c r="K612" i="60"/>
  <c r="J612" i="60"/>
  <c r="K611" i="60"/>
  <c r="J611" i="60"/>
  <c r="G603" i="60"/>
  <c r="G604" i="60"/>
  <c r="G605" i="60"/>
  <c r="G600" i="60"/>
  <c r="G601" i="60"/>
  <c r="G595" i="60"/>
  <c r="G594" i="60"/>
  <c r="G596" i="60"/>
  <c r="G597" i="60"/>
  <c r="K593" i="60"/>
  <c r="J593" i="60"/>
  <c r="K592" i="60"/>
  <c r="J592" i="60"/>
  <c r="K591" i="60"/>
  <c r="J591" i="60"/>
  <c r="K590" i="60"/>
  <c r="J590" i="60"/>
  <c r="K589" i="60"/>
  <c r="J589" i="60"/>
  <c r="K588" i="60"/>
  <c r="J588" i="60"/>
  <c r="K587" i="60"/>
  <c r="J587" i="60"/>
  <c r="K586" i="60"/>
  <c r="J586" i="60"/>
  <c r="K585" i="60"/>
  <c r="J585" i="60"/>
  <c r="K584" i="60"/>
  <c r="J584" i="60"/>
  <c r="K583" i="60"/>
  <c r="J583" i="60"/>
  <c r="K582" i="60"/>
  <c r="J582" i="60"/>
  <c r="K581" i="60"/>
  <c r="J581" i="60"/>
  <c r="K580" i="60"/>
  <c r="J580" i="60"/>
  <c r="K579" i="60"/>
  <c r="J579" i="60"/>
  <c r="K578" i="60"/>
  <c r="J578" i="60"/>
  <c r="K577" i="60"/>
  <c r="J577" i="60"/>
  <c r="K576" i="60"/>
  <c r="J576" i="60"/>
  <c r="K575" i="60"/>
  <c r="J575" i="60"/>
  <c r="K574" i="60"/>
  <c r="J574" i="60"/>
  <c r="K573" i="60"/>
  <c r="J573" i="60"/>
  <c r="K572" i="60"/>
  <c r="J572" i="60"/>
  <c r="K571" i="60"/>
  <c r="J571" i="60"/>
  <c r="K570" i="60"/>
  <c r="J570" i="60"/>
  <c r="K569" i="60"/>
  <c r="J569" i="60"/>
  <c r="K568" i="60"/>
  <c r="J568" i="60"/>
  <c r="G560" i="60"/>
  <c r="G561" i="60"/>
  <c r="G562" i="60"/>
  <c r="G557" i="60"/>
  <c r="G558" i="6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66" i="70"/>
  <c r="F67" i="70"/>
  <c r="F68" i="70"/>
  <c r="F69" i="70"/>
  <c r="F70" i="70"/>
  <c r="F71" i="70"/>
  <c r="F72" i="70"/>
  <c r="F73" i="70"/>
  <c r="F74" i="70"/>
  <c r="F75" i="70"/>
  <c r="F76" i="70"/>
  <c r="F77" i="70"/>
  <c r="F78" i="70"/>
  <c r="F79" i="70"/>
  <c r="F80" i="70"/>
  <c r="F81" i="70"/>
  <c r="F82" i="70"/>
  <c r="F84" i="70"/>
  <c r="H86" i="70"/>
  <c r="G552" i="60"/>
  <c r="G551" i="60"/>
  <c r="G553" i="60"/>
  <c r="G554" i="60"/>
  <c r="K550" i="60"/>
  <c r="J550" i="60"/>
  <c r="K549" i="60"/>
  <c r="J549" i="60"/>
  <c r="K548" i="60"/>
  <c r="J548" i="60"/>
  <c r="K547" i="60"/>
  <c r="J547" i="60"/>
  <c r="K546" i="60"/>
  <c r="J546" i="60"/>
  <c r="K545" i="60"/>
  <c r="J545" i="60"/>
  <c r="K544" i="60"/>
  <c r="J544" i="60"/>
  <c r="K543" i="60"/>
  <c r="J543" i="60"/>
  <c r="K542" i="60"/>
  <c r="J542" i="60"/>
  <c r="K541" i="60"/>
  <c r="J541" i="60"/>
  <c r="K540" i="60"/>
  <c r="J540" i="60"/>
  <c r="K539" i="60"/>
  <c r="J539" i="60"/>
  <c r="K538" i="60"/>
  <c r="J538" i="60"/>
  <c r="K537" i="60"/>
  <c r="J537" i="60"/>
  <c r="K536" i="60"/>
  <c r="J536" i="60"/>
  <c r="K535" i="60"/>
  <c r="J535" i="60"/>
  <c r="K534" i="60"/>
  <c r="J534" i="60"/>
  <c r="K533" i="60"/>
  <c r="J533" i="60"/>
  <c r="K532" i="60"/>
  <c r="J532" i="60"/>
  <c r="K531" i="60"/>
  <c r="J531" i="60"/>
  <c r="K530" i="60"/>
  <c r="J530" i="60"/>
  <c r="K529" i="60"/>
  <c r="J529" i="60"/>
  <c r="K528" i="60"/>
  <c r="J528" i="60"/>
  <c r="K527" i="60"/>
  <c r="J527" i="60"/>
  <c r="K526" i="60"/>
  <c r="J526" i="60"/>
  <c r="K525" i="60"/>
  <c r="J525" i="60"/>
  <c r="G517" i="60"/>
  <c r="G518" i="60"/>
  <c r="G519" i="60"/>
  <c r="G514" i="60"/>
  <c r="G515" i="60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2" i="69"/>
  <c r="F73" i="69"/>
  <c r="F74" i="69"/>
  <c r="F75" i="69"/>
  <c r="F76" i="69"/>
  <c r="F77" i="69"/>
  <c r="F78" i="69"/>
  <c r="F79" i="69"/>
  <c r="F80" i="69"/>
  <c r="F81" i="69"/>
  <c r="F82" i="69"/>
  <c r="F84" i="69"/>
  <c r="H86" i="69"/>
  <c r="G509" i="60"/>
  <c r="G508" i="60"/>
  <c r="G510" i="60"/>
  <c r="G511" i="60"/>
  <c r="K507" i="60"/>
  <c r="J507" i="60"/>
  <c r="K506" i="60"/>
  <c r="J506" i="60"/>
  <c r="K505" i="60"/>
  <c r="J505" i="60"/>
  <c r="K504" i="60"/>
  <c r="J504" i="60"/>
  <c r="K503" i="60"/>
  <c r="J503" i="60"/>
  <c r="K502" i="60"/>
  <c r="J502" i="60"/>
  <c r="K501" i="60"/>
  <c r="J501" i="60"/>
  <c r="K500" i="60"/>
  <c r="J500" i="60"/>
  <c r="K499" i="60"/>
  <c r="J499" i="60"/>
  <c r="K498" i="60"/>
  <c r="J498" i="60"/>
  <c r="K497" i="60"/>
  <c r="J497" i="60"/>
  <c r="K496" i="60"/>
  <c r="J496" i="60"/>
  <c r="K495" i="60"/>
  <c r="J495" i="60"/>
  <c r="K494" i="60"/>
  <c r="J494" i="60"/>
  <c r="K493" i="60"/>
  <c r="J493" i="60"/>
  <c r="K492" i="60"/>
  <c r="J492" i="60"/>
  <c r="K491" i="60"/>
  <c r="J491" i="60"/>
  <c r="K490" i="60"/>
  <c r="J490" i="60"/>
  <c r="K489" i="60"/>
  <c r="J489" i="60"/>
  <c r="K488" i="60"/>
  <c r="J488" i="60"/>
  <c r="K487" i="60"/>
  <c r="J487" i="60"/>
  <c r="K486" i="60"/>
  <c r="J486" i="60"/>
  <c r="K485" i="60"/>
  <c r="J485" i="60"/>
  <c r="K484" i="60"/>
  <c r="J484" i="60"/>
  <c r="K483" i="60"/>
  <c r="J483" i="60"/>
  <c r="K482" i="60"/>
  <c r="J482" i="60"/>
  <c r="G474" i="60"/>
  <c r="G475" i="60"/>
  <c r="G476" i="60"/>
  <c r="G471" i="60"/>
  <c r="G472" i="60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4" i="68"/>
  <c r="H86" i="68"/>
  <c r="G466" i="60"/>
  <c r="G465" i="60"/>
  <c r="G467" i="60"/>
  <c r="G468" i="60"/>
  <c r="K464" i="60"/>
  <c r="J464" i="60"/>
  <c r="K463" i="60"/>
  <c r="J463" i="60"/>
  <c r="K462" i="60"/>
  <c r="J462" i="60"/>
  <c r="K461" i="60"/>
  <c r="J461" i="60"/>
  <c r="K460" i="60"/>
  <c r="J460" i="60"/>
  <c r="K459" i="60"/>
  <c r="J459" i="60"/>
  <c r="K458" i="60"/>
  <c r="J458" i="60"/>
  <c r="K457" i="60"/>
  <c r="J457" i="60"/>
  <c r="K456" i="60"/>
  <c r="J456" i="60"/>
  <c r="K455" i="60"/>
  <c r="J455" i="60"/>
  <c r="K454" i="60"/>
  <c r="J454" i="60"/>
  <c r="K453" i="60"/>
  <c r="J453" i="60"/>
  <c r="K452" i="60"/>
  <c r="J452" i="60"/>
  <c r="K451" i="60"/>
  <c r="J451" i="60"/>
  <c r="K450" i="60"/>
  <c r="J450" i="60"/>
  <c r="K449" i="60"/>
  <c r="J449" i="60"/>
  <c r="K448" i="60"/>
  <c r="J448" i="60"/>
  <c r="K447" i="60"/>
  <c r="J447" i="60"/>
  <c r="K446" i="60"/>
  <c r="J446" i="60"/>
  <c r="K445" i="60"/>
  <c r="J445" i="60"/>
  <c r="K444" i="60"/>
  <c r="J444" i="60"/>
  <c r="K443" i="60"/>
  <c r="J443" i="60"/>
  <c r="K442" i="60"/>
  <c r="J442" i="60"/>
  <c r="K441" i="60"/>
  <c r="J441" i="60"/>
  <c r="K440" i="60"/>
  <c r="J440" i="60"/>
  <c r="K439" i="60"/>
  <c r="J439" i="60"/>
  <c r="G431" i="60"/>
  <c r="G432" i="60"/>
  <c r="G433" i="60"/>
  <c r="G428" i="60"/>
  <c r="G429" i="60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4" i="62"/>
  <c r="H86" i="62"/>
  <c r="G423" i="60"/>
  <c r="G422" i="60"/>
  <c r="G424" i="60"/>
  <c r="G425" i="60"/>
  <c r="K421" i="60"/>
  <c r="J421" i="60"/>
  <c r="K420" i="60"/>
  <c r="J420" i="60"/>
  <c r="K419" i="60"/>
  <c r="J419" i="60"/>
  <c r="K418" i="60"/>
  <c r="J418" i="60"/>
  <c r="K417" i="60"/>
  <c r="J417" i="60"/>
  <c r="K416" i="60"/>
  <c r="J416" i="60"/>
  <c r="K415" i="60"/>
  <c r="J415" i="60"/>
  <c r="K414" i="60"/>
  <c r="J414" i="60"/>
  <c r="K413" i="60"/>
  <c r="J413" i="60"/>
  <c r="K412" i="60"/>
  <c r="J412" i="60"/>
  <c r="K411" i="60"/>
  <c r="J411" i="60"/>
  <c r="K410" i="60"/>
  <c r="J410" i="60"/>
  <c r="K409" i="60"/>
  <c r="J409" i="60"/>
  <c r="K408" i="60"/>
  <c r="J408" i="60"/>
  <c r="K407" i="60"/>
  <c r="J407" i="60"/>
  <c r="K406" i="60"/>
  <c r="J406" i="60"/>
  <c r="K405" i="60"/>
  <c r="J405" i="60"/>
  <c r="K404" i="60"/>
  <c r="J404" i="60"/>
  <c r="K403" i="60"/>
  <c r="J403" i="60"/>
  <c r="K402" i="60"/>
  <c r="J402" i="60"/>
  <c r="K401" i="60"/>
  <c r="J401" i="60"/>
  <c r="K400" i="60"/>
  <c r="J400" i="60"/>
  <c r="K399" i="60"/>
  <c r="J399" i="60"/>
  <c r="K398" i="60"/>
  <c r="J398" i="60"/>
  <c r="K397" i="60"/>
  <c r="J397" i="60"/>
  <c r="K396" i="60"/>
  <c r="J396" i="60"/>
  <c r="G388" i="60"/>
  <c r="G389" i="60"/>
  <c r="G390" i="60"/>
  <c r="G385" i="60"/>
  <c r="G386" i="60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4" i="63"/>
  <c r="H86" i="63"/>
  <c r="G380" i="60"/>
  <c r="G379" i="60"/>
  <c r="G381" i="60"/>
  <c r="G382" i="60"/>
  <c r="K378" i="60"/>
  <c r="J378" i="60"/>
  <c r="K377" i="60"/>
  <c r="J377" i="60"/>
  <c r="K376" i="60"/>
  <c r="J376" i="60"/>
  <c r="K375" i="60"/>
  <c r="J375" i="60"/>
  <c r="K374" i="60"/>
  <c r="J374" i="60"/>
  <c r="K373" i="60"/>
  <c r="J373" i="60"/>
  <c r="K372" i="60"/>
  <c r="J372" i="60"/>
  <c r="K371" i="60"/>
  <c r="J371" i="60"/>
  <c r="K370" i="60"/>
  <c r="J370" i="60"/>
  <c r="K369" i="60"/>
  <c r="J369" i="60"/>
  <c r="K368" i="60"/>
  <c r="J368" i="60"/>
  <c r="K367" i="60"/>
  <c r="J367" i="60"/>
  <c r="K366" i="60"/>
  <c r="J366" i="60"/>
  <c r="K365" i="60"/>
  <c r="J365" i="60"/>
  <c r="K364" i="60"/>
  <c r="J364" i="60"/>
  <c r="K363" i="60"/>
  <c r="J363" i="60"/>
  <c r="K362" i="60"/>
  <c r="J362" i="60"/>
  <c r="K361" i="60"/>
  <c r="J361" i="60"/>
  <c r="K360" i="60"/>
  <c r="J360" i="60"/>
  <c r="K359" i="60"/>
  <c r="J359" i="60"/>
  <c r="K358" i="60"/>
  <c r="J358" i="60"/>
  <c r="K357" i="60"/>
  <c r="J357" i="60"/>
  <c r="K356" i="60"/>
  <c r="J356" i="60"/>
  <c r="K355" i="60"/>
  <c r="J355" i="60"/>
  <c r="K354" i="60"/>
  <c r="J354" i="60"/>
  <c r="K353" i="60"/>
  <c r="J353" i="60"/>
  <c r="G345" i="60"/>
  <c r="G346" i="60"/>
  <c r="G347" i="60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4" i="67"/>
  <c r="H86" i="67"/>
  <c r="G337" i="60"/>
  <c r="G342" i="60"/>
  <c r="G343" i="60"/>
  <c r="G336" i="60"/>
  <c r="G338" i="60"/>
  <c r="G339" i="60"/>
  <c r="K335" i="60"/>
  <c r="J335" i="60"/>
  <c r="K334" i="60"/>
  <c r="J334" i="60"/>
  <c r="K333" i="60"/>
  <c r="J333" i="60"/>
  <c r="K332" i="60"/>
  <c r="J332" i="60"/>
  <c r="K331" i="60"/>
  <c r="J331" i="60"/>
  <c r="K330" i="60"/>
  <c r="J330" i="60"/>
  <c r="K329" i="60"/>
  <c r="J329" i="60"/>
  <c r="K328" i="60"/>
  <c r="J328" i="60"/>
  <c r="K327" i="60"/>
  <c r="J327" i="60"/>
  <c r="K326" i="60"/>
  <c r="J326" i="60"/>
  <c r="K325" i="60"/>
  <c r="J325" i="60"/>
  <c r="K324" i="60"/>
  <c r="J324" i="60"/>
  <c r="K323" i="60"/>
  <c r="J323" i="60"/>
  <c r="K322" i="60"/>
  <c r="J322" i="60"/>
  <c r="K321" i="60"/>
  <c r="J321" i="60"/>
  <c r="K320" i="60"/>
  <c r="J320" i="60"/>
  <c r="K319" i="60"/>
  <c r="J319" i="60"/>
  <c r="K318" i="60"/>
  <c r="J318" i="60"/>
  <c r="K317" i="60"/>
  <c r="J317" i="60"/>
  <c r="K316" i="60"/>
  <c r="J316" i="60"/>
  <c r="K315" i="60"/>
  <c r="J315" i="60"/>
  <c r="K314" i="60"/>
  <c r="J314" i="60"/>
  <c r="K313" i="60"/>
  <c r="J313" i="60"/>
  <c r="K312" i="60"/>
  <c r="J312" i="60"/>
  <c r="K311" i="60"/>
  <c r="J311" i="60"/>
  <c r="K310" i="60"/>
  <c r="J310" i="60"/>
  <c r="G302" i="60"/>
  <c r="G303" i="60"/>
  <c r="G304" i="60"/>
  <c r="G299" i="60"/>
  <c r="G300" i="60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4" i="65"/>
  <c r="H86" i="65"/>
  <c r="G294" i="60"/>
  <c r="G293" i="60"/>
  <c r="G295" i="60"/>
  <c r="G296" i="60"/>
  <c r="G251" i="60"/>
  <c r="K292" i="60"/>
  <c r="J292" i="60"/>
  <c r="K291" i="60"/>
  <c r="J291" i="60"/>
  <c r="K290" i="60"/>
  <c r="J290" i="60"/>
  <c r="K289" i="60"/>
  <c r="J289" i="60"/>
  <c r="K288" i="60"/>
  <c r="J288" i="60"/>
  <c r="K287" i="60"/>
  <c r="J287" i="60"/>
  <c r="K286" i="60"/>
  <c r="J286" i="60"/>
  <c r="K285" i="60"/>
  <c r="J285" i="60"/>
  <c r="K284" i="60"/>
  <c r="J284" i="60"/>
  <c r="K283" i="60"/>
  <c r="J283" i="60"/>
  <c r="K282" i="60"/>
  <c r="J282" i="60"/>
  <c r="K281" i="60"/>
  <c r="J281" i="60"/>
  <c r="K280" i="60"/>
  <c r="J280" i="60"/>
  <c r="K279" i="60"/>
  <c r="J279" i="60"/>
  <c r="K278" i="60"/>
  <c r="J278" i="60"/>
  <c r="K277" i="60"/>
  <c r="J277" i="60"/>
  <c r="K276" i="60"/>
  <c r="J276" i="60"/>
  <c r="K275" i="60"/>
  <c r="J275" i="60"/>
  <c r="K274" i="60"/>
  <c r="J274" i="60"/>
  <c r="K273" i="60"/>
  <c r="J273" i="60"/>
  <c r="K272" i="60"/>
  <c r="J272" i="60"/>
  <c r="K271" i="60"/>
  <c r="J271" i="60"/>
  <c r="K270" i="60"/>
  <c r="J270" i="60"/>
  <c r="K269" i="60"/>
  <c r="J269" i="60"/>
  <c r="K268" i="60"/>
  <c r="J268" i="60"/>
  <c r="K267" i="60"/>
  <c r="J267" i="60"/>
  <c r="G259" i="60"/>
  <c r="G260" i="60"/>
  <c r="G261" i="60"/>
  <c r="G256" i="60"/>
  <c r="G257" i="60"/>
  <c r="G250" i="60"/>
  <c r="G252" i="60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4" i="64"/>
  <c r="G208" i="60"/>
  <c r="G253" i="60"/>
  <c r="K249" i="60"/>
  <c r="J249" i="60"/>
  <c r="K248" i="60"/>
  <c r="J248" i="60"/>
  <c r="K247" i="60"/>
  <c r="J247" i="60"/>
  <c r="K246" i="60"/>
  <c r="J246" i="60"/>
  <c r="K245" i="60"/>
  <c r="J245" i="60"/>
  <c r="K244" i="60"/>
  <c r="J244" i="60"/>
  <c r="K243" i="60"/>
  <c r="J243" i="60"/>
  <c r="K242" i="60"/>
  <c r="J242" i="60"/>
  <c r="K241" i="60"/>
  <c r="J241" i="60"/>
  <c r="K240" i="60"/>
  <c r="J240" i="60"/>
  <c r="K239" i="60"/>
  <c r="J239" i="60"/>
  <c r="K238" i="60"/>
  <c r="J238" i="60"/>
  <c r="K237" i="60"/>
  <c r="J237" i="60"/>
  <c r="K236" i="60"/>
  <c r="J236" i="60"/>
  <c r="K235" i="60"/>
  <c r="J235" i="60"/>
  <c r="K234" i="60"/>
  <c r="J234" i="60"/>
  <c r="K233" i="60"/>
  <c r="J233" i="60"/>
  <c r="K232" i="60"/>
  <c r="J232" i="60"/>
  <c r="K231" i="60"/>
  <c r="J231" i="60"/>
  <c r="K230" i="60"/>
  <c r="J230" i="60"/>
  <c r="K229" i="60"/>
  <c r="J229" i="60"/>
  <c r="K228" i="60"/>
  <c r="J228" i="60"/>
  <c r="K227" i="60"/>
  <c r="J227" i="60"/>
  <c r="K226" i="60"/>
  <c r="J226" i="60"/>
  <c r="K225" i="60"/>
  <c r="J225" i="60"/>
  <c r="K224" i="60"/>
  <c r="J224" i="60"/>
  <c r="G216" i="60"/>
  <c r="G217" i="60"/>
  <c r="G218" i="60"/>
  <c r="G173" i="60"/>
  <c r="G174" i="60"/>
  <c r="G175" i="60"/>
  <c r="H91" i="48"/>
  <c r="H92" i="48"/>
  <c r="M93" i="48"/>
  <c r="A93" i="48"/>
  <c r="H93" i="48"/>
  <c r="L94" i="48"/>
  <c r="A94" i="48"/>
  <c r="H94" i="48"/>
  <c r="K96" i="48"/>
  <c r="A95" i="48"/>
  <c r="H95" i="48"/>
  <c r="A96" i="48"/>
  <c r="H96" i="48"/>
  <c r="J60" i="48"/>
  <c r="J97" i="48"/>
  <c r="A97" i="48"/>
  <c r="H97" i="48"/>
  <c r="H98" i="48"/>
  <c r="H99" i="48"/>
  <c r="H100" i="48"/>
  <c r="H102" i="48"/>
  <c r="H91" i="46"/>
  <c r="H92" i="46"/>
  <c r="M93" i="46"/>
  <c r="A93" i="46"/>
  <c r="H93" i="46"/>
  <c r="L94" i="46"/>
  <c r="A94" i="46"/>
  <c r="H94" i="46"/>
  <c r="J60" i="46"/>
  <c r="J97" i="46"/>
  <c r="A97" i="46"/>
  <c r="H97" i="46"/>
  <c r="H98" i="46"/>
  <c r="H99" i="46"/>
  <c r="H100" i="46"/>
  <c r="F91" i="46"/>
  <c r="F92" i="46"/>
  <c r="F93" i="46"/>
  <c r="F94" i="46"/>
  <c r="F97" i="46"/>
  <c r="F98" i="46"/>
  <c r="F99" i="46"/>
  <c r="F100" i="46"/>
  <c r="G213" i="60"/>
  <c r="G214" i="60"/>
  <c r="G207" i="60"/>
  <c r="G209" i="60"/>
  <c r="G210" i="60"/>
  <c r="K206" i="60"/>
  <c r="J206" i="60"/>
  <c r="K205" i="60"/>
  <c r="J205" i="60"/>
  <c r="K204" i="60"/>
  <c r="J204" i="60"/>
  <c r="K203" i="60"/>
  <c r="J203" i="60"/>
  <c r="K202" i="60"/>
  <c r="J202" i="60"/>
  <c r="K201" i="60"/>
  <c r="J201" i="60"/>
  <c r="K200" i="60"/>
  <c r="J200" i="60"/>
  <c r="K199" i="60"/>
  <c r="J199" i="60"/>
  <c r="K198" i="60"/>
  <c r="J198" i="60"/>
  <c r="K197" i="60"/>
  <c r="J197" i="60"/>
  <c r="K196" i="60"/>
  <c r="J196" i="60"/>
  <c r="K195" i="60"/>
  <c r="J195" i="60"/>
  <c r="K194" i="60"/>
  <c r="J194" i="60"/>
  <c r="K193" i="60"/>
  <c r="J193" i="60"/>
  <c r="K192" i="60"/>
  <c r="J192" i="60"/>
  <c r="K191" i="60"/>
  <c r="J191" i="60"/>
  <c r="K190" i="60"/>
  <c r="J190" i="60"/>
  <c r="K189" i="60"/>
  <c r="J189" i="60"/>
  <c r="K188" i="60"/>
  <c r="J188" i="60"/>
  <c r="K187" i="60"/>
  <c r="J187" i="60"/>
  <c r="K186" i="60"/>
  <c r="J186" i="60"/>
  <c r="K185" i="60"/>
  <c r="J185" i="60"/>
  <c r="K184" i="60"/>
  <c r="J184" i="60"/>
  <c r="K183" i="60"/>
  <c r="J183" i="60"/>
  <c r="K182" i="60"/>
  <c r="J182" i="60"/>
  <c r="K181" i="60"/>
  <c r="J181" i="60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4" i="48"/>
  <c r="G165" i="60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4" i="46"/>
  <c r="G122" i="60"/>
  <c r="H87" i="63"/>
  <c r="H89" i="63"/>
  <c r="H104" i="63"/>
  <c r="H105" i="63"/>
  <c r="H106" i="63"/>
  <c r="H110" i="63"/>
  <c r="H87" i="65"/>
  <c r="H89" i="65"/>
  <c r="H104" i="65"/>
  <c r="H105" i="65"/>
  <c r="H106" i="65"/>
  <c r="H110" i="65"/>
  <c r="H86" i="66"/>
  <c r="H87" i="66"/>
  <c r="H89" i="66"/>
  <c r="H104" i="66"/>
  <c r="H105" i="66"/>
  <c r="H106" i="66"/>
  <c r="H110" i="66"/>
  <c r="H87" i="67"/>
  <c r="H89" i="67"/>
  <c r="H104" i="67"/>
  <c r="H105" i="67"/>
  <c r="H106" i="67"/>
  <c r="H110" i="67"/>
  <c r="H87" i="62"/>
  <c r="H89" i="62"/>
  <c r="H104" i="62"/>
  <c r="H105" i="62"/>
  <c r="H106" i="62"/>
  <c r="H110" i="62"/>
  <c r="H87" i="68"/>
  <c r="H89" i="68"/>
  <c r="H104" i="68"/>
  <c r="H105" i="68"/>
  <c r="H106" i="68"/>
  <c r="H110" i="68"/>
  <c r="H87" i="69"/>
  <c r="H89" i="69"/>
  <c r="H104" i="69"/>
  <c r="H105" i="69"/>
  <c r="H106" i="69"/>
  <c r="H110" i="69"/>
  <c r="H87" i="70"/>
  <c r="H89" i="70"/>
  <c r="H104" i="70"/>
  <c r="H105" i="70"/>
  <c r="H106" i="70"/>
  <c r="H110" i="70"/>
  <c r="H86" i="71"/>
  <c r="H87" i="71"/>
  <c r="H89" i="71"/>
  <c r="H104" i="71"/>
  <c r="H105" i="71"/>
  <c r="H106" i="71"/>
  <c r="H110" i="71"/>
  <c r="H86" i="72"/>
  <c r="H87" i="72"/>
  <c r="H89" i="72"/>
  <c r="H104" i="72"/>
  <c r="H105" i="72"/>
  <c r="H106" i="72"/>
  <c r="H110" i="72"/>
  <c r="G35" i="49"/>
  <c r="H35" i="49"/>
  <c r="G36" i="49"/>
  <c r="H36" i="49"/>
  <c r="G37" i="49"/>
  <c r="H37" i="49"/>
  <c r="G38" i="49"/>
  <c r="H38" i="49"/>
  <c r="G39" i="49"/>
  <c r="H39" i="49"/>
  <c r="G40" i="49"/>
  <c r="H40" i="49"/>
  <c r="G41" i="49"/>
  <c r="H41" i="49"/>
  <c r="G42" i="49"/>
  <c r="H42" i="49"/>
  <c r="G43" i="49"/>
  <c r="H43" i="49"/>
  <c r="G44" i="49"/>
  <c r="H44" i="49"/>
  <c r="G45" i="49"/>
  <c r="H45" i="49"/>
  <c r="G46" i="49"/>
  <c r="H46" i="49"/>
  <c r="G47" i="49"/>
  <c r="H47" i="49"/>
  <c r="G48" i="49"/>
  <c r="H48" i="49"/>
  <c r="G49" i="49"/>
  <c r="H49" i="49"/>
  <c r="G50" i="49"/>
  <c r="H50" i="49"/>
  <c r="G51" i="49"/>
  <c r="H51" i="49"/>
  <c r="G52" i="49"/>
  <c r="H52" i="49"/>
  <c r="G53" i="49"/>
  <c r="H53" i="49"/>
  <c r="G54" i="49"/>
  <c r="H54" i="49"/>
  <c r="G55" i="49"/>
  <c r="H55" i="49"/>
  <c r="G56" i="49"/>
  <c r="H56" i="49"/>
  <c r="G57" i="49"/>
  <c r="H57" i="49"/>
  <c r="G58" i="49"/>
  <c r="H58" i="49"/>
  <c r="G59" i="49"/>
  <c r="H59" i="49"/>
  <c r="G60" i="49"/>
  <c r="H60" i="49"/>
  <c r="G61" i="49"/>
  <c r="H61" i="49"/>
  <c r="G62" i="49"/>
  <c r="H62" i="49"/>
  <c r="G63" i="49"/>
  <c r="H63" i="49"/>
  <c r="G64" i="49"/>
  <c r="H64" i="49"/>
  <c r="G65" i="49"/>
  <c r="H65" i="49"/>
  <c r="G66" i="49"/>
  <c r="H66" i="49"/>
  <c r="G67" i="49"/>
  <c r="H67" i="49"/>
  <c r="G68" i="49"/>
  <c r="H68" i="49"/>
  <c r="G69" i="49"/>
  <c r="H69" i="49"/>
  <c r="G70" i="49"/>
  <c r="H70" i="49"/>
  <c r="G71" i="49"/>
  <c r="H71" i="49"/>
  <c r="G72" i="49"/>
  <c r="H72" i="49"/>
  <c r="G73" i="49"/>
  <c r="H73" i="49"/>
  <c r="G74" i="49"/>
  <c r="H74" i="49"/>
  <c r="G75" i="49"/>
  <c r="H75" i="49"/>
  <c r="G76" i="49"/>
  <c r="H76" i="49"/>
  <c r="G77" i="49"/>
  <c r="H77" i="49"/>
  <c r="G78" i="49"/>
  <c r="H78" i="49"/>
  <c r="G79" i="49"/>
  <c r="H79" i="49"/>
  <c r="G80" i="49"/>
  <c r="H80" i="49"/>
  <c r="G81" i="49"/>
  <c r="H81" i="49"/>
  <c r="G82" i="49"/>
  <c r="H82" i="49"/>
  <c r="H84" i="49"/>
  <c r="H86" i="49"/>
  <c r="H87" i="49"/>
  <c r="H89" i="49"/>
  <c r="H91" i="49"/>
  <c r="H92" i="49"/>
  <c r="M93" i="49"/>
  <c r="A93" i="49"/>
  <c r="H93" i="49"/>
  <c r="L94" i="49"/>
  <c r="A94" i="49"/>
  <c r="H94" i="49"/>
  <c r="J60" i="49"/>
  <c r="J97" i="49"/>
  <c r="A97" i="49"/>
  <c r="H97" i="49"/>
  <c r="H98" i="49"/>
  <c r="H99" i="49"/>
  <c r="H100" i="49"/>
  <c r="H104" i="49"/>
  <c r="H105" i="49"/>
  <c r="H106" i="49"/>
  <c r="H110" i="49"/>
  <c r="G35" i="50"/>
  <c r="H35" i="50"/>
  <c r="G36" i="50"/>
  <c r="H36" i="50"/>
  <c r="G37" i="50"/>
  <c r="H37" i="50"/>
  <c r="G38" i="50"/>
  <c r="H38" i="50"/>
  <c r="G39" i="50"/>
  <c r="H39" i="50"/>
  <c r="G40" i="50"/>
  <c r="H40" i="50"/>
  <c r="G41" i="50"/>
  <c r="H41" i="50"/>
  <c r="G42" i="50"/>
  <c r="H42" i="50"/>
  <c r="G43" i="50"/>
  <c r="H43" i="50"/>
  <c r="G44" i="50"/>
  <c r="H44" i="50"/>
  <c r="G45" i="50"/>
  <c r="H45" i="50"/>
  <c r="G46" i="50"/>
  <c r="H46" i="50"/>
  <c r="G47" i="50"/>
  <c r="H47" i="50"/>
  <c r="G48" i="50"/>
  <c r="H48" i="50"/>
  <c r="G49" i="50"/>
  <c r="H49" i="50"/>
  <c r="G50" i="50"/>
  <c r="H50" i="50"/>
  <c r="G51" i="50"/>
  <c r="H51" i="50"/>
  <c r="G52" i="50"/>
  <c r="H52" i="50"/>
  <c r="G53" i="50"/>
  <c r="H53" i="50"/>
  <c r="G54" i="50"/>
  <c r="H54" i="50"/>
  <c r="G55" i="50"/>
  <c r="H55" i="50"/>
  <c r="G56" i="50"/>
  <c r="H56" i="50"/>
  <c r="G57" i="50"/>
  <c r="H57" i="50"/>
  <c r="G58" i="50"/>
  <c r="H58" i="50"/>
  <c r="G59" i="50"/>
  <c r="H59" i="50"/>
  <c r="G60" i="50"/>
  <c r="H60" i="50"/>
  <c r="G61" i="50"/>
  <c r="H61" i="50"/>
  <c r="G62" i="50"/>
  <c r="H62" i="50"/>
  <c r="G63" i="50"/>
  <c r="H63" i="50"/>
  <c r="G64" i="50"/>
  <c r="H64" i="50"/>
  <c r="G65" i="50"/>
  <c r="H65" i="50"/>
  <c r="G66" i="50"/>
  <c r="H66" i="50"/>
  <c r="G67" i="50"/>
  <c r="H67" i="50"/>
  <c r="G68" i="50"/>
  <c r="H68" i="50"/>
  <c r="G69" i="50"/>
  <c r="H69" i="50"/>
  <c r="G70" i="50"/>
  <c r="H70" i="50"/>
  <c r="G71" i="50"/>
  <c r="H71" i="50"/>
  <c r="G72" i="50"/>
  <c r="H72" i="50"/>
  <c r="G73" i="50"/>
  <c r="H73" i="50"/>
  <c r="G74" i="50"/>
  <c r="H74" i="50"/>
  <c r="G75" i="50"/>
  <c r="H75" i="50"/>
  <c r="G76" i="50"/>
  <c r="H76" i="50"/>
  <c r="G77" i="50"/>
  <c r="H77" i="50"/>
  <c r="G78" i="50"/>
  <c r="H78" i="50"/>
  <c r="G79" i="50"/>
  <c r="H79" i="50"/>
  <c r="G80" i="50"/>
  <c r="H80" i="50"/>
  <c r="G81" i="50"/>
  <c r="H81" i="50"/>
  <c r="G82" i="50"/>
  <c r="H82" i="50"/>
  <c r="H84" i="50"/>
  <c r="H86" i="50"/>
  <c r="H87" i="50"/>
  <c r="H89" i="50"/>
  <c r="H91" i="50"/>
  <c r="H92" i="50"/>
  <c r="M93" i="50"/>
  <c r="A93" i="50"/>
  <c r="H93" i="50"/>
  <c r="L94" i="50"/>
  <c r="A94" i="50"/>
  <c r="H94" i="50"/>
  <c r="K96" i="50"/>
  <c r="A95" i="50"/>
  <c r="H95" i="50"/>
  <c r="A96" i="50"/>
  <c r="H96" i="50"/>
  <c r="J60" i="50"/>
  <c r="J97" i="50"/>
  <c r="A97" i="50"/>
  <c r="H97" i="50"/>
  <c r="H98" i="50"/>
  <c r="H99" i="50"/>
  <c r="H100" i="50"/>
  <c r="H102" i="50"/>
  <c r="H104" i="50"/>
  <c r="H105" i="50"/>
  <c r="H106" i="50"/>
  <c r="H110" i="50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H84" i="51"/>
  <c r="H86" i="51"/>
  <c r="H87" i="51"/>
  <c r="H89" i="51"/>
  <c r="H91" i="51"/>
  <c r="H92" i="51"/>
  <c r="M93" i="51"/>
  <c r="A93" i="51"/>
  <c r="H93" i="51"/>
  <c r="L94" i="51"/>
  <c r="A94" i="51"/>
  <c r="H94" i="51"/>
  <c r="K96" i="51"/>
  <c r="A95" i="51"/>
  <c r="H95" i="51"/>
  <c r="A96" i="51"/>
  <c r="H96" i="51"/>
  <c r="J60" i="51"/>
  <c r="J97" i="51"/>
  <c r="A97" i="51"/>
  <c r="H97" i="51"/>
  <c r="H98" i="51"/>
  <c r="H99" i="51"/>
  <c r="H100" i="51"/>
  <c r="H102" i="51"/>
  <c r="H104" i="51"/>
  <c r="H105" i="51"/>
  <c r="H106" i="51"/>
  <c r="H110" i="51"/>
  <c r="G35" i="52"/>
  <c r="H35" i="52"/>
  <c r="G36" i="52"/>
  <c r="H36" i="52"/>
  <c r="G37" i="52"/>
  <c r="H37" i="52"/>
  <c r="G38" i="52"/>
  <c r="H38" i="52"/>
  <c r="G39" i="52"/>
  <c r="H39" i="52"/>
  <c r="G40" i="52"/>
  <c r="H40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G69" i="52"/>
  <c r="H69" i="52"/>
  <c r="G70" i="52"/>
  <c r="H70" i="52"/>
  <c r="G71" i="52"/>
  <c r="H71" i="52"/>
  <c r="G72" i="52"/>
  <c r="H72" i="52"/>
  <c r="G73" i="52"/>
  <c r="H73" i="52"/>
  <c r="G74" i="52"/>
  <c r="H74" i="52"/>
  <c r="G75" i="52"/>
  <c r="H75" i="52"/>
  <c r="G76" i="52"/>
  <c r="H76" i="52"/>
  <c r="G77" i="52"/>
  <c r="H77" i="52"/>
  <c r="G78" i="52"/>
  <c r="H78" i="52"/>
  <c r="G79" i="52"/>
  <c r="H79" i="52"/>
  <c r="G80" i="52"/>
  <c r="H80" i="52"/>
  <c r="G81" i="52"/>
  <c r="H81" i="52"/>
  <c r="G82" i="52"/>
  <c r="H82" i="52"/>
  <c r="H84" i="52"/>
  <c r="H86" i="52"/>
  <c r="H87" i="52"/>
  <c r="H89" i="52"/>
  <c r="H91" i="52"/>
  <c r="H92" i="52"/>
  <c r="M93" i="52"/>
  <c r="A93" i="52"/>
  <c r="H93" i="52"/>
  <c r="L94" i="52"/>
  <c r="A94" i="52"/>
  <c r="H94" i="52"/>
  <c r="K96" i="52"/>
  <c r="A95" i="52"/>
  <c r="H95" i="52"/>
  <c r="A96" i="52"/>
  <c r="H96" i="52"/>
  <c r="J60" i="52"/>
  <c r="J97" i="52"/>
  <c r="A97" i="52"/>
  <c r="H97" i="52"/>
  <c r="H98" i="52"/>
  <c r="H99" i="52"/>
  <c r="H100" i="52"/>
  <c r="H102" i="52"/>
  <c r="H104" i="52"/>
  <c r="H105" i="52"/>
  <c r="H106" i="52"/>
  <c r="H110" i="52"/>
  <c r="G35" i="53"/>
  <c r="H35" i="53"/>
  <c r="G36" i="53"/>
  <c r="H36" i="53"/>
  <c r="G37" i="53"/>
  <c r="H37" i="53"/>
  <c r="G38" i="53"/>
  <c r="H38" i="53"/>
  <c r="G39" i="53"/>
  <c r="H39" i="53"/>
  <c r="G40" i="53"/>
  <c r="H40" i="53"/>
  <c r="G41" i="53"/>
  <c r="H41" i="53"/>
  <c r="G42" i="53"/>
  <c r="H42" i="53"/>
  <c r="G43" i="53"/>
  <c r="H43" i="53"/>
  <c r="G44" i="53"/>
  <c r="H44" i="53"/>
  <c r="G45" i="53"/>
  <c r="H45" i="53"/>
  <c r="G46" i="53"/>
  <c r="H46" i="53"/>
  <c r="G47" i="53"/>
  <c r="H47" i="53"/>
  <c r="G48" i="53"/>
  <c r="H48" i="53"/>
  <c r="G49" i="53"/>
  <c r="H49" i="53"/>
  <c r="G50" i="53"/>
  <c r="H50" i="53"/>
  <c r="G51" i="53"/>
  <c r="H51" i="53"/>
  <c r="G52" i="53"/>
  <c r="H52" i="53"/>
  <c r="G53" i="53"/>
  <c r="H53" i="53"/>
  <c r="G54" i="53"/>
  <c r="H54" i="53"/>
  <c r="G55" i="53"/>
  <c r="H55" i="53"/>
  <c r="G56" i="53"/>
  <c r="H56" i="53"/>
  <c r="G57" i="53"/>
  <c r="H57" i="53"/>
  <c r="G58" i="53"/>
  <c r="H58" i="53"/>
  <c r="G59" i="53"/>
  <c r="H59" i="53"/>
  <c r="G60" i="53"/>
  <c r="H60" i="53"/>
  <c r="G61" i="53"/>
  <c r="H61" i="53"/>
  <c r="G62" i="53"/>
  <c r="H62" i="53"/>
  <c r="G63" i="53"/>
  <c r="H63" i="53"/>
  <c r="G64" i="53"/>
  <c r="H64" i="53"/>
  <c r="G65" i="53"/>
  <c r="H65" i="53"/>
  <c r="G66" i="53"/>
  <c r="H66" i="53"/>
  <c r="G67" i="53"/>
  <c r="H67" i="53"/>
  <c r="G68" i="53"/>
  <c r="H68" i="53"/>
  <c r="G69" i="53"/>
  <c r="H69" i="53"/>
  <c r="G70" i="53"/>
  <c r="H70" i="53"/>
  <c r="G71" i="53"/>
  <c r="H71" i="53"/>
  <c r="G72" i="53"/>
  <c r="H72" i="53"/>
  <c r="G73" i="53"/>
  <c r="H73" i="53"/>
  <c r="G74" i="53"/>
  <c r="H74" i="53"/>
  <c r="G75" i="53"/>
  <c r="H75" i="53"/>
  <c r="G76" i="53"/>
  <c r="H76" i="53"/>
  <c r="G77" i="53"/>
  <c r="H77" i="53"/>
  <c r="G78" i="53"/>
  <c r="H78" i="53"/>
  <c r="G79" i="53"/>
  <c r="H79" i="53"/>
  <c r="G80" i="53"/>
  <c r="H80" i="53"/>
  <c r="G81" i="53"/>
  <c r="H81" i="53"/>
  <c r="G82" i="53"/>
  <c r="H82" i="53"/>
  <c r="H84" i="53"/>
  <c r="H86" i="53"/>
  <c r="H87" i="53"/>
  <c r="H89" i="53"/>
  <c r="H91" i="53"/>
  <c r="H92" i="53"/>
  <c r="M93" i="53"/>
  <c r="A93" i="53"/>
  <c r="H93" i="53"/>
  <c r="L94" i="53"/>
  <c r="A94" i="53"/>
  <c r="H94" i="53"/>
  <c r="K96" i="53"/>
  <c r="A95" i="53"/>
  <c r="H95" i="53"/>
  <c r="A96" i="53"/>
  <c r="H96" i="53"/>
  <c r="J60" i="53"/>
  <c r="J97" i="53"/>
  <c r="A97" i="53"/>
  <c r="H97" i="53"/>
  <c r="H98" i="53"/>
  <c r="H99" i="53"/>
  <c r="H100" i="53"/>
  <c r="H102" i="53"/>
  <c r="H104" i="53"/>
  <c r="H105" i="53"/>
  <c r="H106" i="53"/>
  <c r="H110" i="53"/>
  <c r="H87" i="73"/>
  <c r="H89" i="73"/>
  <c r="H104" i="73"/>
  <c r="H105" i="73"/>
  <c r="H106" i="73"/>
  <c r="H110" i="73"/>
  <c r="H87" i="74"/>
  <c r="H89" i="74"/>
  <c r="H104" i="74"/>
  <c r="H105" i="74"/>
  <c r="H106" i="74"/>
  <c r="G35" i="54"/>
  <c r="H35" i="54"/>
  <c r="G36" i="54"/>
  <c r="H36" i="54"/>
  <c r="G37" i="54"/>
  <c r="H37" i="54"/>
  <c r="G38" i="54"/>
  <c r="H38" i="54"/>
  <c r="G39" i="54"/>
  <c r="H39" i="54"/>
  <c r="G40" i="54"/>
  <c r="H40" i="54"/>
  <c r="G41" i="54"/>
  <c r="H41" i="54"/>
  <c r="G42" i="54"/>
  <c r="H42" i="54"/>
  <c r="G43" i="54"/>
  <c r="H43" i="54"/>
  <c r="G44" i="54"/>
  <c r="H44" i="54"/>
  <c r="G45" i="54"/>
  <c r="H45" i="54"/>
  <c r="G46" i="54"/>
  <c r="H46" i="54"/>
  <c r="G47" i="54"/>
  <c r="H47" i="54"/>
  <c r="G48" i="54"/>
  <c r="H48" i="54"/>
  <c r="G49" i="54"/>
  <c r="H49" i="54"/>
  <c r="G50" i="54"/>
  <c r="H50" i="54"/>
  <c r="G51" i="54"/>
  <c r="H51" i="54"/>
  <c r="G52" i="54"/>
  <c r="H52" i="54"/>
  <c r="G53" i="54"/>
  <c r="H53" i="54"/>
  <c r="G54" i="54"/>
  <c r="H54" i="54"/>
  <c r="G55" i="54"/>
  <c r="H55" i="54"/>
  <c r="G56" i="54"/>
  <c r="H56" i="54"/>
  <c r="G57" i="54"/>
  <c r="H57" i="54"/>
  <c r="G58" i="54"/>
  <c r="H58" i="54"/>
  <c r="G59" i="54"/>
  <c r="H59" i="54"/>
  <c r="H61" i="54"/>
  <c r="H66" i="54"/>
  <c r="H68" i="54"/>
  <c r="H69" i="54"/>
  <c r="H70" i="54"/>
  <c r="H71" i="54"/>
  <c r="H72" i="54"/>
  <c r="H73" i="54"/>
  <c r="H74" i="54"/>
  <c r="H75" i="54"/>
  <c r="H76" i="54"/>
  <c r="H77" i="54"/>
  <c r="H79" i="54"/>
  <c r="H81" i="54"/>
  <c r="H82" i="54"/>
  <c r="H83" i="54"/>
  <c r="H87" i="54"/>
  <c r="A59" i="1"/>
  <c r="F116" i="74"/>
  <c r="F117" i="74"/>
  <c r="F118" i="74"/>
  <c r="F113" i="74"/>
  <c r="F114" i="74"/>
  <c r="F112" i="74"/>
  <c r="J103" i="74"/>
  <c r="I103" i="74"/>
  <c r="J100" i="74"/>
  <c r="I100" i="74"/>
  <c r="J99" i="74"/>
  <c r="I99" i="74"/>
  <c r="I97" i="74"/>
  <c r="J93" i="74"/>
  <c r="I93" i="74"/>
  <c r="B29" i="74"/>
  <c r="B28" i="74"/>
  <c r="B30" i="1"/>
  <c r="B31" i="1"/>
  <c r="B27" i="74"/>
  <c r="B26" i="74"/>
  <c r="B25" i="74"/>
  <c r="B24" i="74"/>
  <c r="B23" i="74"/>
  <c r="B22" i="74"/>
  <c r="D20" i="1"/>
  <c r="G20" i="74"/>
  <c r="B20" i="74"/>
  <c r="D19" i="1"/>
  <c r="G19" i="74"/>
  <c r="B19" i="74"/>
  <c r="D18" i="1"/>
  <c r="G18" i="74"/>
  <c r="B18" i="74"/>
  <c r="D17" i="1"/>
  <c r="G17" i="74"/>
  <c r="B17" i="74"/>
  <c r="D16" i="1"/>
  <c r="G16" i="74"/>
  <c r="B16" i="74"/>
  <c r="D15" i="1"/>
  <c r="G15" i="74"/>
  <c r="B15" i="74"/>
  <c r="D14" i="1"/>
  <c r="G14" i="74"/>
  <c r="B14" i="74"/>
  <c r="D13" i="1"/>
  <c r="G13" i="74"/>
  <c r="B13" i="74"/>
  <c r="D12" i="1"/>
  <c r="G12" i="74"/>
  <c r="B12" i="74"/>
  <c r="D11" i="1"/>
  <c r="G11" i="74"/>
  <c r="B11" i="74"/>
  <c r="D10" i="1"/>
  <c r="G10" i="74"/>
  <c r="B10" i="74"/>
  <c r="G9" i="74"/>
  <c r="B9" i="74"/>
  <c r="A58" i="1"/>
  <c r="F119" i="73"/>
  <c r="F116" i="73"/>
  <c r="F117" i="73"/>
  <c r="F118" i="73"/>
  <c r="F113" i="73"/>
  <c r="F114" i="73"/>
  <c r="F112" i="73"/>
  <c r="J103" i="73"/>
  <c r="I103" i="73"/>
  <c r="J100" i="73"/>
  <c r="I100" i="73"/>
  <c r="J99" i="73"/>
  <c r="I99" i="73"/>
  <c r="I97" i="73"/>
  <c r="J93" i="73"/>
  <c r="I93" i="73"/>
  <c r="B29" i="73"/>
  <c r="B28" i="73"/>
  <c r="B27" i="73"/>
  <c r="B26" i="73"/>
  <c r="B25" i="73"/>
  <c r="B24" i="73"/>
  <c r="B23" i="73"/>
  <c r="B22" i="73"/>
  <c r="G20" i="73"/>
  <c r="B20" i="73"/>
  <c r="G19" i="73"/>
  <c r="B19" i="73"/>
  <c r="G18" i="73"/>
  <c r="B18" i="73"/>
  <c r="G17" i="73"/>
  <c r="B17" i="73"/>
  <c r="G16" i="73"/>
  <c r="B16" i="73"/>
  <c r="G15" i="73"/>
  <c r="B15" i="73"/>
  <c r="G14" i="73"/>
  <c r="B14" i="73"/>
  <c r="G13" i="73"/>
  <c r="B13" i="73"/>
  <c r="G12" i="73"/>
  <c r="B12" i="73"/>
  <c r="G11" i="73"/>
  <c r="B11" i="73"/>
  <c r="G10" i="73"/>
  <c r="B10" i="73"/>
  <c r="G9" i="73"/>
  <c r="B9" i="73"/>
  <c r="A52" i="1"/>
  <c r="F119" i="72"/>
  <c r="F116" i="72"/>
  <c r="F117" i="72"/>
  <c r="F118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4" i="72"/>
  <c r="F113" i="72"/>
  <c r="F114" i="72"/>
  <c r="F112" i="72"/>
  <c r="J103" i="72"/>
  <c r="I103" i="72"/>
  <c r="J100" i="72"/>
  <c r="I100" i="72"/>
  <c r="J99" i="72"/>
  <c r="I99" i="72"/>
  <c r="I97" i="72"/>
  <c r="J93" i="72"/>
  <c r="I93" i="72"/>
  <c r="F89" i="72"/>
  <c r="B29" i="72"/>
  <c r="B28" i="72"/>
  <c r="B27" i="72"/>
  <c r="B26" i="72"/>
  <c r="B25" i="72"/>
  <c r="B24" i="72"/>
  <c r="B23" i="72"/>
  <c r="B22" i="72"/>
  <c r="G20" i="72"/>
  <c r="B20" i="72"/>
  <c r="G19" i="72"/>
  <c r="B19" i="72"/>
  <c r="G18" i="72"/>
  <c r="B18" i="72"/>
  <c r="G17" i="72"/>
  <c r="B17" i="72"/>
  <c r="G16" i="72"/>
  <c r="B16" i="72"/>
  <c r="G15" i="72"/>
  <c r="B15" i="72"/>
  <c r="G14" i="72"/>
  <c r="B14" i="72"/>
  <c r="G13" i="72"/>
  <c r="B13" i="72"/>
  <c r="G12" i="72"/>
  <c r="B12" i="72"/>
  <c r="G11" i="72"/>
  <c r="B11" i="72"/>
  <c r="G10" i="72"/>
  <c r="B10" i="72"/>
  <c r="G9" i="72"/>
  <c r="B9" i="72"/>
  <c r="A51" i="1"/>
  <c r="F119" i="71"/>
  <c r="F116" i="71"/>
  <c r="F117" i="71"/>
  <c r="F118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4" i="71"/>
  <c r="F113" i="71"/>
  <c r="F114" i="71"/>
  <c r="F112" i="71"/>
  <c r="J103" i="71"/>
  <c r="I103" i="71"/>
  <c r="J100" i="71"/>
  <c r="I100" i="71"/>
  <c r="J99" i="71"/>
  <c r="I99" i="71"/>
  <c r="I97" i="71"/>
  <c r="J93" i="71"/>
  <c r="I93" i="71"/>
  <c r="F89" i="71"/>
  <c r="B29" i="71"/>
  <c r="B28" i="71"/>
  <c r="B27" i="71"/>
  <c r="B26" i="71"/>
  <c r="B25" i="71"/>
  <c r="B24" i="71"/>
  <c r="B23" i="71"/>
  <c r="B22" i="71"/>
  <c r="G20" i="71"/>
  <c r="B20" i="71"/>
  <c r="G19" i="71"/>
  <c r="B19" i="71"/>
  <c r="G18" i="71"/>
  <c r="B18" i="71"/>
  <c r="G17" i="71"/>
  <c r="B17" i="71"/>
  <c r="G16" i="71"/>
  <c r="B16" i="71"/>
  <c r="G15" i="71"/>
  <c r="B15" i="71"/>
  <c r="G14" i="71"/>
  <c r="B14" i="71"/>
  <c r="G13" i="71"/>
  <c r="B13" i="71"/>
  <c r="G12" i="71"/>
  <c r="B12" i="71"/>
  <c r="G11" i="71"/>
  <c r="B11" i="71"/>
  <c r="G10" i="71"/>
  <c r="B10" i="71"/>
  <c r="G9" i="71"/>
  <c r="B9" i="71"/>
  <c r="A50" i="1"/>
  <c r="F119" i="70"/>
  <c r="F116" i="70"/>
  <c r="F117" i="70"/>
  <c r="F118" i="70"/>
  <c r="F113" i="70"/>
  <c r="F114" i="70"/>
  <c r="F112" i="70"/>
  <c r="J103" i="70"/>
  <c r="I103" i="70"/>
  <c r="J100" i="70"/>
  <c r="I100" i="70"/>
  <c r="J99" i="70"/>
  <c r="I99" i="70"/>
  <c r="I97" i="70"/>
  <c r="J93" i="70"/>
  <c r="I93" i="70"/>
  <c r="F89" i="70"/>
  <c r="B29" i="70"/>
  <c r="B28" i="70"/>
  <c r="B27" i="70"/>
  <c r="B26" i="70"/>
  <c r="B25" i="70"/>
  <c r="B24" i="70"/>
  <c r="B23" i="70"/>
  <c r="B22" i="70"/>
  <c r="G20" i="70"/>
  <c r="B20" i="70"/>
  <c r="G19" i="70"/>
  <c r="B19" i="70"/>
  <c r="G18" i="70"/>
  <c r="B18" i="70"/>
  <c r="G17" i="70"/>
  <c r="B17" i="70"/>
  <c r="G16" i="70"/>
  <c r="B16" i="70"/>
  <c r="G15" i="70"/>
  <c r="B15" i="70"/>
  <c r="G14" i="70"/>
  <c r="B14" i="70"/>
  <c r="G13" i="70"/>
  <c r="B13" i="70"/>
  <c r="G12" i="70"/>
  <c r="B12" i="70"/>
  <c r="G11" i="70"/>
  <c r="B11" i="70"/>
  <c r="G10" i="70"/>
  <c r="B10" i="70"/>
  <c r="G9" i="70"/>
  <c r="B9" i="70"/>
  <c r="A49" i="1"/>
  <c r="F119" i="69"/>
  <c r="F116" i="69"/>
  <c r="F117" i="69"/>
  <c r="F118" i="69"/>
  <c r="F113" i="69"/>
  <c r="F114" i="69"/>
  <c r="F112" i="69"/>
  <c r="J103" i="69"/>
  <c r="I103" i="69"/>
  <c r="J100" i="69"/>
  <c r="I100" i="69"/>
  <c r="J99" i="69"/>
  <c r="I99" i="69"/>
  <c r="I97" i="69"/>
  <c r="J93" i="69"/>
  <c r="I93" i="69"/>
  <c r="F89" i="69"/>
  <c r="B29" i="69"/>
  <c r="B28" i="69"/>
  <c r="B27" i="69"/>
  <c r="B26" i="69"/>
  <c r="B25" i="69"/>
  <c r="B24" i="69"/>
  <c r="B23" i="69"/>
  <c r="B22" i="69"/>
  <c r="G20" i="69"/>
  <c r="B20" i="69"/>
  <c r="G19" i="69"/>
  <c r="B19" i="69"/>
  <c r="G18" i="69"/>
  <c r="B18" i="69"/>
  <c r="G17" i="69"/>
  <c r="B17" i="69"/>
  <c r="G16" i="69"/>
  <c r="B16" i="69"/>
  <c r="G15" i="69"/>
  <c r="B15" i="69"/>
  <c r="G14" i="69"/>
  <c r="B14" i="69"/>
  <c r="G13" i="69"/>
  <c r="B13" i="69"/>
  <c r="G12" i="69"/>
  <c r="B12" i="69"/>
  <c r="G11" i="69"/>
  <c r="B11" i="69"/>
  <c r="G10" i="69"/>
  <c r="B10" i="69"/>
  <c r="G9" i="69"/>
  <c r="B9" i="69"/>
  <c r="A48" i="1"/>
  <c r="F119" i="68"/>
  <c r="F116" i="68"/>
  <c r="F117" i="68"/>
  <c r="F118" i="68"/>
  <c r="F113" i="68"/>
  <c r="F114" i="68"/>
  <c r="F112" i="68"/>
  <c r="J103" i="68"/>
  <c r="I103" i="68"/>
  <c r="J100" i="68"/>
  <c r="I100" i="68"/>
  <c r="J99" i="68"/>
  <c r="I99" i="68"/>
  <c r="I97" i="68"/>
  <c r="J93" i="68"/>
  <c r="I93" i="68"/>
  <c r="F89" i="68"/>
  <c r="B29" i="68"/>
  <c r="B28" i="68"/>
  <c r="B27" i="68"/>
  <c r="B26" i="68"/>
  <c r="B25" i="68"/>
  <c r="B24" i="68"/>
  <c r="B23" i="68"/>
  <c r="B22" i="68"/>
  <c r="G20" i="68"/>
  <c r="B20" i="68"/>
  <c r="G19" i="68"/>
  <c r="B19" i="68"/>
  <c r="G18" i="68"/>
  <c r="B18" i="68"/>
  <c r="G17" i="68"/>
  <c r="B17" i="68"/>
  <c r="G16" i="68"/>
  <c r="B16" i="68"/>
  <c r="G15" i="68"/>
  <c r="B15" i="68"/>
  <c r="G14" i="68"/>
  <c r="B14" i="68"/>
  <c r="G13" i="68"/>
  <c r="B13" i="68"/>
  <c r="G12" i="68"/>
  <c r="B12" i="68"/>
  <c r="G11" i="68"/>
  <c r="B11" i="68"/>
  <c r="G10" i="68"/>
  <c r="B10" i="68"/>
  <c r="G9" i="68"/>
  <c r="B9" i="68"/>
  <c r="A45" i="1"/>
  <c r="F119" i="67"/>
  <c r="F116" i="67"/>
  <c r="F117" i="67"/>
  <c r="F118" i="67"/>
  <c r="F113" i="67"/>
  <c r="F114" i="67"/>
  <c r="F112" i="67"/>
  <c r="J103" i="67"/>
  <c r="I103" i="67"/>
  <c r="J100" i="67"/>
  <c r="I100" i="67"/>
  <c r="J99" i="67"/>
  <c r="I99" i="67"/>
  <c r="I97" i="67"/>
  <c r="J93" i="67"/>
  <c r="I93" i="67"/>
  <c r="F89" i="67"/>
  <c r="B29" i="67"/>
  <c r="B28" i="67"/>
  <c r="B27" i="67"/>
  <c r="B26" i="67"/>
  <c r="B25" i="67"/>
  <c r="B24" i="67"/>
  <c r="B23" i="67"/>
  <c r="B22" i="67"/>
  <c r="G20" i="67"/>
  <c r="B20" i="67"/>
  <c r="G19" i="67"/>
  <c r="B19" i="67"/>
  <c r="G18" i="67"/>
  <c r="B18" i="67"/>
  <c r="G17" i="67"/>
  <c r="B17" i="67"/>
  <c r="G16" i="67"/>
  <c r="B16" i="67"/>
  <c r="G15" i="67"/>
  <c r="B15" i="67"/>
  <c r="G14" i="67"/>
  <c r="B14" i="67"/>
  <c r="G13" i="67"/>
  <c r="B13" i="67"/>
  <c r="G12" i="67"/>
  <c r="B12" i="67"/>
  <c r="G11" i="67"/>
  <c r="B11" i="67"/>
  <c r="G10" i="67"/>
  <c r="B10" i="67"/>
  <c r="G9" i="67"/>
  <c r="B9" i="67"/>
  <c r="A44" i="1"/>
  <c r="F119" i="66"/>
  <c r="F116" i="66"/>
  <c r="F117" i="66"/>
  <c r="F118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4" i="66"/>
  <c r="F113" i="66"/>
  <c r="F114" i="66"/>
  <c r="F112" i="66"/>
  <c r="J103" i="66"/>
  <c r="I103" i="66"/>
  <c r="J100" i="66"/>
  <c r="I100" i="66"/>
  <c r="J99" i="66"/>
  <c r="I99" i="66"/>
  <c r="I97" i="66"/>
  <c r="J93" i="66"/>
  <c r="I93" i="66"/>
  <c r="F89" i="66"/>
  <c r="B29" i="66"/>
  <c r="B28" i="66"/>
  <c r="B27" i="66"/>
  <c r="B26" i="66"/>
  <c r="B25" i="66"/>
  <c r="B24" i="66"/>
  <c r="B23" i="66"/>
  <c r="B22" i="66"/>
  <c r="G20" i="66"/>
  <c r="B20" i="66"/>
  <c r="G19" i="66"/>
  <c r="B19" i="66"/>
  <c r="G18" i="66"/>
  <c r="B18" i="66"/>
  <c r="G17" i="66"/>
  <c r="B17" i="66"/>
  <c r="G16" i="66"/>
  <c r="B16" i="66"/>
  <c r="G15" i="66"/>
  <c r="B15" i="66"/>
  <c r="G14" i="66"/>
  <c r="B14" i="66"/>
  <c r="G13" i="66"/>
  <c r="B13" i="66"/>
  <c r="G12" i="66"/>
  <c r="B12" i="66"/>
  <c r="G11" i="66"/>
  <c r="B11" i="66"/>
  <c r="G10" i="66"/>
  <c r="B10" i="66"/>
  <c r="G9" i="66"/>
  <c r="B9" i="66"/>
  <c r="A43" i="1"/>
  <c r="F119" i="65"/>
  <c r="F116" i="65"/>
  <c r="F117" i="65"/>
  <c r="F118" i="65"/>
  <c r="F113" i="65"/>
  <c r="F114" i="65"/>
  <c r="F112" i="65"/>
  <c r="J103" i="65"/>
  <c r="I103" i="65"/>
  <c r="J100" i="65"/>
  <c r="I100" i="65"/>
  <c r="J99" i="65"/>
  <c r="I99" i="65"/>
  <c r="I97" i="65"/>
  <c r="J93" i="65"/>
  <c r="I93" i="65"/>
  <c r="F89" i="65"/>
  <c r="B29" i="65"/>
  <c r="B28" i="65"/>
  <c r="B27" i="65"/>
  <c r="B26" i="65"/>
  <c r="B25" i="65"/>
  <c r="B24" i="65"/>
  <c r="B23" i="65"/>
  <c r="B22" i="65"/>
  <c r="G20" i="65"/>
  <c r="B20" i="65"/>
  <c r="G19" i="65"/>
  <c r="B19" i="65"/>
  <c r="G18" i="65"/>
  <c r="B18" i="65"/>
  <c r="G17" i="65"/>
  <c r="B17" i="65"/>
  <c r="G16" i="65"/>
  <c r="B16" i="65"/>
  <c r="G15" i="65"/>
  <c r="B15" i="65"/>
  <c r="G14" i="65"/>
  <c r="B14" i="65"/>
  <c r="G13" i="65"/>
  <c r="B13" i="65"/>
  <c r="G12" i="65"/>
  <c r="B12" i="65"/>
  <c r="G11" i="65"/>
  <c r="B11" i="65"/>
  <c r="G10" i="65"/>
  <c r="B10" i="65"/>
  <c r="G9" i="65"/>
  <c r="B9" i="65"/>
  <c r="A42" i="1"/>
  <c r="F119" i="64"/>
  <c r="F116" i="64"/>
  <c r="F117" i="64"/>
  <c r="F118" i="64"/>
  <c r="F113" i="64"/>
  <c r="F114" i="64"/>
  <c r="F112" i="64"/>
  <c r="J103" i="64"/>
  <c r="I103" i="64"/>
  <c r="J100" i="64"/>
  <c r="I100" i="64"/>
  <c r="J99" i="64"/>
  <c r="I99" i="64"/>
  <c r="I97" i="64"/>
  <c r="J93" i="64"/>
  <c r="I93" i="64"/>
  <c r="F89" i="64"/>
  <c r="B29" i="64"/>
  <c r="B28" i="64"/>
  <c r="B27" i="64"/>
  <c r="B26" i="64"/>
  <c r="B25" i="64"/>
  <c r="B24" i="64"/>
  <c r="B23" i="64"/>
  <c r="B22" i="64"/>
  <c r="G20" i="64"/>
  <c r="B20" i="64"/>
  <c r="G19" i="64"/>
  <c r="B19" i="64"/>
  <c r="G18" i="64"/>
  <c r="B18" i="64"/>
  <c r="G17" i="64"/>
  <c r="B17" i="64"/>
  <c r="G16" i="64"/>
  <c r="B16" i="64"/>
  <c r="G15" i="64"/>
  <c r="B15" i="64"/>
  <c r="G14" i="64"/>
  <c r="B14" i="64"/>
  <c r="G13" i="64"/>
  <c r="B13" i="64"/>
  <c r="G12" i="64"/>
  <c r="B12" i="64"/>
  <c r="G11" i="64"/>
  <c r="B11" i="64"/>
  <c r="G10" i="64"/>
  <c r="B10" i="64"/>
  <c r="G9" i="64"/>
  <c r="B9" i="64"/>
  <c r="A46" i="1"/>
  <c r="F119" i="63"/>
  <c r="F116" i="63"/>
  <c r="F117" i="63"/>
  <c r="F118" i="63"/>
  <c r="F113" i="63"/>
  <c r="F114" i="63"/>
  <c r="F112" i="63"/>
  <c r="J103" i="63"/>
  <c r="I103" i="63"/>
  <c r="J100" i="63"/>
  <c r="I100" i="63"/>
  <c r="J99" i="63"/>
  <c r="I99" i="63"/>
  <c r="I97" i="63"/>
  <c r="J93" i="63"/>
  <c r="I93" i="63"/>
  <c r="F89" i="63"/>
  <c r="B29" i="63"/>
  <c r="B28" i="63"/>
  <c r="B27" i="63"/>
  <c r="B26" i="63"/>
  <c r="B25" i="63"/>
  <c r="B24" i="63"/>
  <c r="B23" i="63"/>
  <c r="B22" i="63"/>
  <c r="G20" i="63"/>
  <c r="B20" i="63"/>
  <c r="G19" i="63"/>
  <c r="B19" i="63"/>
  <c r="G18" i="63"/>
  <c r="B18" i="63"/>
  <c r="G17" i="63"/>
  <c r="B17" i="63"/>
  <c r="G16" i="63"/>
  <c r="B16" i="63"/>
  <c r="G15" i="63"/>
  <c r="B15" i="63"/>
  <c r="G14" i="63"/>
  <c r="B14" i="63"/>
  <c r="G13" i="63"/>
  <c r="B13" i="63"/>
  <c r="G12" i="63"/>
  <c r="B12" i="63"/>
  <c r="G11" i="63"/>
  <c r="B11" i="63"/>
  <c r="G10" i="63"/>
  <c r="B10" i="63"/>
  <c r="G9" i="63"/>
  <c r="B9" i="63"/>
  <c r="A47" i="1"/>
  <c r="F119" i="62"/>
  <c r="F116" i="62"/>
  <c r="F117" i="62"/>
  <c r="F118" i="62"/>
  <c r="F113" i="62"/>
  <c r="F114" i="62"/>
  <c r="F112" i="62"/>
  <c r="J103" i="62"/>
  <c r="I103" i="62"/>
  <c r="J100" i="62"/>
  <c r="I100" i="62"/>
  <c r="J99" i="62"/>
  <c r="I99" i="62"/>
  <c r="I97" i="62"/>
  <c r="J93" i="62"/>
  <c r="I93" i="62"/>
  <c r="F89" i="62"/>
  <c r="B29" i="62"/>
  <c r="B28" i="62"/>
  <c r="B27" i="62"/>
  <c r="B26" i="62"/>
  <c r="B25" i="62"/>
  <c r="B24" i="62"/>
  <c r="B23" i="62"/>
  <c r="B22" i="62"/>
  <c r="G20" i="62"/>
  <c r="B20" i="62"/>
  <c r="G19" i="62"/>
  <c r="B19" i="62"/>
  <c r="G18" i="62"/>
  <c r="B18" i="62"/>
  <c r="G17" i="62"/>
  <c r="B17" i="62"/>
  <c r="G16" i="62"/>
  <c r="B16" i="62"/>
  <c r="G15" i="62"/>
  <c r="B15" i="62"/>
  <c r="G14" i="62"/>
  <c r="B14" i="62"/>
  <c r="G13" i="62"/>
  <c r="B13" i="62"/>
  <c r="G12" i="62"/>
  <c r="B12" i="62"/>
  <c r="G11" i="62"/>
  <c r="B11" i="62"/>
  <c r="G10" i="62"/>
  <c r="B10" i="62"/>
  <c r="G9" i="62"/>
  <c r="B9" i="62"/>
  <c r="B35" i="27"/>
  <c r="B34" i="27"/>
  <c r="B33" i="27"/>
  <c r="B32" i="27"/>
  <c r="B29" i="27"/>
  <c r="B28" i="27"/>
  <c r="B22" i="21"/>
  <c r="B21" i="21"/>
  <c r="B20" i="21"/>
  <c r="B19" i="21"/>
  <c r="F22" i="55"/>
  <c r="F23" i="55"/>
  <c r="A60" i="1"/>
  <c r="A57" i="1"/>
  <c r="A56" i="1"/>
  <c r="A55" i="1"/>
  <c r="A54" i="1"/>
  <c r="A53" i="1"/>
  <c r="A41" i="1"/>
  <c r="A40" i="1"/>
  <c r="A39" i="1"/>
  <c r="B18" i="21"/>
  <c r="B17" i="21"/>
  <c r="B15" i="21"/>
  <c r="B14" i="21"/>
  <c r="B13" i="21"/>
  <c r="B12" i="21"/>
  <c r="B9" i="21"/>
  <c r="F91" i="48"/>
  <c r="F92" i="48"/>
  <c r="F93" i="48"/>
  <c r="F94" i="48"/>
  <c r="F95" i="48"/>
  <c r="F96" i="48"/>
  <c r="F97" i="48"/>
  <c r="F98" i="48"/>
  <c r="F99" i="48"/>
  <c r="F100" i="48"/>
  <c r="F102" i="48"/>
  <c r="F91" i="50"/>
  <c r="F92" i="50"/>
  <c r="F93" i="50"/>
  <c r="F94" i="50"/>
  <c r="F95" i="50"/>
  <c r="F96" i="50"/>
  <c r="F97" i="50"/>
  <c r="F98" i="50"/>
  <c r="F99" i="50"/>
  <c r="F100" i="50"/>
  <c r="F102" i="50"/>
  <c r="F91" i="51"/>
  <c r="F92" i="51"/>
  <c r="F93" i="51"/>
  <c r="F94" i="51"/>
  <c r="F95" i="51"/>
  <c r="F96" i="51"/>
  <c r="F97" i="51"/>
  <c r="F98" i="51"/>
  <c r="F99" i="51"/>
  <c r="F100" i="51"/>
  <c r="F102" i="51"/>
  <c r="F91" i="52"/>
  <c r="F92" i="52"/>
  <c r="F93" i="52"/>
  <c r="F94" i="52"/>
  <c r="F95" i="52"/>
  <c r="F96" i="52"/>
  <c r="F97" i="52"/>
  <c r="F98" i="52"/>
  <c r="F99" i="52"/>
  <c r="F100" i="52"/>
  <c r="F102" i="52"/>
  <c r="F91" i="53"/>
  <c r="F92" i="53"/>
  <c r="F93" i="53"/>
  <c r="F94" i="53"/>
  <c r="F95" i="53"/>
  <c r="F96" i="53"/>
  <c r="F97" i="53"/>
  <c r="F98" i="53"/>
  <c r="F99" i="53"/>
  <c r="F100" i="53"/>
  <c r="F102" i="53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83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6" i="60"/>
  <c r="G138" i="60"/>
  <c r="G139" i="60"/>
  <c r="G140" i="60"/>
  <c r="G141" i="60"/>
  <c r="G142" i="60"/>
  <c r="G143" i="60"/>
  <c r="G144" i="60"/>
  <c r="G145" i="60"/>
  <c r="G146" i="60"/>
  <c r="G147" i="60"/>
  <c r="G148" i="60"/>
  <c r="G149" i="60"/>
  <c r="G150" i="60"/>
  <c r="G151" i="60"/>
  <c r="G152" i="60"/>
  <c r="G153" i="60"/>
  <c r="G154" i="60"/>
  <c r="G155" i="60"/>
  <c r="G156" i="60"/>
  <c r="G157" i="60"/>
  <c r="G158" i="60"/>
  <c r="G159" i="60"/>
  <c r="G160" i="60"/>
  <c r="G161" i="60"/>
  <c r="G162" i="60"/>
  <c r="G169" i="60"/>
  <c r="G654" i="60"/>
  <c r="G655" i="60"/>
  <c r="G656" i="60"/>
  <c r="G657" i="60"/>
  <c r="G658" i="60"/>
  <c r="G659" i="60"/>
  <c r="G660" i="60"/>
  <c r="G661" i="60"/>
  <c r="G662" i="60"/>
  <c r="G663" i="60"/>
  <c r="G664" i="60"/>
  <c r="G665" i="60"/>
  <c r="G666" i="60"/>
  <c r="G667" i="60"/>
  <c r="G668" i="60"/>
  <c r="G669" i="60"/>
  <c r="G670" i="60"/>
  <c r="G671" i="60"/>
  <c r="G672" i="60"/>
  <c r="G673" i="60"/>
  <c r="G674" i="60"/>
  <c r="G675" i="60"/>
  <c r="G676" i="60"/>
  <c r="G677" i="60"/>
  <c r="G678" i="60"/>
  <c r="G685" i="60"/>
  <c r="G697" i="60"/>
  <c r="G698" i="60"/>
  <c r="G699" i="60"/>
  <c r="G700" i="60"/>
  <c r="G701" i="60"/>
  <c r="G702" i="60"/>
  <c r="G703" i="60"/>
  <c r="G704" i="60"/>
  <c r="G705" i="60"/>
  <c r="G706" i="60"/>
  <c r="G707" i="60"/>
  <c r="G708" i="60"/>
  <c r="G709" i="60"/>
  <c r="G710" i="60"/>
  <c r="G711" i="60"/>
  <c r="G712" i="60"/>
  <c r="G713" i="60"/>
  <c r="G714" i="60"/>
  <c r="G715" i="60"/>
  <c r="G716" i="60"/>
  <c r="G717" i="60"/>
  <c r="G718" i="60"/>
  <c r="G719" i="60"/>
  <c r="G720" i="60"/>
  <c r="G721" i="60"/>
  <c r="G740" i="60"/>
  <c r="G741" i="60"/>
  <c r="G742" i="60"/>
  <c r="G743" i="60"/>
  <c r="G744" i="60"/>
  <c r="G745" i="60"/>
  <c r="G746" i="60"/>
  <c r="G747" i="60"/>
  <c r="G748" i="60"/>
  <c r="G749" i="60"/>
  <c r="G750" i="60"/>
  <c r="G751" i="60"/>
  <c r="G752" i="60"/>
  <c r="G753" i="60"/>
  <c r="G754" i="60"/>
  <c r="G755" i="60"/>
  <c r="G756" i="60"/>
  <c r="G757" i="60"/>
  <c r="G758" i="60"/>
  <c r="G759" i="60"/>
  <c r="G760" i="60"/>
  <c r="G761" i="60"/>
  <c r="G762" i="60"/>
  <c r="G763" i="60"/>
  <c r="G764" i="60"/>
  <c r="G783" i="60"/>
  <c r="G784" i="60"/>
  <c r="G785" i="60"/>
  <c r="G786" i="60"/>
  <c r="G787" i="60"/>
  <c r="G788" i="60"/>
  <c r="G789" i="60"/>
  <c r="G790" i="60"/>
  <c r="G791" i="60"/>
  <c r="G792" i="60"/>
  <c r="G793" i="60"/>
  <c r="G794" i="60"/>
  <c r="G795" i="60"/>
  <c r="G796" i="60"/>
  <c r="G797" i="60"/>
  <c r="G798" i="60"/>
  <c r="G799" i="60"/>
  <c r="G800" i="60"/>
  <c r="G801" i="60"/>
  <c r="G802" i="60"/>
  <c r="G803" i="60"/>
  <c r="G804" i="60"/>
  <c r="G805" i="60"/>
  <c r="G806" i="60"/>
  <c r="G807" i="60"/>
  <c r="G814" i="60"/>
  <c r="G826" i="60"/>
  <c r="G827" i="60"/>
  <c r="G828" i="60"/>
  <c r="G829" i="60"/>
  <c r="G830" i="60"/>
  <c r="G831" i="60"/>
  <c r="G832" i="60"/>
  <c r="G833" i="60"/>
  <c r="G834" i="60"/>
  <c r="G835" i="60"/>
  <c r="G836" i="60"/>
  <c r="G837" i="60"/>
  <c r="G838" i="60"/>
  <c r="G839" i="60"/>
  <c r="G840" i="60"/>
  <c r="G841" i="60"/>
  <c r="G842" i="60"/>
  <c r="G843" i="60"/>
  <c r="G844" i="60"/>
  <c r="G845" i="60"/>
  <c r="G846" i="60"/>
  <c r="G847" i="60"/>
  <c r="G848" i="60"/>
  <c r="G849" i="60"/>
  <c r="G850" i="60"/>
  <c r="G857" i="60"/>
  <c r="G955" i="60"/>
  <c r="G956" i="60"/>
  <c r="G957" i="60"/>
  <c r="G958" i="60"/>
  <c r="G959" i="60"/>
  <c r="G960" i="60"/>
  <c r="G961" i="60"/>
  <c r="G962" i="60"/>
  <c r="G963" i="60"/>
  <c r="G964" i="60"/>
  <c r="G965" i="60"/>
  <c r="G966" i="60"/>
  <c r="G967" i="60"/>
  <c r="G968" i="60"/>
  <c r="G969" i="60"/>
  <c r="G970" i="60"/>
  <c r="G971" i="60"/>
  <c r="G972" i="60"/>
  <c r="G973" i="60"/>
  <c r="G974" i="60"/>
  <c r="G975" i="60"/>
  <c r="G976" i="60"/>
  <c r="G977" i="60"/>
  <c r="G978" i="60"/>
  <c r="G979" i="60"/>
  <c r="G986" i="60"/>
  <c r="G79" i="60"/>
  <c r="G78" i="60"/>
  <c r="G80" i="60"/>
  <c r="G81" i="60"/>
  <c r="G121" i="60"/>
  <c r="G123" i="60"/>
  <c r="G124" i="60"/>
  <c r="G164" i="60"/>
  <c r="G166" i="60"/>
  <c r="G167" i="60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4" i="49"/>
  <c r="G680" i="60"/>
  <c r="G682" i="60"/>
  <c r="G683" i="6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4" i="50"/>
  <c r="G723" i="60"/>
  <c r="G725" i="60"/>
  <c r="G726" i="60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4" i="51"/>
  <c r="G766" i="60"/>
  <c r="G768" i="60"/>
  <c r="G769" i="60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4" i="52"/>
  <c r="G810" i="60"/>
  <c r="G809" i="60"/>
  <c r="G811" i="60"/>
  <c r="G812" i="60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4" i="53"/>
  <c r="G853" i="60"/>
  <c r="G852" i="60"/>
  <c r="G854" i="60"/>
  <c r="G855" i="60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1" i="54"/>
  <c r="G981" i="60"/>
  <c r="G983" i="60"/>
  <c r="G984" i="60"/>
  <c r="G999" i="60"/>
  <c r="G998" i="60"/>
  <c r="G997" i="60"/>
  <c r="G996" i="60"/>
  <c r="K980" i="60"/>
  <c r="J980" i="60"/>
  <c r="K979" i="60"/>
  <c r="J979" i="60"/>
  <c r="K978" i="60"/>
  <c r="J978" i="60"/>
  <c r="K977" i="60"/>
  <c r="J977" i="60"/>
  <c r="K976" i="60"/>
  <c r="J976" i="60"/>
  <c r="K975" i="60"/>
  <c r="J975" i="60"/>
  <c r="K974" i="60"/>
  <c r="J974" i="60"/>
  <c r="K973" i="60"/>
  <c r="J973" i="60"/>
  <c r="K972" i="60"/>
  <c r="J972" i="60"/>
  <c r="K971" i="60"/>
  <c r="J971" i="60"/>
  <c r="K970" i="60"/>
  <c r="J970" i="60"/>
  <c r="K969" i="60"/>
  <c r="J969" i="60"/>
  <c r="K968" i="60"/>
  <c r="J968" i="60"/>
  <c r="K967" i="60"/>
  <c r="J967" i="60"/>
  <c r="K966" i="60"/>
  <c r="J966" i="60"/>
  <c r="K965" i="60"/>
  <c r="J965" i="60"/>
  <c r="K964" i="60"/>
  <c r="J964" i="60"/>
  <c r="K963" i="60"/>
  <c r="J963" i="60"/>
  <c r="K962" i="60"/>
  <c r="J962" i="60"/>
  <c r="K961" i="60"/>
  <c r="J961" i="60"/>
  <c r="K960" i="60"/>
  <c r="J960" i="60"/>
  <c r="K959" i="60"/>
  <c r="J959" i="60"/>
  <c r="K958" i="60"/>
  <c r="J958" i="60"/>
  <c r="K957" i="60"/>
  <c r="J957" i="60"/>
  <c r="K956" i="60"/>
  <c r="J956" i="60"/>
  <c r="K955" i="60"/>
  <c r="J955" i="60"/>
  <c r="K851" i="60"/>
  <c r="J851" i="60"/>
  <c r="K850" i="60"/>
  <c r="J850" i="60"/>
  <c r="K849" i="60"/>
  <c r="J849" i="60"/>
  <c r="K848" i="60"/>
  <c r="J848" i="60"/>
  <c r="K847" i="60"/>
  <c r="J847" i="60"/>
  <c r="K846" i="60"/>
  <c r="J846" i="60"/>
  <c r="K845" i="60"/>
  <c r="J845" i="60"/>
  <c r="K844" i="60"/>
  <c r="J844" i="60"/>
  <c r="K843" i="60"/>
  <c r="J843" i="60"/>
  <c r="K842" i="60"/>
  <c r="J842" i="60"/>
  <c r="K841" i="60"/>
  <c r="J841" i="60"/>
  <c r="K840" i="60"/>
  <c r="J840" i="60"/>
  <c r="K839" i="60"/>
  <c r="J839" i="60"/>
  <c r="K838" i="60"/>
  <c r="J838" i="60"/>
  <c r="K837" i="60"/>
  <c r="J837" i="60"/>
  <c r="K836" i="60"/>
  <c r="J836" i="60"/>
  <c r="K835" i="60"/>
  <c r="J835" i="60"/>
  <c r="K834" i="60"/>
  <c r="J834" i="60"/>
  <c r="K833" i="60"/>
  <c r="J833" i="60"/>
  <c r="K832" i="60"/>
  <c r="J832" i="60"/>
  <c r="K831" i="60"/>
  <c r="J831" i="60"/>
  <c r="K830" i="60"/>
  <c r="J830" i="60"/>
  <c r="K829" i="60"/>
  <c r="J829" i="60"/>
  <c r="K828" i="60"/>
  <c r="J828" i="60"/>
  <c r="K827" i="60"/>
  <c r="J827" i="60"/>
  <c r="K826" i="60"/>
  <c r="J826" i="60"/>
  <c r="K808" i="60"/>
  <c r="J808" i="60"/>
  <c r="K807" i="60"/>
  <c r="J807" i="60"/>
  <c r="K806" i="60"/>
  <c r="J806" i="60"/>
  <c r="K805" i="60"/>
  <c r="J805" i="60"/>
  <c r="K804" i="60"/>
  <c r="J804" i="60"/>
  <c r="K803" i="60"/>
  <c r="J803" i="60"/>
  <c r="K802" i="60"/>
  <c r="J802" i="60"/>
  <c r="K801" i="60"/>
  <c r="J801" i="60"/>
  <c r="K800" i="60"/>
  <c r="J800" i="60"/>
  <c r="K799" i="60"/>
  <c r="J799" i="60"/>
  <c r="K798" i="60"/>
  <c r="J798" i="60"/>
  <c r="K797" i="60"/>
  <c r="J797" i="60"/>
  <c r="K796" i="60"/>
  <c r="J796" i="60"/>
  <c r="K795" i="60"/>
  <c r="J795" i="60"/>
  <c r="K794" i="60"/>
  <c r="J794" i="60"/>
  <c r="K793" i="60"/>
  <c r="J793" i="60"/>
  <c r="K792" i="60"/>
  <c r="J792" i="60"/>
  <c r="K791" i="60"/>
  <c r="J791" i="60"/>
  <c r="K790" i="60"/>
  <c r="J790" i="60"/>
  <c r="K789" i="60"/>
  <c r="J789" i="60"/>
  <c r="K788" i="60"/>
  <c r="J788" i="60"/>
  <c r="K787" i="60"/>
  <c r="J787" i="60"/>
  <c r="K786" i="60"/>
  <c r="J786" i="60"/>
  <c r="K785" i="60"/>
  <c r="J785" i="60"/>
  <c r="K784" i="60"/>
  <c r="J784" i="60"/>
  <c r="K783" i="60"/>
  <c r="J783" i="60"/>
  <c r="K765" i="60"/>
  <c r="J765" i="60"/>
  <c r="K764" i="60"/>
  <c r="J764" i="60"/>
  <c r="K763" i="60"/>
  <c r="J763" i="60"/>
  <c r="K762" i="60"/>
  <c r="J762" i="60"/>
  <c r="K761" i="60"/>
  <c r="J761" i="60"/>
  <c r="K760" i="60"/>
  <c r="J760" i="60"/>
  <c r="K759" i="60"/>
  <c r="J759" i="60"/>
  <c r="K758" i="60"/>
  <c r="J758" i="60"/>
  <c r="K757" i="60"/>
  <c r="J757" i="60"/>
  <c r="K756" i="60"/>
  <c r="J756" i="60"/>
  <c r="K755" i="60"/>
  <c r="J755" i="60"/>
  <c r="K754" i="60"/>
  <c r="J754" i="60"/>
  <c r="K753" i="60"/>
  <c r="J753" i="60"/>
  <c r="K752" i="60"/>
  <c r="J752" i="60"/>
  <c r="K751" i="60"/>
  <c r="J751" i="60"/>
  <c r="K750" i="60"/>
  <c r="J750" i="60"/>
  <c r="K749" i="60"/>
  <c r="J749" i="60"/>
  <c r="K748" i="60"/>
  <c r="J748" i="60"/>
  <c r="K747" i="60"/>
  <c r="J747" i="60"/>
  <c r="K746" i="60"/>
  <c r="J746" i="60"/>
  <c r="K745" i="60"/>
  <c r="J745" i="60"/>
  <c r="K744" i="60"/>
  <c r="J744" i="60"/>
  <c r="K743" i="60"/>
  <c r="J743" i="60"/>
  <c r="K742" i="60"/>
  <c r="J742" i="60"/>
  <c r="K741" i="60"/>
  <c r="J741" i="60"/>
  <c r="K740" i="60"/>
  <c r="J740" i="60"/>
  <c r="K722" i="60"/>
  <c r="J722" i="60"/>
  <c r="K721" i="60"/>
  <c r="J721" i="60"/>
  <c r="K720" i="60"/>
  <c r="J720" i="60"/>
  <c r="K719" i="60"/>
  <c r="J719" i="60"/>
  <c r="K718" i="60"/>
  <c r="J718" i="60"/>
  <c r="K717" i="60"/>
  <c r="J717" i="60"/>
  <c r="K716" i="60"/>
  <c r="J716" i="60"/>
  <c r="K715" i="60"/>
  <c r="J715" i="60"/>
  <c r="K714" i="60"/>
  <c r="J714" i="60"/>
  <c r="K713" i="60"/>
  <c r="J713" i="60"/>
  <c r="K712" i="60"/>
  <c r="J712" i="60"/>
  <c r="K711" i="60"/>
  <c r="J711" i="60"/>
  <c r="K710" i="60"/>
  <c r="J710" i="60"/>
  <c r="K709" i="60"/>
  <c r="J709" i="60"/>
  <c r="K708" i="60"/>
  <c r="J708" i="60"/>
  <c r="K707" i="60"/>
  <c r="J707" i="60"/>
  <c r="K706" i="60"/>
  <c r="J706" i="60"/>
  <c r="K705" i="60"/>
  <c r="J705" i="60"/>
  <c r="K704" i="60"/>
  <c r="J704" i="60"/>
  <c r="K703" i="60"/>
  <c r="J703" i="60"/>
  <c r="K702" i="60"/>
  <c r="J702" i="60"/>
  <c r="K701" i="60"/>
  <c r="J701" i="60"/>
  <c r="K700" i="60"/>
  <c r="J700" i="60"/>
  <c r="K699" i="60"/>
  <c r="J699" i="60"/>
  <c r="K698" i="60"/>
  <c r="J698" i="60"/>
  <c r="K697" i="60"/>
  <c r="J697" i="60"/>
  <c r="F91" i="49"/>
  <c r="F92" i="49"/>
  <c r="F93" i="49"/>
  <c r="F94" i="49"/>
  <c r="F97" i="49"/>
  <c r="F98" i="49"/>
  <c r="F99" i="49"/>
  <c r="F100" i="49"/>
  <c r="K679" i="60"/>
  <c r="J679" i="60"/>
  <c r="K678" i="60"/>
  <c r="J678" i="60"/>
  <c r="K677" i="60"/>
  <c r="J677" i="60"/>
  <c r="K676" i="60"/>
  <c r="J676" i="60"/>
  <c r="K675" i="60"/>
  <c r="J675" i="60"/>
  <c r="K674" i="60"/>
  <c r="J674" i="60"/>
  <c r="K673" i="60"/>
  <c r="J673" i="60"/>
  <c r="K672" i="60"/>
  <c r="J672" i="60"/>
  <c r="K671" i="60"/>
  <c r="J671" i="60"/>
  <c r="K670" i="60"/>
  <c r="J670" i="60"/>
  <c r="K669" i="60"/>
  <c r="J669" i="60"/>
  <c r="K668" i="60"/>
  <c r="J668" i="60"/>
  <c r="K667" i="60"/>
  <c r="J667" i="60"/>
  <c r="K666" i="60"/>
  <c r="J666" i="60"/>
  <c r="K665" i="60"/>
  <c r="J665" i="60"/>
  <c r="K664" i="60"/>
  <c r="J664" i="60"/>
  <c r="K663" i="60"/>
  <c r="J663" i="60"/>
  <c r="K662" i="60"/>
  <c r="J662" i="60"/>
  <c r="K661" i="60"/>
  <c r="J661" i="60"/>
  <c r="K660" i="60"/>
  <c r="J660" i="60"/>
  <c r="K659" i="60"/>
  <c r="J659" i="60"/>
  <c r="K658" i="60"/>
  <c r="J658" i="60"/>
  <c r="K657" i="60"/>
  <c r="J657" i="60"/>
  <c r="K656" i="60"/>
  <c r="J656" i="60"/>
  <c r="K655" i="60"/>
  <c r="J655" i="60"/>
  <c r="K654" i="60"/>
  <c r="J654" i="60"/>
  <c r="G170" i="60"/>
  <c r="G171" i="60"/>
  <c r="K163" i="60"/>
  <c r="J163" i="60"/>
  <c r="K162" i="60"/>
  <c r="J162" i="60"/>
  <c r="K161" i="60"/>
  <c r="J161" i="60"/>
  <c r="K160" i="60"/>
  <c r="J160" i="60"/>
  <c r="K159" i="60"/>
  <c r="J159" i="60"/>
  <c r="K158" i="60"/>
  <c r="J158" i="60"/>
  <c r="K157" i="60"/>
  <c r="J157" i="60"/>
  <c r="K156" i="60"/>
  <c r="J156" i="60"/>
  <c r="K155" i="60"/>
  <c r="J155" i="60"/>
  <c r="K154" i="60"/>
  <c r="J154" i="60"/>
  <c r="K153" i="60"/>
  <c r="J153" i="60"/>
  <c r="K152" i="60"/>
  <c r="J152" i="60"/>
  <c r="K151" i="60"/>
  <c r="J151" i="60"/>
  <c r="K150" i="60"/>
  <c r="J150" i="60"/>
  <c r="K149" i="60"/>
  <c r="J149" i="60"/>
  <c r="K148" i="60"/>
  <c r="J148" i="60"/>
  <c r="K147" i="60"/>
  <c r="J147" i="60"/>
  <c r="K146" i="60"/>
  <c r="J146" i="60"/>
  <c r="K145" i="60"/>
  <c r="J145" i="60"/>
  <c r="K144" i="60"/>
  <c r="J144" i="60"/>
  <c r="K143" i="60"/>
  <c r="J143" i="60"/>
  <c r="K142" i="60"/>
  <c r="J142" i="60"/>
  <c r="K141" i="60"/>
  <c r="J141" i="60"/>
  <c r="K140" i="60"/>
  <c r="J140" i="60"/>
  <c r="K139" i="60"/>
  <c r="J139" i="60"/>
  <c r="K138" i="60"/>
  <c r="J138" i="60"/>
  <c r="G127" i="60"/>
  <c r="G128" i="60"/>
  <c r="K120" i="60"/>
  <c r="J120" i="60"/>
  <c r="K119" i="60"/>
  <c r="J119" i="60"/>
  <c r="K118" i="60"/>
  <c r="J118" i="60"/>
  <c r="K117" i="60"/>
  <c r="J117" i="60"/>
  <c r="K116" i="60"/>
  <c r="J116" i="60"/>
  <c r="K115" i="60"/>
  <c r="J115" i="60"/>
  <c r="K114" i="60"/>
  <c r="J114" i="60"/>
  <c r="K113" i="60"/>
  <c r="J113" i="60"/>
  <c r="K112" i="60"/>
  <c r="J112" i="60"/>
  <c r="K111" i="60"/>
  <c r="J111" i="60"/>
  <c r="K110" i="60"/>
  <c r="J110" i="60"/>
  <c r="K109" i="60"/>
  <c r="J109" i="60"/>
  <c r="K108" i="60"/>
  <c r="J108" i="60"/>
  <c r="K107" i="60"/>
  <c r="J107" i="60"/>
  <c r="K106" i="60"/>
  <c r="J106" i="60"/>
  <c r="K105" i="60"/>
  <c r="J105" i="60"/>
  <c r="K104" i="60"/>
  <c r="J104" i="60"/>
  <c r="K103" i="60"/>
  <c r="J103" i="60"/>
  <c r="K102" i="60"/>
  <c r="J102" i="60"/>
  <c r="K101" i="60"/>
  <c r="J101" i="60"/>
  <c r="K100" i="60"/>
  <c r="J100" i="60"/>
  <c r="K99" i="60"/>
  <c r="J99" i="60"/>
  <c r="K98" i="60"/>
  <c r="J98" i="60"/>
  <c r="K97" i="60"/>
  <c r="J97" i="60"/>
  <c r="K96" i="60"/>
  <c r="J96" i="60"/>
  <c r="K95" i="60"/>
  <c r="J95" i="60"/>
  <c r="G84" i="60"/>
  <c r="G85" i="60"/>
  <c r="K77" i="60"/>
  <c r="J77" i="60"/>
  <c r="K76" i="60"/>
  <c r="J76" i="60"/>
  <c r="K75" i="60"/>
  <c r="J75" i="60"/>
  <c r="K74" i="60"/>
  <c r="J74" i="60"/>
  <c r="K73" i="60"/>
  <c r="J73" i="60"/>
  <c r="K72" i="60"/>
  <c r="J72" i="60"/>
  <c r="K71" i="60"/>
  <c r="J71" i="60"/>
  <c r="K70" i="60"/>
  <c r="J70" i="60"/>
  <c r="K69" i="60"/>
  <c r="J69" i="60"/>
  <c r="K68" i="60"/>
  <c r="J68" i="60"/>
  <c r="K67" i="60"/>
  <c r="J67" i="60"/>
  <c r="K66" i="60"/>
  <c r="J66" i="60"/>
  <c r="K65" i="60"/>
  <c r="J65" i="60"/>
  <c r="K64" i="60"/>
  <c r="J64" i="60"/>
  <c r="K63" i="60"/>
  <c r="J63" i="60"/>
  <c r="K62" i="60"/>
  <c r="J62" i="60"/>
  <c r="K61" i="60"/>
  <c r="J61" i="60"/>
  <c r="K60" i="60"/>
  <c r="J60" i="60"/>
  <c r="K59" i="60"/>
  <c r="J59" i="60"/>
  <c r="K58" i="60"/>
  <c r="J58" i="60"/>
  <c r="K57" i="60"/>
  <c r="J57" i="60"/>
  <c r="K56" i="60"/>
  <c r="J56" i="60"/>
  <c r="K55" i="60"/>
  <c r="J55" i="60"/>
  <c r="K54" i="60"/>
  <c r="J54" i="60"/>
  <c r="K53" i="60"/>
  <c r="J53" i="60"/>
  <c r="K52" i="60"/>
  <c r="J52" i="60"/>
  <c r="K51" i="60"/>
  <c r="J51" i="60"/>
  <c r="B32" i="60"/>
  <c r="B31" i="60"/>
  <c r="B30" i="60"/>
  <c r="B29" i="60"/>
  <c r="B28" i="60"/>
  <c r="B27" i="60"/>
  <c r="B26" i="60"/>
  <c r="B24" i="60"/>
  <c r="B23" i="60"/>
  <c r="B22" i="60"/>
  <c r="D20" i="60"/>
  <c r="B20" i="60"/>
  <c r="D19" i="60"/>
  <c r="B19" i="60"/>
  <c r="D18" i="60"/>
  <c r="B18" i="60"/>
  <c r="D17" i="60"/>
  <c r="B17" i="60"/>
  <c r="D16" i="60"/>
  <c r="B16" i="60"/>
  <c r="D15" i="60"/>
  <c r="B15" i="60"/>
  <c r="D14" i="60"/>
  <c r="B14" i="60"/>
  <c r="D13" i="60"/>
  <c r="B13" i="60"/>
  <c r="D12" i="60"/>
  <c r="B12" i="60"/>
  <c r="D11" i="60"/>
  <c r="B11" i="60"/>
  <c r="D10" i="60"/>
  <c r="B10" i="60"/>
  <c r="D9" i="60"/>
  <c r="B9" i="60"/>
  <c r="F116" i="53"/>
  <c r="F117" i="53"/>
  <c r="F118" i="53"/>
  <c r="F116" i="52"/>
  <c r="F116" i="51"/>
  <c r="F116" i="50"/>
  <c r="F116" i="49"/>
  <c r="F116" i="48"/>
  <c r="F79" i="28"/>
  <c r="F80" i="28"/>
  <c r="F81" i="28"/>
  <c r="G697" i="35"/>
  <c r="F76" i="28"/>
  <c r="F77" i="28"/>
  <c r="F75" i="28"/>
  <c r="D9" i="27"/>
  <c r="D20" i="27"/>
  <c r="D19" i="27"/>
  <c r="D18" i="27"/>
  <c r="D17" i="27"/>
  <c r="D16" i="27"/>
  <c r="D15" i="27"/>
  <c r="D14" i="27"/>
  <c r="D13" i="27"/>
  <c r="D12" i="27"/>
  <c r="D11" i="27"/>
  <c r="D10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26" i="35"/>
  <c r="B24" i="35"/>
  <c r="B22" i="35"/>
  <c r="D11" i="35"/>
  <c r="D20" i="35"/>
  <c r="D19" i="35"/>
  <c r="D18" i="35"/>
  <c r="D17" i="35"/>
  <c r="D16" i="35"/>
  <c r="D15" i="35"/>
  <c r="D14" i="35"/>
  <c r="D13" i="35"/>
  <c r="D12" i="35"/>
  <c r="D10" i="35"/>
  <c r="D9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9" i="28"/>
  <c r="E39" i="27"/>
  <c r="G16" i="28"/>
  <c r="B16" i="28"/>
  <c r="B30" i="27"/>
  <c r="B31" i="27"/>
  <c r="B23" i="27"/>
  <c r="B32" i="35"/>
  <c r="B31" i="35"/>
  <c r="B30" i="35"/>
  <c r="B29" i="35"/>
  <c r="B28" i="35"/>
  <c r="B27" i="35"/>
  <c r="F11" i="55"/>
  <c r="F68" i="55"/>
  <c r="F67" i="55"/>
  <c r="F66" i="55"/>
  <c r="F65" i="55"/>
  <c r="F64" i="55"/>
  <c r="F63" i="55"/>
  <c r="F62" i="55"/>
  <c r="F61" i="55"/>
  <c r="F60" i="55"/>
  <c r="F59" i="55"/>
  <c r="H36" i="55"/>
  <c r="F12" i="55"/>
  <c r="F13" i="55"/>
  <c r="F14" i="55"/>
  <c r="F15" i="55"/>
  <c r="F16" i="55"/>
  <c r="F17" i="55"/>
  <c r="F18" i="55"/>
  <c r="F19" i="55"/>
  <c r="F20" i="55"/>
  <c r="F21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B9" i="50"/>
  <c r="J80" i="54"/>
  <c r="I80" i="54"/>
  <c r="J77" i="54"/>
  <c r="I77" i="54"/>
  <c r="F77" i="54"/>
  <c r="J76" i="54"/>
  <c r="I76" i="54"/>
  <c r="F76" i="54"/>
  <c r="F75" i="54"/>
  <c r="I74" i="54"/>
  <c r="K73" i="54"/>
  <c r="K72" i="54"/>
  <c r="L71" i="54"/>
  <c r="M70" i="54"/>
  <c r="L70" i="54"/>
  <c r="J70" i="54"/>
  <c r="I70" i="54"/>
  <c r="F70" i="54"/>
  <c r="F69" i="54"/>
  <c r="F68" i="54"/>
  <c r="F66" i="54"/>
  <c r="J74" i="54"/>
  <c r="B29" i="54"/>
  <c r="B28" i="54"/>
  <c r="B25" i="54"/>
  <c r="B24" i="54"/>
  <c r="B22" i="54"/>
  <c r="G20" i="54"/>
  <c r="B20" i="54"/>
  <c r="G19" i="54"/>
  <c r="B19" i="54"/>
  <c r="G18" i="54"/>
  <c r="B18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G9" i="54"/>
  <c r="J103" i="53"/>
  <c r="I103" i="53"/>
  <c r="J100" i="53"/>
  <c r="I100" i="53"/>
  <c r="J99" i="53"/>
  <c r="I99" i="53"/>
  <c r="I97" i="53"/>
  <c r="J93" i="53"/>
  <c r="I93" i="53"/>
  <c r="F112" i="53"/>
  <c r="B29" i="53"/>
  <c r="B28" i="53"/>
  <c r="B25" i="53"/>
  <c r="B24" i="53"/>
  <c r="B22" i="53"/>
  <c r="G20" i="53"/>
  <c r="B20" i="53"/>
  <c r="G19" i="53"/>
  <c r="B19" i="53"/>
  <c r="G18" i="53"/>
  <c r="B18" i="53"/>
  <c r="G17" i="53"/>
  <c r="B17" i="53"/>
  <c r="G16" i="53"/>
  <c r="B16" i="53"/>
  <c r="G15" i="53"/>
  <c r="B15" i="53"/>
  <c r="G14" i="53"/>
  <c r="B14" i="53"/>
  <c r="G13" i="53"/>
  <c r="B13" i="53"/>
  <c r="G12" i="53"/>
  <c r="B12" i="53"/>
  <c r="G11" i="53"/>
  <c r="B11" i="53"/>
  <c r="G10" i="53"/>
  <c r="B10" i="53"/>
  <c r="G9" i="53"/>
  <c r="B9" i="53"/>
  <c r="J103" i="52"/>
  <c r="I103" i="52"/>
  <c r="J100" i="52"/>
  <c r="I100" i="52"/>
  <c r="J99" i="52"/>
  <c r="I99" i="52"/>
  <c r="I97" i="52"/>
  <c r="J93" i="52"/>
  <c r="I93" i="52"/>
  <c r="F112" i="52"/>
  <c r="B29" i="52"/>
  <c r="B28" i="52"/>
  <c r="B25" i="52"/>
  <c r="B24" i="52"/>
  <c r="B22" i="52"/>
  <c r="G20" i="52"/>
  <c r="B20" i="52"/>
  <c r="G19" i="52"/>
  <c r="B19" i="52"/>
  <c r="G18" i="52"/>
  <c r="B18" i="52"/>
  <c r="G17" i="52"/>
  <c r="B17" i="52"/>
  <c r="G16" i="52"/>
  <c r="B16" i="52"/>
  <c r="G15" i="52"/>
  <c r="B15" i="52"/>
  <c r="G14" i="52"/>
  <c r="B14" i="52"/>
  <c r="G13" i="52"/>
  <c r="B13" i="52"/>
  <c r="G12" i="52"/>
  <c r="B12" i="52"/>
  <c r="G11" i="52"/>
  <c r="B11" i="52"/>
  <c r="G10" i="52"/>
  <c r="B10" i="52"/>
  <c r="G9" i="52"/>
  <c r="B9" i="52"/>
  <c r="J103" i="51"/>
  <c r="I103" i="51"/>
  <c r="J100" i="51"/>
  <c r="I100" i="51"/>
  <c r="J99" i="51"/>
  <c r="I99" i="51"/>
  <c r="I97" i="51"/>
  <c r="J93" i="51"/>
  <c r="I93" i="51"/>
  <c r="F112" i="51"/>
  <c r="B29" i="51"/>
  <c r="B28" i="51"/>
  <c r="B25" i="51"/>
  <c r="B24" i="51"/>
  <c r="B22" i="51"/>
  <c r="G20" i="51"/>
  <c r="B20" i="51"/>
  <c r="G19" i="51"/>
  <c r="B19" i="51"/>
  <c r="G18" i="51"/>
  <c r="B18" i="51"/>
  <c r="G17" i="51"/>
  <c r="B17" i="51"/>
  <c r="G16" i="51"/>
  <c r="B16" i="51"/>
  <c r="G15" i="51"/>
  <c r="B15" i="51"/>
  <c r="G14" i="51"/>
  <c r="B14" i="51"/>
  <c r="G13" i="51"/>
  <c r="B13" i="51"/>
  <c r="G12" i="51"/>
  <c r="B12" i="51"/>
  <c r="G11" i="51"/>
  <c r="B11" i="51"/>
  <c r="G10" i="51"/>
  <c r="B10" i="51"/>
  <c r="G9" i="51"/>
  <c r="B9" i="51"/>
  <c r="J103" i="50"/>
  <c r="I103" i="50"/>
  <c r="J100" i="50"/>
  <c r="I100" i="50"/>
  <c r="J99" i="50"/>
  <c r="I99" i="50"/>
  <c r="I97" i="50"/>
  <c r="J93" i="50"/>
  <c r="I93" i="50"/>
  <c r="F112" i="50"/>
  <c r="B29" i="50"/>
  <c r="B28" i="50"/>
  <c r="B25" i="50"/>
  <c r="B24" i="50"/>
  <c r="B22" i="50"/>
  <c r="G20" i="50"/>
  <c r="B20" i="50"/>
  <c r="G19" i="50"/>
  <c r="B19" i="50"/>
  <c r="G18" i="50"/>
  <c r="B18" i="50"/>
  <c r="G17" i="50"/>
  <c r="B17" i="50"/>
  <c r="G16" i="50"/>
  <c r="B16" i="50"/>
  <c r="G15" i="50"/>
  <c r="B15" i="50"/>
  <c r="G14" i="50"/>
  <c r="B14" i="50"/>
  <c r="G13" i="50"/>
  <c r="B13" i="50"/>
  <c r="G12" i="50"/>
  <c r="B12" i="50"/>
  <c r="G11" i="50"/>
  <c r="B11" i="50"/>
  <c r="G10" i="50"/>
  <c r="B10" i="50"/>
  <c r="G9" i="50"/>
  <c r="J103" i="49"/>
  <c r="I103" i="49"/>
  <c r="J100" i="49"/>
  <c r="I100" i="49"/>
  <c r="J99" i="49"/>
  <c r="I99" i="49"/>
  <c r="I97" i="49"/>
  <c r="J93" i="49"/>
  <c r="I93" i="49"/>
  <c r="F112" i="49"/>
  <c r="B29" i="49"/>
  <c r="B28" i="49"/>
  <c r="B25" i="49"/>
  <c r="B24" i="49"/>
  <c r="B22" i="49"/>
  <c r="G20" i="49"/>
  <c r="B20" i="49"/>
  <c r="G19" i="49"/>
  <c r="B19" i="49"/>
  <c r="G18" i="49"/>
  <c r="B18" i="49"/>
  <c r="G17" i="49"/>
  <c r="B17" i="49"/>
  <c r="G16" i="49"/>
  <c r="B16" i="49"/>
  <c r="G15" i="49"/>
  <c r="B15" i="49"/>
  <c r="G14" i="49"/>
  <c r="B14" i="49"/>
  <c r="G13" i="49"/>
  <c r="B13" i="49"/>
  <c r="G12" i="49"/>
  <c r="B12" i="49"/>
  <c r="G11" i="49"/>
  <c r="B11" i="49"/>
  <c r="G10" i="49"/>
  <c r="B10" i="49"/>
  <c r="G9" i="49"/>
  <c r="B9" i="49"/>
  <c r="J103" i="48"/>
  <c r="I103" i="48"/>
  <c r="J100" i="48"/>
  <c r="I100" i="48"/>
  <c r="J99" i="48"/>
  <c r="I99" i="48"/>
  <c r="I97" i="48"/>
  <c r="J93" i="48"/>
  <c r="I93" i="48"/>
  <c r="F112" i="48"/>
  <c r="B29" i="48"/>
  <c r="B28" i="48"/>
  <c r="B25" i="48"/>
  <c r="B24" i="48"/>
  <c r="B22" i="48"/>
  <c r="G20" i="48"/>
  <c r="B20" i="48"/>
  <c r="G19" i="48"/>
  <c r="B19" i="48"/>
  <c r="G18" i="48"/>
  <c r="B18" i="48"/>
  <c r="G17" i="48"/>
  <c r="B17" i="48"/>
  <c r="G16" i="48"/>
  <c r="B16" i="48"/>
  <c r="G15" i="48"/>
  <c r="B15" i="48"/>
  <c r="G14" i="48"/>
  <c r="B14" i="48"/>
  <c r="G13" i="48"/>
  <c r="B13" i="48"/>
  <c r="G12" i="48"/>
  <c r="B12" i="48"/>
  <c r="G11" i="48"/>
  <c r="B11" i="48"/>
  <c r="G10" i="48"/>
  <c r="B10" i="48"/>
  <c r="G9" i="48"/>
  <c r="B9" i="48"/>
  <c r="J103" i="46"/>
  <c r="I103" i="46"/>
  <c r="J100" i="46"/>
  <c r="I100" i="46"/>
  <c r="J99" i="46"/>
  <c r="I99" i="46"/>
  <c r="I97" i="46"/>
  <c r="J93" i="46"/>
  <c r="I93" i="46"/>
  <c r="F112" i="46"/>
  <c r="B29" i="46"/>
  <c r="B28" i="46"/>
  <c r="B25" i="46"/>
  <c r="B24" i="46"/>
  <c r="B22" i="46"/>
  <c r="G20" i="46"/>
  <c r="B20" i="46"/>
  <c r="G19" i="46"/>
  <c r="B19" i="46"/>
  <c r="G18" i="46"/>
  <c r="B18" i="46"/>
  <c r="G17" i="46"/>
  <c r="B17" i="46"/>
  <c r="G16" i="46"/>
  <c r="B16" i="46"/>
  <c r="G15" i="46"/>
  <c r="B15" i="46"/>
  <c r="G14" i="46"/>
  <c r="B14" i="46"/>
  <c r="G13" i="46"/>
  <c r="B13" i="46"/>
  <c r="G12" i="46"/>
  <c r="B12" i="46"/>
  <c r="G11" i="46"/>
  <c r="B11" i="46"/>
  <c r="G10" i="46"/>
  <c r="B10" i="46"/>
  <c r="G9" i="46"/>
  <c r="B9" i="46"/>
  <c r="B29" i="28"/>
  <c r="B28" i="28"/>
  <c r="B17" i="28"/>
  <c r="B18" i="28"/>
  <c r="B19" i="28"/>
  <c r="F89" i="54"/>
  <c r="F74" i="54"/>
  <c r="F71" i="54"/>
  <c r="F73" i="54"/>
  <c r="F113" i="48"/>
  <c r="F114" i="48"/>
  <c r="F113" i="46"/>
  <c r="F114" i="46"/>
  <c r="F90" i="54"/>
  <c r="F91" i="54"/>
  <c r="F72" i="54"/>
  <c r="F79" i="54"/>
  <c r="F119" i="52"/>
  <c r="F113" i="52"/>
  <c r="F114" i="52"/>
  <c r="F113" i="53"/>
  <c r="F114" i="53"/>
  <c r="F113" i="50"/>
  <c r="F114" i="50"/>
  <c r="F117" i="52"/>
  <c r="F118" i="52"/>
  <c r="F119" i="49"/>
  <c r="F113" i="49"/>
  <c r="F114" i="49"/>
  <c r="F113" i="51"/>
  <c r="F114" i="51"/>
  <c r="F117" i="51"/>
  <c r="F118" i="51"/>
  <c r="F117" i="50"/>
  <c r="F118" i="50"/>
  <c r="F117" i="49"/>
  <c r="F118" i="49"/>
  <c r="F117" i="48"/>
  <c r="F118" i="48"/>
  <c r="F119" i="53"/>
  <c r="F119" i="51"/>
  <c r="F119" i="50"/>
  <c r="B23" i="54"/>
  <c r="B23" i="52"/>
  <c r="F119" i="48"/>
  <c r="B23" i="53"/>
  <c r="B23" i="51"/>
  <c r="B23" i="48"/>
  <c r="B23" i="50"/>
  <c r="B23" i="49"/>
  <c r="B26" i="54"/>
  <c r="J66" i="28"/>
  <c r="I66" i="28"/>
  <c r="J63" i="28"/>
  <c r="I63" i="28"/>
  <c r="I60" i="28"/>
  <c r="J56" i="28"/>
  <c r="I56" i="28"/>
  <c r="J62" i="28"/>
  <c r="I62" i="28"/>
  <c r="B20" i="28"/>
  <c r="B22" i="28"/>
  <c r="B24" i="28"/>
  <c r="G20" i="28"/>
  <c r="G19" i="28"/>
  <c r="G18" i="28"/>
  <c r="G17" i="28"/>
  <c r="G15" i="28"/>
  <c r="G14" i="28"/>
  <c r="G13" i="28"/>
  <c r="G12" i="28"/>
  <c r="G11" i="28"/>
  <c r="G10" i="28"/>
  <c r="G9" i="28"/>
  <c r="B15" i="28"/>
  <c r="B14" i="28"/>
  <c r="B13" i="28"/>
  <c r="B12" i="28"/>
  <c r="B11" i="28"/>
  <c r="B10" i="28"/>
  <c r="B25" i="28"/>
  <c r="B26" i="52"/>
  <c r="B26" i="53"/>
  <c r="B26" i="50"/>
  <c r="B26" i="51"/>
  <c r="B26" i="48"/>
  <c r="B26" i="49"/>
  <c r="B26" i="46"/>
  <c r="B27" i="54"/>
  <c r="B26" i="28"/>
  <c r="B27" i="52"/>
  <c r="B27" i="53"/>
  <c r="B27" i="50"/>
  <c r="B27" i="51"/>
  <c r="B27" i="48"/>
  <c r="B27" i="49"/>
  <c r="B27" i="46"/>
  <c r="B27" i="28"/>
  <c r="B23" i="28"/>
  <c r="K96" i="46"/>
  <c r="A95" i="46"/>
  <c r="H95" i="46"/>
  <c r="A96" i="46"/>
  <c r="H96" i="46"/>
  <c r="H102" i="46"/>
  <c r="B23" i="1"/>
  <c r="B41" i="27"/>
  <c r="E22" i="1"/>
  <c r="E27" i="1"/>
  <c r="C41" i="27"/>
  <c r="D41" i="27"/>
  <c r="B42" i="27"/>
  <c r="C42" i="27"/>
  <c r="D42" i="27"/>
  <c r="B39" i="27"/>
  <c r="B40" i="27"/>
  <c r="B43" i="27"/>
  <c r="B45" i="27"/>
  <c r="B23" i="46"/>
  <c r="F95" i="46"/>
  <c r="F96" i="46"/>
  <c r="F102" i="46"/>
  <c r="F116" i="46"/>
  <c r="F117" i="46"/>
  <c r="F118" i="46"/>
  <c r="C39" i="27"/>
  <c r="C40" i="27"/>
  <c r="C43" i="27"/>
  <c r="C45" i="27"/>
  <c r="B23" i="35"/>
  <c r="G701" i="35"/>
  <c r="G130" i="60"/>
  <c r="G131" i="60"/>
  <c r="G132" i="60"/>
  <c r="G1006" i="60"/>
  <c r="G1007" i="60"/>
  <c r="G1008" i="60"/>
</calcChain>
</file>

<file path=xl/sharedStrings.xml><?xml version="1.0" encoding="utf-8"?>
<sst xmlns="http://schemas.openxmlformats.org/spreadsheetml/2006/main" count="3795" uniqueCount="245">
  <si>
    <t>Date:</t>
  </si>
  <si>
    <t>Program</t>
  </si>
  <si>
    <t>Grand Total:</t>
  </si>
  <si>
    <t>Description:</t>
  </si>
  <si>
    <t>Travel and Accommodation:</t>
  </si>
  <si>
    <t>E-mail:</t>
  </si>
  <si>
    <t>All electrical power, including but not limited to conduit, raceway, backboxes, service panels, high voltage wiring and fixtures by the Owner.</t>
  </si>
  <si>
    <t>Engineering</t>
  </si>
  <si>
    <t>Title:</t>
  </si>
  <si>
    <t>Other:</t>
  </si>
  <si>
    <t>Software:</t>
  </si>
  <si>
    <t>Password:</t>
  </si>
  <si>
    <t>Freight: F.O.B. destination, unless otherwise noted.</t>
  </si>
  <si>
    <t>Consumable Installation Supplies:</t>
  </si>
  <si>
    <t>Project Documentation:</t>
  </si>
  <si>
    <t>Shop Labor:</t>
  </si>
  <si>
    <t>Field Installation Labor:</t>
  </si>
  <si>
    <t>Authorized Representative</t>
  </si>
  <si>
    <t>CONTROL SYSTEM</t>
  </si>
  <si>
    <t>Type:</t>
  </si>
  <si>
    <t>On Site</t>
  </si>
  <si>
    <t>Programmers:</t>
  </si>
  <si>
    <t>Technicians:</t>
  </si>
  <si>
    <t>Add</t>
  </si>
  <si>
    <t>Delete</t>
  </si>
  <si>
    <t>Engineer</t>
  </si>
  <si>
    <t>WORK ITEM/ DESCRIPTION</t>
  </si>
  <si>
    <t>Job #:</t>
  </si>
  <si>
    <t>Client Name:</t>
  </si>
  <si>
    <t>Client Address:</t>
  </si>
  <si>
    <t>Desciption:</t>
  </si>
  <si>
    <t>NOTES</t>
  </si>
  <si>
    <t>GC Name:</t>
  </si>
  <si>
    <t>EC Name:</t>
  </si>
  <si>
    <t>Architect Name:</t>
  </si>
  <si>
    <t>Consultant Name:</t>
  </si>
  <si>
    <t>Structural Eng Name:</t>
  </si>
  <si>
    <t>Date Accepted</t>
  </si>
  <si>
    <t>Client PO#:</t>
  </si>
  <si>
    <t>Structural backing for AV Devices and other millwork (not included above) by others.</t>
  </si>
  <si>
    <t>INVOICE AMOUNT</t>
  </si>
  <si>
    <t>PERCENTAGE</t>
  </si>
  <si>
    <t>PERCENTAGE COMPLETION</t>
  </si>
  <si>
    <t>DUE DATE</t>
  </si>
  <si>
    <t>Down Payment:</t>
  </si>
  <si>
    <t>MANUFACTURER</t>
  </si>
  <si>
    <t>QUANTITY</t>
  </si>
  <si>
    <t>MODEL</t>
  </si>
  <si>
    <t>DESCRIPTION</t>
  </si>
  <si>
    <t>DEALER PRICE</t>
  </si>
  <si>
    <t>DEALER EXT.</t>
  </si>
  <si>
    <t>Shop Build</t>
  </si>
  <si>
    <t>Field Install</t>
  </si>
  <si>
    <t>PM</t>
  </si>
  <si>
    <t>Low Markup:</t>
  </si>
  <si>
    <t>High Markup:</t>
  </si>
  <si>
    <t>Sales and Use Taxes:</t>
  </si>
  <si>
    <t>Equipment:</t>
  </si>
  <si>
    <t>Labor:</t>
  </si>
  <si>
    <t>Profit:</t>
  </si>
  <si>
    <t>Percentage:</t>
  </si>
  <si>
    <t>Total Billings</t>
  </si>
  <si>
    <t>Section Value:</t>
  </si>
  <si>
    <t>AV Equipment Box Sale</t>
  </si>
  <si>
    <t>PO NUMBER</t>
  </si>
  <si>
    <t>ORDER DATE</t>
  </si>
  <si>
    <t>ORDER STATUS</t>
  </si>
  <si>
    <t>PRODUCT SERIAL NUMBER</t>
  </si>
  <si>
    <t>VENDOR</t>
  </si>
  <si>
    <t>LIGHTING SYSTEM</t>
  </si>
  <si>
    <t>RMA</t>
  </si>
  <si>
    <t>Order Cancelled</t>
  </si>
  <si>
    <t>Return to Stock</t>
  </si>
  <si>
    <t>Pull from Stock</t>
  </si>
  <si>
    <t>Ordering</t>
  </si>
  <si>
    <t>ENGINEERING AND ORDER LIST COLOR CODING</t>
  </si>
  <si>
    <t>Lift and Equipment Rental:</t>
  </si>
  <si>
    <t>General Notes:</t>
  </si>
  <si>
    <t>Labor Markup:</t>
  </si>
  <si>
    <t>Substantial Completion</t>
  </si>
  <si>
    <t>Total Billings:</t>
  </si>
  <si>
    <t>Labor Test:</t>
  </si>
  <si>
    <t>Audio System Programming:</t>
  </si>
  <si>
    <t>Billing Address:</t>
  </si>
  <si>
    <t>Proposal accepted by:</t>
  </si>
  <si>
    <t>First Progress Billing:</t>
  </si>
  <si>
    <t>Project Administration:</t>
  </si>
  <si>
    <t>Design and Consultation:</t>
  </si>
  <si>
    <t>AutoCAD Drafting and Engineering:</t>
  </si>
  <si>
    <t>Final Test and Balance:</t>
  </si>
  <si>
    <t>Operational System Training:</t>
  </si>
  <si>
    <t>Sub-Total Equipment and Hardware:</t>
  </si>
  <si>
    <t>Sub-Total Misc. Supplies and Documentation:</t>
  </si>
  <si>
    <t>Freight and Shipping:</t>
  </si>
  <si>
    <t>Licenses and Fees:</t>
  </si>
  <si>
    <t>Audio Program</t>
  </si>
  <si>
    <t>Control Program</t>
  </si>
  <si>
    <t>Mid Markup:</t>
  </si>
  <si>
    <t>Rack Markup:</t>
  </si>
  <si>
    <t>SECTION NAME</t>
  </si>
  <si>
    <t>Sale By:</t>
  </si>
  <si>
    <t>%</t>
  </si>
  <si>
    <t>Difference</t>
  </si>
  <si>
    <t>Budget</t>
  </si>
  <si>
    <t>Equipment Total</t>
  </si>
  <si>
    <t>Equipment Received</t>
  </si>
  <si>
    <t>Order</t>
  </si>
  <si>
    <t>Telephone:</t>
  </si>
  <si>
    <t>Fax:</t>
  </si>
  <si>
    <t>Cell:</t>
  </si>
  <si>
    <t>Contact Name:</t>
  </si>
  <si>
    <t>Shipping Address:</t>
  </si>
  <si>
    <t>Client PO Number:</t>
  </si>
  <si>
    <t>TOTAL PROPOSAL</t>
  </si>
  <si>
    <t>PRICE (EA.)</t>
  </si>
  <si>
    <t>EXTENDED PRICE</t>
  </si>
  <si>
    <t>6445 S. Tenaya Way, Suite 115</t>
  </si>
  <si>
    <t>Control System Programming:</t>
  </si>
  <si>
    <t>Project Management:</t>
  </si>
  <si>
    <t>Project Total (Equipment, Consumables and Labor):</t>
  </si>
  <si>
    <t>Ideabox Media Group</t>
  </si>
  <si>
    <t>Las Vegas, NV 89113</t>
  </si>
  <si>
    <t>T: (702) 463-4061</t>
  </si>
  <si>
    <t>F: (702) 476-3254</t>
  </si>
  <si>
    <t>Ideabox Media Group, Inc.</t>
  </si>
  <si>
    <t>Project Number:</t>
  </si>
  <si>
    <t>Project Value:</t>
  </si>
  <si>
    <t>Sub-Total Engineering, Installation, Programming and Administration:</t>
  </si>
  <si>
    <t>www.ideabox.co</t>
  </si>
  <si>
    <t>All sales and use taxes are included in this Audio-Visual Proposal</t>
  </si>
  <si>
    <t>Audio-Visual System Proposal</t>
  </si>
  <si>
    <t>Control System Proposal</t>
  </si>
  <si>
    <t>Lighting System Proposal</t>
  </si>
  <si>
    <t>Security System Proposal</t>
  </si>
  <si>
    <t>Networking System Proposal</t>
  </si>
  <si>
    <t>Telecom System Proposal</t>
  </si>
  <si>
    <t>Equipment Total:</t>
  </si>
  <si>
    <t>TOTAL TECHNOLOGY PROPOSAL</t>
  </si>
  <si>
    <t>Technology Systems Proposal</t>
  </si>
  <si>
    <t>Hardware &amp; Cable List</t>
  </si>
  <si>
    <t>NEED BY DATE</t>
  </si>
  <si>
    <t>ADDED BY</t>
  </si>
  <si>
    <t>DELETED BY</t>
  </si>
  <si>
    <t>AV SYSTEM</t>
  </si>
  <si>
    <t>SECURITY SYSTEM</t>
  </si>
  <si>
    <t>TELECOM SYSTEM</t>
  </si>
  <si>
    <t>NETWORING SYSTEM</t>
  </si>
  <si>
    <t>AV BOX SALE</t>
  </si>
  <si>
    <t>NETWORKING SYSTEM</t>
  </si>
  <si>
    <t>PROJECT TOTALS</t>
  </si>
  <si>
    <t>Project Overview</t>
  </si>
  <si>
    <t>Project Information</t>
  </si>
  <si>
    <t>Lead Technician:</t>
  </si>
  <si>
    <t>On Site Address:</t>
  </si>
  <si>
    <t xml:space="preserve"> On Site Address:</t>
  </si>
  <si>
    <t>Equipment Purchased and Received in Warehouse</t>
  </si>
  <si>
    <t>Submittals Approved and Cabling/Rough-in Completed</t>
  </si>
  <si>
    <t>Loudspeakers and Equipment Installed</t>
  </si>
  <si>
    <t xml:space="preserve"> </t>
  </si>
  <si>
    <t>Schedule of Values   Accepted By:</t>
  </si>
  <si>
    <t>Kitchen Proposal</t>
  </si>
  <si>
    <t>Game Room Proposal</t>
  </si>
  <si>
    <t>Office / Den Proposal</t>
  </si>
  <si>
    <t>Family Room Proposal</t>
  </si>
  <si>
    <t>Dining Room Proposal</t>
  </si>
  <si>
    <t>Patio Proposal</t>
  </si>
  <si>
    <t>Master Bedroom Proposal</t>
  </si>
  <si>
    <t>Master Bathroom Proposal</t>
  </si>
  <si>
    <t>Bedroom 1 Proposal</t>
  </si>
  <si>
    <t>Bedroom 2 Proposal</t>
  </si>
  <si>
    <t>Bedroom 3 Proposal</t>
  </si>
  <si>
    <t>HVAC System Proposal</t>
  </si>
  <si>
    <t>Window Treatments Proposal</t>
  </si>
  <si>
    <t>FAMILY ROOM</t>
  </si>
  <si>
    <t>KITCHEN</t>
  </si>
  <si>
    <t>DINING ROOM</t>
  </si>
  <si>
    <t>PATIO</t>
  </si>
  <si>
    <t>OFFICE / DEN</t>
  </si>
  <si>
    <t>GAME ROOM</t>
  </si>
  <si>
    <t>MASTER BEDROOM</t>
  </si>
  <si>
    <t>MASTER BATHROOM</t>
  </si>
  <si>
    <t>BEDROOM 1</t>
  </si>
  <si>
    <t>BEDROOM 2</t>
  </si>
  <si>
    <t>BEDROOM 3</t>
  </si>
  <si>
    <t>HVAC SYSTEM</t>
  </si>
  <si>
    <t>WINDOW TREATMENTS</t>
  </si>
  <si>
    <t>Engineering and Order List</t>
  </si>
  <si>
    <t>PROPOSAL NOTES</t>
  </si>
  <si>
    <t>PROJECT NOTES</t>
  </si>
  <si>
    <t>Proposal Valid Until:</t>
  </si>
  <si>
    <t>Proposal By:</t>
  </si>
  <si>
    <t>Proposal Number:</t>
  </si>
  <si>
    <t>Proposal Version:</t>
  </si>
  <si>
    <t>PROPOSAL NUMBER</t>
  </si>
  <si>
    <t>AV System Programming:</t>
  </si>
  <si>
    <t>AV Program</t>
  </si>
  <si>
    <t>Audio System Proposal</t>
  </si>
  <si>
    <t>Video System Proposal</t>
  </si>
  <si>
    <t>AUDIO SYSTEM</t>
  </si>
  <si>
    <t>VIDEO SYSTEM</t>
  </si>
  <si>
    <t>PRICE (EXT.)</t>
  </si>
  <si>
    <t>TOTALS</t>
  </si>
  <si>
    <t>Total Cost:</t>
  </si>
  <si>
    <t>Total Profit:</t>
  </si>
  <si>
    <t>Final Margin:</t>
  </si>
  <si>
    <t>Silverton Hotel &amp; Casino</t>
  </si>
  <si>
    <t>3333 Blue Diamond Road </t>
  </si>
  <si>
    <t>Las Vegas, NV 89139</t>
  </si>
  <si>
    <t>Kirk Golding</t>
  </si>
  <si>
    <t>Director of IT Opperations</t>
  </si>
  <si>
    <t>(702) 914-8580</t>
  </si>
  <si>
    <t>(702) 491-3884</t>
  </si>
  <si>
    <t>kirk.golding@silvertoncasino.com</t>
  </si>
  <si>
    <t>[ ] Per Plans &amp; Specs  [X] Design Build</t>
  </si>
  <si>
    <t>[ ] New   [ ] Remodel   [X] Retrofit</t>
  </si>
  <si>
    <t>DG</t>
  </si>
  <si>
    <t>1205SIL (Conference Room)</t>
  </si>
  <si>
    <t>Extron</t>
  </si>
  <si>
    <t>60-525-01</t>
  </si>
  <si>
    <t>70-678-02</t>
  </si>
  <si>
    <t>Retractor PC Audio</t>
  </si>
  <si>
    <t>70-678-01</t>
  </si>
  <si>
    <t>Retractor VGA</t>
  </si>
  <si>
    <t>70-678-08</t>
  </si>
  <si>
    <t>Retractor Filler Module</t>
  </si>
  <si>
    <t>Retractor Network</t>
  </si>
  <si>
    <t>70-678-03</t>
  </si>
  <si>
    <t>70-090-11</t>
  </si>
  <si>
    <t>Single Blank Plate</t>
  </si>
  <si>
    <t>Cable Cubby 600 (Black) w/ Duplex Power</t>
  </si>
  <si>
    <t>BSS</t>
  </si>
  <si>
    <t>BLU102</t>
  </si>
  <si>
    <t>10X8 Conferencing Processor with AEC and Telephone Hybrid</t>
  </si>
  <si>
    <t>Audio Technica</t>
  </si>
  <si>
    <t>U853PMW</t>
  </si>
  <si>
    <t>Miniature Cardioid Condenser Microphone for Permanent Installation (White)</t>
  </si>
  <si>
    <t>Liberty Cable</t>
  </si>
  <si>
    <t>24-4P-L6-EN-BLU</t>
  </si>
  <si>
    <t>Cat. 6 Cable (1,000 ft. Spool)</t>
  </si>
  <si>
    <t>100 011LW</t>
  </si>
  <si>
    <t>Cat. 6 RJ45 Connector (30 Pack)</t>
  </si>
  <si>
    <t>22 Gauge 2 Pair Microphone Audio Cable (1,000 ft. Spool)</t>
  </si>
  <si>
    <t xml:space="preserve">22-2P-SHEX-WHT </t>
  </si>
  <si>
    <t>DG/MD</t>
  </si>
  <si>
    <t>Sub-Total Consumable Supplies and Documentation: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</si>
</sst>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&quot;$&quot;#,##0.00"/>
  </numFmts>
  <fonts count="74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 val="singleAccounting"/>
      <sz val="12"/>
      <name val="Times New Roman"/>
      <family val="1"/>
    </font>
    <font>
      <b/>
      <u val="singleAccounting"/>
      <sz val="12"/>
      <name val="Times New Roman"/>
      <family val="1"/>
    </font>
    <font>
      <u/>
      <sz val="9"/>
      <color indexed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48"/>
      <color indexed="9"/>
      <name val="Century"/>
      <family val="1"/>
    </font>
    <font>
      <sz val="10"/>
      <color indexed="9"/>
      <name val="Century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Century"/>
      <family val="1"/>
    </font>
    <font>
      <sz val="12"/>
      <name val="Times New Roman"/>
      <family val="1"/>
    </font>
    <font>
      <sz val="36"/>
      <color indexed="9"/>
      <name val="Century"/>
      <family val="1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color theme="1"/>
      <name val="Arial Black"/>
      <family val="2"/>
    </font>
    <font>
      <sz val="10"/>
      <name val="Geneva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Futura Lt BT"/>
      <family val="2"/>
    </font>
    <font>
      <sz val="11"/>
      <color indexed="9"/>
      <name val="Futura Lt BT"/>
      <family val="2"/>
    </font>
    <font>
      <sz val="11"/>
      <color indexed="10"/>
      <name val="Futura Lt BT"/>
      <family val="2"/>
    </font>
    <font>
      <b/>
      <sz val="11"/>
      <color indexed="52"/>
      <name val="Futura Lt BT"/>
      <family val="2"/>
    </font>
    <font>
      <sz val="11"/>
      <color indexed="52"/>
      <name val="Futura Lt BT"/>
      <family val="2"/>
    </font>
    <font>
      <sz val="11"/>
      <color indexed="62"/>
      <name val="Futura Lt BT"/>
      <family val="2"/>
    </font>
    <font>
      <sz val="11"/>
      <color indexed="20"/>
      <name val="Futura Lt BT"/>
      <family val="2"/>
    </font>
    <font>
      <sz val="11"/>
      <color indexed="60"/>
      <name val="Futura Lt BT"/>
      <family val="2"/>
    </font>
    <font>
      <sz val="11"/>
      <color indexed="17"/>
      <name val="Futura Lt BT"/>
      <family val="2"/>
    </font>
    <font>
      <b/>
      <sz val="11"/>
      <color indexed="63"/>
      <name val="Futura Lt BT"/>
      <family val="2"/>
    </font>
    <font>
      <i/>
      <sz val="11"/>
      <color indexed="23"/>
      <name val="Futura Lt BT"/>
      <family val="2"/>
    </font>
    <font>
      <b/>
      <sz val="15"/>
      <color indexed="56"/>
      <name val="Futura Lt BT"/>
      <family val="2"/>
    </font>
    <font>
      <b/>
      <sz val="13"/>
      <color indexed="56"/>
      <name val="Futura Lt BT"/>
      <family val="2"/>
    </font>
    <font>
      <b/>
      <sz val="11"/>
      <color indexed="56"/>
      <name val="Futura Lt BT"/>
      <family val="2"/>
    </font>
    <font>
      <b/>
      <sz val="11"/>
      <color indexed="9"/>
      <name val="Futura Lt BT"/>
      <family val="2"/>
    </font>
    <font>
      <b/>
      <u val="singleAccounting"/>
      <sz val="12"/>
      <name val="Arial"/>
      <family val="2"/>
    </font>
    <font>
      <sz val="12"/>
      <color indexed="12"/>
      <name val="Times New Roman"/>
      <family val="1"/>
    </font>
    <font>
      <b/>
      <u/>
      <sz val="12"/>
      <name val="Arial"/>
      <family val="2"/>
    </font>
    <font>
      <b/>
      <sz val="10"/>
      <color theme="0"/>
      <name val="Arial"/>
      <family val="2"/>
    </font>
    <font>
      <sz val="28"/>
      <color theme="0" tint="-0.34998626667073579"/>
      <name val="Arial"/>
      <family val="2"/>
    </font>
    <font>
      <sz val="8"/>
      <name val="Times New Roman"/>
    </font>
    <font>
      <u/>
      <sz val="12"/>
      <color theme="11"/>
      <name val="Times New Roman"/>
    </font>
    <font>
      <sz val="36"/>
      <color theme="0" tint="-0.34998626667073579"/>
      <name val="Century"/>
    </font>
  </fonts>
  <fills count="3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01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2" fillId="0" borderId="0"/>
    <xf numFmtId="0" fontId="33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0" borderId="0" applyNumberFormat="0" applyBorder="0" applyAlignment="0" applyProtection="0"/>
    <xf numFmtId="0" fontId="51" fillId="13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0" fontId="53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54" fillId="22" borderId="56" applyNumberFormat="0" applyAlignment="0" applyProtection="0"/>
    <xf numFmtId="0" fontId="38" fillId="22" borderId="56" applyNumberFormat="0" applyAlignment="0" applyProtection="0"/>
    <xf numFmtId="0" fontId="55" fillId="0" borderId="57" applyNumberFormat="0" applyFill="0" applyAlignment="0" applyProtection="0"/>
    <xf numFmtId="0" fontId="39" fillId="23" borderId="58" applyNumberFormat="0" applyAlignment="0" applyProtection="0"/>
    <xf numFmtId="0" fontId="10" fillId="24" borderId="59" applyNumberFormat="0" applyFont="0" applyAlignment="0" applyProtection="0"/>
    <xf numFmtId="0" fontId="56" fillId="9" borderId="56" applyNumberFormat="0" applyAlignment="0" applyProtection="0"/>
    <xf numFmtId="0" fontId="40" fillId="0" borderId="0" applyNumberFormat="0" applyFill="0" applyBorder="0" applyAlignment="0" applyProtection="0"/>
    <xf numFmtId="0" fontId="41" fillId="6" borderId="0" applyNumberFormat="0" applyBorder="0" applyAlignment="0" applyProtection="0"/>
    <xf numFmtId="0" fontId="42" fillId="0" borderId="60" applyNumberFormat="0" applyFill="0" applyAlignment="0" applyProtection="0"/>
    <xf numFmtId="0" fontId="43" fillId="0" borderId="61" applyNumberFormat="0" applyFill="0" applyAlignment="0" applyProtection="0"/>
    <xf numFmtId="0" fontId="44" fillId="0" borderId="62" applyNumberFormat="0" applyFill="0" applyAlignment="0" applyProtection="0"/>
    <xf numFmtId="0" fontId="44" fillId="0" borderId="0" applyNumberFormat="0" applyFill="0" applyBorder="0" applyAlignment="0" applyProtection="0"/>
    <xf numFmtId="0" fontId="45" fillId="9" borderId="56" applyNumberFormat="0" applyAlignment="0" applyProtection="0"/>
    <xf numFmtId="0" fontId="57" fillId="5" borderId="0" applyNumberFormat="0" applyBorder="0" applyAlignment="0" applyProtection="0"/>
    <xf numFmtId="0" fontId="46" fillId="0" borderId="57" applyNumberFormat="0" applyFill="0" applyAlignment="0" applyProtection="0"/>
    <xf numFmtId="0" fontId="47" fillId="25" borderId="0" applyNumberFormat="0" applyBorder="0" applyAlignment="0" applyProtection="0"/>
    <xf numFmtId="0" fontId="58" fillId="25" borderId="0" applyNumberFormat="0" applyBorder="0" applyAlignment="0" applyProtection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51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24" borderId="59" applyNumberFormat="0" applyFont="0" applyAlignment="0" applyProtection="0"/>
    <xf numFmtId="0" fontId="48" fillId="22" borderId="63" applyNumberFormat="0" applyAlignment="0" applyProtection="0"/>
    <xf numFmtId="0" fontId="59" fillId="6" borderId="0" applyNumberFormat="0" applyBorder="0" applyAlignment="0" applyProtection="0"/>
    <xf numFmtId="0" fontId="60" fillId="22" borderId="63" applyNumberFormat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60" applyNumberFormat="0" applyFill="0" applyAlignment="0" applyProtection="0"/>
    <xf numFmtId="0" fontId="63" fillId="0" borderId="61" applyNumberFormat="0" applyFill="0" applyAlignment="0" applyProtection="0"/>
    <xf numFmtId="0" fontId="64" fillId="0" borderId="62" applyNumberFormat="0" applyFill="0" applyAlignment="0" applyProtection="0"/>
    <xf numFmtId="0" fontId="64" fillId="0" borderId="0" applyNumberFormat="0" applyFill="0" applyBorder="0" applyAlignment="0" applyProtection="0"/>
    <xf numFmtId="0" fontId="49" fillId="0" borderId="64" applyNumberFormat="0" applyFill="0" applyAlignment="0" applyProtection="0"/>
    <xf numFmtId="0" fontId="65" fillId="23" borderId="58" applyNumberFormat="0" applyAlignment="0" applyProtection="0"/>
    <xf numFmtId="0" fontId="5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637">
    <xf numFmtId="0" fontId="0" fillId="0" borderId="0" xfId="0"/>
    <xf numFmtId="0" fontId="5" fillId="0" borderId="0" xfId="0" applyFont="1" applyAlignment="1">
      <alignment horizontal="right"/>
    </xf>
    <xf numFmtId="44" fontId="7" fillId="0" borderId="0" xfId="1" applyFont="1"/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44" fontId="3" fillId="0" borderId="0" xfId="1" applyFont="1" applyAlignment="1">
      <alignment vertical="top"/>
    </xf>
    <xf numFmtId="2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3" fillId="0" borderId="0" xfId="0" applyFont="1" applyAlignment="1"/>
    <xf numFmtId="2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44" fontId="3" fillId="0" borderId="0" xfId="0" applyNumberFormat="1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Border="1" applyAlignment="1">
      <alignment horizontal="right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2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6" fillId="0" borderId="0" xfId="0" applyFont="1" applyFill="1" applyAlignment="1">
      <alignment vertical="top"/>
    </xf>
    <xf numFmtId="0" fontId="10" fillId="0" borderId="0" xfId="0" applyNumberFormat="1" applyFont="1" applyBorder="1" applyAlignment="1">
      <alignment vertical="top"/>
    </xf>
    <xf numFmtId="9" fontId="10" fillId="0" borderId="0" xfId="0" applyNumberFormat="1" applyFont="1" applyBorder="1" applyAlignment="1">
      <alignment horizontal="center" vertical="top"/>
    </xf>
    <xf numFmtId="0" fontId="10" fillId="0" borderId="2" xfId="0" applyFont="1" applyBorder="1"/>
    <xf numFmtId="0" fontId="10" fillId="0" borderId="2" xfId="0" applyFont="1" applyFill="1" applyBorder="1"/>
    <xf numFmtId="1" fontId="14" fillId="0" borderId="0" xfId="0" applyNumberFormat="1" applyFont="1" applyBorder="1" applyAlignment="1">
      <alignment horizontal="right" vertical="top"/>
    </xf>
    <xf numFmtId="0" fontId="10" fillId="0" borderId="2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 wrapText="1" shrinkToFit="1"/>
    </xf>
    <xf numFmtId="2" fontId="21" fillId="0" borderId="0" xfId="0" applyNumberFormat="1" applyFont="1" applyFill="1" applyBorder="1" applyAlignment="1">
      <alignment horizontal="center" vertical="top"/>
    </xf>
    <xf numFmtId="2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Border="1" applyAlignment="1">
      <alignment vertical="top"/>
    </xf>
    <xf numFmtId="43" fontId="10" fillId="0" borderId="0" xfId="1" applyNumberFormat="1" applyFont="1" applyFill="1" applyBorder="1" applyAlignment="1">
      <alignment horizontal="center" vertical="top"/>
    </xf>
    <xf numFmtId="43" fontId="10" fillId="0" borderId="0" xfId="1" applyNumberFormat="1" applyFont="1" applyAlignment="1">
      <alignment horizontal="right" vertical="top" wrapText="1"/>
    </xf>
    <xf numFmtId="43" fontId="10" fillId="0" borderId="0" xfId="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43" fontId="22" fillId="0" borderId="0" xfId="1" applyNumberFormat="1" applyFont="1" applyFill="1" applyBorder="1" applyAlignment="1">
      <alignment horizontal="center" vertical="top"/>
    </xf>
    <xf numFmtId="49" fontId="10" fillId="0" borderId="0" xfId="0" applyNumberFormat="1" applyFont="1" applyBorder="1" applyAlignment="1" applyProtection="1">
      <alignment horizontal="left" vertical="top"/>
      <protection locked="0"/>
    </xf>
    <xf numFmtId="2" fontId="10" fillId="0" borderId="0" xfId="0" applyNumberFormat="1" applyFont="1" applyFill="1" applyBorder="1" applyAlignment="1">
      <alignment horizontal="center" vertical="top" wrapText="1" shrinkToFit="1"/>
    </xf>
    <xf numFmtId="43" fontId="22" fillId="0" borderId="0" xfId="1" applyNumberFormat="1" applyFont="1" applyFill="1" applyBorder="1" applyAlignment="1">
      <alignment vertical="top"/>
    </xf>
    <xf numFmtId="2" fontId="1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14" fillId="0" borderId="4" xfId="0" applyNumberFormat="1" applyFont="1" applyBorder="1" applyAlignment="1">
      <alignment vertical="top" wrapText="1"/>
    </xf>
    <xf numFmtId="44" fontId="23" fillId="0" borderId="11" xfId="0" applyNumberFormat="1" applyFont="1" applyBorder="1" applyAlignment="1">
      <alignment vertical="top"/>
    </xf>
    <xf numFmtId="0" fontId="14" fillId="0" borderId="7" xfId="1" applyNumberFormat="1" applyFont="1" applyFill="1" applyBorder="1" applyAlignment="1">
      <alignment vertical="top" wrapText="1"/>
    </xf>
    <xf numFmtId="43" fontId="22" fillId="0" borderId="9" xfId="1" applyNumberFormat="1" applyFont="1" applyFill="1" applyBorder="1" applyAlignment="1">
      <alignment vertical="top"/>
    </xf>
    <xf numFmtId="9" fontId="22" fillId="0" borderId="9" xfId="3" applyFont="1" applyFill="1" applyBorder="1" applyAlignment="1">
      <alignment vertical="top"/>
    </xf>
    <xf numFmtId="0" fontId="14" fillId="0" borderId="7" xfId="0" applyNumberFormat="1" applyFont="1" applyBorder="1" applyAlignment="1">
      <alignment vertical="top" wrapText="1"/>
    </xf>
    <xf numFmtId="44" fontId="23" fillId="0" borderId="9" xfId="0" applyNumberFormat="1" applyFont="1" applyBorder="1" applyAlignment="1">
      <alignment vertical="top"/>
    </xf>
    <xf numFmtId="0" fontId="14" fillId="0" borderId="6" xfId="1" applyNumberFormat="1" applyFont="1" applyFill="1" applyBorder="1" applyAlignment="1">
      <alignment vertical="top" wrapText="1"/>
    </xf>
    <xf numFmtId="9" fontId="22" fillId="0" borderId="8" xfId="3" applyFont="1" applyFill="1" applyBorder="1" applyAlignment="1">
      <alignment vertical="top"/>
    </xf>
    <xf numFmtId="49" fontId="14" fillId="0" borderId="0" xfId="0" applyNumberFormat="1" applyFont="1" applyBorder="1" applyAlignment="1" applyProtection="1">
      <alignment horizontal="right" vertical="top"/>
      <protection locked="0"/>
    </xf>
    <xf numFmtId="44" fontId="10" fillId="0" borderId="0" xfId="1" applyFont="1" applyBorder="1" applyAlignment="1">
      <alignment vertical="top"/>
    </xf>
    <xf numFmtId="43" fontId="10" fillId="0" borderId="0" xfId="1" applyNumberFormat="1" applyFont="1" applyBorder="1" applyAlignment="1">
      <alignment vertical="top"/>
    </xf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14" fontId="10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0" fontId="14" fillId="0" borderId="7" xfId="0" applyFont="1" applyFill="1" applyBorder="1" applyAlignment="1">
      <alignment horizontal="center" vertical="top"/>
    </xf>
    <xf numFmtId="0" fontId="14" fillId="0" borderId="9" xfId="0" applyFont="1" applyFill="1" applyBorder="1" applyAlignment="1">
      <alignment horizontal="center" vertical="top" wrapText="1" shrinkToFit="1"/>
    </xf>
    <xf numFmtId="0" fontId="24" fillId="0" borderId="0" xfId="0" applyNumberFormat="1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Fill="1" applyBorder="1" applyAlignment="1">
      <alignment vertical="top" wrapText="1"/>
    </xf>
    <xf numFmtId="9" fontId="14" fillId="0" borderId="0" xfId="0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right" vertical="top" wrapText="1"/>
    </xf>
    <xf numFmtId="43" fontId="10" fillId="0" borderId="2" xfId="0" applyNumberFormat="1" applyFont="1" applyBorder="1" applyAlignment="1">
      <alignment vertical="top"/>
    </xf>
    <xf numFmtId="10" fontId="10" fillId="0" borderId="2" xfId="0" applyNumberFormat="1" applyFont="1" applyBorder="1" applyAlignment="1">
      <alignment horizontal="center" vertical="top"/>
    </xf>
    <xf numFmtId="2" fontId="2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3" fontId="22" fillId="0" borderId="1" xfId="1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horizontal="right" vertical="top" wrapText="1"/>
    </xf>
    <xf numFmtId="43" fontId="10" fillId="0" borderId="1" xfId="1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3" fontId="22" fillId="0" borderId="1" xfId="1" applyNumberFormat="1" applyFont="1" applyFill="1" applyBorder="1" applyAlignment="1">
      <alignment vertical="top"/>
    </xf>
    <xf numFmtId="44" fontId="19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2" fontId="10" fillId="0" borderId="13" xfId="0" applyNumberFormat="1" applyFont="1" applyFill="1" applyBorder="1" applyAlignment="1">
      <alignment horizontal="center" vertical="top"/>
    </xf>
    <xf numFmtId="0" fontId="10" fillId="0" borderId="14" xfId="0" applyFont="1" applyFill="1" applyBorder="1" applyAlignment="1">
      <alignment horizontal="left" vertical="top"/>
    </xf>
    <xf numFmtId="43" fontId="10" fillId="0" borderId="14" xfId="1" applyNumberFormat="1" applyFont="1" applyFill="1" applyBorder="1" applyAlignment="1">
      <alignment horizontal="center" vertical="top"/>
    </xf>
    <xf numFmtId="44" fontId="22" fillId="0" borderId="14" xfId="0" applyNumberFormat="1" applyFont="1" applyFill="1" applyBorder="1" applyAlignment="1">
      <alignment vertical="top"/>
    </xf>
    <xf numFmtId="0" fontId="10" fillId="0" borderId="14" xfId="0" applyFont="1" applyFill="1" applyBorder="1" applyAlignment="1">
      <alignment vertical="top"/>
    </xf>
    <xf numFmtId="2" fontId="10" fillId="0" borderId="16" xfId="0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horizontal="left" vertical="top"/>
    </xf>
    <xf numFmtId="43" fontId="10" fillId="0" borderId="17" xfId="1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vertical="top"/>
    </xf>
    <xf numFmtId="44" fontId="10" fillId="0" borderId="18" xfId="1" applyFont="1" applyBorder="1" applyAlignment="1">
      <alignment vertical="top" wrapText="1"/>
    </xf>
    <xf numFmtId="2" fontId="10" fillId="0" borderId="19" xfId="0" applyNumberFormat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/>
    </xf>
    <xf numFmtId="2" fontId="10" fillId="0" borderId="21" xfId="0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horizontal="left" vertical="top"/>
    </xf>
    <xf numFmtId="43" fontId="10" fillId="0" borderId="22" xfId="1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vertical="top"/>
    </xf>
    <xf numFmtId="44" fontId="22" fillId="0" borderId="17" xfId="1" applyFont="1" applyFill="1" applyBorder="1" applyAlignment="1">
      <alignment vertical="top"/>
    </xf>
    <xf numFmtId="44" fontId="22" fillId="0" borderId="17" xfId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 wrapText="1"/>
    </xf>
    <xf numFmtId="43" fontId="22" fillId="0" borderId="22" xfId="1" applyNumberFormat="1" applyFont="1" applyFill="1" applyBorder="1" applyAlignment="1">
      <alignment vertical="top"/>
    </xf>
    <xf numFmtId="43" fontId="22" fillId="0" borderId="22" xfId="1" applyNumberFormat="1" applyFont="1" applyFill="1" applyBorder="1" applyAlignment="1">
      <alignment horizontal="center" vertical="top"/>
    </xf>
    <xf numFmtId="43" fontId="10" fillId="0" borderId="22" xfId="1" applyNumberFormat="1" applyFont="1" applyBorder="1" applyAlignment="1">
      <alignment horizontal="right" vertical="top" wrapText="1"/>
    </xf>
    <xf numFmtId="43" fontId="10" fillId="0" borderId="23" xfId="1" applyNumberFormat="1" applyFont="1" applyBorder="1" applyAlignment="1">
      <alignment vertical="top" wrapText="1"/>
    </xf>
    <xf numFmtId="44" fontId="18" fillId="0" borderId="24" xfId="1" applyFont="1" applyBorder="1" applyAlignment="1">
      <alignment wrapText="1"/>
    </xf>
    <xf numFmtId="44" fontId="19" fillId="0" borderId="17" xfId="1" applyFont="1" applyBorder="1" applyAlignment="1">
      <alignment vertical="top"/>
    </xf>
    <xf numFmtId="44" fontId="14" fillId="0" borderId="18" xfId="0" applyNumberFormat="1" applyFont="1" applyBorder="1" applyAlignment="1">
      <alignment vertical="top"/>
    </xf>
    <xf numFmtId="43" fontId="10" fillId="0" borderId="20" xfId="0" applyNumberFormat="1" applyFont="1" applyBorder="1" applyAlignment="1">
      <alignment vertical="top"/>
    </xf>
    <xf numFmtId="0" fontId="14" fillId="0" borderId="19" xfId="0" applyNumberFormat="1" applyFont="1" applyBorder="1" applyAlignment="1">
      <alignment vertical="top"/>
    </xf>
    <xf numFmtId="0" fontId="14" fillId="0" borderId="27" xfId="0" applyFont="1" applyBorder="1" applyAlignment="1"/>
    <xf numFmtId="44" fontId="18" fillId="0" borderId="28" xfId="0" applyNumberFormat="1" applyFont="1" applyBorder="1" applyAlignment="1"/>
    <xf numFmtId="0" fontId="11" fillId="0" borderId="0" xfId="0" applyFont="1" applyAlignment="1"/>
    <xf numFmtId="44" fontId="18" fillId="0" borderId="0" xfId="1" applyFont="1" applyBorder="1" applyAlignment="1">
      <alignment vertical="top" wrapText="1"/>
    </xf>
    <xf numFmtId="0" fontId="17" fillId="0" borderId="0" xfId="0" applyFont="1" applyFill="1" applyBorder="1" applyAlignment="1">
      <alignment horizontal="center" vertical="top"/>
    </xf>
    <xf numFmtId="44" fontId="3" fillId="0" borderId="0" xfId="1" applyFont="1" applyBorder="1" applyAlignment="1">
      <alignment vertical="top"/>
    </xf>
    <xf numFmtId="43" fontId="10" fillId="0" borderId="30" xfId="1" applyNumberFormat="1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43" fontId="10" fillId="0" borderId="20" xfId="0" applyNumberFormat="1" applyFont="1" applyBorder="1" applyAlignment="1">
      <alignment horizontal="center" vertical="top"/>
    </xf>
    <xf numFmtId="0" fontId="10" fillId="0" borderId="35" xfId="0" applyFont="1" applyBorder="1" applyAlignment="1">
      <alignment vertical="top"/>
    </xf>
    <xf numFmtId="43" fontId="10" fillId="0" borderId="36" xfId="0" applyNumberFormat="1" applyFont="1" applyBorder="1" applyAlignment="1">
      <alignment horizontal="center" vertical="top"/>
    </xf>
    <xf numFmtId="44" fontId="18" fillId="0" borderId="20" xfId="1" applyFont="1" applyBorder="1" applyAlignment="1">
      <alignment horizontal="center" vertical="top"/>
    </xf>
    <xf numFmtId="0" fontId="14" fillId="0" borderId="19" xfId="0" applyFont="1" applyBorder="1" applyAlignment="1" applyProtection="1">
      <alignment vertical="top"/>
      <protection locked="0"/>
    </xf>
    <xf numFmtId="0" fontId="15" fillId="0" borderId="32" xfId="0" applyFont="1" applyBorder="1" applyAlignment="1">
      <alignment vertical="top" wrapText="1"/>
    </xf>
    <xf numFmtId="2" fontId="14" fillId="0" borderId="19" xfId="0" applyNumberFormat="1" applyFont="1" applyBorder="1" applyAlignment="1">
      <alignment vertical="top"/>
    </xf>
    <xf numFmtId="2" fontId="14" fillId="0" borderId="21" xfId="0" applyNumberFormat="1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0" fillId="0" borderId="38" xfId="0" applyFont="1" applyBorder="1" applyAlignment="1">
      <alignment vertical="top" wrapText="1"/>
    </xf>
    <xf numFmtId="0" fontId="15" fillId="0" borderId="28" xfId="0" applyFont="1" applyBorder="1" applyAlignment="1">
      <alignment vertical="top" wrapText="1"/>
    </xf>
    <xf numFmtId="1" fontId="14" fillId="0" borderId="35" xfId="0" applyNumberFormat="1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0" fillId="0" borderId="18" xfId="0" applyNumberFormat="1" applyFont="1" applyBorder="1" applyAlignment="1">
      <alignment horizontal="left" vertical="top"/>
    </xf>
    <xf numFmtId="44" fontId="18" fillId="0" borderId="20" xfId="0" applyNumberFormat="1" applyFont="1" applyBorder="1" applyAlignment="1">
      <alignment horizontal="right" vertical="top"/>
    </xf>
    <xf numFmtId="0" fontId="10" fillId="0" borderId="23" xfId="0" applyNumberFormat="1" applyFont="1" applyBorder="1" applyAlignment="1">
      <alignment horizontal="left" vertical="top"/>
    </xf>
    <xf numFmtId="44" fontId="10" fillId="0" borderId="18" xfId="0" applyNumberFormat="1" applyFont="1" applyBorder="1" applyAlignment="1">
      <alignment horizontal="center" vertical="top"/>
    </xf>
    <xf numFmtId="0" fontId="10" fillId="0" borderId="38" xfId="0" applyFont="1" applyBorder="1" applyAlignment="1">
      <alignment vertical="top"/>
    </xf>
    <xf numFmtId="9" fontId="10" fillId="0" borderId="32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38" xfId="0" applyNumberFormat="1" applyFont="1" applyBorder="1" applyAlignment="1">
      <alignment vertical="top"/>
    </xf>
    <xf numFmtId="9" fontId="10" fillId="0" borderId="28" xfId="0" applyNumberFormat="1" applyFont="1" applyBorder="1" applyAlignment="1">
      <alignment horizontal="center" vertical="top"/>
    </xf>
    <xf numFmtId="0" fontId="10" fillId="0" borderId="44" xfId="0" applyFont="1" applyBorder="1" applyAlignment="1">
      <alignment vertical="top"/>
    </xf>
    <xf numFmtId="0" fontId="14" fillId="0" borderId="27" xfId="0" applyNumberFormat="1" applyFont="1" applyBorder="1" applyAlignment="1"/>
    <xf numFmtId="0" fontId="14" fillId="0" borderId="21" xfId="0" applyNumberFormat="1" applyFont="1" applyBorder="1" applyAlignment="1">
      <alignment vertical="top"/>
    </xf>
    <xf numFmtId="0" fontId="10" fillId="0" borderId="35" xfId="0" applyFont="1" applyBorder="1" applyAlignment="1">
      <alignment horizontal="center" vertical="top"/>
    </xf>
    <xf numFmtId="0" fontId="10" fillId="0" borderId="35" xfId="0" applyFont="1" applyBorder="1" applyAlignment="1" applyProtection="1">
      <alignment horizontal="center" vertical="top"/>
      <protection locked="0"/>
    </xf>
    <xf numFmtId="1" fontId="14" fillId="0" borderId="27" xfId="0" applyNumberFormat="1" applyFont="1" applyBorder="1" applyAlignment="1">
      <alignment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35" xfId="0" applyFont="1" applyBorder="1"/>
    <xf numFmtId="10" fontId="10" fillId="0" borderId="1" xfId="0" applyNumberFormat="1" applyFont="1" applyBorder="1" applyAlignment="1">
      <alignment horizontal="center" vertical="top"/>
    </xf>
    <xf numFmtId="43" fontId="14" fillId="0" borderId="25" xfId="0" applyNumberFormat="1" applyFont="1" applyBorder="1" applyAlignment="1">
      <alignment vertical="top" wrapText="1"/>
    </xf>
    <xf numFmtId="10" fontId="14" fillId="0" borderId="26" xfId="3" applyNumberFormat="1" applyFont="1" applyBorder="1" applyAlignment="1">
      <alignment horizontal="center" vertical="top"/>
    </xf>
    <xf numFmtId="43" fontId="10" fillId="0" borderId="26" xfId="0" applyNumberFormat="1" applyFont="1" applyBorder="1" applyAlignment="1">
      <alignment horizontal="center" vertical="top"/>
    </xf>
    <xf numFmtId="43" fontId="10" fillId="0" borderId="24" xfId="0" applyNumberFormat="1" applyFont="1" applyBorder="1" applyAlignment="1">
      <alignment horizontal="center" vertical="top"/>
    </xf>
    <xf numFmtId="0" fontId="0" fillId="0" borderId="40" xfId="0" applyBorder="1"/>
    <xf numFmtId="0" fontId="10" fillId="0" borderId="32" xfId="0" applyNumberFormat="1" applyFont="1" applyBorder="1" applyAlignment="1">
      <alignment vertical="top"/>
    </xf>
    <xf numFmtId="0" fontId="10" fillId="0" borderId="28" xfId="0" applyNumberFormat="1" applyFont="1" applyBorder="1" applyAlignment="1">
      <alignment vertical="top"/>
    </xf>
    <xf numFmtId="0" fontId="0" fillId="0" borderId="0" xfId="0" applyBorder="1" applyAlignment="1">
      <alignment horizontal="left"/>
    </xf>
    <xf numFmtId="42" fontId="14" fillId="0" borderId="26" xfId="1" applyNumberFormat="1" applyFont="1" applyBorder="1" applyAlignment="1">
      <alignment horizontal="center" vertical="top"/>
    </xf>
    <xf numFmtId="44" fontId="10" fillId="0" borderId="1" xfId="1" applyNumberFormat="1" applyFont="1" applyBorder="1" applyAlignment="1">
      <alignment horizontal="center" vertical="top" wrapText="1"/>
    </xf>
    <xf numFmtId="2" fontId="10" fillId="0" borderId="16" xfId="0" applyNumberFormat="1" applyFont="1" applyFill="1" applyBorder="1" applyAlignment="1">
      <alignment horizontal="center" vertical="top" wrapText="1"/>
    </xf>
    <xf numFmtId="2" fontId="10" fillId="0" borderId="19" xfId="0" applyNumberFormat="1" applyFont="1" applyFill="1" applyBorder="1" applyAlignment="1">
      <alignment horizontal="center" vertical="top" wrapText="1"/>
    </xf>
    <xf numFmtId="43" fontId="29" fillId="0" borderId="1" xfId="1" applyNumberFormat="1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vertical="top" wrapText="1"/>
    </xf>
    <xf numFmtId="43" fontId="10" fillId="0" borderId="1" xfId="1" applyNumberFormat="1" applyFont="1" applyFill="1" applyBorder="1" applyAlignment="1">
      <alignment horizontal="right" vertical="top" wrapText="1"/>
    </xf>
    <xf numFmtId="43" fontId="10" fillId="0" borderId="20" xfId="1" applyNumberFormat="1" applyFont="1" applyFill="1" applyBorder="1" applyAlignment="1">
      <alignment vertical="top" wrapText="1"/>
    </xf>
    <xf numFmtId="14" fontId="10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 applyProtection="1">
      <alignment vertical="top"/>
      <protection locked="0"/>
    </xf>
    <xf numFmtId="2" fontId="10" fillId="0" borderId="19" xfId="0" applyNumberFormat="1" applyFont="1" applyFill="1" applyBorder="1" applyAlignment="1" applyProtection="1">
      <alignment horizontal="center" vertical="top"/>
      <protection locked="0"/>
    </xf>
    <xf numFmtId="0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vertical="top" wrapText="1"/>
      <protection locked="0"/>
    </xf>
    <xf numFmtId="4" fontId="10" fillId="0" borderId="19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/>
    <xf numFmtId="0" fontId="10" fillId="0" borderId="0" xfId="0" applyFont="1" applyFill="1" applyAlignment="1"/>
    <xf numFmtId="2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2" fontId="10" fillId="0" borderId="21" xfId="0" applyNumberFormat="1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left" vertical="top" wrapText="1"/>
    </xf>
    <xf numFmtId="43" fontId="22" fillId="0" borderId="22" xfId="1" applyNumberFormat="1" applyFont="1" applyFill="1" applyBorder="1" applyAlignment="1">
      <alignment vertical="top" wrapText="1"/>
    </xf>
    <xf numFmtId="43" fontId="10" fillId="0" borderId="22" xfId="1" applyNumberFormat="1" applyFont="1" applyFill="1" applyBorder="1" applyAlignment="1">
      <alignment horizontal="right" vertical="top" wrapText="1"/>
    </xf>
    <xf numFmtId="43" fontId="10" fillId="0" borderId="23" xfId="1" applyNumberFormat="1" applyFont="1" applyFill="1" applyBorder="1" applyAlignment="1">
      <alignment vertical="top" wrapText="1"/>
    </xf>
    <xf numFmtId="44" fontId="18" fillId="0" borderId="23" xfId="1" applyFont="1" applyBorder="1" applyAlignment="1"/>
    <xf numFmtId="44" fontId="4" fillId="0" borderId="0" xfId="1" applyFont="1" applyAlignment="1"/>
    <xf numFmtId="44" fontId="19" fillId="0" borderId="22" xfId="0" applyNumberFormat="1" applyFont="1" applyBorder="1" applyAlignment="1"/>
    <xf numFmtId="0" fontId="10" fillId="0" borderId="16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10" fillId="0" borderId="21" xfId="0" applyFont="1" applyBorder="1" applyAlignment="1"/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0" fontId="10" fillId="0" borderId="17" xfId="0" applyFont="1" applyBorder="1" applyAlignment="1">
      <alignment vertical="top"/>
    </xf>
    <xf numFmtId="0" fontId="10" fillId="0" borderId="14" xfId="0" applyFont="1" applyFill="1" applyBorder="1" applyAlignment="1">
      <alignment vertical="top"/>
    </xf>
    <xf numFmtId="0" fontId="30" fillId="0" borderId="27" xfId="0" applyFont="1" applyBorder="1"/>
    <xf numFmtId="9" fontId="28" fillId="0" borderId="28" xfId="3" applyFont="1" applyBorder="1"/>
    <xf numFmtId="0" fontId="10" fillId="0" borderId="32" xfId="0" applyFont="1" applyBorder="1"/>
    <xf numFmtId="0" fontId="10" fillId="0" borderId="22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horizontal="left" vertical="top" wrapText="1"/>
    </xf>
    <xf numFmtId="44" fontId="14" fillId="0" borderId="15" xfId="1" applyFont="1" applyBorder="1" applyAlignment="1">
      <alignment vertical="top" wrapText="1"/>
    </xf>
    <xf numFmtId="44" fontId="18" fillId="0" borderId="23" xfId="1" applyFont="1" applyBorder="1" applyAlignment="1">
      <alignment wrapText="1"/>
    </xf>
    <xf numFmtId="44" fontId="14" fillId="0" borderId="18" xfId="1" applyFont="1" applyBorder="1" applyAlignment="1">
      <alignment vertical="top" wrapText="1"/>
    </xf>
    <xf numFmtId="0" fontId="10" fillId="0" borderId="1" xfId="4" applyFont="1" applyFill="1" applyBorder="1" applyAlignment="1">
      <alignment horizontal="left" vertical="top" wrapText="1"/>
    </xf>
    <xf numFmtId="2" fontId="10" fillId="0" borderId="19" xfId="4" applyNumberFormat="1" applyFont="1" applyFill="1" applyBorder="1" applyAlignment="1">
      <alignment horizontal="center" vertical="top" wrapText="1"/>
    </xf>
    <xf numFmtId="44" fontId="29" fillId="0" borderId="17" xfId="1" applyFont="1" applyFill="1" applyBorder="1" applyAlignment="1">
      <alignment horizontal="center" vertical="top"/>
    </xf>
    <xf numFmtId="44" fontId="22" fillId="0" borderId="17" xfId="1" applyFont="1" applyFill="1" applyBorder="1" applyAlignment="1">
      <alignment vertical="top" wrapText="1"/>
    </xf>
    <xf numFmtId="44" fontId="10" fillId="0" borderId="17" xfId="1" applyFont="1" applyFill="1" applyBorder="1" applyAlignment="1">
      <alignment horizontal="right" vertical="top" wrapText="1"/>
    </xf>
    <xf numFmtId="44" fontId="10" fillId="0" borderId="18" xfId="1" applyFont="1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27" xfId="0" applyFont="1" applyBorder="1"/>
    <xf numFmtId="0" fontId="11" fillId="0" borderId="38" xfId="0" applyFont="1" applyBorder="1"/>
    <xf numFmtId="0" fontId="9" fillId="0" borderId="14" xfId="0" applyFont="1" applyBorder="1" applyAlignment="1">
      <alignment vertical="top"/>
    </xf>
    <xf numFmtId="44" fontId="18" fillId="0" borderId="14" xfId="0" applyNumberFormat="1" applyFont="1" applyBorder="1" applyAlignment="1"/>
    <xf numFmtId="0" fontId="11" fillId="0" borderId="14" xfId="0" applyNumberFormat="1" applyFont="1" applyBorder="1" applyAlignment="1">
      <alignment vertical="top" wrapText="1"/>
    </xf>
    <xf numFmtId="1" fontId="14" fillId="0" borderId="14" xfId="0" applyNumberFormat="1" applyFont="1" applyBorder="1" applyAlignment="1">
      <alignment vertical="top"/>
    </xf>
    <xf numFmtId="0" fontId="10" fillId="0" borderId="14" xfId="0" applyNumberFormat="1" applyFont="1" applyBorder="1" applyAlignment="1">
      <alignment vertical="top"/>
    </xf>
    <xf numFmtId="0" fontId="10" fillId="0" borderId="14" xfId="0" applyFont="1" applyBorder="1" applyAlignment="1">
      <alignment vertical="top"/>
    </xf>
    <xf numFmtId="43" fontId="29" fillId="0" borderId="22" xfId="1" applyNumberFormat="1" applyFont="1" applyFill="1" applyBorder="1" applyAlignment="1">
      <alignment horizontal="center" vertical="top"/>
    </xf>
    <xf numFmtId="44" fontId="10" fillId="0" borderId="17" xfId="1" applyFont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center" vertical="top" wrapText="1"/>
    </xf>
    <xf numFmtId="2" fontId="10" fillId="0" borderId="0" xfId="0" applyNumberFormat="1" applyFont="1" applyAlignment="1">
      <alignment horizontal="center"/>
    </xf>
    <xf numFmtId="0" fontId="10" fillId="0" borderId="52" xfId="0" applyNumberFormat="1" applyFont="1" applyBorder="1" applyAlignment="1">
      <alignment horizontal="left" vertical="top"/>
    </xf>
    <xf numFmtId="0" fontId="10" fillId="0" borderId="34" xfId="0" applyNumberFormat="1" applyFont="1" applyBorder="1" applyAlignment="1">
      <alignment horizontal="left" vertical="top"/>
    </xf>
    <xf numFmtId="0" fontId="10" fillId="0" borderId="53" xfId="0" applyNumberFormat="1" applyFont="1" applyBorder="1" applyAlignment="1">
      <alignment horizontal="left" vertical="top"/>
    </xf>
    <xf numFmtId="0" fontId="10" fillId="0" borderId="54" xfId="0" applyNumberFormat="1" applyFont="1" applyBorder="1" applyAlignment="1">
      <alignment horizontal="left" vertical="top"/>
    </xf>
    <xf numFmtId="0" fontId="14" fillId="0" borderId="53" xfId="0" applyFont="1" applyBorder="1"/>
    <xf numFmtId="0" fontId="10" fillId="0" borderId="53" xfId="0" applyFont="1" applyBorder="1" applyAlignment="1">
      <alignment vertical="top"/>
    </xf>
    <xf numFmtId="0" fontId="27" fillId="0" borderId="48" xfId="2" applyFont="1" applyBorder="1" applyAlignment="1" applyProtection="1"/>
    <xf numFmtId="0" fontId="10" fillId="0" borderId="40" xfId="0" applyNumberFormat="1" applyFont="1" applyBorder="1" applyAlignment="1">
      <alignment vertical="top"/>
    </xf>
    <xf numFmtId="0" fontId="14" fillId="0" borderId="16" xfId="0" applyFont="1" applyBorder="1" applyAlignment="1" applyProtection="1">
      <alignment vertical="top"/>
      <protection locked="0"/>
    </xf>
    <xf numFmtId="164" fontId="10" fillId="0" borderId="20" xfId="0" applyNumberFormat="1" applyFont="1" applyBorder="1" applyAlignment="1">
      <alignment horizontal="left" vertical="top"/>
    </xf>
    <xf numFmtId="0" fontId="10" fillId="0" borderId="20" xfId="0" applyNumberFormat="1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2" fontId="10" fillId="0" borderId="23" xfId="0" applyNumberFormat="1" applyFont="1" applyBorder="1" applyAlignment="1">
      <alignment horizontal="left" vertical="top"/>
    </xf>
    <xf numFmtId="9" fontId="14" fillId="0" borderId="0" xfId="3" applyFont="1" applyBorder="1" applyAlignment="1">
      <alignment horizontal="center" vertical="top"/>
    </xf>
    <xf numFmtId="0" fontId="11" fillId="0" borderId="0" xfId="0" applyFont="1"/>
    <xf numFmtId="0" fontId="10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horizontal="center" vertical="top"/>
    </xf>
    <xf numFmtId="0" fontId="2" fillId="0" borderId="0" xfId="0" applyFont="1" applyAlignment="1"/>
    <xf numFmtId="4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/>
    <xf numFmtId="1" fontId="10" fillId="0" borderId="0" xfId="0" applyNumberFormat="1" applyFont="1" applyFill="1" applyBorder="1" applyAlignment="1">
      <alignment horizontal="center" vertical="top"/>
    </xf>
    <xf numFmtId="9" fontId="22" fillId="0" borderId="23" xfId="1" applyNumberFormat="1" applyFont="1" applyFill="1" applyBorder="1" applyAlignment="1">
      <alignment horizontal="right" vertical="top"/>
    </xf>
    <xf numFmtId="43" fontId="22" fillId="0" borderId="22" xfId="1" applyNumberFormat="1" applyFont="1" applyFill="1" applyBorder="1" applyAlignment="1">
      <alignment horizontal="right" vertical="top"/>
    </xf>
    <xf numFmtId="0" fontId="22" fillId="0" borderId="49" xfId="0" applyFont="1" applyFill="1" applyBorder="1" applyAlignment="1">
      <alignment horizontal="right" vertical="top"/>
    </xf>
    <xf numFmtId="0" fontId="22" fillId="0" borderId="21" xfId="0" applyFont="1" applyFill="1" applyBorder="1" applyAlignment="1">
      <alignment horizontal="right" vertical="top"/>
    </xf>
    <xf numFmtId="166" fontId="22" fillId="0" borderId="20" xfId="1" applyNumberFormat="1" applyFont="1" applyFill="1" applyBorder="1" applyAlignment="1">
      <alignment horizontal="right" vertical="top"/>
    </xf>
    <xf numFmtId="43" fontId="22" fillId="0" borderId="1" xfId="1" applyNumberFormat="1" applyFont="1" applyFill="1" applyBorder="1" applyAlignment="1">
      <alignment horizontal="right" vertical="top"/>
    </xf>
    <xf numFmtId="0" fontId="22" fillId="0" borderId="29" xfId="0" applyFont="1" applyFill="1" applyBorder="1" applyAlignment="1">
      <alignment horizontal="right" vertical="top"/>
    </xf>
    <xf numFmtId="0" fontId="22" fillId="0" borderId="19" xfId="0" applyFont="1" applyFill="1" applyBorder="1" applyAlignment="1">
      <alignment horizontal="right" vertical="top"/>
    </xf>
    <xf numFmtId="166" fontId="22" fillId="0" borderId="18" xfId="1" applyNumberFormat="1" applyFont="1" applyFill="1" applyBorder="1" applyAlignment="1">
      <alignment horizontal="right" vertical="top"/>
    </xf>
    <xf numFmtId="43" fontId="22" fillId="0" borderId="17" xfId="1" applyNumberFormat="1" applyFont="1" applyFill="1" applyBorder="1" applyAlignment="1">
      <alignment horizontal="right" vertical="top"/>
    </xf>
    <xf numFmtId="0" fontId="22" fillId="0" borderId="42" xfId="0" applyFont="1" applyFill="1" applyBorder="1" applyAlignment="1">
      <alignment horizontal="right" vertical="top"/>
    </xf>
    <xf numFmtId="0" fontId="22" fillId="0" borderId="16" xfId="0" applyFont="1" applyFill="1" applyBorder="1" applyAlignment="1">
      <alignment horizontal="right" vertical="top"/>
    </xf>
    <xf numFmtId="44" fontId="4" fillId="0" borderId="0" xfId="1" applyFont="1"/>
    <xf numFmtId="44" fontId="66" fillId="0" borderId="0" xfId="1" applyFont="1"/>
    <xf numFmtId="44" fontId="67" fillId="0" borderId="0" xfId="0" applyNumberFormat="1" applyFont="1" applyAlignment="1">
      <alignment vertical="center"/>
    </xf>
    <xf numFmtId="0" fontId="68" fillId="0" borderId="0" xfId="0" applyFont="1" applyAlignment="1">
      <alignment horizontal="right" vertical="center"/>
    </xf>
    <xf numFmtId="43" fontId="22" fillId="0" borderId="20" xfId="1" applyNumberFormat="1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horizontal="right" vertical="top" wrapText="1"/>
    </xf>
    <xf numFmtId="44" fontId="22" fillId="0" borderId="1" xfId="1" applyNumberFormat="1" applyFont="1" applyFill="1" applyBorder="1" applyAlignment="1">
      <alignment horizontal="center" vertical="top"/>
    </xf>
    <xf numFmtId="44" fontId="22" fillId="0" borderId="18" xfId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vertical="top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14" fillId="27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2" fontId="14" fillId="29" borderId="1" xfId="0" applyNumberFormat="1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32" borderId="1" xfId="0" applyFont="1" applyFill="1" applyBorder="1" applyAlignment="1">
      <alignment horizontal="center"/>
    </xf>
    <xf numFmtId="0" fontId="14" fillId="33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65" xfId="0" applyFont="1" applyBorder="1" applyAlignment="1">
      <alignment vertical="top"/>
    </xf>
    <xf numFmtId="0" fontId="12" fillId="3" borderId="0" xfId="0" applyFont="1" applyFill="1" applyBorder="1" applyAlignment="1">
      <alignment vertical="top"/>
    </xf>
    <xf numFmtId="44" fontId="17" fillId="3" borderId="25" xfId="0" applyNumberFormat="1" applyFont="1" applyFill="1" applyBorder="1" applyAlignment="1">
      <alignment vertical="top"/>
    </xf>
    <xf numFmtId="44" fontId="17" fillId="3" borderId="26" xfId="0" applyNumberFormat="1" applyFont="1" applyFill="1" applyBorder="1" applyAlignment="1">
      <alignment vertical="top"/>
    </xf>
    <xf numFmtId="44" fontId="17" fillId="3" borderId="51" xfId="0" applyNumberFormat="1" applyFont="1" applyFill="1" applyBorder="1" applyAlignment="1">
      <alignment vertical="top"/>
    </xf>
    <xf numFmtId="44" fontId="17" fillId="3" borderId="15" xfId="0" applyNumberFormat="1" applyFont="1" applyFill="1" applyBorder="1" applyAlignment="1">
      <alignment vertical="top"/>
    </xf>
    <xf numFmtId="44" fontId="17" fillId="3" borderId="13" xfId="0" applyNumberFormat="1" applyFont="1" applyFill="1" applyBorder="1" applyAlignment="1">
      <alignment vertical="top"/>
    </xf>
    <xf numFmtId="44" fontId="17" fillId="3" borderId="14" xfId="0" applyNumberFormat="1" applyFont="1" applyFill="1" applyBorder="1" applyAlignment="1">
      <alignment vertical="top"/>
    </xf>
    <xf numFmtId="0" fontId="14" fillId="0" borderId="65" xfId="0" applyFont="1" applyBorder="1" applyAlignment="1" applyProtection="1">
      <alignment vertical="top"/>
      <protection locked="0"/>
    </xf>
    <xf numFmtId="164" fontId="10" fillId="0" borderId="36" xfId="0" applyNumberFormat="1" applyFont="1" applyBorder="1" applyAlignment="1">
      <alignment horizontal="left" vertical="top"/>
    </xf>
    <xf numFmtId="1" fontId="26" fillId="3" borderId="0" xfId="0" applyNumberFormat="1" applyFont="1" applyFill="1" applyBorder="1" applyAlignment="1">
      <alignment vertical="top"/>
    </xf>
    <xf numFmtId="1" fontId="26" fillId="3" borderId="32" xfId="0" applyNumberFormat="1" applyFont="1" applyFill="1" applyBorder="1" applyAlignment="1">
      <alignment vertical="top"/>
    </xf>
    <xf numFmtId="1" fontId="26" fillId="3" borderId="28" xfId="0" applyNumberFormat="1" applyFont="1" applyFill="1" applyBorder="1" applyAlignment="1">
      <alignment vertical="top"/>
    </xf>
    <xf numFmtId="9" fontId="10" fillId="0" borderId="14" xfId="0" applyNumberFormat="1" applyFont="1" applyBorder="1" applyAlignment="1">
      <alignment horizontal="center" vertical="top"/>
    </xf>
    <xf numFmtId="0" fontId="14" fillId="0" borderId="40" xfId="0" applyFont="1" applyBorder="1" applyAlignment="1">
      <alignment vertical="top"/>
    </xf>
    <xf numFmtId="0" fontId="10" fillId="0" borderId="16" xfId="0" applyNumberFormat="1" applyFont="1" applyBorder="1" applyAlignment="1">
      <alignment vertical="top"/>
    </xf>
    <xf numFmtId="0" fontId="10" fillId="0" borderId="19" xfId="0" applyNumberFormat="1" applyFont="1" applyBorder="1" applyAlignment="1">
      <alignment vertical="top"/>
    </xf>
    <xf numFmtId="0" fontId="10" fillId="0" borderId="65" xfId="0" applyNumberFormat="1" applyFont="1" applyBorder="1" applyAlignment="1">
      <alignment vertical="top"/>
    </xf>
    <xf numFmtId="44" fontId="17" fillId="3" borderId="25" xfId="0" applyNumberFormat="1" applyFont="1" applyFill="1" applyBorder="1" applyAlignment="1">
      <alignment horizontal="center" vertical="top"/>
    </xf>
    <xf numFmtId="44" fontId="17" fillId="3" borderId="26" xfId="0" applyNumberFormat="1" applyFont="1" applyFill="1" applyBorder="1" applyAlignment="1">
      <alignment horizontal="center" vertical="top"/>
    </xf>
    <xf numFmtId="44" fontId="17" fillId="3" borderId="24" xfId="0" applyNumberFormat="1" applyFont="1" applyFill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2" fontId="17" fillId="0" borderId="14" xfId="0" applyNumberFormat="1" applyFont="1" applyFill="1" applyBorder="1" applyAlignment="1">
      <alignment vertical="top" wrapText="1"/>
    </xf>
    <xf numFmtId="0" fontId="0" fillId="0" borderId="68" xfId="0" applyFill="1" applyBorder="1" applyAlignment="1">
      <alignment vertical="top"/>
    </xf>
    <xf numFmtId="0" fontId="17" fillId="3" borderId="35" xfId="0" applyFont="1" applyFill="1" applyBorder="1" applyAlignment="1">
      <alignment horizontal="center" vertical="top"/>
    </xf>
    <xf numFmtId="1" fontId="14" fillId="0" borderId="52" xfId="0" applyNumberFormat="1" applyFont="1" applyBorder="1" applyAlignment="1">
      <alignment vertical="top"/>
    </xf>
    <xf numFmtId="1" fontId="14" fillId="0" borderId="53" xfId="0" applyNumberFormat="1" applyFont="1" applyBorder="1" applyAlignment="1">
      <alignment vertical="top"/>
    </xf>
    <xf numFmtId="1" fontId="14" fillId="0" borderId="48" xfId="0" applyNumberFormat="1" applyFont="1" applyBorder="1" applyAlignment="1">
      <alignment vertical="top"/>
    </xf>
    <xf numFmtId="165" fontId="10" fillId="0" borderId="53" xfId="0" applyNumberFormat="1" applyFont="1" applyBorder="1" applyAlignment="1">
      <alignment horizontal="left" vertical="top"/>
    </xf>
    <xf numFmtId="44" fontId="29" fillId="0" borderId="14" xfId="0" applyNumberFormat="1" applyFont="1" applyFill="1" applyBorder="1" applyAlignment="1">
      <alignment vertical="top"/>
    </xf>
    <xf numFmtId="44" fontId="18" fillId="0" borderId="24" xfId="1" applyFont="1" applyBorder="1" applyAlignment="1">
      <alignment vertical="top" wrapText="1"/>
    </xf>
    <xf numFmtId="0" fontId="25" fillId="0" borderId="38" xfId="0" applyFont="1" applyFill="1" applyBorder="1" applyAlignment="1">
      <alignment horizontal="center" vertical="top" wrapText="1"/>
    </xf>
    <xf numFmtId="0" fontId="10" fillId="0" borderId="38" xfId="0" applyFont="1" applyBorder="1"/>
    <xf numFmtId="0" fontId="10" fillId="0" borderId="28" xfId="0" applyFont="1" applyBorder="1"/>
    <xf numFmtId="0" fontId="10" fillId="0" borderId="40" xfId="0" applyFont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14" fillId="0" borderId="0" xfId="0" applyFont="1" applyFill="1" applyBorder="1" applyAlignment="1">
      <alignment horizontal="right" vertical="top"/>
    </xf>
    <xf numFmtId="0" fontId="14" fillId="0" borderId="39" xfId="0" applyNumberFormat="1" applyFont="1" applyBorder="1" applyAlignment="1">
      <alignment horizontal="center" vertical="top"/>
    </xf>
    <xf numFmtId="0" fontId="14" fillId="0" borderId="47" xfId="0" applyNumberFormat="1" applyFont="1" applyBorder="1" applyAlignment="1">
      <alignment horizontal="center" vertical="top"/>
    </xf>
    <xf numFmtId="0" fontId="70" fillId="34" borderId="31" xfId="0" applyFont="1" applyFill="1" applyBorder="1" applyAlignment="1">
      <alignment horizontal="right" vertical="top"/>
    </xf>
    <xf numFmtId="0" fontId="14" fillId="0" borderId="72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1" fontId="14" fillId="0" borderId="73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0" fillId="0" borderId="38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4" fillId="0" borderId="0" xfId="0" applyFont="1" applyBorder="1" applyAlignment="1">
      <alignment horizontal="right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2" fontId="10" fillId="0" borderId="74" xfId="0" applyNumberFormat="1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vertical="top" wrapText="1"/>
    </xf>
    <xf numFmtId="0" fontId="10" fillId="0" borderId="10" xfId="0" applyFont="1" applyFill="1" applyBorder="1" applyAlignment="1">
      <alignment horizontal="left" vertical="top" wrapText="1"/>
    </xf>
    <xf numFmtId="43" fontId="29" fillId="0" borderId="10" xfId="1" applyNumberFormat="1" applyFont="1" applyFill="1" applyBorder="1" applyAlignment="1">
      <alignment horizontal="center" vertical="top"/>
    </xf>
    <xf numFmtId="2" fontId="10" fillId="0" borderId="21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wrapText="1"/>
    </xf>
    <xf numFmtId="43" fontId="22" fillId="0" borderId="20" xfId="1" applyNumberFormat="1" applyFont="1" applyFill="1" applyBorder="1" applyAlignment="1">
      <alignment vertical="top" wrapText="1"/>
    </xf>
    <xf numFmtId="43" fontId="22" fillId="0" borderId="30" xfId="1" applyNumberFormat="1" applyFont="1" applyFill="1" applyBorder="1" applyAlignment="1">
      <alignment vertical="top" wrapText="1"/>
    </xf>
    <xf numFmtId="43" fontId="22" fillId="0" borderId="23" xfId="1" applyNumberFormat="1" applyFont="1" applyFill="1" applyBorder="1" applyAlignment="1">
      <alignment vertical="top" wrapText="1"/>
    </xf>
    <xf numFmtId="2" fontId="10" fillId="0" borderId="65" xfId="0" applyNumberFormat="1" applyFont="1" applyFill="1" applyBorder="1" applyAlignment="1">
      <alignment horizontal="center" vertical="top" wrapText="1"/>
    </xf>
    <xf numFmtId="0" fontId="10" fillId="0" borderId="66" xfId="0" applyFont="1" applyFill="1" applyBorder="1" applyAlignment="1">
      <alignment horizontal="left" vertical="top" wrapText="1"/>
    </xf>
    <xf numFmtId="43" fontId="29" fillId="0" borderId="66" xfId="1" applyNumberFormat="1" applyFont="1" applyFill="1" applyBorder="1" applyAlignment="1">
      <alignment horizontal="center" vertical="top"/>
    </xf>
    <xf numFmtId="43" fontId="22" fillId="0" borderId="36" xfId="1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44" fontId="17" fillId="0" borderId="35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center" vertical="top"/>
    </xf>
    <xf numFmtId="44" fontId="17" fillId="3" borderId="13" xfId="0" applyNumberFormat="1" applyFont="1" applyFill="1" applyBorder="1" applyAlignment="1">
      <alignment horizontal="left" vertical="top"/>
    </xf>
    <xf numFmtId="44" fontId="17" fillId="3" borderId="14" xfId="0" applyNumberFormat="1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 wrapText="1"/>
    </xf>
    <xf numFmtId="0" fontId="17" fillId="3" borderId="24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 shrinkToFit="1"/>
    </xf>
    <xf numFmtId="0" fontId="14" fillId="3" borderId="14" xfId="0" applyFont="1" applyFill="1" applyBorder="1" applyAlignment="1">
      <alignment horizontal="center" vertical="top"/>
    </xf>
    <xf numFmtId="9" fontId="11" fillId="0" borderId="0" xfId="0" applyNumberFormat="1" applyFont="1"/>
    <xf numFmtId="0" fontId="22" fillId="0" borderId="9" xfId="3" applyNumberFormat="1" applyFont="1" applyFill="1" applyBorder="1" applyAlignment="1">
      <alignment vertical="top"/>
    </xf>
    <xf numFmtId="0" fontId="22" fillId="0" borderId="8" xfId="3" applyNumberFormat="1" applyFont="1" applyFill="1" applyBorder="1" applyAlignment="1">
      <alignment vertical="top"/>
    </xf>
    <xf numFmtId="44" fontId="10" fillId="0" borderId="20" xfId="1" applyNumberFormat="1" applyFont="1" applyBorder="1" applyAlignment="1">
      <alignment vertical="top"/>
    </xf>
    <xf numFmtId="44" fontId="10" fillId="0" borderId="20" xfId="0" applyNumberFormat="1" applyFont="1" applyBorder="1" applyAlignment="1">
      <alignment vertical="top"/>
    </xf>
    <xf numFmtId="44" fontId="10" fillId="0" borderId="23" xfId="1" applyNumberFormat="1" applyFont="1" applyBorder="1" applyAlignment="1">
      <alignment vertical="top"/>
    </xf>
    <xf numFmtId="0" fontId="14" fillId="0" borderId="29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31" xfId="0" applyNumberFormat="1" applyFont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0" xfId="0" applyFont="1" applyFill="1" applyBorder="1" applyAlignment="1">
      <alignment vertical="top"/>
    </xf>
    <xf numFmtId="0" fontId="10" fillId="0" borderId="46" xfId="0" applyFont="1" applyBorder="1" applyAlignment="1">
      <alignment horizontal="center" vertical="top"/>
    </xf>
    <xf numFmtId="2" fontId="14" fillId="0" borderId="50" xfId="0" applyNumberFormat="1" applyFont="1" applyBorder="1" applyAlignment="1">
      <alignment vertical="top"/>
    </xf>
    <xf numFmtId="0" fontId="10" fillId="0" borderId="47" xfId="0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2" fontId="10" fillId="0" borderId="47" xfId="0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left" vertical="top"/>
    </xf>
    <xf numFmtId="0" fontId="10" fillId="0" borderId="47" xfId="0" applyFont="1" applyBorder="1" applyAlignment="1">
      <alignment vertical="top"/>
    </xf>
    <xf numFmtId="0" fontId="10" fillId="0" borderId="69" xfId="0" applyFont="1" applyBorder="1" applyAlignment="1"/>
    <xf numFmtId="0" fontId="10" fillId="0" borderId="75" xfId="0" applyFont="1" applyBorder="1" applyAlignment="1"/>
    <xf numFmtId="0" fontId="10" fillId="0" borderId="27" xfId="0" applyFont="1" applyBorder="1"/>
    <xf numFmtId="0" fontId="10" fillId="0" borderId="50" xfId="0" applyFont="1" applyBorder="1" applyAlignment="1">
      <alignment vertical="top"/>
    </xf>
    <xf numFmtId="44" fontId="19" fillId="0" borderId="50" xfId="1" applyFont="1" applyBorder="1" applyAlignment="1">
      <alignment vertical="top"/>
    </xf>
    <xf numFmtId="0" fontId="10" fillId="0" borderId="42" xfId="0" applyFont="1" applyBorder="1" applyAlignment="1">
      <alignment vertical="top"/>
    </xf>
    <xf numFmtId="44" fontId="19" fillId="0" borderId="3" xfId="1" applyFont="1" applyBorder="1" applyAlignment="1">
      <alignment vertical="top"/>
    </xf>
    <xf numFmtId="0" fontId="10" fillId="0" borderId="29" xfId="0" applyFont="1" applyBorder="1" applyAlignment="1">
      <alignment vertical="top"/>
    </xf>
    <xf numFmtId="43" fontId="10" fillId="0" borderId="3" xfId="1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10" fillId="0" borderId="29" xfId="0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4" fontId="19" fillId="0" borderId="75" xfId="0" applyNumberFormat="1" applyFont="1" applyBorder="1" applyAlignment="1"/>
    <xf numFmtId="0" fontId="10" fillId="0" borderId="49" xfId="0" applyFont="1" applyBorder="1" applyAlignment="1"/>
    <xf numFmtId="0" fontId="14" fillId="3" borderId="15" xfId="0" applyFont="1" applyFill="1" applyBorder="1" applyAlignment="1">
      <alignment horizontal="center" vertical="top" wrapText="1" shrinkToFit="1"/>
    </xf>
    <xf numFmtId="0" fontId="10" fillId="0" borderId="14" xfId="0" applyFont="1" applyBorder="1"/>
    <xf numFmtId="10" fontId="10" fillId="0" borderId="14" xfId="0" applyNumberFormat="1" applyFont="1" applyBorder="1"/>
    <xf numFmtId="1" fontId="14" fillId="0" borderId="39" xfId="0" applyNumberFormat="1" applyFont="1" applyBorder="1" applyAlignment="1">
      <alignment horizontal="right" vertical="top"/>
    </xf>
    <xf numFmtId="0" fontId="14" fillId="0" borderId="40" xfId="0" applyFont="1" applyBorder="1" applyAlignment="1">
      <alignment horizontal="right"/>
    </xf>
    <xf numFmtId="1" fontId="14" fillId="0" borderId="35" xfId="0" applyNumberFormat="1" applyFont="1" applyBorder="1" applyAlignment="1">
      <alignment horizontal="right" vertical="top"/>
    </xf>
    <xf numFmtId="0" fontId="14" fillId="0" borderId="0" xfId="0" applyFont="1" applyBorder="1" applyAlignment="1">
      <alignment horizontal="right"/>
    </xf>
    <xf numFmtId="0" fontId="10" fillId="0" borderId="37" xfId="0" applyFont="1" applyBorder="1"/>
    <xf numFmtId="0" fontId="14" fillId="0" borderId="35" xfId="0" applyFont="1" applyBorder="1" applyAlignment="1">
      <alignment horizontal="right" vertical="top"/>
    </xf>
    <xf numFmtId="0" fontId="14" fillId="0" borderId="35" xfId="0" applyFont="1" applyBorder="1" applyAlignment="1">
      <alignment horizontal="right"/>
    </xf>
    <xf numFmtId="0" fontId="10" fillId="0" borderId="35" xfId="0" applyFont="1" applyBorder="1" applyAlignment="1">
      <alignment horizontal="right"/>
    </xf>
    <xf numFmtId="0" fontId="10" fillId="0" borderId="35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35" xfId="0" applyFont="1" applyFill="1" applyBorder="1"/>
    <xf numFmtId="0" fontId="10" fillId="0" borderId="32" xfId="0" applyFont="1" applyFill="1" applyBorder="1"/>
    <xf numFmtId="0" fontId="10" fillId="3" borderId="35" xfId="0" applyFont="1" applyFill="1" applyBorder="1"/>
    <xf numFmtId="0" fontId="10" fillId="3" borderId="0" xfId="0" applyFont="1" applyFill="1" applyBorder="1"/>
    <xf numFmtId="0" fontId="10" fillId="3" borderId="32" xfId="0" applyFont="1" applyFill="1" applyBorder="1"/>
    <xf numFmtId="0" fontId="10" fillId="0" borderId="52" xfId="0" applyNumberFormat="1" applyFont="1" applyBorder="1" applyAlignment="1">
      <alignment horizontal="left"/>
    </xf>
    <xf numFmtId="0" fontId="10" fillId="0" borderId="53" xfId="0" applyNumberFormat="1" applyFont="1" applyBorder="1" applyAlignment="1">
      <alignment horizontal="left"/>
    </xf>
    <xf numFmtId="0" fontId="10" fillId="0" borderId="48" xfId="0" applyFont="1" applyBorder="1"/>
    <xf numFmtId="0" fontId="10" fillId="0" borderId="52" xfId="0" applyFont="1" applyBorder="1"/>
    <xf numFmtId="0" fontId="10" fillId="0" borderId="54" xfId="0" applyFont="1" applyBorder="1"/>
    <xf numFmtId="0" fontId="10" fillId="0" borderId="53" xfId="0" applyFont="1" applyBorder="1"/>
    <xf numFmtId="0" fontId="10" fillId="0" borderId="54" xfId="0" applyNumberFormat="1" applyFont="1" applyBorder="1" applyAlignment="1">
      <alignment horizontal="left"/>
    </xf>
    <xf numFmtId="0" fontId="14" fillId="0" borderId="72" xfId="0" applyFont="1" applyBorder="1" applyAlignment="1">
      <alignment horizontal="right"/>
    </xf>
    <xf numFmtId="1" fontId="14" fillId="0" borderId="40" xfId="0" applyNumberFormat="1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5" xfId="0" applyNumberFormat="1" applyFont="1" applyBorder="1" applyAlignment="1">
      <alignment vertical="top" wrapText="1"/>
    </xf>
    <xf numFmtId="0" fontId="10" fillId="0" borderId="27" xfId="0" applyFont="1" applyBorder="1" applyAlignment="1">
      <alignment vertical="top"/>
    </xf>
    <xf numFmtId="0" fontId="10" fillId="0" borderId="1" xfId="0" applyNumberFormat="1" applyFont="1" applyBorder="1" applyAlignment="1">
      <alignment horizontal="center" vertical="top"/>
    </xf>
    <xf numFmtId="166" fontId="10" fillId="0" borderId="0" xfId="1" applyNumberFormat="1" applyFont="1" applyBorder="1" applyAlignment="1">
      <alignment vertical="top"/>
    </xf>
    <xf numFmtId="0" fontId="0" fillId="0" borderId="14" xfId="0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44" fontId="14" fillId="0" borderId="15" xfId="1" applyNumberFormat="1" applyFont="1" applyBorder="1" applyAlignment="1">
      <alignment vertical="top" wrapText="1"/>
    </xf>
    <xf numFmtId="44" fontId="10" fillId="0" borderId="0" xfId="0" applyNumberFormat="1" applyFont="1" applyFill="1" applyBorder="1" applyAlignment="1">
      <alignment vertical="top"/>
    </xf>
    <xf numFmtId="44" fontId="22" fillId="0" borderId="18" xfId="1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center"/>
    </xf>
    <xf numFmtId="0" fontId="10" fillId="0" borderId="16" xfId="0" applyFont="1" applyBorder="1" applyAlignment="1">
      <alignment vertical="top"/>
    </xf>
    <xf numFmtId="44" fontId="10" fillId="0" borderId="17" xfId="1" applyNumberFormat="1" applyFont="1" applyBorder="1" applyAlignment="1">
      <alignment horizontal="center" vertical="top" wrapText="1"/>
    </xf>
    <xf numFmtId="10" fontId="10" fillId="0" borderId="17" xfId="0" applyNumberFormat="1" applyFont="1" applyBorder="1" applyAlignment="1">
      <alignment horizontal="center" vertical="top"/>
    </xf>
    <xf numFmtId="164" fontId="10" fillId="0" borderId="18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 wrapText="1"/>
    </xf>
    <xf numFmtId="164" fontId="10" fillId="0" borderId="20" xfId="0" applyNumberFormat="1" applyFont="1" applyBorder="1" applyAlignment="1">
      <alignment horizontal="center" vertical="top"/>
    </xf>
    <xf numFmtId="0" fontId="10" fillId="0" borderId="69" xfId="0" applyFont="1" applyBorder="1" applyAlignment="1">
      <alignment vertical="top" wrapText="1"/>
    </xf>
    <xf numFmtId="42" fontId="10" fillId="0" borderId="75" xfId="1" applyNumberFormat="1" applyFont="1" applyBorder="1" applyAlignment="1">
      <alignment horizontal="center" vertical="top"/>
    </xf>
    <xf numFmtId="10" fontId="10" fillId="0" borderId="75" xfId="3" applyNumberFormat="1" applyFont="1" applyBorder="1" applyAlignment="1">
      <alignment horizontal="center" vertical="top"/>
    </xf>
    <xf numFmtId="10" fontId="10" fillId="0" borderId="75" xfId="0" applyNumberFormat="1" applyFont="1" applyBorder="1" applyAlignment="1">
      <alignment horizontal="center" vertical="top"/>
    </xf>
    <xf numFmtId="164" fontId="10" fillId="0" borderId="55" xfId="0" applyNumberFormat="1" applyFont="1" applyBorder="1" applyAlignment="1">
      <alignment horizontal="center" vertical="top"/>
    </xf>
    <xf numFmtId="0" fontId="10" fillId="0" borderId="77" xfId="0" applyFont="1" applyBorder="1" applyAlignment="1">
      <alignment vertical="top"/>
    </xf>
    <xf numFmtId="0" fontId="10" fillId="0" borderId="3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4" fillId="0" borderId="28" xfId="0" applyFont="1" applyBorder="1" applyAlignment="1">
      <alignment vertical="top"/>
    </xf>
    <xf numFmtId="0" fontId="14" fillId="0" borderId="14" xfId="0" applyFont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0" fontId="10" fillId="0" borderId="29" xfId="0" applyFont="1" applyBorder="1" applyAlignment="1">
      <alignment vertical="top"/>
    </xf>
    <xf numFmtId="0" fontId="10" fillId="0" borderId="49" xfId="0" applyFont="1" applyBorder="1" applyAlignment="1"/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2" fontId="14" fillId="0" borderId="47" xfId="0" applyNumberFormat="1" applyFont="1" applyBorder="1" applyAlignment="1">
      <alignment horizontal="center" vertical="top"/>
    </xf>
    <xf numFmtId="9" fontId="22" fillId="0" borderId="8" xfId="3" applyNumberFormat="1" applyFont="1" applyFill="1" applyBorder="1" applyAlignment="1">
      <alignment vertical="top"/>
    </xf>
    <xf numFmtId="2" fontId="14" fillId="0" borderId="65" xfId="0" applyNumberFormat="1" applyFont="1" applyBorder="1" applyAlignment="1">
      <alignment vertical="top"/>
    </xf>
    <xf numFmtId="2" fontId="14" fillId="0" borderId="78" xfId="0" applyNumberFormat="1" applyFont="1" applyBorder="1" applyAlignment="1">
      <alignment vertical="top"/>
    </xf>
    <xf numFmtId="9" fontId="28" fillId="0" borderId="28" xfId="3" applyNumberFormat="1" applyFont="1" applyBorder="1"/>
    <xf numFmtId="0" fontId="10" fillId="0" borderId="0" xfId="0" applyFont="1" applyFill="1" applyBorder="1" applyAlignment="1">
      <alignment horizontal="left" vertical="top"/>
    </xf>
    <xf numFmtId="1" fontId="26" fillId="34" borderId="0" xfId="0" applyNumberFormat="1" applyFont="1" applyFill="1" applyBorder="1" applyAlignment="1">
      <alignment horizontal="left" vertical="top"/>
    </xf>
    <xf numFmtId="0" fontId="12" fillId="34" borderId="0" xfId="0" applyFont="1" applyFill="1" applyBorder="1" applyAlignment="1">
      <alignment vertical="top"/>
    </xf>
    <xf numFmtId="0" fontId="70" fillId="34" borderId="0" xfId="0" applyFont="1" applyFill="1" applyBorder="1" applyAlignment="1">
      <alignment horizontal="right" vertical="top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horizontal="right" vertical="top"/>
    </xf>
    <xf numFmtId="0" fontId="69" fillId="3" borderId="0" xfId="0" applyFont="1" applyFill="1" applyBorder="1"/>
    <xf numFmtId="1" fontId="26" fillId="34" borderId="0" xfId="0" applyNumberFormat="1" applyFont="1" applyFill="1" applyBorder="1" applyAlignment="1">
      <alignment vertical="top"/>
    </xf>
    <xf numFmtId="1" fontId="73" fillId="34" borderId="0" xfId="0" applyNumberFormat="1" applyFont="1" applyFill="1" applyBorder="1" applyAlignment="1">
      <alignment horizontal="right" vertical="top"/>
    </xf>
    <xf numFmtId="0" fontId="10" fillId="0" borderId="38" xfId="0" applyFont="1" applyBorder="1" applyAlignment="1">
      <alignment horizontal="right"/>
    </xf>
    <xf numFmtId="44" fontId="10" fillId="0" borderId="0" xfId="1" applyNumberFormat="1" applyFont="1" applyAlignment="1">
      <alignment vertical="top" wrapText="1"/>
    </xf>
    <xf numFmtId="9" fontId="10" fillId="0" borderId="0" xfId="1" applyNumberFormat="1" applyFont="1" applyAlignment="1">
      <alignment vertical="top" wrapText="1"/>
    </xf>
    <xf numFmtId="44" fontId="10" fillId="0" borderId="0" xfId="0" applyNumberFormat="1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39" xfId="0" applyNumberFormat="1" applyFont="1" applyBorder="1" applyAlignment="1">
      <alignment vertical="top" wrapText="1"/>
    </xf>
    <xf numFmtId="0" fontId="14" fillId="0" borderId="35" xfId="1" applyNumberFormat="1" applyFont="1" applyFill="1" applyBorder="1" applyAlignment="1">
      <alignment vertical="top" wrapText="1"/>
    </xf>
    <xf numFmtId="0" fontId="14" fillId="0" borderId="69" xfId="1" applyNumberFormat="1" applyFont="1" applyFill="1" applyBorder="1" applyAlignment="1">
      <alignment vertical="top" wrapText="1"/>
    </xf>
    <xf numFmtId="9" fontId="28" fillId="0" borderId="55" xfId="1" applyNumberFormat="1" applyFont="1" applyBorder="1" applyAlignment="1">
      <alignment vertical="top" wrapText="1"/>
    </xf>
    <xf numFmtId="44" fontId="28" fillId="0" borderId="31" xfId="0" applyNumberFormat="1" applyFont="1" applyBorder="1" applyAlignment="1">
      <alignment vertical="top"/>
    </xf>
    <xf numFmtId="43" fontId="22" fillId="0" borderId="32" xfId="1" applyNumberFormat="1" applyFont="1" applyFill="1" applyBorder="1" applyAlignment="1">
      <alignment vertical="top"/>
    </xf>
    <xf numFmtId="9" fontId="22" fillId="0" borderId="32" xfId="3" applyFont="1" applyFill="1" applyBorder="1" applyAlignment="1">
      <alignment vertical="top"/>
    </xf>
    <xf numFmtId="0" fontId="14" fillId="0" borderId="35" xfId="0" applyNumberFormat="1" applyFont="1" applyBorder="1" applyAlignment="1">
      <alignment vertical="top" wrapText="1"/>
    </xf>
    <xf numFmtId="0" fontId="14" fillId="0" borderId="77" xfId="1" applyNumberFormat="1" applyFont="1" applyFill="1" applyBorder="1" applyAlignment="1">
      <alignment vertical="top" wrapText="1"/>
    </xf>
    <xf numFmtId="9" fontId="22" fillId="0" borderId="37" xfId="3" applyFont="1" applyFill="1" applyBorder="1" applyAlignment="1">
      <alignment vertical="top"/>
    </xf>
    <xf numFmtId="9" fontId="29" fillId="0" borderId="28" xfId="3" applyNumberFormat="1" applyFont="1" applyBorder="1"/>
    <xf numFmtId="44" fontId="22" fillId="0" borderId="31" xfId="0" applyNumberFormat="1" applyFont="1" applyBorder="1" applyAlignment="1">
      <alignment vertical="top"/>
    </xf>
    <xf numFmtId="44" fontId="22" fillId="0" borderId="32" xfId="0" applyNumberFormat="1" applyFont="1" applyBorder="1" applyAlignment="1">
      <alignment vertical="top"/>
    </xf>
    <xf numFmtId="44" fontId="28" fillId="0" borderId="37" xfId="0" applyNumberFormat="1" applyFont="1" applyBorder="1" applyAlignment="1">
      <alignment vertical="top"/>
    </xf>
    <xf numFmtId="0" fontId="10" fillId="0" borderId="39" xfId="0" applyFont="1" applyBorder="1" applyAlignment="1">
      <alignment horizontal="right" vertical="top"/>
    </xf>
    <xf numFmtId="0" fontId="10" fillId="0" borderId="0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7" xfId="0" applyFont="1" applyBorder="1" applyAlignment="1">
      <alignment horizontal="left" vertical="top"/>
    </xf>
    <xf numFmtId="0" fontId="10" fillId="0" borderId="29" xfId="0" applyNumberFormat="1" applyFont="1" applyBorder="1" applyAlignment="1">
      <alignment vertical="top" wrapText="1"/>
    </xf>
    <xf numFmtId="0" fontId="10" fillId="0" borderId="20" xfId="0" applyNumberFormat="1" applyFont="1" applyBorder="1" applyAlignment="1">
      <alignment vertical="top" wrapText="1"/>
    </xf>
    <xf numFmtId="0" fontId="10" fillId="0" borderId="46" xfId="0" applyNumberFormat="1" applyFont="1" applyBorder="1" applyAlignment="1">
      <alignment horizontal="left" vertical="top"/>
    </xf>
    <xf numFmtId="0" fontId="10" fillId="0" borderId="45" xfId="0" applyNumberFormat="1" applyFont="1" applyBorder="1" applyAlignment="1">
      <alignment horizontal="left" vertical="top"/>
    </xf>
    <xf numFmtId="0" fontId="10" fillId="0" borderId="47" xfId="0" applyNumberFormat="1" applyFont="1" applyBorder="1" applyAlignment="1">
      <alignment horizontal="left" vertical="top"/>
    </xf>
    <xf numFmtId="0" fontId="10" fillId="0" borderId="67" xfId="0" applyNumberFormat="1" applyFont="1" applyBorder="1" applyAlignment="1">
      <alignment horizontal="left" vertical="top"/>
    </xf>
    <xf numFmtId="165" fontId="10" fillId="0" borderId="47" xfId="0" applyNumberFormat="1" applyFont="1" applyBorder="1" applyAlignment="1">
      <alignment horizontal="left" vertical="top"/>
    </xf>
    <xf numFmtId="165" fontId="10" fillId="0" borderId="67" xfId="0" applyNumberFormat="1" applyFont="1" applyBorder="1" applyAlignment="1">
      <alignment horizontal="left" vertical="top"/>
    </xf>
    <xf numFmtId="2" fontId="10" fillId="0" borderId="14" xfId="0" applyNumberFormat="1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0" fillId="0" borderId="69" xfId="0" applyNumberFormat="1" applyFont="1" applyBorder="1" applyAlignment="1">
      <alignment horizontal="left" vertical="top"/>
    </xf>
    <xf numFmtId="0" fontId="10" fillId="0" borderId="55" xfId="0" applyNumberFormat="1" applyFont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32" xfId="0" applyFont="1" applyFill="1" applyBorder="1" applyAlignment="1">
      <alignment horizontal="left" vertical="top"/>
    </xf>
    <xf numFmtId="2" fontId="31" fillId="0" borderId="33" xfId="0" applyNumberFormat="1" applyFont="1" applyFill="1" applyBorder="1" applyAlignment="1">
      <alignment horizontal="left" vertical="top"/>
    </xf>
    <xf numFmtId="2" fontId="31" fillId="0" borderId="40" xfId="0" applyNumberFormat="1" applyFont="1" applyFill="1" applyBorder="1" applyAlignment="1">
      <alignment horizontal="left" vertical="top"/>
    </xf>
    <xf numFmtId="2" fontId="31" fillId="0" borderId="31" xfId="0" applyNumberFormat="1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32" xfId="0" applyFont="1" applyBorder="1" applyAlignment="1">
      <alignment horizontal="left" vertical="top"/>
    </xf>
    <xf numFmtId="0" fontId="31" fillId="0" borderId="6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31" fillId="0" borderId="3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70" xfId="0" applyFont="1" applyBorder="1" applyAlignment="1">
      <alignment horizontal="left" vertical="top"/>
    </xf>
    <xf numFmtId="0" fontId="10" fillId="0" borderId="38" xfId="0" applyNumberFormat="1" applyFont="1" applyBorder="1" applyAlignment="1">
      <alignment wrapText="1"/>
    </xf>
    <xf numFmtId="0" fontId="10" fillId="0" borderId="28" xfId="0" applyNumberFormat="1" applyFont="1" applyBorder="1" applyAlignment="1">
      <alignment wrapText="1"/>
    </xf>
    <xf numFmtId="0" fontId="11" fillId="0" borderId="14" xfId="0" applyNumberFormat="1" applyFont="1" applyBorder="1" applyAlignment="1">
      <alignment vertical="top" wrapText="1"/>
    </xf>
    <xf numFmtId="0" fontId="10" fillId="0" borderId="41" xfId="0" applyNumberFormat="1" applyFont="1" applyBorder="1" applyAlignment="1">
      <alignment vertical="top" wrapText="1"/>
    </xf>
    <xf numFmtId="0" fontId="10" fillId="0" borderId="71" xfId="0" applyNumberFormat="1" applyFont="1" applyBorder="1" applyAlignment="1">
      <alignment vertical="top" wrapText="1"/>
    </xf>
    <xf numFmtId="0" fontId="10" fillId="0" borderId="47" xfId="0" applyNumberFormat="1" applyFont="1" applyBorder="1" applyAlignment="1">
      <alignment vertical="top" wrapText="1"/>
    </xf>
    <xf numFmtId="0" fontId="0" fillId="0" borderId="67" xfId="0" applyBorder="1"/>
    <xf numFmtId="0" fontId="10" fillId="0" borderId="46" xfId="0" applyNumberFormat="1" applyFont="1" applyBorder="1" applyAlignment="1">
      <alignment vertical="top" wrapText="1"/>
    </xf>
    <xf numFmtId="0" fontId="0" fillId="0" borderId="45" xfId="0" applyBorder="1"/>
    <xf numFmtId="0" fontId="10" fillId="0" borderId="47" xfId="0" applyNumberFormat="1" applyFont="1" applyBorder="1" applyAlignment="1">
      <alignment horizontal="left" vertical="top" wrapText="1"/>
    </xf>
    <xf numFmtId="0" fontId="11" fillId="0" borderId="67" xfId="0" applyNumberFormat="1" applyFont="1" applyBorder="1" applyAlignment="1">
      <alignment horizontal="left" vertical="top" wrapText="1"/>
    </xf>
    <xf numFmtId="0" fontId="10" fillId="0" borderId="46" xfId="0" applyNumberFormat="1" applyFont="1" applyBorder="1" applyAlignment="1">
      <alignment horizontal="left" vertical="top" wrapText="1"/>
    </xf>
    <xf numFmtId="0" fontId="11" fillId="0" borderId="45" xfId="0" applyNumberFormat="1" applyFont="1" applyBorder="1" applyAlignment="1">
      <alignment horizontal="left" vertical="top" wrapText="1"/>
    </xf>
    <xf numFmtId="0" fontId="10" fillId="0" borderId="69" xfId="0" applyNumberFormat="1" applyFont="1" applyBorder="1" applyAlignment="1">
      <alignment horizontal="left" vertical="top" wrapText="1"/>
    </xf>
    <xf numFmtId="0" fontId="11" fillId="0" borderId="55" xfId="0" applyNumberFormat="1" applyFont="1" applyBorder="1" applyAlignment="1">
      <alignment horizontal="left" vertical="top" wrapText="1"/>
    </xf>
    <xf numFmtId="49" fontId="14" fillId="0" borderId="14" xfId="0" applyNumberFormat="1" applyFont="1" applyBorder="1" applyAlignment="1" applyProtection="1">
      <alignment horizontal="right" vertical="top"/>
      <protection locked="0"/>
    </xf>
    <xf numFmtId="0" fontId="0" fillId="0" borderId="14" xfId="0" applyBorder="1" applyAlignment="1">
      <alignment vertical="top"/>
    </xf>
    <xf numFmtId="49" fontId="14" fillId="0" borderId="17" xfId="0" applyNumberFormat="1" applyFont="1" applyBorder="1" applyAlignment="1" applyProtection="1">
      <alignment horizontal="right" vertical="top"/>
      <protection locked="0"/>
    </xf>
    <xf numFmtId="0" fontId="0" fillId="0" borderId="17" xfId="0" applyBorder="1" applyAlignment="1">
      <alignment vertical="top"/>
    </xf>
    <xf numFmtId="0" fontId="14" fillId="0" borderId="22" xfId="0" applyFont="1" applyFill="1" applyBorder="1" applyAlignment="1">
      <alignment horizontal="right" vertical="top"/>
    </xf>
    <xf numFmtId="0" fontId="0" fillId="0" borderId="22" xfId="0" applyBorder="1" applyAlignment="1">
      <alignment vertical="top"/>
    </xf>
    <xf numFmtId="49" fontId="14" fillId="0" borderId="17" xfId="0" applyNumberFormat="1" applyFont="1" applyFill="1" applyBorder="1" applyAlignment="1" applyProtection="1">
      <alignment horizontal="right" vertical="top"/>
      <protection locked="0"/>
    </xf>
    <xf numFmtId="0" fontId="10" fillId="0" borderId="40" xfId="0" applyNumberFormat="1" applyFont="1" applyBorder="1" applyAlignment="1">
      <alignment vertical="top" wrapText="1"/>
    </xf>
    <xf numFmtId="0" fontId="0" fillId="0" borderId="40" xfId="0" applyBorder="1" applyAlignment="1">
      <alignment vertical="top" wrapText="1"/>
    </xf>
    <xf numFmtId="164" fontId="10" fillId="0" borderId="17" xfId="0" applyNumberFormat="1" applyFont="1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0" fontId="10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/>
    </xf>
    <xf numFmtId="0" fontId="10" fillId="0" borderId="1" xfId="0" applyNumberFormat="1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2" fontId="10" fillId="0" borderId="22" xfId="0" applyNumberFormat="1" applyFont="1" applyBorder="1" applyAlignment="1">
      <alignment horizontal="left" vertical="top" wrapText="1"/>
    </xf>
    <xf numFmtId="2" fontId="0" fillId="0" borderId="23" xfId="0" applyNumberFormat="1" applyBorder="1" applyAlignment="1">
      <alignment horizontal="left" vertical="top" wrapText="1"/>
    </xf>
    <xf numFmtId="44" fontId="14" fillId="0" borderId="12" xfId="1" applyFont="1" applyBorder="1" applyAlignment="1">
      <alignment horizontal="center" vertical="top"/>
    </xf>
    <xf numFmtId="44" fontId="14" fillId="0" borderId="67" xfId="1" applyFont="1" applyBorder="1" applyAlignment="1">
      <alignment horizontal="center" vertical="top"/>
    </xf>
    <xf numFmtId="0" fontId="10" fillId="0" borderId="69" xfId="0" applyNumberFormat="1" applyFont="1" applyBorder="1" applyAlignment="1">
      <alignment vertical="top" wrapText="1"/>
    </xf>
    <xf numFmtId="0" fontId="0" fillId="0" borderId="55" xfId="0" applyBorder="1"/>
    <xf numFmtId="0" fontId="10" fillId="0" borderId="66" xfId="0" applyNumberFormat="1" applyFont="1" applyBorder="1" applyAlignment="1">
      <alignment vertical="top" wrapText="1"/>
    </xf>
    <xf numFmtId="0" fontId="0" fillId="0" borderId="36" xfId="0" applyBorder="1"/>
    <xf numFmtId="164" fontId="10" fillId="0" borderId="1" xfId="0" applyNumberFormat="1" applyFont="1" applyBorder="1" applyAlignment="1">
      <alignment horizontal="left" vertical="top" wrapText="1"/>
    </xf>
    <xf numFmtId="164" fontId="0" fillId="0" borderId="20" xfId="0" applyNumberFormat="1" applyBorder="1" applyAlignment="1">
      <alignment horizontal="left" vertical="top" wrapText="1"/>
    </xf>
    <xf numFmtId="165" fontId="10" fillId="0" borderId="47" xfId="0" applyNumberFormat="1" applyFont="1" applyBorder="1" applyAlignment="1">
      <alignment horizontal="left" vertical="top" wrapText="1"/>
    </xf>
    <xf numFmtId="165" fontId="11" fillId="0" borderId="67" xfId="0" applyNumberFormat="1" applyFont="1" applyBorder="1" applyAlignment="1">
      <alignment horizontal="left" vertical="top" wrapText="1"/>
    </xf>
    <xf numFmtId="165" fontId="0" fillId="0" borderId="67" xfId="0" applyNumberFormat="1" applyBorder="1" applyAlignment="1">
      <alignment horizontal="left"/>
    </xf>
    <xf numFmtId="2" fontId="14" fillId="0" borderId="3" xfId="0" applyNumberFormat="1" applyFont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4" fillId="0" borderId="3" xfId="0" applyFont="1" applyBorder="1" applyAlignment="1">
      <alignment horizontal="right" vertical="top"/>
    </xf>
    <xf numFmtId="2" fontId="14" fillId="0" borderId="50" xfId="0" applyNumberFormat="1" applyFont="1" applyBorder="1" applyAlignment="1">
      <alignment horizontal="right" vertical="top"/>
    </xf>
    <xf numFmtId="49" fontId="14" fillId="0" borderId="22" xfId="0" applyNumberFormat="1" applyFont="1" applyBorder="1" applyAlignment="1" applyProtection="1">
      <alignment horizontal="right" vertical="top"/>
      <protection locked="0"/>
    </xf>
    <xf numFmtId="49" fontId="14" fillId="0" borderId="1" xfId="0" applyNumberFormat="1" applyFont="1" applyBorder="1" applyAlignment="1" applyProtection="1">
      <alignment horizontal="right" vertical="top"/>
      <protection locked="0"/>
    </xf>
    <xf numFmtId="0" fontId="0" fillId="0" borderId="1" xfId="0" applyBorder="1" applyAlignment="1">
      <alignment vertical="top"/>
    </xf>
    <xf numFmtId="2" fontId="14" fillId="0" borderId="1" xfId="0" applyNumberFormat="1" applyFont="1" applyBorder="1" applyAlignment="1">
      <alignment horizontal="right" vertical="top"/>
    </xf>
    <xf numFmtId="49" fontId="14" fillId="0" borderId="13" xfId="0" applyNumberFormat="1" applyFont="1" applyBorder="1" applyAlignment="1" applyProtection="1">
      <alignment horizontal="right" vertical="top"/>
      <protection locked="0"/>
    </xf>
    <xf numFmtId="0" fontId="0" fillId="0" borderId="14" xfId="0" applyBorder="1" applyAlignment="1">
      <alignment horizontal="right"/>
    </xf>
    <xf numFmtId="0" fontId="20" fillId="0" borderId="75" xfId="0" applyFont="1" applyBorder="1" applyAlignment="1">
      <alignment horizontal="right"/>
    </xf>
    <xf numFmtId="0" fontId="10" fillId="0" borderId="75" xfId="0" applyFont="1" applyBorder="1" applyAlignment="1"/>
    <xf numFmtId="0" fontId="14" fillId="0" borderId="3" xfId="0" applyFont="1" applyFill="1" applyBorder="1" applyAlignment="1">
      <alignment horizontal="right" vertical="top"/>
    </xf>
    <xf numFmtId="0" fontId="10" fillId="0" borderId="12" xfId="0" applyNumberFormat="1" applyFont="1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0" fontId="10" fillId="0" borderId="12" xfId="0" applyNumberFormat="1" applyFont="1" applyBorder="1" applyAlignment="1">
      <alignment vertical="top" wrapText="1"/>
    </xf>
    <xf numFmtId="0" fontId="0" fillId="0" borderId="29" xfId="0" applyBorder="1" applyAlignment="1">
      <alignment vertical="top" wrapText="1"/>
    </xf>
    <xf numFmtId="2" fontId="10" fillId="0" borderId="43" xfId="0" applyNumberFormat="1" applyFont="1" applyBorder="1" applyAlignment="1">
      <alignment horizontal="left" vertical="top" wrapText="1"/>
    </xf>
    <xf numFmtId="2" fontId="0" fillId="0" borderId="49" xfId="0" applyNumberForma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64" fontId="10" fillId="0" borderId="12" xfId="0" applyNumberFormat="1" applyFont="1" applyBorder="1" applyAlignment="1">
      <alignment horizontal="left" vertical="top" wrapText="1"/>
    </xf>
    <xf numFmtId="164" fontId="0" fillId="0" borderId="29" xfId="0" applyNumberFormat="1" applyBorder="1" applyAlignment="1">
      <alignment horizontal="left" vertical="top" wrapText="1"/>
    </xf>
    <xf numFmtId="0" fontId="14" fillId="0" borderId="12" xfId="0" applyFont="1" applyBorder="1" applyAlignment="1">
      <alignment horizontal="right" vertical="top"/>
    </xf>
    <xf numFmtId="0" fontId="10" fillId="0" borderId="29" xfId="0" applyFont="1" applyBorder="1" applyAlignment="1">
      <alignment vertical="top"/>
    </xf>
    <xf numFmtId="0" fontId="20" fillId="0" borderId="43" xfId="0" applyFont="1" applyBorder="1" applyAlignment="1">
      <alignment horizontal="right"/>
    </xf>
    <xf numFmtId="0" fontId="10" fillId="0" borderId="49" xfId="0" applyFont="1" applyBorder="1" applyAlignment="1"/>
    <xf numFmtId="2" fontId="14" fillId="0" borderId="44" xfId="0" applyNumberFormat="1" applyFont="1" applyBorder="1" applyAlignment="1">
      <alignment horizontal="right" vertical="top"/>
    </xf>
    <xf numFmtId="2" fontId="14" fillId="0" borderId="42" xfId="0" applyNumberFormat="1" applyFont="1" applyBorder="1" applyAlignment="1">
      <alignment horizontal="right" vertical="top"/>
    </xf>
    <xf numFmtId="2" fontId="14" fillId="0" borderId="12" xfId="0" applyNumberFormat="1" applyFont="1" applyBorder="1" applyAlignment="1">
      <alignment horizontal="right" vertical="top"/>
    </xf>
    <xf numFmtId="0" fontId="14" fillId="0" borderId="12" xfId="0" applyFont="1" applyFill="1" applyBorder="1" applyAlignment="1">
      <alignment horizontal="right" vertical="top"/>
    </xf>
    <xf numFmtId="2" fontId="17" fillId="0" borderId="14" xfId="0" applyNumberFormat="1" applyFont="1" applyFill="1" applyBorder="1" applyAlignment="1">
      <alignment horizontal="right" vertical="top" wrapText="1"/>
    </xf>
    <xf numFmtId="0" fontId="0" fillId="0" borderId="14" xfId="0" applyFill="1" applyBorder="1" applyAlignment="1">
      <alignment vertical="top"/>
    </xf>
    <xf numFmtId="2" fontId="10" fillId="0" borderId="78" xfId="0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horizontal="left" vertical="top"/>
    </xf>
    <xf numFmtId="0" fontId="14" fillId="0" borderId="79" xfId="0" applyFont="1" applyFill="1" applyBorder="1" applyAlignment="1">
      <alignment horizontal="right" vertical="top"/>
    </xf>
    <xf numFmtId="0" fontId="0" fillId="0" borderId="79" xfId="0" applyBorder="1" applyAlignment="1">
      <alignment vertical="top"/>
    </xf>
    <xf numFmtId="43" fontId="10" fillId="0" borderId="79" xfId="1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vertical="top"/>
    </xf>
    <xf numFmtId="43" fontId="10" fillId="0" borderId="80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horizontal="left" vertical="top"/>
    </xf>
    <xf numFmtId="49" fontId="14" fillId="0" borderId="26" xfId="0" applyNumberFormat="1" applyFont="1" applyFill="1" applyBorder="1" applyAlignment="1" applyProtection="1">
      <alignment horizontal="right" vertical="top"/>
      <protection locked="0"/>
    </xf>
    <xf numFmtId="0" fontId="0" fillId="0" borderId="26" xfId="0" applyBorder="1" applyAlignment="1">
      <alignment vertical="top"/>
    </xf>
    <xf numFmtId="43" fontId="10" fillId="0" borderId="26" xfId="1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vertical="top"/>
    </xf>
    <xf numFmtId="44" fontId="10" fillId="0" borderId="24" xfId="1" applyFont="1" applyBorder="1" applyAlignment="1">
      <alignment vertical="top" wrapText="1"/>
    </xf>
    <xf numFmtId="0" fontId="14" fillId="0" borderId="65" xfId="0" applyNumberFormat="1" applyFont="1" applyBorder="1" applyAlignment="1">
      <alignment vertical="top"/>
    </xf>
    <xf numFmtId="44" fontId="10" fillId="0" borderId="36" xfId="1" applyNumberFormat="1" applyFont="1" applyBorder="1" applyAlignment="1">
      <alignment vertical="top"/>
    </xf>
    <xf numFmtId="0" fontId="14" fillId="0" borderId="25" xfId="0" applyNumberFormat="1" applyFont="1" applyBorder="1" applyAlignment="1">
      <alignment vertical="top"/>
    </xf>
    <xf numFmtId="44" fontId="10" fillId="0" borderId="24" xfId="1" applyNumberFormat="1" applyFont="1" applyBorder="1" applyAlignment="1">
      <alignment vertical="top"/>
    </xf>
  </cellXfs>
  <cellStyles count="501">
    <cellStyle name="20 % - Accent1" xfId="50"/>
    <cellStyle name="20 % - Accent2" xfId="51"/>
    <cellStyle name="20 % - Accent3" xfId="52"/>
    <cellStyle name="20 % - Accent4" xfId="53"/>
    <cellStyle name="20 % - Accent5" xfId="54"/>
    <cellStyle name="20 % - Accent6" xfId="55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40 % - Accent1" xfId="62"/>
    <cellStyle name="40 % - Accent2" xfId="63"/>
    <cellStyle name="40 % - Accent3" xfId="64"/>
    <cellStyle name="40 % - Accent4" xfId="65"/>
    <cellStyle name="40 % - Accent5" xfId="66"/>
    <cellStyle name="40 % - Accent6" xfId="67"/>
    <cellStyle name="40% - Accent1 2" xfId="68"/>
    <cellStyle name="40% - Accent2 2" xfId="69"/>
    <cellStyle name="40% - Accent3 2" xfId="70"/>
    <cellStyle name="40% - Accent4 2" xfId="71"/>
    <cellStyle name="40% - Accent5 2" xfId="72"/>
    <cellStyle name="40% - Accent6 2" xfId="73"/>
    <cellStyle name="60 % - Accent1" xfId="74"/>
    <cellStyle name="60 % - Accent2" xfId="75"/>
    <cellStyle name="60 % - Accent3" xfId="76"/>
    <cellStyle name="60 % - Accent4" xfId="77"/>
    <cellStyle name="60 % - Accent5" xfId="78"/>
    <cellStyle name="60 % - Accent6" xfId="79"/>
    <cellStyle name="60% - Accent1 2" xfId="80"/>
    <cellStyle name="60% - Accent2 2" xfId="81"/>
    <cellStyle name="60% - Accent3 2" xfId="82"/>
    <cellStyle name="60% - Accent4 2" xfId="83"/>
    <cellStyle name="60% - Accent5 2" xfId="84"/>
    <cellStyle name="60% - Accent6 2" xfId="85"/>
    <cellStyle name="Accent1 2" xfId="86"/>
    <cellStyle name="Accent2 2" xfId="87"/>
    <cellStyle name="Accent3 2" xfId="88"/>
    <cellStyle name="Accent4 2" xfId="89"/>
    <cellStyle name="Accent5 2" xfId="90"/>
    <cellStyle name="Accent6 2" xfId="91"/>
    <cellStyle name="Avertissement" xfId="92"/>
    <cellStyle name="Bad 2" xfId="93"/>
    <cellStyle name="Calcul" xfId="94"/>
    <cellStyle name="Calculation 2" xfId="95"/>
    <cellStyle name="Cellule liée" xfId="96"/>
    <cellStyle name="Check Cell 2" xfId="97"/>
    <cellStyle name="Comma 2" xfId="240"/>
    <cellStyle name="Commentaire" xfId="98"/>
    <cellStyle name="Currency" xfId="1" builtinId="4"/>
    <cellStyle name="Entrée" xfId="99"/>
    <cellStyle name="Explanatory Text 2" xfId="100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Good 2" xfId="101"/>
    <cellStyle name="Heading 1 2" xfId="102"/>
    <cellStyle name="Heading 2 2" xfId="103"/>
    <cellStyle name="Heading 3 2" xfId="104"/>
    <cellStyle name="Heading 4 2" xfId="105"/>
    <cellStyle name="Hyperlink" xfId="2" builtinId="8"/>
    <cellStyle name="Input 2" xfId="106"/>
    <cellStyle name="Insatisfaisant" xfId="107"/>
    <cellStyle name="Linked Cell 2" xfId="108"/>
    <cellStyle name="Neutral 2" xfId="109"/>
    <cellStyle name="Neutre" xfId="110"/>
    <cellStyle name="Normal" xfId="0" builtinId="0"/>
    <cellStyle name="Normal 10" xfId="111"/>
    <cellStyle name="Normal 10 2" xfId="266"/>
    <cellStyle name="Normal 103" xfId="7"/>
    <cellStyle name="Normal 103 2" xfId="112"/>
    <cellStyle name="Normal 103 3" xfId="113"/>
    <cellStyle name="Normal 103 4" xfId="114"/>
    <cellStyle name="Normal 104" xfId="29"/>
    <cellStyle name="Normal 104 2" xfId="115"/>
    <cellStyle name="Normal 104 3" xfId="116"/>
    <cellStyle name="Normal 104 4" xfId="117"/>
    <cellStyle name="Normal 11" xfId="118"/>
    <cellStyle name="Normal 11 2" xfId="269"/>
    <cellStyle name="Normal 12" xfId="119"/>
    <cellStyle name="Normal 12 2" xfId="252"/>
    <cellStyle name="Normal 13" xfId="120"/>
    <cellStyle name="Normal 13 2" xfId="268"/>
    <cellStyle name="Normal 14" xfId="121"/>
    <cellStyle name="Normal 14 2" xfId="267"/>
    <cellStyle name="Normal 15" xfId="122"/>
    <cellStyle name="Normal 15 2" xfId="265"/>
    <cellStyle name="Normal 16" xfId="123"/>
    <cellStyle name="Normal 16 2" xfId="250"/>
    <cellStyle name="Normal 17" xfId="124"/>
    <cellStyle name="Normal 17 2" xfId="257"/>
    <cellStyle name="Normal 17 3" xfId="247"/>
    <cellStyle name="Normal 17 4" xfId="241"/>
    <cellStyle name="Normal 18" xfId="125"/>
    <cellStyle name="Normal 18 2" xfId="264"/>
    <cellStyle name="Normal 19" xfId="126"/>
    <cellStyle name="Normal 19 2" xfId="249"/>
    <cellStyle name="Normal 2" xfId="4"/>
    <cellStyle name="Normal 2 10" xfId="127"/>
    <cellStyle name="Normal 2 11" xfId="128"/>
    <cellStyle name="Normal 2 2" xfId="8"/>
    <cellStyle name="Normal 2 2 10" xfId="129"/>
    <cellStyle name="Normal 2 2 11" xfId="130"/>
    <cellStyle name="Normal 2 2 2" xfId="131"/>
    <cellStyle name="Normal 2 2 2 2" xfId="132"/>
    <cellStyle name="Normal 2 2 2 3" xfId="133"/>
    <cellStyle name="Normal 2 2 2 4" xfId="134"/>
    <cellStyle name="Normal 2 2 3" xfId="135"/>
    <cellStyle name="Normal 2 2 4" xfId="136"/>
    <cellStyle name="Normal 2 2 5" xfId="137"/>
    <cellStyle name="Normal 2 2 6" xfId="138"/>
    <cellStyle name="Normal 2 2 7" xfId="139"/>
    <cellStyle name="Normal 2 2 8" xfId="140"/>
    <cellStyle name="Normal 2 2 9" xfId="141"/>
    <cellStyle name="Normal 2 3" xfId="19"/>
    <cellStyle name="Normal 2 4" xfId="20"/>
    <cellStyle name="Normal 2 4 2" xfId="142"/>
    <cellStyle name="Normal 2 4 3" xfId="48"/>
    <cellStyle name="Normal 2 5" xfId="24"/>
    <cellStyle name="Normal 2 5 2" xfId="143"/>
    <cellStyle name="Normal 2 6" xfId="23"/>
    <cellStyle name="Normal 2 6 2" xfId="144"/>
    <cellStyle name="Normal 2 7" xfId="26"/>
    <cellStyle name="Normal 2 7 2" xfId="145"/>
    <cellStyle name="Normal 2 8" xfId="6"/>
    <cellStyle name="Normal 2 8 2" xfId="146"/>
    <cellStyle name="Normal 2 9" xfId="45"/>
    <cellStyle name="Normal 2 9 2" xfId="147"/>
    <cellStyle name="Normal 20" xfId="148"/>
    <cellStyle name="Normal 20 2" xfId="263"/>
    <cellStyle name="Normal 21" xfId="149"/>
    <cellStyle name="Normal 21 2" xfId="262"/>
    <cellStyle name="Normal 22" xfId="150"/>
    <cellStyle name="Normal 22 2" xfId="258"/>
    <cellStyle name="Normal 23" xfId="151"/>
    <cellStyle name="Normal 23 2" xfId="254"/>
    <cellStyle name="Normal 24" xfId="152"/>
    <cellStyle name="Normal 24 2" xfId="242"/>
    <cellStyle name="Normal 25" xfId="46"/>
    <cellStyle name="Normal 26" xfId="153"/>
    <cellStyle name="Normal 26 2" xfId="261"/>
    <cellStyle name="Normal 27" xfId="47"/>
    <cellStyle name="Normal 27 2" xfId="154"/>
    <cellStyle name="Normal 27 2 2" xfId="278"/>
    <cellStyle name="Normal 27 2 2 2" xfId="288"/>
    <cellStyle name="Normal 27 2 3" xfId="283"/>
    <cellStyle name="Normal 27 3" xfId="248"/>
    <cellStyle name="Normal 27 4" xfId="276"/>
    <cellStyle name="Normal 27 4 2" xfId="286"/>
    <cellStyle name="Normal 27 5" xfId="281"/>
    <cellStyle name="Normal 28" xfId="49"/>
    <cellStyle name="Normal 28 2" xfId="243"/>
    <cellStyle name="Normal 28 3" xfId="277"/>
    <cellStyle name="Normal 28 3 2" xfId="287"/>
    <cellStyle name="Normal 28 4" xfId="282"/>
    <cellStyle name="Normal 29" xfId="246"/>
    <cellStyle name="Normal 3" xfId="5"/>
    <cellStyle name="Normal 3 2" xfId="156"/>
    <cellStyle name="Normal 3 2 2" xfId="244"/>
    <cellStyle name="Normal 3 3" xfId="157"/>
    <cellStyle name="Normal 3 4" xfId="158"/>
    <cellStyle name="Normal 3 5" xfId="155"/>
    <cellStyle name="Normal 3 5 2" xfId="279"/>
    <cellStyle name="Normal 3 5 2 2" xfId="289"/>
    <cellStyle name="Normal 3 5 3" xfId="284"/>
    <cellStyle name="Normal 3 6" xfId="9"/>
    <cellStyle name="Normal 3 7" xfId="274"/>
    <cellStyle name="Normal 3 8" xfId="275"/>
    <cellStyle name="Normal 3 8 2" xfId="285"/>
    <cellStyle name="Normal 3 9" xfId="280"/>
    <cellStyle name="Normal 30" xfId="159"/>
    <cellStyle name="Normal 30 2" xfId="260"/>
    <cellStyle name="Normal 31" xfId="253"/>
    <cellStyle name="Normal 32" xfId="259"/>
    <cellStyle name="Normal 34" xfId="30"/>
    <cellStyle name="Normal 34 2" xfId="160"/>
    <cellStyle name="Normal 34 3" xfId="161"/>
    <cellStyle name="Normal 34 4" xfId="162"/>
    <cellStyle name="Normal 34 5" xfId="245"/>
    <cellStyle name="Normal 35" xfId="31"/>
    <cellStyle name="Normal 35 2" xfId="163"/>
    <cellStyle name="Normal 35 3" xfId="164"/>
    <cellStyle name="Normal 35 4" xfId="165"/>
    <cellStyle name="Normal 36" xfId="255"/>
    <cellStyle name="Normal 38" xfId="256"/>
    <cellStyle name="Normal 4" xfId="21"/>
    <cellStyle name="Normal 4 2" xfId="166"/>
    <cellStyle name="Normal 4 3" xfId="273"/>
    <cellStyle name="Normal 43" xfId="10"/>
    <cellStyle name="Normal 43 2" xfId="167"/>
    <cellStyle name="Normal 43 3" xfId="168"/>
    <cellStyle name="Normal 43 4" xfId="169"/>
    <cellStyle name="Normal 5" xfId="25"/>
    <cellStyle name="Normal 5 2" xfId="170"/>
    <cellStyle name="Normal 5 3" xfId="272"/>
    <cellStyle name="Normal 51" xfId="32"/>
    <cellStyle name="Normal 51 2" xfId="171"/>
    <cellStyle name="Normal 51 3" xfId="172"/>
    <cellStyle name="Normal 51 4" xfId="173"/>
    <cellStyle name="Normal 55" xfId="11"/>
    <cellStyle name="Normal 55 2" xfId="174"/>
    <cellStyle name="Normal 55 3" xfId="175"/>
    <cellStyle name="Normal 55 4" xfId="176"/>
    <cellStyle name="Normal 57" xfId="33"/>
    <cellStyle name="Normal 57 2" xfId="177"/>
    <cellStyle name="Normal 57 3" xfId="178"/>
    <cellStyle name="Normal 57 4" xfId="179"/>
    <cellStyle name="Normal 58" xfId="12"/>
    <cellStyle name="Normal 59" xfId="34"/>
    <cellStyle name="Normal 59 2" xfId="180"/>
    <cellStyle name="Normal 59 3" xfId="181"/>
    <cellStyle name="Normal 59 4" xfId="182"/>
    <cellStyle name="Normal 6" xfId="22"/>
    <cellStyle name="Normal 6 2" xfId="183"/>
    <cellStyle name="Normal 6 3" xfId="271"/>
    <cellStyle name="Normal 60" xfId="13"/>
    <cellStyle name="Normal 61" xfId="35"/>
    <cellStyle name="Normal 61 2" xfId="184"/>
    <cellStyle name="Normal 61 3" xfId="185"/>
    <cellStyle name="Normal 61 4" xfId="186"/>
    <cellStyle name="Normal 7" xfId="27"/>
    <cellStyle name="Normal 7 2" xfId="187"/>
    <cellStyle name="Normal 7 3" xfId="270"/>
    <cellStyle name="Normal 74" xfId="14"/>
    <cellStyle name="Normal 74 2" xfId="188"/>
    <cellStyle name="Normal 74 3" xfId="189"/>
    <cellStyle name="Normal 74 4" xfId="190"/>
    <cellStyle name="Normal 79" xfId="15"/>
    <cellStyle name="Normal 8" xfId="28"/>
    <cellStyle name="Normal 8 2" xfId="191"/>
    <cellStyle name="Normal 82" xfId="36"/>
    <cellStyle name="Normal 82 2" xfId="192"/>
    <cellStyle name="Normal 82 3" xfId="193"/>
    <cellStyle name="Normal 82 4" xfId="194"/>
    <cellStyle name="Normal 83" xfId="37"/>
    <cellStyle name="Normal 83 2" xfId="195"/>
    <cellStyle name="Normal 83 3" xfId="196"/>
    <cellStyle name="Normal 83 4" xfId="197"/>
    <cellStyle name="Normal 84" xfId="38"/>
    <cellStyle name="Normal 84 2" xfId="198"/>
    <cellStyle name="Normal 84 3" xfId="199"/>
    <cellStyle name="Normal 84 4" xfId="200"/>
    <cellStyle name="Normal 85" xfId="39"/>
    <cellStyle name="Normal 85 2" xfId="201"/>
    <cellStyle name="Normal 85 3" xfId="202"/>
    <cellStyle name="Normal 85 4" xfId="203"/>
    <cellStyle name="Normal 87" xfId="40"/>
    <cellStyle name="Normal 87 2" xfId="204"/>
    <cellStyle name="Normal 87 3" xfId="205"/>
    <cellStyle name="Normal 87 4" xfId="206"/>
    <cellStyle name="Normal 88" xfId="41"/>
    <cellStyle name="Normal 88 2" xfId="207"/>
    <cellStyle name="Normal 88 3" xfId="208"/>
    <cellStyle name="Normal 88 4" xfId="209"/>
    <cellStyle name="Normal 9" xfId="210"/>
    <cellStyle name="Normal 9 2" xfId="251"/>
    <cellStyle name="Normal 91" xfId="16"/>
    <cellStyle name="Normal 93" xfId="42"/>
    <cellStyle name="Normal 93 2" xfId="211"/>
    <cellStyle name="Normal 93 3" xfId="212"/>
    <cellStyle name="Normal 93 4" xfId="213"/>
    <cellStyle name="Normal 94" xfId="43"/>
    <cellStyle name="Normal 94 2" xfId="214"/>
    <cellStyle name="Normal 94 3" xfId="215"/>
    <cellStyle name="Normal 94 4" xfId="216"/>
    <cellStyle name="Normal 95" xfId="44"/>
    <cellStyle name="Normal 95 2" xfId="217"/>
    <cellStyle name="Normal 95 3" xfId="218"/>
    <cellStyle name="Normal 95 4" xfId="219"/>
    <cellStyle name="Normal 97" xfId="17"/>
    <cellStyle name="Normal 97 2" xfId="220"/>
    <cellStyle name="Normal 97 3" xfId="221"/>
    <cellStyle name="Normal 97 4" xfId="222"/>
    <cellStyle name="Normal 98" xfId="18"/>
    <cellStyle name="Normal 98 2" xfId="223"/>
    <cellStyle name="Normal 98 3" xfId="224"/>
    <cellStyle name="Normal 98 4" xfId="225"/>
    <cellStyle name="Note 2" xfId="226"/>
    <cellStyle name="Output 2" xfId="227"/>
    <cellStyle name="Percent" xfId="3" builtinId="5"/>
    <cellStyle name="Satisfaisant" xfId="228"/>
    <cellStyle name="Sortie" xfId="229"/>
    <cellStyle name="Texte explicatif" xfId="230"/>
    <cellStyle name="Title 2" xfId="231"/>
    <cellStyle name="Titre" xfId="232"/>
    <cellStyle name="Titre 1" xfId="233"/>
    <cellStyle name="Titre 2" xfId="234"/>
    <cellStyle name="Titre 3" xfId="235"/>
    <cellStyle name="Titre 4" xfId="236"/>
    <cellStyle name="Total 2" xfId="237"/>
    <cellStyle name="Vérification" xfId="238"/>
    <cellStyle name="Warning Text 2" xfId="239"/>
  </cellStyles>
  <dxfs count="0"/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38100</xdr:colOff>
      <xdr:row>0</xdr:row>
      <xdr:rowOff>904680</xdr:rowOff>
    </xdr:to>
    <xdr:pic>
      <xdr:nvPicPr>
        <xdr:cNvPr id="2" name="Picture 1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17700" cy="9046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1917700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rk.golding@silvertoncasino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showZeros="0" tabSelected="1" workbookViewId="0">
      <selection activeCell="D25" sqref="D25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30.6640625" style="21" customWidth="1"/>
    <col min="5" max="5" width="14.33203125" style="21" customWidth="1"/>
    <col min="6" max="6" width="12.33203125" style="21" customWidth="1"/>
    <col min="7" max="16384" width="8.83203125" style="21"/>
  </cols>
  <sheetData>
    <row r="1" spans="1:9" s="18" customFormat="1" ht="72" customHeight="1">
      <c r="A1" s="487"/>
      <c r="B1" s="488"/>
      <c r="C1" s="488"/>
      <c r="D1" s="488"/>
      <c r="E1" s="489" t="s">
        <v>138</v>
      </c>
      <c r="F1" s="17"/>
      <c r="G1" s="17"/>
      <c r="H1" s="17"/>
      <c r="I1" s="17"/>
    </row>
    <row r="2" spans="1:9" s="18" customFormat="1" ht="12" customHeight="1">
      <c r="A2" s="490" t="s">
        <v>124</v>
      </c>
      <c r="B2" s="307"/>
      <c r="C2" s="307"/>
      <c r="D2" s="307"/>
      <c r="E2" s="491"/>
      <c r="F2" s="17"/>
      <c r="G2" s="17"/>
      <c r="H2" s="17"/>
      <c r="I2" s="17"/>
    </row>
    <row r="3" spans="1:9" s="18" customFormat="1" ht="12" customHeight="1">
      <c r="A3" s="490" t="s">
        <v>116</v>
      </c>
      <c r="B3" s="307"/>
      <c r="C3" s="307"/>
      <c r="D3" s="307"/>
      <c r="E3" s="491"/>
      <c r="F3" s="17"/>
      <c r="G3" s="17"/>
      <c r="H3" s="17"/>
      <c r="I3" s="17"/>
    </row>
    <row r="4" spans="1:9" s="18" customFormat="1" ht="12" customHeight="1">
      <c r="A4" s="490" t="s">
        <v>121</v>
      </c>
      <c r="B4" s="307"/>
      <c r="C4" s="307"/>
      <c r="D4" s="307"/>
      <c r="E4" s="491"/>
      <c r="F4" s="17"/>
      <c r="G4" s="17"/>
      <c r="H4" s="17"/>
      <c r="I4" s="17"/>
    </row>
    <row r="5" spans="1:9" s="18" customFormat="1" ht="12" customHeight="1">
      <c r="A5" s="490" t="s">
        <v>122</v>
      </c>
      <c r="B5" s="307"/>
      <c r="C5" s="307"/>
      <c r="D5" s="307"/>
      <c r="E5" s="307"/>
      <c r="F5" s="17"/>
      <c r="G5" s="17"/>
      <c r="H5" s="17"/>
      <c r="I5" s="17"/>
    </row>
    <row r="6" spans="1:9" s="19" customFormat="1" ht="12" customHeight="1">
      <c r="A6" s="490" t="s">
        <v>123</v>
      </c>
      <c r="B6" s="307"/>
      <c r="C6" s="307"/>
      <c r="D6" s="307"/>
      <c r="E6" s="307"/>
      <c r="F6" s="20"/>
      <c r="G6" s="20"/>
      <c r="H6" s="20"/>
      <c r="I6" s="20"/>
    </row>
    <row r="7" spans="1:9" s="19" customFormat="1" ht="12" customHeight="1">
      <c r="A7" s="492" t="s">
        <v>128</v>
      </c>
      <c r="B7" s="307"/>
      <c r="C7" s="307"/>
      <c r="D7" s="307"/>
      <c r="E7" s="307"/>
      <c r="F7" s="20"/>
      <c r="G7" s="20"/>
      <c r="H7" s="20"/>
      <c r="I7" s="20"/>
    </row>
    <row r="8" spans="1:9" s="25" customFormat="1" ht="12.75" customHeight="1" thickBot="1">
      <c r="A8" s="228"/>
      <c r="B8" s="228"/>
      <c r="C8" s="228"/>
      <c r="D8" s="228"/>
      <c r="E8" s="228"/>
      <c r="F8" s="24"/>
      <c r="G8" s="24"/>
      <c r="H8" s="24"/>
      <c r="I8" s="24"/>
    </row>
    <row r="9" spans="1:9" s="26" customFormat="1" ht="12" customHeight="1">
      <c r="A9" s="331" t="s">
        <v>28</v>
      </c>
      <c r="B9" s="242" t="s">
        <v>205</v>
      </c>
      <c r="C9" s="331" t="s">
        <v>28</v>
      </c>
      <c r="D9" s="521" t="str">
        <f>B9</f>
        <v>Silverton Hotel &amp; Casino</v>
      </c>
      <c r="E9" s="522"/>
      <c r="F9" s="28"/>
      <c r="G9" s="28"/>
      <c r="H9" s="28"/>
      <c r="I9" s="28"/>
    </row>
    <row r="10" spans="1:9" s="26" customFormat="1" ht="12" customHeight="1">
      <c r="A10" s="143" t="s">
        <v>83</v>
      </c>
      <c r="B10" s="243" t="s">
        <v>206</v>
      </c>
      <c r="C10" s="29" t="s">
        <v>111</v>
      </c>
      <c r="D10" s="523" t="str">
        <f>B10</f>
        <v>3333 Blue Diamond Road </v>
      </c>
      <c r="E10" s="524"/>
      <c r="F10" s="28"/>
      <c r="G10" s="28"/>
      <c r="H10" s="28"/>
      <c r="I10" s="28"/>
    </row>
    <row r="11" spans="1:9" s="26" customFormat="1" ht="12" customHeight="1">
      <c r="A11" s="143"/>
      <c r="B11" s="244" t="s">
        <v>207</v>
      </c>
      <c r="C11" s="152"/>
      <c r="D11" s="523" t="str">
        <f t="shared" ref="D11:D15" si="0">B11</f>
        <v>Las Vegas, NV 89139</v>
      </c>
      <c r="E11" s="524"/>
      <c r="F11" s="28"/>
      <c r="G11" s="28"/>
      <c r="H11" s="28"/>
      <c r="I11" s="28"/>
    </row>
    <row r="12" spans="1:9" s="26" customFormat="1" ht="12" customHeight="1">
      <c r="A12" s="143"/>
      <c r="B12" s="245"/>
      <c r="D12" s="523">
        <f t="shared" si="0"/>
        <v>0</v>
      </c>
      <c r="E12" s="524"/>
      <c r="F12" s="28"/>
      <c r="G12" s="28"/>
      <c r="H12" s="28"/>
      <c r="I12" s="28"/>
    </row>
    <row r="13" spans="1:9" s="26" customFormat="1" ht="12" customHeight="1">
      <c r="A13" s="144"/>
      <c r="B13" s="244"/>
      <c r="D13" s="523">
        <f>B13</f>
        <v>0</v>
      </c>
      <c r="E13" s="524"/>
      <c r="F13" s="28"/>
      <c r="G13" s="28"/>
      <c r="H13" s="28"/>
      <c r="I13" s="28"/>
    </row>
    <row r="14" spans="1:9" s="26" customFormat="1" ht="12" customHeight="1">
      <c r="A14" s="144"/>
      <c r="B14" s="244"/>
      <c r="D14" s="523">
        <f t="shared" si="0"/>
        <v>0</v>
      </c>
      <c r="E14" s="524"/>
      <c r="F14" s="28"/>
      <c r="G14" s="28"/>
      <c r="H14" s="28"/>
      <c r="I14" s="28"/>
    </row>
    <row r="15" spans="1:9" s="26" customFormat="1" ht="12" customHeight="1">
      <c r="A15" s="332" t="s">
        <v>110</v>
      </c>
      <c r="B15" s="246" t="s">
        <v>208</v>
      </c>
      <c r="C15" s="332" t="s">
        <v>110</v>
      </c>
      <c r="D15" s="523" t="str">
        <f t="shared" si="0"/>
        <v>Kirk Golding</v>
      </c>
      <c r="E15" s="524"/>
      <c r="F15" s="28"/>
      <c r="G15" s="28"/>
      <c r="H15" s="28"/>
      <c r="I15" s="28"/>
    </row>
    <row r="16" spans="1:9" s="26" customFormat="1" ht="12" customHeight="1">
      <c r="A16" s="143" t="s">
        <v>8</v>
      </c>
      <c r="B16" s="247" t="s">
        <v>209</v>
      </c>
      <c r="C16" s="29" t="s">
        <v>8</v>
      </c>
      <c r="D16" s="523" t="str">
        <f>B16</f>
        <v>Director of IT Opperations</v>
      </c>
      <c r="E16" s="524"/>
      <c r="F16" s="28"/>
      <c r="G16" s="28"/>
      <c r="H16" s="28"/>
      <c r="I16" s="28"/>
    </row>
    <row r="17" spans="1:9" s="26" customFormat="1" ht="12" customHeight="1">
      <c r="A17" s="332" t="s">
        <v>107</v>
      </c>
      <c r="B17" s="334" t="s">
        <v>210</v>
      </c>
      <c r="C17" s="332" t="s">
        <v>107</v>
      </c>
      <c r="D17" s="525" t="str">
        <f>B17</f>
        <v>(702) 914-8580</v>
      </c>
      <c r="E17" s="526"/>
      <c r="F17" s="28"/>
      <c r="G17" s="28"/>
      <c r="H17" s="28"/>
      <c r="I17" s="28"/>
    </row>
    <row r="18" spans="1:9" s="26" customFormat="1" ht="12" customHeight="1">
      <c r="A18" s="332" t="s">
        <v>108</v>
      </c>
      <c r="B18" s="334"/>
      <c r="C18" s="332" t="s">
        <v>108</v>
      </c>
      <c r="D18" s="525">
        <f>B18</f>
        <v>0</v>
      </c>
      <c r="E18" s="526"/>
      <c r="F18" s="28"/>
      <c r="G18" s="28"/>
      <c r="H18" s="28"/>
      <c r="I18" s="28"/>
    </row>
    <row r="19" spans="1:9" s="26" customFormat="1" ht="12" customHeight="1">
      <c r="A19" s="332" t="s">
        <v>109</v>
      </c>
      <c r="B19" s="334" t="s">
        <v>211</v>
      </c>
      <c r="C19" s="332" t="s">
        <v>109</v>
      </c>
      <c r="D19" s="525" t="str">
        <f>B19</f>
        <v>(702) 491-3884</v>
      </c>
      <c r="E19" s="526"/>
      <c r="F19" s="28"/>
      <c r="G19" s="28"/>
      <c r="H19" s="28"/>
      <c r="I19" s="28"/>
    </row>
    <row r="20" spans="1:9" s="26" customFormat="1" ht="12" customHeight="1" thickBot="1">
      <c r="A20" s="161" t="s">
        <v>5</v>
      </c>
      <c r="B20" s="248" t="s">
        <v>212</v>
      </c>
      <c r="C20" s="333" t="s">
        <v>5</v>
      </c>
      <c r="D20" s="529" t="str">
        <f>B20</f>
        <v>kirk.golding@silvertoncasino.com</v>
      </c>
      <c r="E20" s="530"/>
      <c r="F20" s="28"/>
      <c r="G20" s="28"/>
      <c r="H20" s="28"/>
      <c r="I20" s="28"/>
    </row>
    <row r="21" spans="1:9" s="26" customFormat="1" ht="12" customHeight="1" thickBot="1">
      <c r="A21" s="235"/>
      <c r="B21" s="236"/>
      <c r="C21" s="237"/>
      <c r="D21" s="527"/>
      <c r="E21" s="528"/>
      <c r="F21" s="28"/>
      <c r="G21" s="28"/>
      <c r="H21" s="28"/>
      <c r="I21" s="28"/>
    </row>
    <row r="22" spans="1:9" s="26" customFormat="1" ht="12" customHeight="1">
      <c r="A22" s="130" t="s">
        <v>125</v>
      </c>
      <c r="B22" s="145"/>
      <c r="C22" s="320"/>
      <c r="D22" s="321" t="s">
        <v>44</v>
      </c>
      <c r="E22" s="148">
        <f>B23*50%</f>
        <v>5696.6975000000002</v>
      </c>
      <c r="F22" s="28"/>
      <c r="G22" s="28"/>
      <c r="H22" s="28"/>
      <c r="I22" s="28"/>
    </row>
    <row r="23" spans="1:9" s="26" customFormat="1" ht="12" customHeight="1">
      <c r="A23" s="131" t="s">
        <v>126</v>
      </c>
      <c r="B23" s="146">
        <f>C61</f>
        <v>11393.395</v>
      </c>
      <c r="C23" s="29"/>
      <c r="D23" s="322" t="s">
        <v>85</v>
      </c>
      <c r="E23" s="132">
        <f>B23*50%</f>
        <v>5696.6975000000002</v>
      </c>
      <c r="F23" s="28"/>
      <c r="G23" s="28"/>
      <c r="H23" s="28"/>
      <c r="I23" s="28"/>
    </row>
    <row r="24" spans="1:9" s="26" customFormat="1" ht="12" customHeight="1" thickBot="1">
      <c r="A24" s="139" t="s">
        <v>112</v>
      </c>
      <c r="B24" s="147"/>
      <c r="C24" s="356"/>
      <c r="D24" s="322"/>
      <c r="E24" s="132"/>
      <c r="F24" s="28"/>
      <c r="G24" s="28"/>
      <c r="H24" s="28"/>
      <c r="I24"/>
    </row>
    <row r="25" spans="1:9" s="26" customFormat="1" ht="12" customHeight="1">
      <c r="A25" s="133"/>
      <c r="B25" s="249"/>
      <c r="C25" s="356"/>
      <c r="D25" s="322"/>
      <c r="E25" s="132"/>
      <c r="F25" s="28"/>
      <c r="G25" s="28"/>
      <c r="H25" s="28"/>
      <c r="I25" s="28"/>
    </row>
    <row r="26" spans="1:9" s="26" customFormat="1" ht="12" customHeight="1">
      <c r="A26" s="133"/>
      <c r="B26" s="356"/>
      <c r="C26" s="356"/>
      <c r="D26" s="323"/>
      <c r="E26" s="134"/>
      <c r="G26" s="28"/>
      <c r="H26" s="28"/>
      <c r="I26" s="28"/>
    </row>
    <row r="27" spans="1:9" s="26" customFormat="1" ht="12" customHeight="1" thickBot="1">
      <c r="A27" s="133"/>
      <c r="B27" s="356"/>
      <c r="C27" s="356"/>
      <c r="D27" s="158" t="s">
        <v>61</v>
      </c>
      <c r="E27" s="135">
        <f>SUM(E22:E26)</f>
        <v>11393.395</v>
      </c>
      <c r="G27" s="28"/>
      <c r="H27" s="28"/>
      <c r="I27" s="28"/>
    </row>
    <row r="28" spans="1:9" s="26" customFormat="1" ht="12" customHeight="1">
      <c r="A28" s="130" t="s">
        <v>3</v>
      </c>
      <c r="B28" s="156" t="s">
        <v>213</v>
      </c>
      <c r="C28" s="144"/>
      <c r="D28" s="153"/>
      <c r="E28" s="293"/>
      <c r="G28" s="28"/>
      <c r="H28" s="28"/>
      <c r="I28" s="28"/>
    </row>
    <row r="29" spans="1:9" s="26" customFormat="1" ht="12" customHeight="1">
      <c r="A29" s="131" t="s">
        <v>19</v>
      </c>
      <c r="B29" s="253" t="s">
        <v>214</v>
      </c>
      <c r="C29" s="133"/>
      <c r="D29" s="356"/>
      <c r="E29" s="152"/>
      <c r="F29" s="258"/>
      <c r="G29" s="258"/>
      <c r="H29" s="258"/>
      <c r="I29" s="28"/>
    </row>
    <row r="30" spans="1:9" s="26" customFormat="1" ht="12" customHeight="1">
      <c r="A30" s="314" t="s">
        <v>0</v>
      </c>
      <c r="B30" s="315">
        <f ca="1">TODAY()</f>
        <v>41058</v>
      </c>
      <c r="C30" s="29"/>
      <c r="D30" s="30"/>
      <c r="E30" s="137"/>
      <c r="F30" s="28"/>
      <c r="G30" s="28"/>
      <c r="H30" s="28"/>
      <c r="I30" s="258"/>
    </row>
    <row r="31" spans="1:9" s="26" customFormat="1" ht="12" customHeight="1">
      <c r="A31" s="131" t="s">
        <v>189</v>
      </c>
      <c r="B31" s="251">
        <f ca="1">B30+60</f>
        <v>41118</v>
      </c>
      <c r="C31" s="29"/>
      <c r="D31" s="30"/>
      <c r="E31" s="137"/>
      <c r="F31" s="28"/>
      <c r="G31" s="28"/>
      <c r="H31" s="28"/>
      <c r="I31" s="28"/>
    </row>
    <row r="32" spans="1:9" s="26" customFormat="1" ht="12" customHeight="1">
      <c r="A32" s="138" t="s">
        <v>190</v>
      </c>
      <c r="B32" s="252" t="s">
        <v>215</v>
      </c>
      <c r="C32" s="29"/>
      <c r="D32" s="30"/>
      <c r="E32" s="137"/>
      <c r="F32" s="28"/>
      <c r="G32" s="28"/>
      <c r="H32" s="28"/>
      <c r="I32" s="28"/>
    </row>
    <row r="33" spans="1:9" s="26" customFormat="1" ht="12" customHeight="1">
      <c r="A33" s="138" t="s">
        <v>100</v>
      </c>
      <c r="B33" s="252" t="s">
        <v>243</v>
      </c>
      <c r="C33" s="356"/>
      <c r="D33" s="27"/>
      <c r="E33" s="137"/>
      <c r="F33" s="28"/>
      <c r="G33" s="28"/>
      <c r="H33" s="28"/>
      <c r="I33" s="28"/>
    </row>
    <row r="34" spans="1:9" s="26" customFormat="1" ht="12" customHeight="1">
      <c r="A34" s="131" t="s">
        <v>191</v>
      </c>
      <c r="B34" s="253" t="s">
        <v>216</v>
      </c>
      <c r="C34" s="29"/>
      <c r="D34" s="30"/>
      <c r="E34" s="137"/>
      <c r="F34" s="28"/>
      <c r="G34" s="28"/>
      <c r="H34" s="28"/>
      <c r="I34" s="28"/>
    </row>
    <row r="35" spans="1:9" s="26" customFormat="1" ht="12" customHeight="1" thickBot="1">
      <c r="A35" s="139" t="s">
        <v>192</v>
      </c>
      <c r="B35" s="254">
        <v>1</v>
      </c>
      <c r="C35" s="140"/>
      <c r="D35" s="141"/>
      <c r="E35" s="142"/>
      <c r="F35" s="28"/>
      <c r="G35" s="28"/>
      <c r="H35" s="28"/>
      <c r="I35" s="28"/>
    </row>
    <row r="36" spans="1:9" s="24" customFormat="1" ht="20" customHeight="1" thickBot="1">
      <c r="A36" s="31"/>
      <c r="B36" s="31"/>
      <c r="C36" s="31"/>
      <c r="D36" s="31"/>
      <c r="E36" s="31"/>
      <c r="I36" s="28"/>
    </row>
    <row r="37" spans="1:9" s="28" customFormat="1" ht="13" thickBot="1">
      <c r="A37" s="308" t="s">
        <v>193</v>
      </c>
      <c r="B37" s="309" t="s">
        <v>99</v>
      </c>
      <c r="C37" s="310" t="s">
        <v>113</v>
      </c>
      <c r="D37" s="310" t="s">
        <v>187</v>
      </c>
      <c r="E37" s="311"/>
      <c r="I37" s="24"/>
    </row>
    <row r="38" spans="1:9" s="22" customFormat="1" ht="16" thickBot="1">
      <c r="A38" s="229"/>
      <c r="B38" s="229"/>
      <c r="C38" s="229"/>
      <c r="D38" s="546"/>
      <c r="E38" s="546"/>
      <c r="I38" s="28"/>
    </row>
    <row r="39" spans="1:9" s="22" customFormat="1" ht="20" customHeight="1" thickBot="1">
      <c r="A39" s="344" t="str">
        <f>AV!B30</f>
        <v>1205SIL (Conference Room)</v>
      </c>
      <c r="B39" s="635" t="s">
        <v>130</v>
      </c>
      <c r="C39" s="636">
        <f>AV!H73</f>
        <v>11393.395</v>
      </c>
      <c r="D39" s="547"/>
      <c r="E39" s="548"/>
    </row>
    <row r="40" spans="1:9" s="22" customFormat="1" ht="20" hidden="1" customHeight="1">
      <c r="A40" s="345">
        <f>Audio!B30</f>
        <v>0</v>
      </c>
      <c r="B40" s="633" t="s">
        <v>196</v>
      </c>
      <c r="C40" s="634">
        <f>Audio!H110</f>
        <v>0</v>
      </c>
      <c r="D40" s="519"/>
      <c r="E40" s="520"/>
    </row>
    <row r="41" spans="1:9" s="22" customFormat="1" ht="20" hidden="1" customHeight="1">
      <c r="A41" s="345">
        <f>Video!B30</f>
        <v>0</v>
      </c>
      <c r="B41" s="122" t="s">
        <v>197</v>
      </c>
      <c r="C41" s="388">
        <f>Video!H110</f>
        <v>0</v>
      </c>
      <c r="D41" s="519"/>
      <c r="E41" s="520"/>
    </row>
    <row r="42" spans="1:9" s="22" customFormat="1" ht="20" hidden="1" customHeight="1">
      <c r="A42" s="345">
        <f>Family!B30</f>
        <v>0</v>
      </c>
      <c r="B42" s="122" t="s">
        <v>163</v>
      </c>
      <c r="C42" s="388">
        <f>Family!H110</f>
        <v>0</v>
      </c>
      <c r="D42" s="519"/>
      <c r="E42" s="520"/>
    </row>
    <row r="43" spans="1:9" s="22" customFormat="1" ht="20" hidden="1" customHeight="1">
      <c r="A43" s="345">
        <f>Kitchen!B30</f>
        <v>0</v>
      </c>
      <c r="B43" s="122" t="s">
        <v>160</v>
      </c>
      <c r="C43" s="388">
        <f>Kitchen!H110</f>
        <v>0</v>
      </c>
      <c r="D43" s="519"/>
      <c r="E43" s="520"/>
    </row>
    <row r="44" spans="1:9" s="22" customFormat="1" ht="20" hidden="1" customHeight="1">
      <c r="A44" s="345">
        <f>Dining!B30</f>
        <v>0</v>
      </c>
      <c r="B44" s="122" t="s">
        <v>164</v>
      </c>
      <c r="C44" s="388">
        <f>Dining!H110</f>
        <v>0</v>
      </c>
      <c r="D44" s="519"/>
      <c r="E44" s="520"/>
    </row>
    <row r="45" spans="1:9" s="22" customFormat="1" ht="20" hidden="1" customHeight="1">
      <c r="A45" s="345">
        <f>Patio!B30</f>
        <v>0</v>
      </c>
      <c r="B45" s="122" t="s">
        <v>165</v>
      </c>
      <c r="C45" s="388">
        <f>Patio!H110</f>
        <v>0</v>
      </c>
      <c r="D45" s="519"/>
      <c r="E45" s="520"/>
    </row>
    <row r="46" spans="1:9" s="22" customFormat="1" ht="20" hidden="1" customHeight="1">
      <c r="A46" s="481">
        <f>'Office-Den'!B30</f>
        <v>0</v>
      </c>
      <c r="B46" s="122" t="s">
        <v>162</v>
      </c>
      <c r="C46" s="388">
        <f>'Office-Den'!H110</f>
        <v>0</v>
      </c>
      <c r="D46" s="519"/>
      <c r="E46" s="520"/>
    </row>
    <row r="47" spans="1:9" s="22" customFormat="1" ht="20" hidden="1" customHeight="1">
      <c r="A47" s="481">
        <f>Game!B30</f>
        <v>0</v>
      </c>
      <c r="B47" s="122" t="s">
        <v>161</v>
      </c>
      <c r="C47" s="388">
        <f>Game!H110</f>
        <v>0</v>
      </c>
      <c r="D47" s="519"/>
      <c r="E47" s="520"/>
    </row>
    <row r="48" spans="1:9" s="22" customFormat="1" ht="20" hidden="1" customHeight="1">
      <c r="A48" s="481">
        <f>'Master Bed'!B30</f>
        <v>0</v>
      </c>
      <c r="B48" s="122" t="s">
        <v>166</v>
      </c>
      <c r="C48" s="388">
        <f>'Master Bed'!H110</f>
        <v>0</v>
      </c>
      <c r="D48" s="519"/>
      <c r="E48" s="520"/>
    </row>
    <row r="49" spans="1:9" s="22" customFormat="1" ht="20" hidden="1" customHeight="1">
      <c r="A49" s="481">
        <f>'Master Bath'!B30</f>
        <v>0</v>
      </c>
      <c r="B49" s="122" t="s">
        <v>167</v>
      </c>
      <c r="C49" s="388">
        <f>'Master Bath'!H110</f>
        <v>0</v>
      </c>
      <c r="D49" s="519"/>
      <c r="E49" s="520"/>
    </row>
    <row r="50" spans="1:9" s="22" customFormat="1" ht="20" hidden="1" customHeight="1">
      <c r="A50" s="481">
        <f>'Bedroom 1'!B30</f>
        <v>0</v>
      </c>
      <c r="B50" s="122" t="s">
        <v>168</v>
      </c>
      <c r="C50" s="388">
        <f>'Bedroom 1'!H110</f>
        <v>0</v>
      </c>
      <c r="D50" s="519"/>
      <c r="E50" s="520"/>
    </row>
    <row r="51" spans="1:9" s="22" customFormat="1" ht="20" hidden="1" customHeight="1">
      <c r="A51" s="481">
        <f>'Bedroom 2'!B30</f>
        <v>0</v>
      </c>
      <c r="B51" s="122" t="s">
        <v>169</v>
      </c>
      <c r="C51" s="388">
        <f>'Bedroom 2'!H110</f>
        <v>0</v>
      </c>
      <c r="D51" s="519"/>
      <c r="E51" s="520"/>
    </row>
    <row r="52" spans="1:9" s="22" customFormat="1" ht="20" hidden="1" customHeight="1">
      <c r="A52" s="481">
        <f>'Bedroom 3'!B30</f>
        <v>0</v>
      </c>
      <c r="B52" s="122" t="s">
        <v>170</v>
      </c>
      <c r="C52" s="388">
        <f>'Bedroom 3'!H110</f>
        <v>0</v>
      </c>
      <c r="D52" s="519"/>
      <c r="E52" s="520"/>
    </row>
    <row r="53" spans="1:9" s="22" customFormat="1" ht="20" hidden="1" customHeight="1">
      <c r="A53" s="345">
        <f>Control!B30</f>
        <v>0</v>
      </c>
      <c r="B53" s="122" t="s">
        <v>131</v>
      </c>
      <c r="C53" s="388">
        <f>Control!H110</f>
        <v>0</v>
      </c>
      <c r="D53" s="519"/>
      <c r="E53" s="520"/>
    </row>
    <row r="54" spans="1:9" s="22" customFormat="1" ht="20" hidden="1" customHeight="1">
      <c r="A54" s="345">
        <f>Lighting!B30</f>
        <v>0</v>
      </c>
      <c r="B54" s="122" t="s">
        <v>132</v>
      </c>
      <c r="C54" s="389">
        <f>Lighting!H110</f>
        <v>0</v>
      </c>
      <c r="D54" s="519"/>
      <c r="E54" s="520"/>
    </row>
    <row r="55" spans="1:9" s="22" customFormat="1" ht="20" hidden="1" customHeight="1">
      <c r="A55" s="345">
        <f>Security!B30</f>
        <v>0</v>
      </c>
      <c r="B55" s="122" t="s">
        <v>133</v>
      </c>
      <c r="C55" s="389">
        <f>Security!H110</f>
        <v>0</v>
      </c>
      <c r="D55" s="519"/>
      <c r="E55" s="520"/>
    </row>
    <row r="56" spans="1:9" s="22" customFormat="1" ht="20" hidden="1" customHeight="1">
      <c r="A56" s="345">
        <f>Telecom!B30</f>
        <v>0</v>
      </c>
      <c r="B56" s="122" t="s">
        <v>135</v>
      </c>
      <c r="C56" s="389">
        <f>Telecom!H110</f>
        <v>0</v>
      </c>
      <c r="D56" s="519"/>
      <c r="E56" s="520"/>
    </row>
    <row r="57" spans="1:9" s="22" customFormat="1" ht="20" hidden="1" customHeight="1">
      <c r="A57" s="345">
        <f>Networking!B30</f>
        <v>0</v>
      </c>
      <c r="B57" s="122" t="s">
        <v>134</v>
      </c>
      <c r="C57" s="389">
        <f>Networking!H110</f>
        <v>0</v>
      </c>
      <c r="D57" s="519"/>
      <c r="E57" s="520"/>
    </row>
    <row r="58" spans="1:9" s="22" customFormat="1" ht="20" hidden="1" customHeight="1">
      <c r="A58" s="345">
        <f>HVAC!B30</f>
        <v>0</v>
      </c>
      <c r="B58" s="122" t="s">
        <v>171</v>
      </c>
      <c r="C58" s="389">
        <f>HVAC!H110</f>
        <v>0</v>
      </c>
      <c r="D58" s="519"/>
      <c r="E58" s="520"/>
    </row>
    <row r="59" spans="1:9" s="22" customFormat="1" ht="20" hidden="1" customHeight="1">
      <c r="A59" s="345">
        <f>Window!B30</f>
        <v>0</v>
      </c>
      <c r="B59" s="122" t="s">
        <v>172</v>
      </c>
      <c r="C59" s="389">
        <f>Window!H110</f>
        <v>0</v>
      </c>
      <c r="D59" s="519"/>
      <c r="E59" s="520"/>
    </row>
    <row r="60" spans="1:9" s="22" customFormat="1" ht="20" hidden="1" customHeight="1" thickBot="1">
      <c r="A60" s="345">
        <f>'AV Box Sale'!B30</f>
        <v>0</v>
      </c>
      <c r="B60" s="158" t="s">
        <v>63</v>
      </c>
      <c r="C60" s="390">
        <f>'AV Box Sale'!H87</f>
        <v>0</v>
      </c>
      <c r="D60" s="519"/>
      <c r="E60" s="520"/>
    </row>
    <row r="61" spans="1:9" s="125" customFormat="1" ht="22.5" customHeight="1" thickBot="1">
      <c r="A61" s="157"/>
      <c r="B61" s="123" t="s">
        <v>137</v>
      </c>
      <c r="C61" s="124">
        <f>SUM(C39:C60)</f>
        <v>11393.395</v>
      </c>
      <c r="D61" s="544"/>
      <c r="E61" s="545"/>
      <c r="I61" s="22"/>
    </row>
    <row r="62" spans="1:9" s="22" customFormat="1" ht="18" thickBot="1">
      <c r="A62" s="232"/>
      <c r="B62" s="229"/>
      <c r="C62" s="233"/>
      <c r="D62" s="234"/>
      <c r="E62" s="234"/>
      <c r="I62" s="125"/>
    </row>
    <row r="63" spans="1:9" s="28" customFormat="1" ht="16" thickBot="1">
      <c r="A63" s="312" t="s">
        <v>188</v>
      </c>
      <c r="B63" s="313"/>
      <c r="C63" s="313"/>
      <c r="D63" s="313"/>
      <c r="E63" s="311"/>
      <c r="I63" s="22"/>
    </row>
    <row r="64" spans="1:9" s="28" customFormat="1" ht="12">
      <c r="A64" s="514" t="s">
        <v>77</v>
      </c>
      <c r="B64" s="533" t="s">
        <v>6</v>
      </c>
      <c r="C64" s="534"/>
      <c r="D64" s="534"/>
      <c r="E64" s="535"/>
    </row>
    <row r="65" spans="1:11" s="28" customFormat="1" ht="12">
      <c r="A65" s="159"/>
      <c r="B65" s="536" t="s">
        <v>39</v>
      </c>
      <c r="C65" s="537"/>
      <c r="D65" s="537"/>
      <c r="E65" s="538"/>
    </row>
    <row r="66" spans="1:11" s="28" customFormat="1" ht="12">
      <c r="A66" s="159"/>
      <c r="B66" s="539" t="s">
        <v>12</v>
      </c>
      <c r="C66" s="540"/>
      <c r="D66" s="540"/>
      <c r="E66" s="541"/>
    </row>
    <row r="67" spans="1:11" s="28" customFormat="1" ht="12">
      <c r="A67" s="133"/>
      <c r="B67" s="542"/>
      <c r="C67" s="542"/>
      <c r="D67" s="542"/>
      <c r="E67" s="543"/>
    </row>
    <row r="68" spans="1:11" s="28" customFormat="1" ht="12">
      <c r="A68" s="160">
        <v>1</v>
      </c>
      <c r="B68" s="515" t="s">
        <v>129</v>
      </c>
      <c r="C68" s="515"/>
      <c r="D68" s="515"/>
      <c r="E68" s="516"/>
    </row>
    <row r="69" spans="1:11" s="28" customFormat="1" ht="12">
      <c r="A69" s="159">
        <v>2</v>
      </c>
      <c r="B69" s="531"/>
      <c r="C69" s="531"/>
      <c r="D69" s="531"/>
      <c r="E69" s="532"/>
    </row>
    <row r="70" spans="1:11" s="28" customFormat="1" ht="12">
      <c r="A70" s="159"/>
      <c r="B70" s="515"/>
      <c r="C70" s="515"/>
      <c r="D70" s="515"/>
      <c r="E70" s="516"/>
    </row>
    <row r="71" spans="1:11" s="28" customFormat="1" ht="12">
      <c r="A71" s="159"/>
      <c r="B71" s="515"/>
      <c r="C71" s="515"/>
      <c r="D71" s="515"/>
      <c r="E71" s="516"/>
    </row>
    <row r="72" spans="1:11" s="28" customFormat="1" ht="12">
      <c r="A72" s="133"/>
      <c r="B72" s="515"/>
      <c r="C72" s="515"/>
      <c r="D72" s="515"/>
      <c r="E72" s="516"/>
    </row>
    <row r="73" spans="1:11" s="258" customFormat="1" ht="12">
      <c r="A73" s="159" t="s">
        <v>84</v>
      </c>
      <c r="B73" s="517"/>
      <c r="C73" s="517"/>
      <c r="D73" s="517"/>
      <c r="E73" s="518"/>
      <c r="I73" s="28"/>
    </row>
    <row r="74" spans="1:11" s="258" customFormat="1" ht="16" thickBot="1">
      <c r="A74" s="230"/>
      <c r="B74" s="231"/>
      <c r="C74" s="338" t="s">
        <v>17</v>
      </c>
      <c r="D74" s="231"/>
      <c r="E74" s="339" t="s">
        <v>37</v>
      </c>
    </row>
    <row r="75" spans="1:11" s="28" customFormat="1" ht="12">
      <c r="I75" s="258"/>
    </row>
    <row r="76" spans="1:11" s="28" customFormat="1" ht="12"/>
    <row r="77" spans="1:11">
      <c r="F77" s="19"/>
      <c r="G77" s="19"/>
      <c r="H77" s="19"/>
      <c r="I77" s="28"/>
      <c r="J77" s="19"/>
      <c r="K77" s="19"/>
    </row>
    <row r="78" spans="1:11">
      <c r="F78" s="19"/>
      <c r="G78" s="19"/>
      <c r="H78" s="19"/>
      <c r="I78" s="19"/>
      <c r="J78" s="19"/>
      <c r="K78" s="19"/>
    </row>
    <row r="79" spans="1:11">
      <c r="I79" s="19"/>
    </row>
    <row r="127" spans="4:9" s="16" customFormat="1" ht="20" customHeight="1">
      <c r="D127" s="28"/>
      <c r="E127" s="28"/>
      <c r="I127" s="21"/>
    </row>
    <row r="128" spans="4:9" s="16" customFormat="1" ht="20" customHeight="1">
      <c r="D128" s="28"/>
      <c r="E128" s="28"/>
    </row>
    <row r="129" spans="4:9" s="16" customFormat="1" ht="20" customHeight="1">
      <c r="D129" s="28"/>
      <c r="E129" s="28"/>
    </row>
    <row r="130" spans="4:9" s="16" customFormat="1" ht="20" customHeight="1"/>
    <row r="131" spans="4:9" s="16" customFormat="1" ht="20" customHeight="1"/>
    <row r="132" spans="4:9" s="16" customFormat="1" ht="20" customHeight="1"/>
    <row r="133" spans="4:9" s="16" customFormat="1" ht="20" customHeight="1"/>
    <row r="134" spans="4:9" s="16" customFormat="1" ht="20" customHeight="1"/>
    <row r="135" spans="4:9" ht="20" customHeight="1">
      <c r="I135" s="16"/>
    </row>
    <row r="136" spans="4:9" ht="20" customHeight="1"/>
    <row r="137" spans="4:9" ht="20" customHeight="1"/>
    <row r="138" spans="4:9" ht="20" customHeight="1"/>
    <row r="139" spans="4:9" ht="20" customHeight="1"/>
    <row r="140" spans="4:9" ht="20" customHeight="1"/>
    <row r="141" spans="4:9" ht="20" customHeight="1"/>
    <row r="142" spans="4:9" ht="20" customHeight="1"/>
    <row r="143" spans="4:9" ht="20" customHeight="1"/>
    <row r="144" spans="4:9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</sheetData>
  <mergeCells count="47">
    <mergeCell ref="D21:E21"/>
    <mergeCell ref="D19:E19"/>
    <mergeCell ref="D20:E20"/>
    <mergeCell ref="B68:E68"/>
    <mergeCell ref="B69:E69"/>
    <mergeCell ref="B64:E64"/>
    <mergeCell ref="B65:E65"/>
    <mergeCell ref="B66:E66"/>
    <mergeCell ref="B67:E67"/>
    <mergeCell ref="D61:E61"/>
    <mergeCell ref="D54:E54"/>
    <mergeCell ref="D38:E38"/>
    <mergeCell ref="D39:E39"/>
    <mergeCell ref="D60:E60"/>
    <mergeCell ref="D40:E40"/>
    <mergeCell ref="D57:E57"/>
    <mergeCell ref="D14:E14"/>
    <mergeCell ref="D15:E15"/>
    <mergeCell ref="D16:E16"/>
    <mergeCell ref="D17:E17"/>
    <mergeCell ref="D18:E18"/>
    <mergeCell ref="D9:E9"/>
    <mergeCell ref="D10:E10"/>
    <mergeCell ref="D11:E11"/>
    <mergeCell ref="D12:E12"/>
    <mergeCell ref="D13:E13"/>
    <mergeCell ref="D45:E45"/>
    <mergeCell ref="D48:E48"/>
    <mergeCell ref="D49:E49"/>
    <mergeCell ref="D50:E50"/>
    <mergeCell ref="D51:E51"/>
    <mergeCell ref="B71:E71"/>
    <mergeCell ref="B73:E73"/>
    <mergeCell ref="D53:E53"/>
    <mergeCell ref="D41:E41"/>
    <mergeCell ref="D52:E52"/>
    <mergeCell ref="D58:E58"/>
    <mergeCell ref="D59:E59"/>
    <mergeCell ref="B70:E70"/>
    <mergeCell ref="B72:E72"/>
    <mergeCell ref="D55:E55"/>
    <mergeCell ref="D56:E56"/>
    <mergeCell ref="D47:E47"/>
    <mergeCell ref="D46:E46"/>
    <mergeCell ref="D42:E42"/>
    <mergeCell ref="D43:E43"/>
    <mergeCell ref="D44:E44"/>
  </mergeCells>
  <phoneticPr fontId="0" type="noConversion"/>
  <hyperlinks>
    <hyperlink ref="B20" r:id="rId1"/>
  </hyperlinks>
  <printOptions horizontalCentered="1"/>
  <pageMargins left="0.25" right="0.25" top="0.5" bottom="0.5" header="0.2" footer="0.25"/>
  <pageSetup scale="75" orientation="portrait"/>
  <headerFooter alignWithMargins="0">
    <oddFooter xml:space="preserve">&amp;L&amp;"Arial,Bold"&amp;10
</oddFooter>
  </headerFooter>
  <drawing r:id="rId2"/>
  <extLst>
    <ext xmlns:mx="http://schemas.microsoft.com/office/mac/excel/2008/main" uri="{64002731-A6B0-56B0-2670-7721B7C09600}">
      <mx:PLV Mode="0" OnePage="0" WScale="76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166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167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168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169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42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42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42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42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74">
        <f>'Master list'!B35</f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61" t="s">
        <v>87</v>
      </c>
      <c r="D91" s="562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7" t="s">
        <v>56</v>
      </c>
      <c r="D105" s="588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9" t="s">
        <v>4</v>
      </c>
      <c r="D107" s="588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9" t="s">
        <v>94</v>
      </c>
      <c r="D108" s="588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9" t="s">
        <v>76</v>
      </c>
      <c r="D109" s="588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97" t="s">
        <v>2</v>
      </c>
      <c r="D110" s="598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42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42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42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42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74">
        <f>'Master list'!B35</f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61" t="s">
        <v>87</v>
      </c>
      <c r="D91" s="562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7" t="s">
        <v>56</v>
      </c>
      <c r="D105" s="588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9" t="s">
        <v>4</v>
      </c>
      <c r="D107" s="588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9" t="s">
        <v>94</v>
      </c>
      <c r="D108" s="588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9" t="s">
        <v>76</v>
      </c>
      <c r="D109" s="588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97" t="s">
        <v>2</v>
      </c>
      <c r="D110" s="598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42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42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42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42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74">
        <f>'Master list'!B35</f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61" t="s">
        <v>87</v>
      </c>
      <c r="D91" s="562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7" t="s">
        <v>56</v>
      </c>
      <c r="D105" s="588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9" t="s">
        <v>4</v>
      </c>
      <c r="D107" s="588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9" t="s">
        <v>94</v>
      </c>
      <c r="D108" s="588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9" t="s">
        <v>76</v>
      </c>
      <c r="D109" s="588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97" t="s">
        <v>2</v>
      </c>
      <c r="D110" s="598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135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42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42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42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42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74">
        <f>'Master list'!B35</f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61" t="s">
        <v>87</v>
      </c>
      <c r="D91" s="562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7" t="s">
        <v>56</v>
      </c>
      <c r="D105" s="588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9" t="s">
        <v>4</v>
      </c>
      <c r="D107" s="588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9" t="s">
        <v>94</v>
      </c>
      <c r="D108" s="588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9" t="s">
        <v>76</v>
      </c>
      <c r="D109" s="588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97" t="s">
        <v>2</v>
      </c>
      <c r="D110" s="598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4"/>
  <sheetViews>
    <sheetView showZeros="0" workbookViewId="0">
      <selection activeCell="F69" sqref="F69"/>
    </sheetView>
  </sheetViews>
  <sheetFormatPr baseColWidth="10" defaultColWidth="8.83203125" defaultRowHeight="15" x14ac:dyDescent="0"/>
  <cols>
    <col min="1" max="3" width="20.6640625" style="21" customWidth="1"/>
    <col min="4" max="4" width="25.6640625" style="21" customWidth="1"/>
    <col min="5" max="8" width="15.6640625" style="21" customWidth="1"/>
    <col min="9" max="9" width="3.83203125" style="21" customWidth="1"/>
    <col min="10" max="14" width="15.6640625" style="21" customWidth="1"/>
    <col min="15" max="16384" width="8.83203125" style="21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2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8"/>
      <c r="K9" s="28"/>
      <c r="L9" s="28"/>
      <c r="M9" s="28"/>
    </row>
    <row r="10" spans="1:13" s="2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8"/>
      <c r="K10" s="28"/>
      <c r="L10" s="28"/>
      <c r="M10" s="28"/>
    </row>
    <row r="11" spans="1:13" s="2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8"/>
      <c r="K11" s="28"/>
      <c r="L11" s="28"/>
      <c r="M11" s="28"/>
    </row>
    <row r="12" spans="1:13" s="2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8"/>
      <c r="K12" s="28"/>
      <c r="L12" s="28"/>
      <c r="M12" s="28"/>
    </row>
    <row r="13" spans="1:13" s="2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8"/>
      <c r="K13" s="28"/>
      <c r="L13" s="28"/>
      <c r="M13" s="28"/>
    </row>
    <row r="14" spans="1:13" s="2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8"/>
      <c r="K14" s="28"/>
      <c r="L14" s="28"/>
      <c r="M14" s="28"/>
    </row>
    <row r="15" spans="1:13" s="2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8"/>
      <c r="K15" s="28"/>
      <c r="L15" s="28"/>
      <c r="M15" s="28"/>
    </row>
    <row r="16" spans="1:13" s="2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8"/>
      <c r="K16" s="28"/>
      <c r="L16" s="28"/>
      <c r="M16" s="28"/>
    </row>
    <row r="17" spans="1:13" s="2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8"/>
      <c r="K17" s="28"/>
      <c r="L17" s="28"/>
      <c r="M17" s="28"/>
    </row>
    <row r="18" spans="1:13" s="2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8"/>
      <c r="K18" s="28"/>
      <c r="L18" s="28"/>
      <c r="M18" s="28"/>
    </row>
    <row r="19" spans="1:13" s="2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8"/>
      <c r="K19" s="28"/>
      <c r="L19" s="28"/>
      <c r="M19" s="28"/>
    </row>
    <row r="20" spans="1:13" s="2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8"/>
      <c r="K20" s="28"/>
      <c r="L20" s="28"/>
      <c r="M20" s="28"/>
    </row>
    <row r="21" spans="1:13" s="2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8"/>
      <c r="K21" s="28"/>
      <c r="L21" s="28"/>
      <c r="M21" s="28"/>
    </row>
    <row r="22" spans="1:13" s="2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8"/>
      <c r="K22" s="28"/>
      <c r="L22" s="28"/>
      <c r="M22" s="28"/>
    </row>
    <row r="23" spans="1:13" s="26" customFormat="1" ht="12" customHeight="1">
      <c r="A23" s="131" t="s">
        <v>126</v>
      </c>
      <c r="B23" s="576">
        <f>H73</f>
        <v>11393.395</v>
      </c>
      <c r="C23" s="577"/>
      <c r="D23" s="32"/>
      <c r="E23" s="32"/>
      <c r="F23" s="32"/>
      <c r="G23" s="32"/>
      <c r="H23" s="150"/>
      <c r="I23" s="33"/>
      <c r="J23" s="28"/>
      <c r="K23" s="28"/>
      <c r="L23" s="28"/>
      <c r="M23" s="28"/>
    </row>
    <row r="24" spans="1:13" s="2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8"/>
      <c r="K24" s="28"/>
      <c r="L24" s="28"/>
      <c r="M24" s="28"/>
    </row>
    <row r="25" spans="1:13" s="2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8"/>
      <c r="K25" s="28"/>
      <c r="L25" s="28"/>
      <c r="M25" s="28"/>
    </row>
    <row r="26" spans="1:13" s="2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8"/>
      <c r="K26" s="28"/>
      <c r="L26" s="28"/>
      <c r="M26" s="28"/>
    </row>
    <row r="27" spans="1:13" s="2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8"/>
      <c r="K27" s="28"/>
      <c r="L27" s="28"/>
      <c r="M27" s="28"/>
    </row>
    <row r="28" spans="1:13" s="2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</v>
      </c>
      <c r="G28" s="32"/>
      <c r="H28" s="150"/>
      <c r="I28" s="33"/>
      <c r="J28" s="28"/>
      <c r="K28" s="28"/>
      <c r="L28" s="28"/>
      <c r="M28" s="28"/>
    </row>
    <row r="29" spans="1:13" s="2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8"/>
      <c r="K29" s="28"/>
      <c r="L29" s="28"/>
      <c r="M29" s="28"/>
    </row>
    <row r="30" spans="1:13" s="26" customFormat="1" ht="12" customHeight="1">
      <c r="A30" s="131" t="s">
        <v>191</v>
      </c>
      <c r="B30" s="572" t="s">
        <v>216</v>
      </c>
      <c r="C30" s="573"/>
      <c r="D30" s="32"/>
      <c r="E30" s="47" t="s">
        <v>78</v>
      </c>
      <c r="F30" s="80">
        <v>0.5</v>
      </c>
      <c r="G30" s="32"/>
      <c r="H30" s="150"/>
      <c r="I30" s="33"/>
      <c r="J30" s="28"/>
      <c r="K30" s="28"/>
      <c r="L30" s="28"/>
      <c r="M30" s="28"/>
    </row>
    <row r="31" spans="1:13" s="26" customFormat="1" ht="12" customHeight="1" thickBot="1">
      <c r="A31" s="139" t="s">
        <v>192</v>
      </c>
      <c r="B31" s="574">
        <f>'Master list'!B35</f>
        <v>1</v>
      </c>
      <c r="C31" s="575"/>
      <c r="D31" s="154"/>
      <c r="E31" s="154"/>
      <c r="F31" s="154"/>
      <c r="G31" s="154"/>
      <c r="H31" s="155"/>
      <c r="I31" s="33"/>
      <c r="J31" s="28"/>
      <c r="K31" s="28"/>
      <c r="L31" s="28"/>
      <c r="M31" s="2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" customFormat="1" ht="24">
      <c r="A35" s="177">
        <v>1</v>
      </c>
      <c r="B35" s="215" t="s">
        <v>217</v>
      </c>
      <c r="C35" s="215" t="s">
        <v>218</v>
      </c>
      <c r="D35" s="215" t="s">
        <v>229</v>
      </c>
      <c r="E35" s="221">
        <v>420</v>
      </c>
      <c r="F35" s="222">
        <f t="shared" ref="F35:F45" si="0">A35*E35</f>
        <v>420</v>
      </c>
      <c r="G35" s="223">
        <f>ROUND(E35/(1-hmu),2)</f>
        <v>525</v>
      </c>
      <c r="H35" s="224">
        <f t="shared" ref="H35:H45" si="1">SUM(A35*G35)</f>
        <v>525</v>
      </c>
      <c r="I35" s="183"/>
      <c r="J35" s="43">
        <v>0</v>
      </c>
      <c r="K35" s="43">
        <v>1</v>
      </c>
      <c r="L35" s="43">
        <v>0</v>
      </c>
      <c r="M35" s="43">
        <v>0</v>
      </c>
    </row>
    <row r="36" spans="1:13" s="25" customFormat="1" ht="12">
      <c r="A36" s="178">
        <v>1</v>
      </c>
      <c r="B36" s="87" t="s">
        <v>217</v>
      </c>
      <c r="C36" s="87" t="s">
        <v>219</v>
      </c>
      <c r="D36" s="87" t="s">
        <v>220</v>
      </c>
      <c r="E36" s="179">
        <v>225</v>
      </c>
      <c r="F36" s="180">
        <f t="shared" si="0"/>
        <v>225</v>
      </c>
      <c r="G36" s="181">
        <f t="shared" ref="G36:G44" si="2">ROUND(E36/(1-hmu),2)</f>
        <v>281.25</v>
      </c>
      <c r="H36" s="182">
        <f t="shared" si="1"/>
        <v>281.25</v>
      </c>
      <c r="I36" s="183"/>
      <c r="J36" s="43"/>
      <c r="K36" s="43">
        <v>0.25</v>
      </c>
      <c r="L36" s="43"/>
      <c r="M36" s="43"/>
    </row>
    <row r="37" spans="1:13" s="25" customFormat="1" ht="12">
      <c r="A37" s="178">
        <v>1</v>
      </c>
      <c r="B37" s="87" t="s">
        <v>217</v>
      </c>
      <c r="C37" s="87" t="s">
        <v>221</v>
      </c>
      <c r="D37" s="87" t="s">
        <v>222</v>
      </c>
      <c r="E37" s="179">
        <v>225</v>
      </c>
      <c r="F37" s="180">
        <f t="shared" si="0"/>
        <v>225</v>
      </c>
      <c r="G37" s="181">
        <f t="shared" si="2"/>
        <v>281.25</v>
      </c>
      <c r="H37" s="182">
        <f t="shared" si="1"/>
        <v>281.25</v>
      </c>
      <c r="I37" s="183"/>
      <c r="J37" s="43"/>
      <c r="K37" s="43">
        <v>0.25</v>
      </c>
      <c r="L37" s="43"/>
      <c r="M37" s="43"/>
    </row>
    <row r="38" spans="1:13" s="25" customFormat="1" ht="12">
      <c r="A38" s="178">
        <v>1</v>
      </c>
      <c r="B38" s="87" t="s">
        <v>217</v>
      </c>
      <c r="C38" s="87" t="s">
        <v>223</v>
      </c>
      <c r="D38" s="87" t="s">
        <v>224</v>
      </c>
      <c r="E38" s="179">
        <v>25</v>
      </c>
      <c r="F38" s="180">
        <f t="shared" si="0"/>
        <v>25</v>
      </c>
      <c r="G38" s="181">
        <f t="shared" si="2"/>
        <v>31.25</v>
      </c>
      <c r="H38" s="182">
        <f t="shared" si="1"/>
        <v>31.25</v>
      </c>
      <c r="I38" s="183"/>
      <c r="J38" s="43"/>
      <c r="K38" s="43">
        <v>0.25</v>
      </c>
      <c r="L38" s="43"/>
      <c r="M38" s="43"/>
    </row>
    <row r="39" spans="1:13" s="25" customFormat="1" ht="12">
      <c r="A39" s="178">
        <v>3</v>
      </c>
      <c r="B39" s="87" t="s">
        <v>217</v>
      </c>
      <c r="C39" s="87" t="s">
        <v>226</v>
      </c>
      <c r="D39" s="87" t="s">
        <v>225</v>
      </c>
      <c r="E39" s="179">
        <v>225</v>
      </c>
      <c r="F39" s="180">
        <f t="shared" si="0"/>
        <v>675</v>
      </c>
      <c r="G39" s="181">
        <f t="shared" si="2"/>
        <v>281.25</v>
      </c>
      <c r="H39" s="182">
        <f t="shared" si="1"/>
        <v>843.75</v>
      </c>
      <c r="I39" s="183"/>
      <c r="J39" s="43"/>
      <c r="K39" s="43">
        <v>0.75</v>
      </c>
      <c r="L39" s="43"/>
      <c r="M39" s="43"/>
    </row>
    <row r="40" spans="1:13" s="25" customFormat="1" ht="12">
      <c r="A40" s="178">
        <v>2</v>
      </c>
      <c r="B40" s="87" t="s">
        <v>217</v>
      </c>
      <c r="C40" s="87" t="s">
        <v>227</v>
      </c>
      <c r="D40" s="87" t="s">
        <v>228</v>
      </c>
      <c r="E40" s="179">
        <v>10</v>
      </c>
      <c r="F40" s="180">
        <f t="shared" si="0"/>
        <v>20</v>
      </c>
      <c r="G40" s="181">
        <f t="shared" si="2"/>
        <v>12.5</v>
      </c>
      <c r="H40" s="182">
        <f t="shared" si="1"/>
        <v>25</v>
      </c>
      <c r="I40" s="54"/>
      <c r="J40" s="43"/>
      <c r="K40" s="43">
        <v>0</v>
      </c>
      <c r="L40" s="43"/>
      <c r="M40" s="43"/>
    </row>
    <row r="41" spans="1:13" s="25" customFormat="1" ht="24">
      <c r="A41" s="178">
        <v>1</v>
      </c>
      <c r="B41" s="87" t="s">
        <v>230</v>
      </c>
      <c r="C41" s="87" t="s">
        <v>231</v>
      </c>
      <c r="D41" s="87" t="s">
        <v>232</v>
      </c>
      <c r="E41" s="179">
        <v>2372</v>
      </c>
      <c r="F41" s="180">
        <f t="shared" si="0"/>
        <v>2372</v>
      </c>
      <c r="G41" s="181">
        <f t="shared" si="2"/>
        <v>2965</v>
      </c>
      <c r="H41" s="182">
        <f t="shared" si="1"/>
        <v>2965</v>
      </c>
      <c r="I41" s="54"/>
      <c r="J41" s="43"/>
      <c r="K41" s="43">
        <v>2</v>
      </c>
      <c r="L41" s="43">
        <v>2</v>
      </c>
      <c r="M41" s="43">
        <v>16</v>
      </c>
    </row>
    <row r="42" spans="1:13" s="25" customFormat="1" ht="36">
      <c r="A42" s="178">
        <v>4</v>
      </c>
      <c r="B42" s="87" t="s">
        <v>233</v>
      </c>
      <c r="C42" s="87" t="s">
        <v>234</v>
      </c>
      <c r="D42" s="87" t="s">
        <v>235</v>
      </c>
      <c r="E42" s="179">
        <v>172</v>
      </c>
      <c r="F42" s="180">
        <f t="shared" si="0"/>
        <v>688</v>
      </c>
      <c r="G42" s="181">
        <f>ROUND(E42/(1-hmu),2)</f>
        <v>215</v>
      </c>
      <c r="H42" s="182">
        <f t="shared" si="1"/>
        <v>860</v>
      </c>
      <c r="I42" s="54"/>
      <c r="J42" s="43"/>
      <c r="K42" s="43">
        <v>6</v>
      </c>
      <c r="L42" s="43"/>
      <c r="M42" s="43"/>
    </row>
    <row r="43" spans="1:13" s="25" customFormat="1" ht="24">
      <c r="A43" s="178">
        <v>0.5</v>
      </c>
      <c r="B43" s="87" t="s">
        <v>236</v>
      </c>
      <c r="C43" s="87" t="s">
        <v>242</v>
      </c>
      <c r="D43" s="87" t="s">
        <v>241</v>
      </c>
      <c r="E43" s="179">
        <v>310</v>
      </c>
      <c r="F43" s="180">
        <f>A43*E43</f>
        <v>155</v>
      </c>
      <c r="G43" s="181">
        <f>ROUND(E43/(1-hmu),2)</f>
        <v>387.5</v>
      </c>
      <c r="H43" s="182">
        <f>SUM(A43*G43)</f>
        <v>193.75</v>
      </c>
      <c r="I43" s="54"/>
      <c r="J43" s="43"/>
      <c r="K43" s="43">
        <v>4</v>
      </c>
      <c r="L43" s="43"/>
      <c r="M43" s="43"/>
    </row>
    <row r="44" spans="1:13" s="25" customFormat="1" ht="12">
      <c r="A44" s="178">
        <v>0.5</v>
      </c>
      <c r="B44" s="87" t="s">
        <v>236</v>
      </c>
      <c r="C44" s="87" t="s">
        <v>237</v>
      </c>
      <c r="D44" s="87" t="s">
        <v>238</v>
      </c>
      <c r="E44" s="179">
        <v>163</v>
      </c>
      <c r="F44" s="180">
        <f t="shared" si="0"/>
        <v>81.5</v>
      </c>
      <c r="G44" s="181">
        <f t="shared" si="2"/>
        <v>203.75</v>
      </c>
      <c r="H44" s="182">
        <f t="shared" si="1"/>
        <v>101.875</v>
      </c>
      <c r="I44" s="54"/>
      <c r="J44" s="43"/>
      <c r="K44" s="43">
        <v>1.5</v>
      </c>
      <c r="L44" s="43"/>
      <c r="M44" s="43"/>
    </row>
    <row r="45" spans="1:13" s="25" customFormat="1" ht="25" thickBot="1">
      <c r="A45" s="195">
        <v>1</v>
      </c>
      <c r="B45" s="196" t="s">
        <v>236</v>
      </c>
      <c r="C45" s="196" t="s">
        <v>239</v>
      </c>
      <c r="D45" s="196" t="s">
        <v>240</v>
      </c>
      <c r="E45" s="238">
        <v>32</v>
      </c>
      <c r="F45" s="197">
        <f t="shared" si="0"/>
        <v>32</v>
      </c>
      <c r="G45" s="198">
        <f t="shared" ref="G45" si="3">ROUND(E45/(1-hmu),2)</f>
        <v>40</v>
      </c>
      <c r="H45" s="199">
        <f t="shared" si="1"/>
        <v>40</v>
      </c>
      <c r="I45" s="54"/>
      <c r="J45" s="43"/>
      <c r="K45" s="43"/>
      <c r="L45" s="43"/>
      <c r="M45" s="43"/>
    </row>
    <row r="46" spans="1:13" s="25" customFormat="1" ht="13" thickBot="1">
      <c r="A46" s="43"/>
      <c r="B46" s="51"/>
      <c r="C46" s="51"/>
      <c r="D46" s="51"/>
      <c r="E46" s="48"/>
      <c r="H46" s="50"/>
      <c r="I46" s="54"/>
      <c r="J46" s="43"/>
      <c r="K46" s="43"/>
      <c r="L46" s="43"/>
    </row>
    <row r="47" spans="1:13" s="25" customFormat="1" ht="15.75" customHeight="1" thickBot="1">
      <c r="A47" s="95"/>
      <c r="B47" s="96"/>
      <c r="C47" s="559" t="s">
        <v>91</v>
      </c>
      <c r="D47" s="560"/>
      <c r="E47" s="97"/>
      <c r="F47" s="98">
        <f>SUM(F35:F45)</f>
        <v>4918.5</v>
      </c>
      <c r="G47" s="99"/>
      <c r="H47" s="336">
        <f>SUM(H35:H45)</f>
        <v>6148.125</v>
      </c>
      <c r="I47" s="54"/>
      <c r="J47" s="43"/>
      <c r="K47" s="43"/>
      <c r="L47" s="43"/>
    </row>
    <row r="48" spans="1:13" s="25" customFormat="1" ht="15.75" customHeight="1" thickBot="1">
      <c r="A48" s="43"/>
      <c r="B48" s="51"/>
      <c r="C48" s="67"/>
      <c r="D48" s="57"/>
      <c r="E48" s="48"/>
      <c r="H48" s="126"/>
      <c r="I48" s="54"/>
      <c r="J48" s="43"/>
      <c r="K48" s="43"/>
      <c r="L48" s="43"/>
    </row>
    <row r="49" spans="1:13" s="25" customFormat="1" ht="15.75" hidden="1" customHeight="1" thickBot="1">
      <c r="A49" s="626"/>
      <c r="B49" s="627"/>
      <c r="C49" s="628" t="s">
        <v>13</v>
      </c>
      <c r="D49" s="629"/>
      <c r="E49" s="630"/>
      <c r="F49" s="631"/>
      <c r="G49" s="631"/>
      <c r="H49" s="632">
        <v>0</v>
      </c>
      <c r="I49" s="54"/>
      <c r="J49" s="43"/>
      <c r="K49" s="43"/>
      <c r="L49" s="43"/>
    </row>
    <row r="50" spans="1:13" s="25" customFormat="1" ht="15.75" hidden="1" customHeight="1" thickBot="1">
      <c r="A50" s="619"/>
      <c r="B50" s="620"/>
      <c r="C50" s="621" t="s">
        <v>14</v>
      </c>
      <c r="D50" s="622"/>
      <c r="E50" s="623"/>
      <c r="F50" s="624"/>
      <c r="G50" s="624"/>
      <c r="H50" s="625">
        <v>0</v>
      </c>
      <c r="I50" s="54"/>
      <c r="J50" s="43"/>
      <c r="K50" s="43"/>
      <c r="L50" s="43"/>
    </row>
    <row r="51" spans="1:13" s="25" customFormat="1" ht="15.75" hidden="1" customHeight="1" thickBot="1">
      <c r="A51" s="43"/>
      <c r="B51" s="51"/>
      <c r="C51" s="85"/>
      <c r="D51" s="57"/>
      <c r="E51" s="48"/>
      <c r="H51" s="69"/>
      <c r="I51" s="54"/>
      <c r="J51" s="43"/>
      <c r="K51" s="43"/>
      <c r="L51" s="43"/>
    </row>
    <row r="52" spans="1:13" s="25" customFormat="1" ht="15.75" customHeight="1" thickBot="1">
      <c r="A52" s="95"/>
      <c r="B52" s="96"/>
      <c r="C52" s="559" t="s">
        <v>244</v>
      </c>
      <c r="D52" s="560"/>
      <c r="E52" s="328"/>
      <c r="F52" s="335"/>
      <c r="G52" s="329"/>
      <c r="H52" s="336">
        <v>275</v>
      </c>
      <c r="I52" s="127"/>
      <c r="J52" s="127"/>
      <c r="K52" s="127"/>
      <c r="L52" s="127"/>
    </row>
    <row r="53" spans="1:13" s="25" customFormat="1" ht="13" thickBot="1">
      <c r="A53" s="43"/>
      <c r="B53" s="51"/>
      <c r="C53" s="51"/>
      <c r="D53" s="51"/>
      <c r="E53" s="48"/>
      <c r="F53" s="48"/>
      <c r="G53" s="49"/>
      <c r="H53" s="50"/>
      <c r="I53" s="54"/>
      <c r="J53" s="43"/>
      <c r="K53" s="43"/>
      <c r="L53" s="43"/>
    </row>
    <row r="54" spans="1:13" s="25" customFormat="1">
      <c r="A54" s="100">
        <v>2</v>
      </c>
      <c r="B54" s="101" t="s">
        <v>120</v>
      </c>
      <c r="C54" s="561" t="s">
        <v>87</v>
      </c>
      <c r="D54" s="562"/>
      <c r="E54" s="111">
        <v>50</v>
      </c>
      <c r="F54" s="112">
        <f t="shared" ref="F54:F63" si="4">A54*E54</f>
        <v>100</v>
      </c>
      <c r="G54" s="239">
        <v>90</v>
      </c>
      <c r="H54" s="104">
        <f t="shared" ref="H54:H63" si="5">SUM(A54*G54)</f>
        <v>180</v>
      </c>
      <c r="I54" s="54"/>
      <c r="J54" s="46"/>
      <c r="K54" s="46"/>
      <c r="L54" s="46"/>
    </row>
    <row r="55" spans="1:13" s="25" customFormat="1" hidden="1">
      <c r="A55" s="105"/>
      <c r="B55" s="91" t="s">
        <v>120</v>
      </c>
      <c r="C55" s="592" t="s">
        <v>88</v>
      </c>
      <c r="D55" s="593"/>
      <c r="E55" s="92">
        <v>50</v>
      </c>
      <c r="F55" s="88">
        <f t="shared" si="4"/>
        <v>0</v>
      </c>
      <c r="G55" s="89">
        <v>90</v>
      </c>
      <c r="H55" s="113">
        <f t="shared" si="5"/>
        <v>0</v>
      </c>
      <c r="I55" s="54"/>
      <c r="J55" s="46"/>
      <c r="K55" s="46"/>
      <c r="L55" s="46"/>
    </row>
    <row r="56" spans="1:13" s="25" customFormat="1">
      <c r="A56" s="105">
        <f>M56</f>
        <v>16</v>
      </c>
      <c r="B56" s="91" t="s">
        <v>120</v>
      </c>
      <c r="C56" s="592" t="s">
        <v>117</v>
      </c>
      <c r="D56" s="593"/>
      <c r="E56" s="92">
        <v>75</v>
      </c>
      <c r="F56" s="88">
        <f t="shared" si="4"/>
        <v>1200</v>
      </c>
      <c r="G56" s="89">
        <v>125</v>
      </c>
      <c r="H56" s="113">
        <f t="shared" si="5"/>
        <v>2000</v>
      </c>
      <c r="I56" s="54">
        <f>SUM(K56*0.01)</f>
        <v>0</v>
      </c>
      <c r="J56" s="46">
        <f>SUM(K56*0.25)</f>
        <v>0</v>
      </c>
      <c r="K56" s="46">
        <v>0</v>
      </c>
      <c r="L56" s="84"/>
      <c r="M56" s="84">
        <f>SUM(M35:M45)</f>
        <v>16</v>
      </c>
    </row>
    <row r="57" spans="1:13" s="25" customFormat="1">
      <c r="A57" s="105">
        <f>SUM(L57)</f>
        <v>2</v>
      </c>
      <c r="B57" s="91" t="s">
        <v>120</v>
      </c>
      <c r="C57" s="592" t="s">
        <v>194</v>
      </c>
      <c r="D57" s="593"/>
      <c r="E57" s="92">
        <v>50</v>
      </c>
      <c r="F57" s="88">
        <f t="shared" si="4"/>
        <v>100</v>
      </c>
      <c r="G57" s="89">
        <v>90</v>
      </c>
      <c r="H57" s="113">
        <f t="shared" si="5"/>
        <v>180</v>
      </c>
      <c r="I57" s="54"/>
      <c r="J57" s="46"/>
      <c r="K57" s="46"/>
      <c r="L57" s="84">
        <f>SUM(L35:L45)</f>
        <v>2</v>
      </c>
    </row>
    <row r="58" spans="1:13" s="257" customFormat="1">
      <c r="A58" s="105">
        <v>2.5</v>
      </c>
      <c r="B58" s="91" t="s">
        <v>120</v>
      </c>
      <c r="C58" s="594" t="s">
        <v>118</v>
      </c>
      <c r="D58" s="593"/>
      <c r="E58" s="92">
        <v>50</v>
      </c>
      <c r="F58" s="260">
        <f t="shared" si="4"/>
        <v>125</v>
      </c>
      <c r="G58" s="89">
        <v>90</v>
      </c>
      <c r="H58" s="113">
        <f t="shared" si="5"/>
        <v>225</v>
      </c>
      <c r="I58" s="54"/>
      <c r="J58" s="46"/>
      <c r="K58" s="84"/>
      <c r="L58" s="46">
        <v>0</v>
      </c>
    </row>
    <row r="59" spans="1:13" s="25" customFormat="1">
      <c r="A59" s="105">
        <f>K59</f>
        <v>16</v>
      </c>
      <c r="B59" s="91" t="s">
        <v>120</v>
      </c>
      <c r="C59" s="594" t="s">
        <v>16</v>
      </c>
      <c r="D59" s="593"/>
      <c r="E59" s="92">
        <v>40</v>
      </c>
      <c r="F59" s="88">
        <f t="shared" si="4"/>
        <v>640</v>
      </c>
      <c r="G59" s="89">
        <v>80</v>
      </c>
      <c r="H59" s="113">
        <f t="shared" si="5"/>
        <v>1280</v>
      </c>
      <c r="I59" s="54"/>
      <c r="J59" s="46"/>
      <c r="K59" s="84">
        <f>SUM(K35:K45)</f>
        <v>16</v>
      </c>
      <c r="L59" s="46">
        <v>0</v>
      </c>
    </row>
    <row r="60" spans="1:13" s="25" customFormat="1" hidden="1">
      <c r="A60" s="105">
        <f>SUM(J60)</f>
        <v>0</v>
      </c>
      <c r="B60" s="91" t="s">
        <v>120</v>
      </c>
      <c r="C60" s="594" t="s">
        <v>15</v>
      </c>
      <c r="D60" s="593"/>
      <c r="E60" s="92">
        <v>40</v>
      </c>
      <c r="F60" s="88">
        <f t="shared" si="4"/>
        <v>0</v>
      </c>
      <c r="G60" s="89">
        <v>80</v>
      </c>
      <c r="H60" s="113">
        <f t="shared" si="5"/>
        <v>0</v>
      </c>
      <c r="I60" s="54">
        <f>SUM(K60*0.01)</f>
        <v>0</v>
      </c>
      <c r="J60" s="84">
        <f>SUM(J35:J45)</f>
        <v>0</v>
      </c>
      <c r="K60" s="84"/>
      <c r="L60" s="46">
        <v>0</v>
      </c>
    </row>
    <row r="61" spans="1:13" s="25" customFormat="1">
      <c r="A61" s="105">
        <v>2</v>
      </c>
      <c r="B61" s="91" t="s">
        <v>120</v>
      </c>
      <c r="C61" s="592" t="s">
        <v>89</v>
      </c>
      <c r="D61" s="593"/>
      <c r="E61" s="92">
        <v>50</v>
      </c>
      <c r="F61" s="88">
        <f t="shared" si="4"/>
        <v>100</v>
      </c>
      <c r="G61" s="89">
        <v>90</v>
      </c>
      <c r="H61" s="113">
        <f t="shared" si="5"/>
        <v>180</v>
      </c>
      <c r="I61" s="54"/>
      <c r="J61" s="46"/>
      <c r="K61" s="46"/>
      <c r="L61" s="46"/>
    </row>
    <row r="62" spans="1:13" s="25" customFormat="1">
      <c r="A62" s="105">
        <v>2</v>
      </c>
      <c r="B62" s="91" t="s">
        <v>120</v>
      </c>
      <c r="C62" s="592" t="s">
        <v>90</v>
      </c>
      <c r="D62" s="593"/>
      <c r="E62" s="92">
        <v>50</v>
      </c>
      <c r="F62" s="88">
        <f t="shared" si="4"/>
        <v>100</v>
      </c>
      <c r="G62" s="89">
        <v>90</v>
      </c>
      <c r="H62" s="113">
        <f t="shared" si="5"/>
        <v>180</v>
      </c>
      <c r="I62" s="54">
        <f>SUM(K62*0.01)</f>
        <v>0</v>
      </c>
      <c r="J62" s="46">
        <f>SUM(K62*0.25)</f>
        <v>0</v>
      </c>
      <c r="K62" s="46">
        <v>0</v>
      </c>
      <c r="L62" s="46">
        <v>0</v>
      </c>
    </row>
    <row r="63" spans="1:13" s="25" customFormat="1" ht="16" thickBot="1">
      <c r="A63" s="107">
        <v>1</v>
      </c>
      <c r="B63" s="108" t="s">
        <v>120</v>
      </c>
      <c r="C63" s="591" t="s">
        <v>86</v>
      </c>
      <c r="D63" s="564"/>
      <c r="E63" s="114">
        <v>25</v>
      </c>
      <c r="F63" s="115">
        <f t="shared" si="4"/>
        <v>25</v>
      </c>
      <c r="G63" s="116">
        <v>50</v>
      </c>
      <c r="H63" s="117">
        <f t="shared" si="5"/>
        <v>50</v>
      </c>
      <c r="I63" s="54">
        <f>SUM(K63*0.01)</f>
        <v>0</v>
      </c>
      <c r="J63" s="46">
        <f>SUM(K63*0.25)</f>
        <v>0</v>
      </c>
      <c r="K63" s="46">
        <v>0</v>
      </c>
      <c r="L63" s="46">
        <v>0</v>
      </c>
    </row>
    <row r="64" spans="1:13" s="25" customFormat="1" ht="13" thickBot="1">
      <c r="A64" s="43"/>
      <c r="B64" s="51"/>
      <c r="C64" s="53"/>
      <c r="D64" s="56"/>
      <c r="E64" s="55"/>
      <c r="F64" s="52"/>
      <c r="G64" s="49"/>
      <c r="H64" s="50"/>
      <c r="I64" s="54"/>
      <c r="J64" s="43"/>
      <c r="K64" s="43"/>
      <c r="L64" s="43"/>
    </row>
    <row r="65" spans="1:35" s="25" customFormat="1" ht="15.75" customHeight="1" thickBot="1">
      <c r="A65" s="595" t="s">
        <v>127</v>
      </c>
      <c r="B65" s="596"/>
      <c r="C65" s="596"/>
      <c r="D65" s="596"/>
      <c r="E65" s="328"/>
      <c r="F65" s="335">
        <f>SUM(F54:F63)</f>
        <v>2390</v>
      </c>
      <c r="G65" s="329"/>
      <c r="H65" s="336">
        <f>SUM(H54:H63)</f>
        <v>4275</v>
      </c>
      <c r="I65" s="330"/>
      <c r="J65" s="327" t="s">
        <v>51</v>
      </c>
      <c r="K65" s="327" t="s">
        <v>52</v>
      </c>
      <c r="L65" s="327" t="s">
        <v>195</v>
      </c>
      <c r="M65" s="327" t="s">
        <v>96</v>
      </c>
    </row>
    <row r="66" spans="1:35" s="25" customFormat="1" ht="13" thickBot="1">
      <c r="A66" s="43"/>
      <c r="B66" s="51"/>
      <c r="C66" s="51"/>
      <c r="D66" s="51"/>
      <c r="E66" s="48"/>
      <c r="F66" s="48"/>
      <c r="G66" s="49"/>
      <c r="H66" s="50"/>
      <c r="I66" s="54">
        <f>SUM(K66*0.01)</f>
        <v>0</v>
      </c>
      <c r="J66" s="43">
        <f>SUM(K66*0.25)</f>
        <v>0</v>
      </c>
      <c r="K66" s="43">
        <v>0</v>
      </c>
      <c r="L66" s="43">
        <v>0</v>
      </c>
    </row>
    <row r="67" spans="1:35" s="4" customFormat="1">
      <c r="A67" s="396"/>
      <c r="B67" s="397"/>
      <c r="C67" s="590" t="s">
        <v>119</v>
      </c>
      <c r="D67" s="590"/>
      <c r="E67" s="406"/>
      <c r="F67" s="407"/>
      <c r="G67" s="408"/>
      <c r="H67" s="120">
        <f>SUM(H47+H52+H65)</f>
        <v>10698.125</v>
      </c>
      <c r="I67" s="6"/>
      <c r="J67" s="9"/>
      <c r="K67" s="7"/>
      <c r="L67" s="7"/>
      <c r="M67" s="7"/>
      <c r="N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4" customFormat="1">
      <c r="A68" s="398"/>
      <c r="B68" s="399"/>
      <c r="C68" s="587" t="s">
        <v>56</v>
      </c>
      <c r="D68" s="588"/>
      <c r="E68" s="399"/>
      <c r="F68" s="409"/>
      <c r="G68" s="410"/>
      <c r="H68" s="121">
        <f>ROUND((H47+H52)*0.081,2)</f>
        <v>520.27</v>
      </c>
      <c r="I68" s="128"/>
      <c r="J68" s="9"/>
      <c r="K68" s="7"/>
      <c r="L68" s="7"/>
      <c r="M68" s="7"/>
      <c r="N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25" customFormat="1" ht="15.75" customHeight="1">
      <c r="A69" s="400"/>
      <c r="B69" s="401"/>
      <c r="C69" s="599" t="s">
        <v>93</v>
      </c>
      <c r="D69" s="588"/>
      <c r="E69" s="411"/>
      <c r="F69" s="412"/>
      <c r="G69" s="413"/>
      <c r="H69" s="106">
        <v>175</v>
      </c>
      <c r="I69" s="54"/>
      <c r="J69" s="43"/>
      <c r="K69" s="43"/>
      <c r="L69" s="43"/>
    </row>
    <row r="70" spans="1:35" s="4" customFormat="1" hidden="1">
      <c r="A70" s="402"/>
      <c r="B70" s="399"/>
      <c r="C70" s="589" t="s">
        <v>4</v>
      </c>
      <c r="D70" s="588"/>
      <c r="E70" s="399"/>
      <c r="F70" s="414"/>
      <c r="G70" s="410"/>
      <c r="H70" s="106">
        <v>0</v>
      </c>
      <c r="I70" s="9"/>
      <c r="K70" s="8"/>
      <c r="L70" s="11"/>
      <c r="M70" s="13"/>
      <c r="N70" s="5"/>
    </row>
    <row r="71" spans="1:35" s="4" customFormat="1" ht="18" hidden="1">
      <c r="A71" s="402"/>
      <c r="B71" s="399"/>
      <c r="C71" s="589" t="s">
        <v>94</v>
      </c>
      <c r="D71" s="588"/>
      <c r="E71" s="399"/>
      <c r="F71" s="414"/>
      <c r="G71" s="410"/>
      <c r="H71" s="106">
        <v>0</v>
      </c>
      <c r="I71" s="10"/>
      <c r="K71" s="8"/>
      <c r="L71" s="11"/>
      <c r="M71" s="13"/>
      <c r="N71" s="5"/>
    </row>
    <row r="72" spans="1:35" s="4" customFormat="1" ht="18" hidden="1">
      <c r="A72" s="402"/>
      <c r="B72" s="399"/>
      <c r="C72" s="589" t="s">
        <v>76</v>
      </c>
      <c r="D72" s="588"/>
      <c r="E72" s="399"/>
      <c r="F72" s="414"/>
      <c r="G72" s="410"/>
      <c r="H72" s="129">
        <v>0</v>
      </c>
      <c r="I72" s="10"/>
      <c r="K72" s="8"/>
      <c r="L72" s="11"/>
      <c r="M72" s="13"/>
      <c r="N72" s="5"/>
    </row>
    <row r="73" spans="1:35" s="12" customFormat="1" ht="25.5" customHeight="1" thickBot="1">
      <c r="A73" s="403"/>
      <c r="B73" s="404"/>
      <c r="C73" s="597" t="s">
        <v>2</v>
      </c>
      <c r="D73" s="598"/>
      <c r="E73" s="404"/>
      <c r="F73" s="415"/>
      <c r="G73" s="416"/>
      <c r="H73" s="200">
        <f>SUM(H67:H72)</f>
        <v>11393.395</v>
      </c>
      <c r="I73" s="201"/>
      <c r="K73" s="14"/>
      <c r="L73" s="3"/>
      <c r="M73" s="15"/>
    </row>
    <row r="74" spans="1:35" s="28" customFormat="1" ht="19.5" customHeight="1"/>
    <row r="75" spans="1:35" s="163" customFormat="1" ht="20" customHeight="1">
      <c r="E75" s="58" t="s">
        <v>57</v>
      </c>
      <c r="F75" s="59">
        <f>F47</f>
        <v>4918.5</v>
      </c>
      <c r="G75" s="1"/>
      <c r="I75" s="2"/>
      <c r="K75" s="162"/>
      <c r="L75" s="162"/>
      <c r="M75" s="162"/>
      <c r="N75" s="164"/>
    </row>
    <row r="76" spans="1:35" s="25" customFormat="1" ht="20" customHeight="1">
      <c r="A76" s="43"/>
      <c r="B76" s="51"/>
      <c r="C76" s="51"/>
      <c r="D76" s="51"/>
      <c r="E76" s="60" t="s">
        <v>59</v>
      </c>
      <c r="F76" s="61">
        <f>H47-F47</f>
        <v>1229.625</v>
      </c>
      <c r="G76" s="49"/>
      <c r="H76" s="50"/>
      <c r="I76" s="54"/>
      <c r="J76" s="43"/>
      <c r="K76" s="43"/>
      <c r="L76" s="43"/>
    </row>
    <row r="77" spans="1:35" s="25" customFormat="1" ht="20" customHeight="1">
      <c r="A77" s="43"/>
      <c r="B77" s="51"/>
      <c r="C77" s="51"/>
      <c r="D77" s="51"/>
      <c r="E77" s="60" t="s">
        <v>60</v>
      </c>
      <c r="F77" s="62">
        <f>F76/H47</f>
        <v>0.2</v>
      </c>
      <c r="G77" s="49"/>
      <c r="H77" s="50"/>
      <c r="I77" s="54"/>
      <c r="J77" s="43"/>
      <c r="K77" s="43"/>
      <c r="L77" s="43"/>
    </row>
    <row r="78" spans="1:35" s="25" customFormat="1" ht="20" customHeight="1">
      <c r="A78" s="43"/>
      <c r="B78" s="51"/>
      <c r="C78" s="51"/>
      <c r="D78" s="51"/>
      <c r="E78" s="60"/>
      <c r="F78" s="62"/>
      <c r="G78" s="49"/>
      <c r="H78" s="50"/>
      <c r="I78" s="54"/>
      <c r="J78" s="43"/>
      <c r="K78" s="43"/>
      <c r="L78" s="43"/>
    </row>
    <row r="79" spans="1:35" s="25" customFormat="1" ht="20" customHeight="1">
      <c r="A79" s="43"/>
      <c r="B79" s="51"/>
      <c r="C79" s="51"/>
      <c r="D79" s="51"/>
      <c r="E79" s="63" t="s">
        <v>58</v>
      </c>
      <c r="F79" s="64">
        <f>F65</f>
        <v>2390</v>
      </c>
      <c r="G79" s="49"/>
      <c r="H79" s="50"/>
      <c r="I79" s="54"/>
      <c r="J79" s="43"/>
      <c r="K79" s="43"/>
      <c r="L79" s="43"/>
    </row>
    <row r="80" spans="1:35" s="25" customFormat="1" ht="20" customHeight="1">
      <c r="A80" s="43"/>
      <c r="B80" s="51"/>
      <c r="C80" s="51"/>
      <c r="D80" s="51"/>
      <c r="E80" s="60" t="s">
        <v>59</v>
      </c>
      <c r="F80" s="61">
        <f>H65-F79</f>
        <v>1885</v>
      </c>
      <c r="G80" s="49"/>
      <c r="H80" s="50"/>
      <c r="I80" s="54"/>
      <c r="J80" s="43"/>
      <c r="K80" s="43"/>
      <c r="L80" s="43"/>
    </row>
    <row r="81" spans="1:12" s="25" customFormat="1" ht="20" customHeight="1">
      <c r="A81" s="43"/>
      <c r="B81" s="51"/>
      <c r="C81" s="51"/>
      <c r="D81" s="51"/>
      <c r="E81" s="65" t="s">
        <v>60</v>
      </c>
      <c r="F81" s="66">
        <f>F80/H65</f>
        <v>0.4409356725146199</v>
      </c>
      <c r="G81" s="49"/>
      <c r="H81" s="50"/>
      <c r="I81" s="54"/>
      <c r="J81" s="43"/>
      <c r="K81" s="43"/>
      <c r="L81" s="43"/>
    </row>
    <row r="82" spans="1:12" ht="16" thickBot="1">
      <c r="E82" s="211" t="s">
        <v>81</v>
      </c>
      <c r="F82" s="485">
        <f>SUM(H65/(H47+H52))</f>
        <v>0.66556388050987647</v>
      </c>
    </row>
    <row r="91" spans="1:12" ht="20" customHeight="1"/>
    <row r="92" spans="1:12" ht="20" customHeight="1"/>
    <row r="93" spans="1:12" ht="20" customHeight="1"/>
    <row r="94" spans="1:12" ht="20" customHeight="1"/>
    <row r="95" spans="1:12" ht="20" customHeight="1"/>
    <row r="96" spans="1:12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</sheetData>
  <sortState ref="A187:IR222">
    <sortCondition ref="C187:C222"/>
  </sortState>
  <mergeCells count="56">
    <mergeCell ref="C73:D73"/>
    <mergeCell ref="C69:D69"/>
    <mergeCell ref="C70:D70"/>
    <mergeCell ref="C71:D71"/>
    <mergeCell ref="C55:D55"/>
    <mergeCell ref="B28:C28"/>
    <mergeCell ref="C68:D68"/>
    <mergeCell ref="C72:D72"/>
    <mergeCell ref="C67:D67"/>
    <mergeCell ref="C63:D63"/>
    <mergeCell ref="C62:D62"/>
    <mergeCell ref="C56:D56"/>
    <mergeCell ref="C59:D59"/>
    <mergeCell ref="C60:D60"/>
    <mergeCell ref="C57:D57"/>
    <mergeCell ref="A65:D65"/>
    <mergeCell ref="C58:D58"/>
    <mergeCell ref="C61:D61"/>
    <mergeCell ref="G18:H18"/>
    <mergeCell ref="G19:H19"/>
    <mergeCell ref="B14:C14"/>
    <mergeCell ref="B15:C15"/>
    <mergeCell ref="B16:C16"/>
    <mergeCell ref="B17:C17"/>
    <mergeCell ref="B18:C18"/>
    <mergeCell ref="B19:C19"/>
    <mergeCell ref="G17:H17"/>
    <mergeCell ref="G14:H14"/>
    <mergeCell ref="G15:H15"/>
    <mergeCell ref="G16:H16"/>
    <mergeCell ref="G20:H20"/>
    <mergeCell ref="C52:D52"/>
    <mergeCell ref="C54:D54"/>
    <mergeCell ref="C50:D50"/>
    <mergeCell ref="C49:D49"/>
    <mergeCell ref="B25:C25"/>
    <mergeCell ref="C47:D47"/>
    <mergeCell ref="B26:C26"/>
    <mergeCell ref="B24:C24"/>
    <mergeCell ref="B30:C30"/>
    <mergeCell ref="B31:C31"/>
    <mergeCell ref="B29:C29"/>
    <mergeCell ref="B23:C23"/>
    <mergeCell ref="B20:C20"/>
    <mergeCell ref="B22:C22"/>
    <mergeCell ref="B27:C27"/>
    <mergeCell ref="G13:H13"/>
    <mergeCell ref="G9:H9"/>
    <mergeCell ref="G10:H10"/>
    <mergeCell ref="G11:H11"/>
    <mergeCell ref="G12:H12"/>
    <mergeCell ref="B13:C13"/>
    <mergeCell ref="B9:C9"/>
    <mergeCell ref="B10:C10"/>
    <mergeCell ref="B12:C12"/>
    <mergeCell ref="B11:C11"/>
  </mergeCells>
  <phoneticPr fontId="0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42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42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42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42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74">
        <f>'Master list'!B35</f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61" t="s">
        <v>87</v>
      </c>
      <c r="D91" s="562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7" t="s">
        <v>56</v>
      </c>
      <c r="D105" s="588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9" t="s">
        <v>4</v>
      </c>
      <c r="D107" s="588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9" t="s">
        <v>94</v>
      </c>
      <c r="D108" s="588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9" t="s">
        <v>76</v>
      </c>
      <c r="D109" s="588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97" t="s">
        <v>2</v>
      </c>
      <c r="D110" s="598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f>'Master list'!B35</f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>SUM(A92*G92)</f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>SUM(A93*G93)</f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f>'Master list'!B35</f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58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63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51"/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42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42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42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42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76">
        <f>H87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74">
        <f>'Master list'!B35</f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127"/>
      <c r="J33" s="127"/>
      <c r="K33" s="127"/>
      <c r="L33" s="127"/>
      <c r="M33" s="127"/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59" si="0">A35*E35</f>
        <v>0</v>
      </c>
      <c r="G35" s="223">
        <f>ROUND(E35/(1-hmu),2)</f>
        <v>0</v>
      </c>
      <c r="H35" s="224">
        <f t="shared" ref="H35:H59" si="1">SUM(A35*G35)</f>
        <v>0</v>
      </c>
      <c r="I35" s="183"/>
      <c r="J35" s="184"/>
      <c r="K35" s="183"/>
      <c r="L35" s="185"/>
      <c r="M35" s="240"/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54" si="2">ROUND(E36/(1-hmu),2)</f>
        <v>0</v>
      </c>
      <c r="H36" s="182">
        <f t="shared" si="1"/>
        <v>0</v>
      </c>
      <c r="I36" s="183"/>
      <c r="J36" s="184"/>
      <c r="K36" s="183"/>
      <c r="L36" s="185"/>
      <c r="M36" s="240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184"/>
      <c r="K37" s="183"/>
      <c r="L37" s="185"/>
      <c r="M37" s="240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184"/>
      <c r="K38" s="183"/>
      <c r="L38" s="185"/>
      <c r="M38" s="240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184"/>
      <c r="K39" s="183"/>
      <c r="L39" s="185"/>
      <c r="M39" s="240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8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8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8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8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8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8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185"/>
      <c r="K54" s="183"/>
      <c r="L54" s="185"/>
      <c r="M54" s="240"/>
      <c r="N54" s="185"/>
    </row>
    <row r="55" spans="1:248" s="257" customFormat="1" ht="12">
      <c r="A55" s="190"/>
      <c r="B55" s="86"/>
      <c r="C55" s="86"/>
      <c r="D55" s="86"/>
      <c r="E55" s="179">
        <v>0</v>
      </c>
      <c r="F55" s="180">
        <f t="shared" si="0"/>
        <v>0</v>
      </c>
      <c r="G55" s="181">
        <f>ROUND(E55/(1-hmu),2)</f>
        <v>0</v>
      </c>
      <c r="H55" s="182">
        <f t="shared" si="1"/>
        <v>0</v>
      </c>
      <c r="I55" s="183"/>
      <c r="J55" s="185"/>
      <c r="K55" s="183"/>
      <c r="L55" s="185"/>
      <c r="M55" s="240"/>
      <c r="U55" s="24"/>
      <c r="V55" s="24"/>
      <c r="W55" s="24"/>
      <c r="X55" s="24"/>
      <c r="Y55" s="24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  <c r="DA55" s="258"/>
      <c r="DB55" s="258"/>
      <c r="DC55" s="258"/>
      <c r="DD55" s="258"/>
      <c r="DE55" s="258"/>
      <c r="DF55" s="258"/>
      <c r="DG55" s="258"/>
      <c r="DH55" s="258"/>
      <c r="DI55" s="258"/>
      <c r="DJ55" s="258"/>
      <c r="DK55" s="258"/>
      <c r="DL55" s="258"/>
      <c r="DM55" s="258"/>
      <c r="DN55" s="258"/>
      <c r="DO55" s="258"/>
      <c r="DP55" s="258"/>
      <c r="DQ55" s="258"/>
      <c r="DR55" s="258"/>
      <c r="DS55" s="258"/>
      <c r="DT55" s="258"/>
      <c r="DU55" s="258"/>
      <c r="DV55" s="258"/>
      <c r="DW55" s="258"/>
      <c r="DX55" s="258"/>
      <c r="DY55" s="258"/>
      <c r="DZ55" s="258"/>
      <c r="EA55" s="258"/>
      <c r="EB55" s="258"/>
      <c r="EC55" s="258"/>
      <c r="ED55" s="258"/>
      <c r="EE55" s="258"/>
      <c r="EF55" s="258"/>
      <c r="EG55" s="258"/>
      <c r="EH55" s="258"/>
      <c r="EI55" s="258"/>
      <c r="EJ55" s="258"/>
      <c r="EK55" s="258"/>
      <c r="EL55" s="258"/>
      <c r="EM55" s="258"/>
      <c r="EN55" s="258"/>
      <c r="EO55" s="258"/>
      <c r="EP55" s="258"/>
      <c r="EQ55" s="258"/>
      <c r="ER55" s="258"/>
      <c r="ES55" s="258"/>
      <c r="ET55" s="258"/>
      <c r="EU55" s="258"/>
      <c r="EV55" s="258"/>
      <c r="EW55" s="258"/>
      <c r="EX55" s="258"/>
      <c r="EY55" s="258"/>
      <c r="EZ55" s="258"/>
      <c r="FA55" s="258"/>
      <c r="FB55" s="258"/>
      <c r="FC55" s="258"/>
      <c r="FD55" s="258"/>
      <c r="FE55" s="258"/>
      <c r="FF55" s="258"/>
      <c r="FG55" s="258"/>
      <c r="FH55" s="258"/>
      <c r="FI55" s="258"/>
      <c r="FJ55" s="258"/>
      <c r="FK55" s="258"/>
      <c r="FL55" s="258"/>
      <c r="FM55" s="258"/>
      <c r="FN55" s="258"/>
      <c r="FO55" s="258"/>
      <c r="FP55" s="258"/>
      <c r="FQ55" s="258"/>
      <c r="FR55" s="258"/>
      <c r="FS55" s="258"/>
      <c r="FT55" s="258"/>
      <c r="FU55" s="258"/>
      <c r="FV55" s="258"/>
      <c r="FW55" s="258"/>
      <c r="FX55" s="258"/>
      <c r="FY55" s="258"/>
      <c r="FZ55" s="258"/>
      <c r="GA55" s="258"/>
      <c r="GB55" s="258"/>
      <c r="GC55" s="258"/>
      <c r="GD55" s="258"/>
      <c r="GE55" s="258"/>
      <c r="GF55" s="258"/>
      <c r="GG55" s="258"/>
      <c r="GH55" s="258"/>
      <c r="GI55" s="258"/>
      <c r="GJ55" s="258"/>
      <c r="GK55" s="258"/>
      <c r="GL55" s="258"/>
      <c r="GM55" s="258"/>
      <c r="GN55" s="258"/>
      <c r="GO55" s="258"/>
      <c r="GP55" s="258"/>
      <c r="GQ55" s="258"/>
      <c r="GR55" s="258"/>
      <c r="GS55" s="258"/>
      <c r="GT55" s="258"/>
      <c r="GU55" s="258"/>
      <c r="GV55" s="258"/>
      <c r="GW55" s="258"/>
      <c r="GX55" s="258"/>
      <c r="GY55" s="258"/>
      <c r="GZ55" s="258"/>
      <c r="HA55" s="258"/>
      <c r="HB55" s="258"/>
      <c r="HC55" s="258"/>
      <c r="HD55" s="258"/>
      <c r="HE55" s="258"/>
      <c r="HF55" s="258"/>
      <c r="HG55" s="258"/>
      <c r="HH55" s="258"/>
      <c r="HI55" s="258"/>
      <c r="HJ55" s="258"/>
      <c r="HK55" s="258"/>
      <c r="HL55" s="258"/>
      <c r="HM55" s="258"/>
      <c r="HN55" s="258"/>
      <c r="HO55" s="258"/>
      <c r="HP55" s="258"/>
      <c r="HQ55" s="258"/>
      <c r="HR55" s="258"/>
      <c r="HS55" s="258"/>
      <c r="HT55" s="258"/>
      <c r="HU55" s="258"/>
      <c r="HV55" s="258"/>
      <c r="HW55" s="258"/>
      <c r="HX55" s="258"/>
      <c r="HY55" s="258"/>
      <c r="HZ55" s="258"/>
      <c r="IA55" s="258"/>
      <c r="IB55" s="258"/>
      <c r="IC55" s="258"/>
      <c r="ID55" s="258"/>
      <c r="IE55" s="258"/>
      <c r="IF55" s="258"/>
      <c r="IG55" s="258"/>
      <c r="IH55" s="258"/>
      <c r="II55" s="258"/>
      <c r="IJ55" s="258"/>
      <c r="IK55" s="258"/>
      <c r="IL55" s="258"/>
      <c r="IM55" s="258"/>
      <c r="IN55" s="258"/>
    </row>
    <row r="56" spans="1:248" s="257" customFormat="1" ht="12">
      <c r="A56" s="178"/>
      <c r="B56" s="86"/>
      <c r="C56" s="86"/>
      <c r="D56" s="86"/>
      <c r="E56" s="179">
        <v>0</v>
      </c>
      <c r="F56" s="180">
        <f t="shared" si="0"/>
        <v>0</v>
      </c>
      <c r="G56" s="181">
        <f>ROUND(E56/(1-hmu),2)</f>
        <v>0</v>
      </c>
      <c r="H56" s="182">
        <f t="shared" si="1"/>
        <v>0</v>
      </c>
      <c r="I56" s="183"/>
      <c r="J56" s="185"/>
      <c r="K56" s="183"/>
      <c r="L56" s="185"/>
      <c r="M56" s="240"/>
      <c r="U56" s="24"/>
      <c r="V56" s="24"/>
      <c r="W56" s="24"/>
      <c r="X56" s="24"/>
      <c r="Y56" s="24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  <c r="BS56" s="258"/>
      <c r="BT56" s="258"/>
      <c r="BU56" s="258"/>
      <c r="BV56" s="258"/>
      <c r="BW56" s="258"/>
      <c r="BX56" s="258"/>
      <c r="BY56" s="258"/>
      <c r="BZ56" s="258"/>
      <c r="CA56" s="258"/>
      <c r="CB56" s="258"/>
      <c r="CC56" s="258"/>
      <c r="CD56" s="258"/>
      <c r="CE56" s="258"/>
      <c r="CF56" s="258"/>
      <c r="CG56" s="258"/>
      <c r="CH56" s="258"/>
      <c r="CI56" s="258"/>
      <c r="CJ56" s="258"/>
      <c r="CK56" s="258"/>
      <c r="CL56" s="258"/>
      <c r="CM56" s="258"/>
      <c r="CN56" s="258"/>
      <c r="CO56" s="258"/>
      <c r="CP56" s="258"/>
      <c r="CQ56" s="258"/>
      <c r="CR56" s="258"/>
      <c r="CS56" s="258"/>
      <c r="CT56" s="258"/>
      <c r="CU56" s="258"/>
      <c r="CV56" s="258"/>
      <c r="CW56" s="258"/>
      <c r="CX56" s="258"/>
      <c r="CY56" s="258"/>
      <c r="CZ56" s="258"/>
      <c r="DA56" s="258"/>
      <c r="DB56" s="258"/>
      <c r="DC56" s="258"/>
      <c r="DD56" s="258"/>
      <c r="DE56" s="258"/>
      <c r="DF56" s="258"/>
      <c r="DG56" s="258"/>
      <c r="DH56" s="258"/>
      <c r="DI56" s="258"/>
      <c r="DJ56" s="258"/>
      <c r="DK56" s="258"/>
      <c r="DL56" s="258"/>
      <c r="DM56" s="258"/>
      <c r="DN56" s="258"/>
      <c r="DO56" s="258"/>
      <c r="DP56" s="258"/>
      <c r="DQ56" s="258"/>
      <c r="DR56" s="258"/>
      <c r="DS56" s="258"/>
      <c r="DT56" s="258"/>
      <c r="DU56" s="258"/>
      <c r="DV56" s="258"/>
      <c r="DW56" s="258"/>
      <c r="DX56" s="258"/>
      <c r="DY56" s="258"/>
      <c r="DZ56" s="258"/>
      <c r="EA56" s="258"/>
      <c r="EB56" s="258"/>
      <c r="EC56" s="258"/>
      <c r="ED56" s="258"/>
      <c r="EE56" s="258"/>
      <c r="EF56" s="258"/>
      <c r="EG56" s="258"/>
      <c r="EH56" s="258"/>
      <c r="EI56" s="258"/>
      <c r="EJ56" s="258"/>
      <c r="EK56" s="258"/>
      <c r="EL56" s="258"/>
      <c r="EM56" s="258"/>
      <c r="EN56" s="258"/>
      <c r="EO56" s="258"/>
      <c r="EP56" s="258"/>
      <c r="EQ56" s="258"/>
      <c r="ER56" s="258"/>
      <c r="ES56" s="258"/>
      <c r="ET56" s="258"/>
      <c r="EU56" s="258"/>
      <c r="EV56" s="258"/>
      <c r="EW56" s="258"/>
      <c r="EX56" s="258"/>
      <c r="EY56" s="258"/>
      <c r="EZ56" s="258"/>
      <c r="FA56" s="258"/>
      <c r="FB56" s="258"/>
      <c r="FC56" s="258"/>
      <c r="FD56" s="258"/>
      <c r="FE56" s="258"/>
      <c r="FF56" s="258"/>
      <c r="FG56" s="258"/>
      <c r="FH56" s="258"/>
      <c r="FI56" s="258"/>
      <c r="FJ56" s="258"/>
      <c r="FK56" s="258"/>
      <c r="FL56" s="258"/>
      <c r="FM56" s="258"/>
      <c r="FN56" s="258"/>
      <c r="FO56" s="258"/>
      <c r="FP56" s="258"/>
      <c r="FQ56" s="258"/>
      <c r="FR56" s="258"/>
      <c r="FS56" s="258"/>
      <c r="FT56" s="258"/>
      <c r="FU56" s="258"/>
      <c r="FV56" s="258"/>
      <c r="FW56" s="258"/>
      <c r="FX56" s="258"/>
      <c r="FY56" s="258"/>
      <c r="FZ56" s="258"/>
      <c r="GA56" s="258"/>
      <c r="GB56" s="258"/>
      <c r="GC56" s="258"/>
      <c r="GD56" s="258"/>
      <c r="GE56" s="258"/>
      <c r="GF56" s="258"/>
      <c r="GG56" s="258"/>
      <c r="GH56" s="258"/>
      <c r="GI56" s="258"/>
      <c r="GJ56" s="258"/>
      <c r="GK56" s="258"/>
      <c r="GL56" s="258"/>
      <c r="GM56" s="258"/>
      <c r="GN56" s="258"/>
      <c r="GO56" s="258"/>
      <c r="GP56" s="258"/>
      <c r="GQ56" s="258"/>
      <c r="GR56" s="258"/>
      <c r="GS56" s="258"/>
      <c r="GT56" s="258"/>
      <c r="GU56" s="258"/>
      <c r="GV56" s="258"/>
      <c r="GW56" s="258"/>
      <c r="GX56" s="258"/>
      <c r="GY56" s="258"/>
      <c r="GZ56" s="258"/>
      <c r="HA56" s="258"/>
      <c r="HB56" s="258"/>
      <c r="HC56" s="258"/>
      <c r="HD56" s="258"/>
      <c r="HE56" s="258"/>
      <c r="HF56" s="258"/>
      <c r="HG56" s="258"/>
      <c r="HH56" s="258"/>
      <c r="HI56" s="258"/>
      <c r="HJ56" s="258"/>
      <c r="HK56" s="258"/>
      <c r="HL56" s="258"/>
      <c r="HM56" s="258"/>
      <c r="HN56" s="258"/>
      <c r="HO56" s="258"/>
      <c r="HP56" s="258"/>
      <c r="HQ56" s="258"/>
      <c r="HR56" s="258"/>
      <c r="HS56" s="258"/>
      <c r="HT56" s="258"/>
      <c r="HU56" s="258"/>
      <c r="HV56" s="258"/>
      <c r="HW56" s="258"/>
      <c r="HX56" s="258"/>
      <c r="HY56" s="258"/>
      <c r="HZ56" s="258"/>
      <c r="IA56" s="258"/>
      <c r="IB56" s="258"/>
      <c r="IC56" s="258"/>
      <c r="ID56" s="258"/>
      <c r="IE56" s="258"/>
      <c r="IF56" s="258"/>
      <c r="IG56" s="258"/>
      <c r="IH56" s="258"/>
      <c r="II56" s="258"/>
      <c r="IJ56" s="258"/>
      <c r="IK56" s="258"/>
      <c r="IL56" s="258"/>
      <c r="IM56" s="258"/>
      <c r="IN56" s="258"/>
    </row>
    <row r="57" spans="1:248" s="257" customFormat="1" ht="12">
      <c r="A57" s="178"/>
      <c r="B57" s="86"/>
      <c r="C57" s="87"/>
      <c r="D57" s="87"/>
      <c r="E57" s="179">
        <v>0</v>
      </c>
      <c r="F57" s="180">
        <f t="shared" si="0"/>
        <v>0</v>
      </c>
      <c r="G57" s="181">
        <f>ROUND(E57/(1-hmu),2)</f>
        <v>0</v>
      </c>
      <c r="H57" s="182">
        <f t="shared" si="1"/>
        <v>0</v>
      </c>
      <c r="I57" s="54"/>
      <c r="J57" s="43"/>
      <c r="K57" s="43"/>
      <c r="L57" s="43"/>
      <c r="M57" s="43"/>
    </row>
    <row r="58" spans="1:248" s="257" customFormat="1" ht="12">
      <c r="A58" s="178"/>
      <c r="B58" s="86"/>
      <c r="C58" s="87"/>
      <c r="D58" s="87"/>
      <c r="E58" s="179">
        <v>0</v>
      </c>
      <c r="F58" s="180">
        <f t="shared" si="0"/>
        <v>0</v>
      </c>
      <c r="G58" s="181">
        <f>ROUND(E58/(1-hmu),2)</f>
        <v>0</v>
      </c>
      <c r="H58" s="182">
        <f t="shared" si="1"/>
        <v>0</v>
      </c>
      <c r="I58" s="54"/>
      <c r="J58" s="43"/>
      <c r="K58" s="43"/>
      <c r="L58" s="43"/>
      <c r="M58" s="43"/>
    </row>
    <row r="59" spans="1:248" s="257" customFormat="1" ht="13" thickBot="1">
      <c r="A59" s="195"/>
      <c r="B59" s="214"/>
      <c r="C59" s="196"/>
      <c r="D59" s="196"/>
      <c r="E59" s="238">
        <v>0</v>
      </c>
      <c r="F59" s="197">
        <f t="shared" si="0"/>
        <v>0</v>
      </c>
      <c r="G59" s="198">
        <f>ROUND(E59/(1-hmu),2)</f>
        <v>0</v>
      </c>
      <c r="H59" s="199">
        <f t="shared" si="1"/>
        <v>0</v>
      </c>
      <c r="I59" s="54"/>
      <c r="J59" s="43"/>
      <c r="K59" s="43"/>
      <c r="L59" s="43"/>
      <c r="M59" s="43"/>
    </row>
    <row r="60" spans="1:248" s="257" customFormat="1" ht="13" thickBot="1">
      <c r="A60" s="43"/>
      <c r="B60" s="341"/>
      <c r="C60" s="341"/>
      <c r="D60" s="341"/>
      <c r="E60" s="48"/>
      <c r="H60" s="50"/>
      <c r="I60" s="54"/>
      <c r="J60" s="43"/>
      <c r="K60" s="43"/>
      <c r="L60" s="43"/>
    </row>
    <row r="61" spans="1:248" s="257" customFormat="1" ht="15.75" customHeight="1" thickBot="1">
      <c r="A61" s="95"/>
      <c r="B61" s="96"/>
      <c r="C61" s="559" t="s">
        <v>91</v>
      </c>
      <c r="D61" s="560"/>
      <c r="E61" s="97"/>
      <c r="F61" s="98">
        <f>SUM(F35:F59)</f>
        <v>0</v>
      </c>
      <c r="G61" s="210"/>
      <c r="H61" s="336">
        <f>SUM(H35:H59)</f>
        <v>0</v>
      </c>
      <c r="I61" s="54"/>
      <c r="J61" s="43"/>
      <c r="K61" s="43"/>
      <c r="L61" s="43"/>
    </row>
    <row r="62" spans="1:248" s="257" customFormat="1" ht="15.75" customHeight="1" thickBot="1">
      <c r="A62" s="43"/>
      <c r="B62" s="341"/>
      <c r="C62" s="67"/>
      <c r="D62" s="57"/>
      <c r="E62" s="48"/>
      <c r="H62" s="126"/>
      <c r="I62" s="54"/>
      <c r="J62" s="43"/>
      <c r="K62" s="43"/>
      <c r="L62" s="43"/>
    </row>
    <row r="63" spans="1:248" s="257" customFormat="1" ht="15.75" hidden="1" customHeight="1">
      <c r="A63" s="100"/>
      <c r="B63" s="101"/>
      <c r="C63" s="565" t="s">
        <v>13</v>
      </c>
      <c r="D63" s="562"/>
      <c r="E63" s="102"/>
      <c r="F63" s="103"/>
      <c r="G63" s="103"/>
      <c r="H63" s="104">
        <v>0</v>
      </c>
      <c r="I63" s="54"/>
      <c r="J63" s="43"/>
      <c r="K63" s="43"/>
      <c r="L63" s="43"/>
    </row>
    <row r="64" spans="1:248" s="257" customFormat="1" ht="15.75" hidden="1" customHeight="1" thickBot="1">
      <c r="A64" s="107"/>
      <c r="B64" s="108"/>
      <c r="C64" s="563" t="s">
        <v>14</v>
      </c>
      <c r="D64" s="564"/>
      <c r="E64" s="109"/>
      <c r="F64" s="110"/>
      <c r="G64" s="110"/>
      <c r="H64" s="117">
        <v>0</v>
      </c>
      <c r="I64" s="54"/>
      <c r="J64" s="43"/>
      <c r="K64" s="43"/>
      <c r="L64" s="43"/>
    </row>
    <row r="65" spans="1:13" s="257" customFormat="1" ht="15.75" hidden="1" customHeight="1" thickBot="1">
      <c r="A65" s="43"/>
      <c r="B65" s="341"/>
      <c r="C65" s="343"/>
      <c r="D65" s="57"/>
      <c r="E65" s="48"/>
      <c r="H65" s="69"/>
      <c r="I65" s="54"/>
      <c r="J65" s="43"/>
      <c r="K65" s="43"/>
      <c r="L65" s="43"/>
    </row>
    <row r="66" spans="1:13" s="257" customFormat="1" ht="15.75" hidden="1" customHeight="1" thickBot="1">
      <c r="A66" s="95"/>
      <c r="B66" s="96"/>
      <c r="C66" s="559" t="s">
        <v>92</v>
      </c>
      <c r="D66" s="560"/>
      <c r="E66" s="328"/>
      <c r="F66" s="335">
        <f>SUM(F63:F64)</f>
        <v>0</v>
      </c>
      <c r="G66" s="329"/>
      <c r="H66" s="118">
        <f>SUM(H63:H64)</f>
        <v>0</v>
      </c>
      <c r="I66" s="127"/>
      <c r="J66" s="127"/>
      <c r="K66" s="127"/>
      <c r="L66" s="127"/>
    </row>
    <row r="67" spans="1:13" s="257" customFormat="1" ht="13" hidden="1" thickBot="1">
      <c r="A67" s="43"/>
      <c r="B67" s="341"/>
      <c r="C67" s="341"/>
      <c r="D67" s="341"/>
      <c r="E67" s="48"/>
      <c r="F67" s="48"/>
      <c r="G67" s="49"/>
      <c r="H67" s="50"/>
      <c r="I67" s="54"/>
      <c r="J67" s="43"/>
      <c r="K67" s="43"/>
      <c r="L67" s="43"/>
    </row>
    <row r="68" spans="1:13" s="257" customFormat="1" ht="16" hidden="1" thickBot="1">
      <c r="A68" s="100">
        <v>0</v>
      </c>
      <c r="B68" s="101" t="s">
        <v>120</v>
      </c>
      <c r="C68" s="561" t="s">
        <v>87</v>
      </c>
      <c r="D68" s="562"/>
      <c r="E68" s="111">
        <v>60</v>
      </c>
      <c r="F68" s="112">
        <f t="shared" ref="F68:F77" si="3">A68*E68</f>
        <v>0</v>
      </c>
      <c r="G68" s="239">
        <v>95</v>
      </c>
      <c r="H68" s="104">
        <f t="shared" ref="H68:H77" si="4">SUM(A68*G68)</f>
        <v>0</v>
      </c>
      <c r="I68" s="54"/>
      <c r="J68" s="46"/>
      <c r="K68" s="46"/>
      <c r="L68" s="46"/>
    </row>
    <row r="69" spans="1:13" s="257" customFormat="1" ht="16" hidden="1" thickBot="1">
      <c r="A69" s="105">
        <v>0</v>
      </c>
      <c r="B69" s="91" t="s">
        <v>120</v>
      </c>
      <c r="C69" s="592" t="s">
        <v>88</v>
      </c>
      <c r="D69" s="593"/>
      <c r="E69" s="92">
        <v>40</v>
      </c>
      <c r="F69" s="260">
        <f t="shared" si="3"/>
        <v>0</v>
      </c>
      <c r="G69" s="89">
        <v>85</v>
      </c>
      <c r="H69" s="113">
        <f t="shared" si="4"/>
        <v>0</v>
      </c>
      <c r="I69" s="54"/>
      <c r="J69" s="46"/>
      <c r="K69" s="46"/>
      <c r="L69" s="46"/>
    </row>
    <row r="70" spans="1:13" s="257" customFormat="1" ht="16" hidden="1" thickBot="1">
      <c r="A70" s="105">
        <v>0</v>
      </c>
      <c r="B70" s="91" t="s">
        <v>120</v>
      </c>
      <c r="C70" s="592" t="s">
        <v>117</v>
      </c>
      <c r="D70" s="593"/>
      <c r="E70" s="92">
        <v>75</v>
      </c>
      <c r="F70" s="260">
        <f t="shared" si="3"/>
        <v>0</v>
      </c>
      <c r="G70" s="89">
        <v>135</v>
      </c>
      <c r="H70" s="113">
        <f t="shared" si="4"/>
        <v>0</v>
      </c>
      <c r="I70" s="54">
        <f>SUM(K70*0.01)</f>
        <v>0</v>
      </c>
      <c r="J70" s="46">
        <f>SUM(K70*0.25)</f>
        <v>0</v>
      </c>
      <c r="K70" s="46">
        <v>0</v>
      </c>
      <c r="L70" s="84">
        <f>SUM(L35:L59)</f>
        <v>0</v>
      </c>
      <c r="M70" s="84">
        <f>SUM(M35:M59)</f>
        <v>0</v>
      </c>
    </row>
    <row r="71" spans="1:13" s="257" customFormat="1" ht="16" hidden="1" thickBot="1">
      <c r="A71" s="105">
        <v>0</v>
      </c>
      <c r="B71" s="91" t="s">
        <v>120</v>
      </c>
      <c r="C71" s="592" t="s">
        <v>82</v>
      </c>
      <c r="D71" s="593"/>
      <c r="E71" s="92">
        <v>60</v>
      </c>
      <c r="F71" s="260">
        <f t="shared" si="3"/>
        <v>0</v>
      </c>
      <c r="G71" s="89">
        <v>95</v>
      </c>
      <c r="H71" s="113">
        <f t="shared" si="4"/>
        <v>0</v>
      </c>
      <c r="I71" s="54"/>
      <c r="J71" s="46"/>
      <c r="K71" s="46"/>
      <c r="L71" s="84">
        <f>SUM(L35:L59)</f>
        <v>0</v>
      </c>
    </row>
    <row r="72" spans="1:13" s="257" customFormat="1" ht="16" hidden="1" thickBot="1">
      <c r="A72" s="105">
        <v>0</v>
      </c>
      <c r="B72" s="91" t="s">
        <v>120</v>
      </c>
      <c r="C72" s="594" t="s">
        <v>118</v>
      </c>
      <c r="D72" s="593"/>
      <c r="E72" s="92">
        <v>60</v>
      </c>
      <c r="F72" s="260">
        <f t="shared" si="3"/>
        <v>0</v>
      </c>
      <c r="G72" s="89">
        <v>95</v>
      </c>
      <c r="H72" s="113">
        <f t="shared" si="4"/>
        <v>0</v>
      </c>
      <c r="I72" s="54"/>
      <c r="J72" s="46"/>
      <c r="K72" s="84">
        <f>SUM(K34:K58)</f>
        <v>0</v>
      </c>
      <c r="L72" s="46">
        <v>0</v>
      </c>
    </row>
    <row r="73" spans="1:13" s="257" customFormat="1" ht="16" hidden="1" thickBot="1">
      <c r="A73" s="105">
        <v>0</v>
      </c>
      <c r="B73" s="91" t="s">
        <v>120</v>
      </c>
      <c r="C73" s="594" t="s">
        <v>16</v>
      </c>
      <c r="D73" s="593"/>
      <c r="E73" s="92">
        <v>40</v>
      </c>
      <c r="F73" s="260">
        <f t="shared" si="3"/>
        <v>0</v>
      </c>
      <c r="G73" s="89">
        <v>95</v>
      </c>
      <c r="H73" s="113">
        <f t="shared" si="4"/>
        <v>0</v>
      </c>
      <c r="I73" s="54"/>
      <c r="J73" s="46"/>
      <c r="K73" s="84">
        <f>SUM(K35:K59)</f>
        <v>0</v>
      </c>
      <c r="L73" s="46">
        <v>0</v>
      </c>
    </row>
    <row r="74" spans="1:13" s="257" customFormat="1" ht="16" hidden="1" thickBot="1">
      <c r="A74" s="105">
        <v>0</v>
      </c>
      <c r="B74" s="91" t="s">
        <v>120</v>
      </c>
      <c r="C74" s="594" t="s">
        <v>15</v>
      </c>
      <c r="D74" s="593"/>
      <c r="E74" s="92">
        <v>40</v>
      </c>
      <c r="F74" s="260">
        <f t="shared" si="3"/>
        <v>0</v>
      </c>
      <c r="G74" s="89">
        <v>85</v>
      </c>
      <c r="H74" s="113">
        <f t="shared" si="4"/>
        <v>0</v>
      </c>
      <c r="I74" s="54">
        <f>SUM(K74*0.01)</f>
        <v>0</v>
      </c>
      <c r="J74" s="84">
        <f>SUM(J35:J59)</f>
        <v>0</v>
      </c>
      <c r="K74" s="84"/>
      <c r="L74" s="46">
        <v>0</v>
      </c>
    </row>
    <row r="75" spans="1:13" s="257" customFormat="1" ht="16" hidden="1" thickBot="1">
      <c r="A75" s="105">
        <v>0</v>
      </c>
      <c r="B75" s="91" t="s">
        <v>120</v>
      </c>
      <c r="C75" s="592" t="s">
        <v>89</v>
      </c>
      <c r="D75" s="593"/>
      <c r="E75" s="92">
        <v>55</v>
      </c>
      <c r="F75" s="260">
        <f t="shared" si="3"/>
        <v>0</v>
      </c>
      <c r="G75" s="89">
        <v>95</v>
      </c>
      <c r="H75" s="113">
        <f t="shared" si="4"/>
        <v>0</v>
      </c>
      <c r="I75" s="54"/>
      <c r="J75" s="46"/>
      <c r="K75" s="46"/>
      <c r="L75" s="46"/>
    </row>
    <row r="76" spans="1:13" s="257" customFormat="1" ht="16" hidden="1" thickBot="1">
      <c r="A76" s="105">
        <v>0</v>
      </c>
      <c r="B76" s="91" t="s">
        <v>120</v>
      </c>
      <c r="C76" s="592" t="s">
        <v>90</v>
      </c>
      <c r="D76" s="593"/>
      <c r="E76" s="92">
        <v>40</v>
      </c>
      <c r="F76" s="260">
        <f t="shared" si="3"/>
        <v>0</v>
      </c>
      <c r="G76" s="89">
        <v>95</v>
      </c>
      <c r="H76" s="113">
        <f t="shared" si="4"/>
        <v>0</v>
      </c>
      <c r="I76" s="54">
        <f>SUM(K76*0.01)</f>
        <v>0</v>
      </c>
      <c r="J76" s="46">
        <f>SUM(K76*0.25)</f>
        <v>0</v>
      </c>
      <c r="K76" s="46">
        <v>0</v>
      </c>
      <c r="L76" s="46">
        <v>0</v>
      </c>
    </row>
    <row r="77" spans="1:13" s="257" customFormat="1" ht="16" hidden="1" thickBot="1">
      <c r="A77" s="107">
        <v>0</v>
      </c>
      <c r="B77" s="108" t="s">
        <v>120</v>
      </c>
      <c r="C77" s="591" t="s">
        <v>86</v>
      </c>
      <c r="D77" s="564"/>
      <c r="E77" s="114">
        <v>25</v>
      </c>
      <c r="F77" s="115">
        <f t="shared" si="3"/>
        <v>0</v>
      </c>
      <c r="G77" s="116">
        <v>60</v>
      </c>
      <c r="H77" s="117">
        <f t="shared" si="4"/>
        <v>0</v>
      </c>
      <c r="I77" s="54">
        <f>SUM(K77*0.01)</f>
        <v>0</v>
      </c>
      <c r="J77" s="46">
        <f>SUM(K77*0.25)</f>
        <v>0</v>
      </c>
      <c r="K77" s="46">
        <v>0</v>
      </c>
      <c r="L77" s="46">
        <v>0</v>
      </c>
    </row>
    <row r="78" spans="1:13" s="257" customFormat="1" ht="13" hidden="1" thickBot="1">
      <c r="A78" s="43"/>
      <c r="B78" s="341"/>
      <c r="C78" s="53"/>
      <c r="D78" s="56"/>
      <c r="E78" s="55"/>
      <c r="F78" s="52"/>
      <c r="G78" s="49"/>
      <c r="H78" s="50"/>
      <c r="I78" s="54"/>
      <c r="J78" s="43"/>
      <c r="K78" s="43"/>
      <c r="L78" s="43"/>
    </row>
    <row r="79" spans="1:13" s="257" customFormat="1" ht="15.75" hidden="1" customHeight="1" thickBot="1">
      <c r="A79" s="595" t="s">
        <v>127</v>
      </c>
      <c r="B79" s="596"/>
      <c r="C79" s="596"/>
      <c r="D79" s="596"/>
      <c r="E79" s="328"/>
      <c r="F79" s="335">
        <f>SUM(F68:F77)</f>
        <v>0</v>
      </c>
      <c r="G79" s="329"/>
      <c r="H79" s="118">
        <f>SUM(H68:H77)</f>
        <v>0</v>
      </c>
      <c r="I79" s="330"/>
      <c r="J79" s="327" t="s">
        <v>51</v>
      </c>
      <c r="K79" s="327" t="s">
        <v>52</v>
      </c>
      <c r="L79" s="327" t="s">
        <v>95</v>
      </c>
      <c r="M79" s="327" t="s">
        <v>96</v>
      </c>
    </row>
    <row r="80" spans="1:13" s="257" customFormat="1" ht="13" hidden="1" thickBot="1">
      <c r="A80" s="43"/>
      <c r="B80" s="341"/>
      <c r="C80" s="341"/>
      <c r="D80" s="341"/>
      <c r="E80" s="48"/>
      <c r="F80" s="48"/>
      <c r="G80" s="49"/>
      <c r="H80" s="50"/>
      <c r="I80" s="54">
        <f>SUM(K80*0.01)</f>
        <v>0</v>
      </c>
      <c r="J80" s="43">
        <f>SUM(K80*0.25)</f>
        <v>0</v>
      </c>
      <c r="K80" s="43">
        <v>0</v>
      </c>
      <c r="L80" s="43">
        <v>0</v>
      </c>
    </row>
    <row r="81" spans="1:35" s="4" customFormat="1">
      <c r="A81" s="396"/>
      <c r="B81" s="397"/>
      <c r="C81" s="590" t="s">
        <v>136</v>
      </c>
      <c r="D81" s="590"/>
      <c r="E81" s="406"/>
      <c r="F81" s="407"/>
      <c r="G81" s="408"/>
      <c r="H81" s="120">
        <f>SUM(H61+H66+H79)</f>
        <v>0</v>
      </c>
      <c r="I81" s="6"/>
      <c r="J81" s="9"/>
      <c r="K81" s="7"/>
      <c r="L81" s="7"/>
      <c r="M81" s="7"/>
      <c r="N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4" customFormat="1">
      <c r="A82" s="398"/>
      <c r="B82" s="399"/>
      <c r="C82" s="587" t="s">
        <v>56</v>
      </c>
      <c r="D82" s="588"/>
      <c r="E82" s="399"/>
      <c r="F82" s="409"/>
      <c r="G82" s="410"/>
      <c r="H82" s="121">
        <f>ROUND((H61+H66)*0.081,2)</f>
        <v>0</v>
      </c>
      <c r="I82" s="128"/>
      <c r="J82" s="9"/>
      <c r="K82" s="7"/>
      <c r="L82" s="7"/>
      <c r="M82" s="7"/>
      <c r="N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257" customFormat="1" ht="15.75" customHeight="1">
      <c r="A83" s="400"/>
      <c r="B83" s="401"/>
      <c r="C83" s="599" t="s">
        <v>93</v>
      </c>
      <c r="D83" s="588"/>
      <c r="E83" s="411"/>
      <c r="F83" s="412"/>
      <c r="G83" s="413"/>
      <c r="H83" s="106">
        <f>IF((H61+H63)&gt;1+10000,(H61+H63)*0.03,(H61+H63)*0.05)</f>
        <v>0</v>
      </c>
      <c r="I83" s="54"/>
      <c r="J83" s="43"/>
      <c r="K83" s="43"/>
      <c r="L83" s="43"/>
    </row>
    <row r="84" spans="1:35" s="4" customFormat="1" hidden="1">
      <c r="A84" s="402"/>
      <c r="B84" s="399"/>
      <c r="C84" s="589" t="s">
        <v>4</v>
      </c>
      <c r="D84" s="588"/>
      <c r="E84" s="399"/>
      <c r="F84" s="414"/>
      <c r="G84" s="410"/>
      <c r="H84" s="106">
        <v>0</v>
      </c>
      <c r="I84" s="9"/>
      <c r="K84" s="8"/>
      <c r="L84" s="11"/>
      <c r="M84" s="13"/>
      <c r="N84" s="5"/>
    </row>
    <row r="85" spans="1:35" s="4" customFormat="1" ht="18" hidden="1">
      <c r="A85" s="402"/>
      <c r="B85" s="399"/>
      <c r="C85" s="589" t="s">
        <v>94</v>
      </c>
      <c r="D85" s="588"/>
      <c r="E85" s="399"/>
      <c r="F85" s="414"/>
      <c r="G85" s="410"/>
      <c r="H85" s="106">
        <v>0</v>
      </c>
      <c r="I85" s="10"/>
      <c r="K85" s="8"/>
      <c r="L85" s="11"/>
      <c r="M85" s="13"/>
      <c r="N85" s="5"/>
    </row>
    <row r="86" spans="1:35" s="4" customFormat="1" ht="18" hidden="1">
      <c r="A86" s="402"/>
      <c r="B86" s="399"/>
      <c r="C86" s="589" t="s">
        <v>76</v>
      </c>
      <c r="D86" s="588"/>
      <c r="E86" s="399"/>
      <c r="F86" s="414"/>
      <c r="G86" s="410"/>
      <c r="H86" s="129">
        <v>0</v>
      </c>
      <c r="I86" s="10"/>
      <c r="K86" s="8"/>
      <c r="L86" s="11"/>
      <c r="M86" s="13"/>
      <c r="N86" s="5"/>
    </row>
    <row r="87" spans="1:35" s="12" customFormat="1" ht="25.5" customHeight="1" thickBot="1">
      <c r="A87" s="403"/>
      <c r="B87" s="404"/>
      <c r="C87" s="597" t="s">
        <v>2</v>
      </c>
      <c r="D87" s="598"/>
      <c r="E87" s="404"/>
      <c r="F87" s="415"/>
      <c r="G87" s="416"/>
      <c r="H87" s="200">
        <f>SUM(H81:H86)</f>
        <v>0</v>
      </c>
      <c r="I87" s="201"/>
      <c r="K87" s="14"/>
      <c r="L87" s="3"/>
      <c r="M87" s="15"/>
    </row>
    <row r="88" spans="1:35" s="258" customFormat="1" ht="19.5" customHeight="1"/>
    <row r="89" spans="1:35" s="163" customFormat="1" ht="20" customHeight="1">
      <c r="E89" s="58" t="s">
        <v>57</v>
      </c>
      <c r="F89" s="59">
        <f>F61</f>
        <v>0</v>
      </c>
      <c r="G89" s="1"/>
      <c r="I89" s="2"/>
      <c r="K89" s="162"/>
      <c r="L89" s="162"/>
      <c r="M89" s="162"/>
      <c r="N89" s="164"/>
    </row>
    <row r="90" spans="1:35" s="257" customFormat="1" ht="20" customHeight="1">
      <c r="A90" s="43"/>
      <c r="B90" s="341"/>
      <c r="C90" s="341"/>
      <c r="D90" s="341"/>
      <c r="E90" s="60" t="s">
        <v>59</v>
      </c>
      <c r="F90" s="61">
        <f>H61-F61</f>
        <v>0</v>
      </c>
      <c r="G90" s="49"/>
      <c r="H90" s="50"/>
      <c r="I90" s="54"/>
      <c r="J90" s="43"/>
      <c r="K90" s="43"/>
      <c r="L90" s="43"/>
    </row>
    <row r="91" spans="1:35" s="257" customFormat="1" ht="20" customHeight="1">
      <c r="A91" s="43"/>
      <c r="B91" s="341"/>
      <c r="C91" s="341"/>
      <c r="D91" s="341"/>
      <c r="E91" s="60" t="s">
        <v>60</v>
      </c>
      <c r="F91" s="62" t="e">
        <f>F90/H61</f>
        <v>#DIV/0!</v>
      </c>
      <c r="G91" s="49"/>
      <c r="H91" s="50"/>
      <c r="I91" s="54"/>
      <c r="J91" s="43"/>
      <c r="K91" s="43"/>
      <c r="L91" s="43"/>
    </row>
    <row r="92" spans="1:35" s="257" customFormat="1" ht="20" customHeight="1">
      <c r="A92" s="43"/>
      <c r="B92" s="341"/>
      <c r="C92" s="341"/>
      <c r="D92" s="341"/>
      <c r="E92" s="60"/>
      <c r="F92" s="62"/>
      <c r="G92" s="49"/>
      <c r="H92" s="50"/>
      <c r="I92" s="54"/>
      <c r="J92" s="43"/>
      <c r="K92" s="43"/>
      <c r="L92" s="43"/>
    </row>
    <row r="93" spans="1:35" s="257" customFormat="1" ht="20" customHeight="1">
      <c r="A93" s="43"/>
      <c r="B93" s="341"/>
      <c r="C93" s="341"/>
      <c r="D93" s="341"/>
      <c r="E93" s="63" t="s">
        <v>58</v>
      </c>
      <c r="F93" s="64">
        <v>0</v>
      </c>
      <c r="G93" s="49"/>
      <c r="H93" s="50"/>
      <c r="I93" s="54"/>
      <c r="J93" s="43"/>
      <c r="K93" s="43"/>
      <c r="L93" s="43"/>
    </row>
    <row r="94" spans="1:35" s="257" customFormat="1" ht="20" customHeight="1">
      <c r="A94" s="43"/>
      <c r="B94" s="341"/>
      <c r="C94" s="341"/>
      <c r="D94" s="341"/>
      <c r="E94" s="60" t="s">
        <v>59</v>
      </c>
      <c r="F94" s="61">
        <v>0</v>
      </c>
      <c r="G94" s="49"/>
      <c r="H94" s="50"/>
      <c r="I94" s="54"/>
      <c r="J94" s="43"/>
      <c r="K94" s="43"/>
      <c r="L94" s="43"/>
    </row>
    <row r="95" spans="1:35" s="257" customFormat="1" ht="20" customHeight="1">
      <c r="A95" s="43"/>
      <c r="B95" s="341"/>
      <c r="C95" s="341"/>
      <c r="D95" s="341"/>
      <c r="E95" s="65" t="s">
        <v>60</v>
      </c>
      <c r="F95" s="66">
        <v>0</v>
      </c>
      <c r="G95" s="49"/>
      <c r="H95" s="50"/>
      <c r="I95" s="54"/>
      <c r="J95" s="43"/>
      <c r="K95" s="43"/>
      <c r="L95" s="43"/>
    </row>
    <row r="96" spans="1:35" ht="16" thickBot="1">
      <c r="E96" s="211" t="s">
        <v>81</v>
      </c>
      <c r="F96" s="212">
        <v>0</v>
      </c>
    </row>
    <row r="105" spans="1:249" s="19" customFormat="1" ht="20" customHeight="1">
      <c r="A105" s="256"/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  <c r="CA105" s="256"/>
      <c r="CB105" s="256"/>
      <c r="CC105" s="256"/>
      <c r="CD105" s="256"/>
      <c r="CE105" s="256"/>
      <c r="CF105" s="256"/>
      <c r="CG105" s="256"/>
      <c r="CH105" s="256"/>
      <c r="CI105" s="256"/>
      <c r="CJ105" s="256"/>
      <c r="CK105" s="256"/>
      <c r="CL105" s="256"/>
      <c r="CM105" s="256"/>
      <c r="CN105" s="256"/>
      <c r="CO105" s="256"/>
      <c r="CP105" s="256"/>
      <c r="CQ105" s="256"/>
      <c r="CR105" s="256"/>
      <c r="CS105" s="256"/>
      <c r="CT105" s="256"/>
      <c r="CU105" s="256"/>
      <c r="CV105" s="256"/>
      <c r="CW105" s="256"/>
      <c r="CX105" s="256"/>
      <c r="CY105" s="256"/>
      <c r="CZ105" s="256"/>
      <c r="DA105" s="256"/>
      <c r="DB105" s="256"/>
      <c r="DC105" s="256"/>
      <c r="DD105" s="256"/>
      <c r="DE105" s="256"/>
      <c r="DF105" s="256"/>
      <c r="DG105" s="256"/>
      <c r="DH105" s="256"/>
      <c r="DI105" s="256"/>
      <c r="DJ105" s="256"/>
      <c r="DK105" s="256"/>
      <c r="DL105" s="256"/>
      <c r="DM105" s="256"/>
      <c r="DN105" s="256"/>
      <c r="DO105" s="256"/>
      <c r="DP105" s="256"/>
      <c r="DQ105" s="256"/>
      <c r="DR105" s="256"/>
      <c r="DS105" s="256"/>
      <c r="DT105" s="256"/>
      <c r="DU105" s="256"/>
      <c r="DV105" s="256"/>
      <c r="DW105" s="256"/>
      <c r="DX105" s="256"/>
      <c r="DY105" s="256"/>
      <c r="DZ105" s="256"/>
      <c r="EA105" s="256"/>
      <c r="EB105" s="256"/>
      <c r="EC105" s="256"/>
      <c r="ED105" s="256"/>
      <c r="EE105" s="256"/>
      <c r="EF105" s="256"/>
      <c r="EG105" s="256"/>
      <c r="EH105" s="256"/>
      <c r="EI105" s="256"/>
      <c r="EJ105" s="256"/>
      <c r="EK105" s="256"/>
      <c r="EL105" s="256"/>
      <c r="EM105" s="256"/>
      <c r="EN105" s="256"/>
      <c r="EO105" s="256"/>
      <c r="EP105" s="256"/>
      <c r="EQ105" s="256"/>
      <c r="ER105" s="256"/>
      <c r="ES105" s="256"/>
      <c r="ET105" s="256"/>
      <c r="EU105" s="256"/>
      <c r="EV105" s="256"/>
      <c r="EW105" s="256"/>
      <c r="EX105" s="256"/>
      <c r="EY105" s="256"/>
      <c r="EZ105" s="256"/>
      <c r="FA105" s="256"/>
      <c r="FB105" s="256"/>
      <c r="FC105" s="256"/>
      <c r="FD105" s="256"/>
      <c r="FE105" s="256"/>
      <c r="FF105" s="256"/>
      <c r="FG105" s="256"/>
      <c r="FH105" s="256"/>
      <c r="FI105" s="256"/>
      <c r="FJ105" s="256"/>
      <c r="FK105" s="256"/>
      <c r="FL105" s="256"/>
      <c r="FM105" s="256"/>
      <c r="FN105" s="256"/>
      <c r="FO105" s="256"/>
      <c r="FP105" s="256"/>
      <c r="FQ105" s="256"/>
      <c r="FR105" s="256"/>
      <c r="FS105" s="256"/>
      <c r="FT105" s="256"/>
      <c r="FU105" s="256"/>
      <c r="FV105" s="256"/>
      <c r="FW105" s="256"/>
      <c r="FX105" s="256"/>
      <c r="FY105" s="256"/>
      <c r="FZ105" s="256"/>
      <c r="GA105" s="256"/>
      <c r="GB105" s="256"/>
      <c r="GC105" s="256"/>
      <c r="GD105" s="256"/>
      <c r="GE105" s="256"/>
      <c r="GF105" s="256"/>
      <c r="GG105" s="256"/>
      <c r="GH105" s="256"/>
      <c r="GI105" s="256"/>
      <c r="GJ105" s="256"/>
      <c r="GK105" s="256"/>
      <c r="GL105" s="256"/>
      <c r="GM105" s="256"/>
      <c r="GN105" s="256"/>
      <c r="GO105" s="256"/>
      <c r="GP105" s="256"/>
      <c r="GQ105" s="256"/>
      <c r="GR105" s="256"/>
      <c r="GS105" s="256"/>
      <c r="GT105" s="256"/>
      <c r="GU105" s="256"/>
      <c r="GV105" s="256"/>
      <c r="GW105" s="256"/>
      <c r="GX105" s="256"/>
      <c r="GY105" s="256"/>
      <c r="GZ105" s="256"/>
      <c r="HA105" s="256"/>
      <c r="HB105" s="256"/>
      <c r="HC105" s="256"/>
      <c r="HD105" s="256"/>
      <c r="HE105" s="256"/>
      <c r="HF105" s="256"/>
      <c r="HG105" s="256"/>
      <c r="HH105" s="256"/>
      <c r="HI105" s="256"/>
      <c r="HJ105" s="256"/>
      <c r="HK105" s="256"/>
      <c r="HL105" s="256"/>
      <c r="HM105" s="256"/>
      <c r="HN105" s="256"/>
      <c r="HO105" s="256"/>
      <c r="HP105" s="256"/>
      <c r="HQ105" s="256"/>
      <c r="HR105" s="256"/>
      <c r="HS105" s="256"/>
      <c r="HT105" s="256"/>
      <c r="HU105" s="256"/>
      <c r="HV105" s="256"/>
      <c r="HW105" s="256"/>
      <c r="HX105" s="256"/>
      <c r="HY105" s="256"/>
      <c r="HZ105" s="256"/>
      <c r="IA105" s="256"/>
      <c r="IB105" s="256"/>
      <c r="IC105" s="256"/>
      <c r="ID105" s="256"/>
      <c r="IE105" s="256"/>
      <c r="IF105" s="256"/>
      <c r="IG105" s="256"/>
      <c r="IH105" s="256"/>
      <c r="II105" s="256"/>
      <c r="IJ105" s="256"/>
      <c r="IK105" s="256"/>
      <c r="IL105" s="256"/>
      <c r="IM105" s="256"/>
      <c r="IN105" s="256"/>
      <c r="IO105" s="256"/>
    </row>
    <row r="106" spans="1:249" s="19" customFormat="1" ht="20" customHeight="1">
      <c r="A106" s="256"/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  <c r="CA106" s="256"/>
      <c r="CB106" s="256"/>
      <c r="CC106" s="256"/>
      <c r="CD106" s="256"/>
      <c r="CE106" s="256"/>
      <c r="CF106" s="256"/>
      <c r="CG106" s="256"/>
      <c r="CH106" s="256"/>
      <c r="CI106" s="256"/>
      <c r="CJ106" s="256"/>
      <c r="CK106" s="256"/>
      <c r="CL106" s="256"/>
      <c r="CM106" s="256"/>
      <c r="CN106" s="256"/>
      <c r="CO106" s="256"/>
      <c r="CP106" s="256"/>
      <c r="CQ106" s="256"/>
      <c r="CR106" s="256"/>
      <c r="CS106" s="256"/>
      <c r="CT106" s="256"/>
      <c r="CU106" s="256"/>
      <c r="CV106" s="256"/>
      <c r="CW106" s="256"/>
      <c r="CX106" s="256"/>
      <c r="CY106" s="256"/>
      <c r="CZ106" s="256"/>
      <c r="DA106" s="256"/>
      <c r="DB106" s="256"/>
      <c r="DC106" s="256"/>
      <c r="DD106" s="256"/>
      <c r="DE106" s="256"/>
      <c r="DF106" s="256"/>
      <c r="DG106" s="256"/>
      <c r="DH106" s="256"/>
      <c r="DI106" s="256"/>
      <c r="DJ106" s="256"/>
      <c r="DK106" s="256"/>
      <c r="DL106" s="256"/>
      <c r="DM106" s="256"/>
      <c r="DN106" s="256"/>
      <c r="DO106" s="256"/>
      <c r="DP106" s="256"/>
      <c r="DQ106" s="256"/>
      <c r="DR106" s="256"/>
      <c r="DS106" s="256"/>
      <c r="DT106" s="256"/>
      <c r="DU106" s="256"/>
      <c r="DV106" s="256"/>
      <c r="DW106" s="256"/>
      <c r="DX106" s="256"/>
      <c r="DY106" s="256"/>
      <c r="DZ106" s="256"/>
      <c r="EA106" s="256"/>
      <c r="EB106" s="256"/>
      <c r="EC106" s="256"/>
      <c r="ED106" s="256"/>
      <c r="EE106" s="256"/>
      <c r="EF106" s="256"/>
      <c r="EG106" s="256"/>
      <c r="EH106" s="256"/>
      <c r="EI106" s="256"/>
      <c r="EJ106" s="256"/>
      <c r="EK106" s="256"/>
      <c r="EL106" s="256"/>
      <c r="EM106" s="256"/>
      <c r="EN106" s="256"/>
      <c r="EO106" s="256"/>
      <c r="EP106" s="256"/>
      <c r="EQ106" s="256"/>
      <c r="ER106" s="256"/>
      <c r="ES106" s="256"/>
      <c r="ET106" s="256"/>
      <c r="EU106" s="256"/>
      <c r="EV106" s="256"/>
      <c r="EW106" s="256"/>
      <c r="EX106" s="256"/>
      <c r="EY106" s="256"/>
      <c r="EZ106" s="256"/>
      <c r="FA106" s="256"/>
      <c r="FB106" s="256"/>
      <c r="FC106" s="256"/>
      <c r="FD106" s="256"/>
      <c r="FE106" s="256"/>
      <c r="FF106" s="256"/>
      <c r="FG106" s="256"/>
      <c r="FH106" s="256"/>
      <c r="FI106" s="256"/>
      <c r="FJ106" s="256"/>
      <c r="FK106" s="256"/>
      <c r="FL106" s="256"/>
      <c r="FM106" s="256"/>
      <c r="FN106" s="256"/>
      <c r="FO106" s="256"/>
      <c r="FP106" s="256"/>
      <c r="FQ106" s="256"/>
      <c r="FR106" s="256"/>
      <c r="FS106" s="256"/>
      <c r="FT106" s="256"/>
      <c r="FU106" s="256"/>
      <c r="FV106" s="256"/>
      <c r="FW106" s="256"/>
      <c r="FX106" s="256"/>
      <c r="FY106" s="256"/>
      <c r="FZ106" s="256"/>
      <c r="GA106" s="256"/>
      <c r="GB106" s="256"/>
      <c r="GC106" s="256"/>
      <c r="GD106" s="256"/>
      <c r="GE106" s="256"/>
      <c r="GF106" s="256"/>
      <c r="GG106" s="256"/>
      <c r="GH106" s="256"/>
      <c r="GI106" s="256"/>
      <c r="GJ106" s="256"/>
      <c r="GK106" s="256"/>
      <c r="GL106" s="256"/>
      <c r="GM106" s="256"/>
      <c r="GN106" s="256"/>
      <c r="GO106" s="256"/>
      <c r="GP106" s="256"/>
      <c r="GQ106" s="256"/>
      <c r="GR106" s="256"/>
      <c r="GS106" s="256"/>
      <c r="GT106" s="256"/>
      <c r="GU106" s="256"/>
      <c r="GV106" s="256"/>
      <c r="GW106" s="256"/>
      <c r="GX106" s="256"/>
      <c r="GY106" s="256"/>
      <c r="GZ106" s="256"/>
      <c r="HA106" s="256"/>
      <c r="HB106" s="256"/>
      <c r="HC106" s="256"/>
      <c r="HD106" s="256"/>
      <c r="HE106" s="256"/>
      <c r="HF106" s="256"/>
      <c r="HG106" s="256"/>
      <c r="HH106" s="256"/>
      <c r="HI106" s="256"/>
      <c r="HJ106" s="256"/>
      <c r="HK106" s="256"/>
      <c r="HL106" s="256"/>
      <c r="HM106" s="256"/>
      <c r="HN106" s="256"/>
      <c r="HO106" s="256"/>
      <c r="HP106" s="256"/>
      <c r="HQ106" s="256"/>
      <c r="HR106" s="256"/>
      <c r="HS106" s="256"/>
      <c r="HT106" s="256"/>
      <c r="HU106" s="256"/>
      <c r="HV106" s="256"/>
      <c r="HW106" s="256"/>
      <c r="HX106" s="256"/>
      <c r="HY106" s="256"/>
      <c r="HZ106" s="256"/>
      <c r="IA106" s="256"/>
      <c r="IB106" s="256"/>
      <c r="IC106" s="256"/>
      <c r="ID106" s="256"/>
      <c r="IE106" s="256"/>
      <c r="IF106" s="256"/>
      <c r="IG106" s="256"/>
      <c r="IH106" s="256"/>
      <c r="II106" s="256"/>
      <c r="IJ106" s="256"/>
      <c r="IK106" s="256"/>
      <c r="IL106" s="256"/>
      <c r="IM106" s="256"/>
      <c r="IN106" s="256"/>
      <c r="IO106" s="256"/>
    </row>
    <row r="107" spans="1:249" s="19" customFormat="1" ht="20" customHeight="1">
      <c r="A107" s="256"/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  <c r="CA107" s="256"/>
      <c r="CB107" s="256"/>
      <c r="CC107" s="256"/>
      <c r="CD107" s="256"/>
      <c r="CE107" s="256"/>
      <c r="CF107" s="256"/>
      <c r="CG107" s="256"/>
      <c r="CH107" s="256"/>
      <c r="CI107" s="256"/>
      <c r="CJ107" s="256"/>
      <c r="CK107" s="256"/>
      <c r="CL107" s="256"/>
      <c r="CM107" s="256"/>
      <c r="CN107" s="256"/>
      <c r="CO107" s="256"/>
      <c r="CP107" s="256"/>
      <c r="CQ107" s="256"/>
      <c r="CR107" s="256"/>
      <c r="CS107" s="256"/>
      <c r="CT107" s="256"/>
      <c r="CU107" s="256"/>
      <c r="CV107" s="256"/>
      <c r="CW107" s="256"/>
      <c r="CX107" s="256"/>
      <c r="CY107" s="256"/>
      <c r="CZ107" s="256"/>
      <c r="DA107" s="256"/>
      <c r="DB107" s="256"/>
      <c r="DC107" s="256"/>
      <c r="DD107" s="256"/>
      <c r="DE107" s="256"/>
      <c r="DF107" s="256"/>
      <c r="DG107" s="256"/>
      <c r="DH107" s="256"/>
      <c r="DI107" s="256"/>
      <c r="DJ107" s="256"/>
      <c r="DK107" s="256"/>
      <c r="DL107" s="256"/>
      <c r="DM107" s="256"/>
      <c r="DN107" s="256"/>
      <c r="DO107" s="256"/>
      <c r="DP107" s="256"/>
      <c r="DQ107" s="256"/>
      <c r="DR107" s="256"/>
      <c r="DS107" s="256"/>
      <c r="DT107" s="256"/>
      <c r="DU107" s="256"/>
      <c r="DV107" s="256"/>
      <c r="DW107" s="256"/>
      <c r="DX107" s="256"/>
      <c r="DY107" s="256"/>
      <c r="DZ107" s="256"/>
      <c r="EA107" s="256"/>
      <c r="EB107" s="256"/>
      <c r="EC107" s="256"/>
      <c r="ED107" s="256"/>
      <c r="EE107" s="256"/>
      <c r="EF107" s="256"/>
      <c r="EG107" s="256"/>
      <c r="EH107" s="256"/>
      <c r="EI107" s="256"/>
      <c r="EJ107" s="256"/>
      <c r="EK107" s="256"/>
      <c r="EL107" s="256"/>
      <c r="EM107" s="256"/>
      <c r="EN107" s="256"/>
      <c r="EO107" s="256"/>
      <c r="EP107" s="256"/>
      <c r="EQ107" s="256"/>
      <c r="ER107" s="256"/>
      <c r="ES107" s="256"/>
      <c r="ET107" s="256"/>
      <c r="EU107" s="256"/>
      <c r="EV107" s="256"/>
      <c r="EW107" s="256"/>
      <c r="EX107" s="256"/>
      <c r="EY107" s="256"/>
      <c r="EZ107" s="256"/>
      <c r="FA107" s="256"/>
      <c r="FB107" s="256"/>
      <c r="FC107" s="256"/>
      <c r="FD107" s="256"/>
      <c r="FE107" s="256"/>
      <c r="FF107" s="256"/>
      <c r="FG107" s="256"/>
      <c r="FH107" s="256"/>
      <c r="FI107" s="256"/>
      <c r="FJ107" s="256"/>
      <c r="FK107" s="256"/>
      <c r="FL107" s="256"/>
      <c r="FM107" s="256"/>
      <c r="FN107" s="256"/>
      <c r="FO107" s="256"/>
      <c r="FP107" s="256"/>
      <c r="FQ107" s="256"/>
      <c r="FR107" s="256"/>
      <c r="FS107" s="256"/>
      <c r="FT107" s="256"/>
      <c r="FU107" s="256"/>
      <c r="FV107" s="256"/>
      <c r="FW107" s="256"/>
      <c r="FX107" s="256"/>
      <c r="FY107" s="256"/>
      <c r="FZ107" s="256"/>
      <c r="GA107" s="256"/>
      <c r="GB107" s="256"/>
      <c r="GC107" s="256"/>
      <c r="GD107" s="256"/>
      <c r="GE107" s="256"/>
      <c r="GF107" s="256"/>
      <c r="GG107" s="256"/>
      <c r="GH107" s="256"/>
      <c r="GI107" s="256"/>
      <c r="GJ107" s="256"/>
      <c r="GK107" s="256"/>
      <c r="GL107" s="256"/>
      <c r="GM107" s="256"/>
      <c r="GN107" s="256"/>
      <c r="GO107" s="256"/>
      <c r="GP107" s="256"/>
      <c r="GQ107" s="256"/>
      <c r="GR107" s="256"/>
      <c r="GS107" s="256"/>
      <c r="GT107" s="256"/>
      <c r="GU107" s="256"/>
      <c r="GV107" s="256"/>
      <c r="GW107" s="256"/>
      <c r="GX107" s="256"/>
      <c r="GY107" s="256"/>
      <c r="GZ107" s="256"/>
      <c r="HA107" s="256"/>
      <c r="HB107" s="256"/>
      <c r="HC107" s="256"/>
      <c r="HD107" s="256"/>
      <c r="HE107" s="256"/>
      <c r="HF107" s="256"/>
      <c r="HG107" s="256"/>
      <c r="HH107" s="256"/>
      <c r="HI107" s="256"/>
      <c r="HJ107" s="256"/>
      <c r="HK107" s="256"/>
      <c r="HL107" s="256"/>
      <c r="HM107" s="256"/>
      <c r="HN107" s="256"/>
      <c r="HO107" s="256"/>
      <c r="HP107" s="256"/>
      <c r="HQ107" s="256"/>
      <c r="HR107" s="256"/>
      <c r="HS107" s="256"/>
      <c r="HT107" s="256"/>
      <c r="HU107" s="256"/>
      <c r="HV107" s="256"/>
      <c r="HW107" s="256"/>
      <c r="HX107" s="256"/>
      <c r="HY107" s="256"/>
      <c r="HZ107" s="256"/>
      <c r="IA107" s="256"/>
      <c r="IB107" s="256"/>
      <c r="IC107" s="256"/>
      <c r="ID107" s="256"/>
      <c r="IE107" s="256"/>
      <c r="IF107" s="256"/>
      <c r="IG107" s="256"/>
      <c r="IH107" s="256"/>
      <c r="II107" s="256"/>
      <c r="IJ107" s="256"/>
      <c r="IK107" s="256"/>
      <c r="IL107" s="256"/>
      <c r="IM107" s="256"/>
      <c r="IN107" s="256"/>
      <c r="IO107" s="256"/>
    </row>
    <row r="108" spans="1:249" s="19" customFormat="1" ht="20" customHeight="1">
      <c r="A108" s="256"/>
      <c r="B108" s="256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  <c r="CA108" s="256"/>
      <c r="CB108" s="256"/>
      <c r="CC108" s="256"/>
      <c r="CD108" s="256"/>
      <c r="CE108" s="256"/>
      <c r="CF108" s="256"/>
      <c r="CG108" s="256"/>
      <c r="CH108" s="256"/>
      <c r="CI108" s="256"/>
      <c r="CJ108" s="256"/>
      <c r="CK108" s="256"/>
      <c r="CL108" s="256"/>
      <c r="CM108" s="256"/>
      <c r="CN108" s="256"/>
      <c r="CO108" s="256"/>
      <c r="CP108" s="256"/>
      <c r="CQ108" s="256"/>
      <c r="CR108" s="256"/>
      <c r="CS108" s="256"/>
      <c r="CT108" s="256"/>
      <c r="CU108" s="256"/>
      <c r="CV108" s="256"/>
      <c r="CW108" s="256"/>
      <c r="CX108" s="256"/>
      <c r="CY108" s="256"/>
      <c r="CZ108" s="256"/>
      <c r="DA108" s="256"/>
      <c r="DB108" s="256"/>
      <c r="DC108" s="256"/>
      <c r="DD108" s="256"/>
      <c r="DE108" s="256"/>
      <c r="DF108" s="256"/>
      <c r="DG108" s="256"/>
      <c r="DH108" s="256"/>
      <c r="DI108" s="256"/>
      <c r="DJ108" s="256"/>
      <c r="DK108" s="256"/>
      <c r="DL108" s="256"/>
      <c r="DM108" s="256"/>
      <c r="DN108" s="256"/>
      <c r="DO108" s="256"/>
      <c r="DP108" s="256"/>
      <c r="DQ108" s="256"/>
      <c r="DR108" s="256"/>
      <c r="DS108" s="256"/>
      <c r="DT108" s="256"/>
      <c r="DU108" s="256"/>
      <c r="DV108" s="256"/>
      <c r="DW108" s="256"/>
      <c r="DX108" s="256"/>
      <c r="DY108" s="256"/>
      <c r="DZ108" s="256"/>
      <c r="EA108" s="256"/>
      <c r="EB108" s="256"/>
      <c r="EC108" s="256"/>
      <c r="ED108" s="256"/>
      <c r="EE108" s="256"/>
      <c r="EF108" s="256"/>
      <c r="EG108" s="256"/>
      <c r="EH108" s="256"/>
      <c r="EI108" s="256"/>
      <c r="EJ108" s="256"/>
      <c r="EK108" s="256"/>
      <c r="EL108" s="256"/>
      <c r="EM108" s="256"/>
      <c r="EN108" s="256"/>
      <c r="EO108" s="256"/>
      <c r="EP108" s="256"/>
      <c r="EQ108" s="256"/>
      <c r="ER108" s="256"/>
      <c r="ES108" s="256"/>
      <c r="ET108" s="256"/>
      <c r="EU108" s="256"/>
      <c r="EV108" s="256"/>
      <c r="EW108" s="256"/>
      <c r="EX108" s="256"/>
      <c r="EY108" s="256"/>
      <c r="EZ108" s="256"/>
      <c r="FA108" s="256"/>
      <c r="FB108" s="256"/>
      <c r="FC108" s="256"/>
      <c r="FD108" s="256"/>
      <c r="FE108" s="256"/>
      <c r="FF108" s="256"/>
      <c r="FG108" s="256"/>
      <c r="FH108" s="256"/>
      <c r="FI108" s="256"/>
      <c r="FJ108" s="256"/>
      <c r="FK108" s="256"/>
      <c r="FL108" s="256"/>
      <c r="FM108" s="256"/>
      <c r="FN108" s="256"/>
      <c r="FO108" s="256"/>
      <c r="FP108" s="256"/>
      <c r="FQ108" s="256"/>
      <c r="FR108" s="256"/>
      <c r="FS108" s="256"/>
      <c r="FT108" s="256"/>
      <c r="FU108" s="256"/>
      <c r="FV108" s="256"/>
      <c r="FW108" s="256"/>
      <c r="FX108" s="256"/>
      <c r="FY108" s="256"/>
      <c r="FZ108" s="256"/>
      <c r="GA108" s="256"/>
      <c r="GB108" s="256"/>
      <c r="GC108" s="256"/>
      <c r="GD108" s="256"/>
      <c r="GE108" s="256"/>
      <c r="GF108" s="256"/>
      <c r="GG108" s="256"/>
      <c r="GH108" s="256"/>
      <c r="GI108" s="256"/>
      <c r="GJ108" s="256"/>
      <c r="GK108" s="256"/>
      <c r="GL108" s="256"/>
      <c r="GM108" s="256"/>
      <c r="GN108" s="256"/>
      <c r="GO108" s="256"/>
      <c r="GP108" s="256"/>
      <c r="GQ108" s="256"/>
      <c r="GR108" s="256"/>
      <c r="GS108" s="256"/>
      <c r="GT108" s="256"/>
      <c r="GU108" s="256"/>
      <c r="GV108" s="256"/>
      <c r="GW108" s="256"/>
      <c r="GX108" s="256"/>
      <c r="GY108" s="256"/>
      <c r="GZ108" s="256"/>
      <c r="HA108" s="256"/>
      <c r="HB108" s="256"/>
      <c r="HC108" s="256"/>
      <c r="HD108" s="256"/>
      <c r="HE108" s="256"/>
      <c r="HF108" s="256"/>
      <c r="HG108" s="256"/>
      <c r="HH108" s="256"/>
      <c r="HI108" s="256"/>
      <c r="HJ108" s="256"/>
      <c r="HK108" s="256"/>
      <c r="HL108" s="256"/>
      <c r="HM108" s="256"/>
      <c r="HN108" s="256"/>
      <c r="HO108" s="256"/>
      <c r="HP108" s="256"/>
      <c r="HQ108" s="256"/>
      <c r="HR108" s="256"/>
      <c r="HS108" s="256"/>
      <c r="HT108" s="256"/>
      <c r="HU108" s="256"/>
      <c r="HV108" s="256"/>
      <c r="HW108" s="256"/>
      <c r="HX108" s="256"/>
      <c r="HY108" s="256"/>
      <c r="HZ108" s="256"/>
      <c r="IA108" s="256"/>
      <c r="IB108" s="256"/>
      <c r="IC108" s="256"/>
      <c r="ID108" s="256"/>
      <c r="IE108" s="256"/>
      <c r="IF108" s="256"/>
      <c r="IG108" s="256"/>
      <c r="IH108" s="256"/>
      <c r="II108" s="256"/>
      <c r="IJ108" s="256"/>
      <c r="IK108" s="256"/>
      <c r="IL108" s="256"/>
      <c r="IM108" s="256"/>
      <c r="IN108" s="256"/>
      <c r="IO108" s="256"/>
    </row>
    <row r="109" spans="1:249" s="19" customFormat="1" ht="20" customHeight="1">
      <c r="A109" s="256"/>
      <c r="B109" s="256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  <c r="CA109" s="256"/>
      <c r="CB109" s="256"/>
      <c r="CC109" s="256"/>
      <c r="CD109" s="256"/>
      <c r="CE109" s="256"/>
      <c r="CF109" s="256"/>
      <c r="CG109" s="256"/>
      <c r="CH109" s="256"/>
      <c r="CI109" s="256"/>
      <c r="CJ109" s="256"/>
      <c r="CK109" s="256"/>
      <c r="CL109" s="256"/>
      <c r="CM109" s="256"/>
      <c r="CN109" s="256"/>
      <c r="CO109" s="256"/>
      <c r="CP109" s="256"/>
      <c r="CQ109" s="256"/>
      <c r="CR109" s="256"/>
      <c r="CS109" s="256"/>
      <c r="CT109" s="256"/>
      <c r="CU109" s="256"/>
      <c r="CV109" s="256"/>
      <c r="CW109" s="256"/>
      <c r="CX109" s="256"/>
      <c r="CY109" s="256"/>
      <c r="CZ109" s="256"/>
      <c r="DA109" s="256"/>
      <c r="DB109" s="256"/>
      <c r="DC109" s="256"/>
      <c r="DD109" s="256"/>
      <c r="DE109" s="256"/>
      <c r="DF109" s="256"/>
      <c r="DG109" s="256"/>
      <c r="DH109" s="256"/>
      <c r="DI109" s="256"/>
      <c r="DJ109" s="256"/>
      <c r="DK109" s="256"/>
      <c r="DL109" s="256"/>
      <c r="DM109" s="256"/>
      <c r="DN109" s="256"/>
      <c r="DO109" s="256"/>
      <c r="DP109" s="256"/>
      <c r="DQ109" s="256"/>
      <c r="DR109" s="256"/>
      <c r="DS109" s="256"/>
      <c r="DT109" s="256"/>
      <c r="DU109" s="256"/>
      <c r="DV109" s="256"/>
      <c r="DW109" s="256"/>
      <c r="DX109" s="256"/>
      <c r="DY109" s="256"/>
      <c r="DZ109" s="256"/>
      <c r="EA109" s="256"/>
      <c r="EB109" s="256"/>
      <c r="EC109" s="256"/>
      <c r="ED109" s="256"/>
      <c r="EE109" s="256"/>
      <c r="EF109" s="256"/>
      <c r="EG109" s="256"/>
      <c r="EH109" s="256"/>
      <c r="EI109" s="256"/>
      <c r="EJ109" s="256"/>
      <c r="EK109" s="256"/>
      <c r="EL109" s="256"/>
      <c r="EM109" s="256"/>
      <c r="EN109" s="256"/>
      <c r="EO109" s="256"/>
      <c r="EP109" s="256"/>
      <c r="EQ109" s="256"/>
      <c r="ER109" s="256"/>
      <c r="ES109" s="256"/>
      <c r="ET109" s="256"/>
      <c r="EU109" s="256"/>
      <c r="EV109" s="256"/>
      <c r="EW109" s="256"/>
      <c r="EX109" s="256"/>
      <c r="EY109" s="256"/>
      <c r="EZ109" s="256"/>
      <c r="FA109" s="256"/>
      <c r="FB109" s="256"/>
      <c r="FC109" s="256"/>
      <c r="FD109" s="256"/>
      <c r="FE109" s="256"/>
      <c r="FF109" s="256"/>
      <c r="FG109" s="256"/>
      <c r="FH109" s="256"/>
      <c r="FI109" s="256"/>
      <c r="FJ109" s="256"/>
      <c r="FK109" s="256"/>
      <c r="FL109" s="256"/>
      <c r="FM109" s="256"/>
      <c r="FN109" s="256"/>
      <c r="FO109" s="256"/>
      <c r="FP109" s="256"/>
      <c r="FQ109" s="256"/>
      <c r="FR109" s="256"/>
      <c r="FS109" s="256"/>
      <c r="FT109" s="256"/>
      <c r="FU109" s="256"/>
      <c r="FV109" s="256"/>
      <c r="FW109" s="256"/>
      <c r="FX109" s="256"/>
      <c r="FY109" s="256"/>
      <c r="FZ109" s="256"/>
      <c r="GA109" s="256"/>
      <c r="GB109" s="256"/>
      <c r="GC109" s="256"/>
      <c r="GD109" s="256"/>
      <c r="GE109" s="256"/>
      <c r="GF109" s="256"/>
      <c r="GG109" s="256"/>
      <c r="GH109" s="256"/>
      <c r="GI109" s="256"/>
      <c r="GJ109" s="256"/>
      <c r="GK109" s="256"/>
      <c r="GL109" s="256"/>
      <c r="GM109" s="256"/>
      <c r="GN109" s="256"/>
      <c r="GO109" s="256"/>
      <c r="GP109" s="256"/>
      <c r="GQ109" s="256"/>
      <c r="GR109" s="256"/>
      <c r="GS109" s="256"/>
      <c r="GT109" s="256"/>
      <c r="GU109" s="256"/>
      <c r="GV109" s="256"/>
      <c r="GW109" s="256"/>
      <c r="GX109" s="256"/>
      <c r="GY109" s="256"/>
      <c r="GZ109" s="256"/>
      <c r="HA109" s="256"/>
      <c r="HB109" s="256"/>
      <c r="HC109" s="256"/>
      <c r="HD109" s="256"/>
      <c r="HE109" s="256"/>
      <c r="HF109" s="256"/>
      <c r="HG109" s="256"/>
      <c r="HH109" s="256"/>
      <c r="HI109" s="256"/>
      <c r="HJ109" s="256"/>
      <c r="HK109" s="256"/>
      <c r="HL109" s="256"/>
      <c r="HM109" s="256"/>
      <c r="HN109" s="256"/>
      <c r="HO109" s="256"/>
      <c r="HP109" s="256"/>
      <c r="HQ109" s="256"/>
      <c r="HR109" s="256"/>
      <c r="HS109" s="256"/>
      <c r="HT109" s="256"/>
      <c r="HU109" s="256"/>
      <c r="HV109" s="256"/>
      <c r="HW109" s="256"/>
      <c r="HX109" s="256"/>
      <c r="HY109" s="256"/>
      <c r="HZ109" s="256"/>
      <c r="IA109" s="256"/>
      <c r="IB109" s="256"/>
      <c r="IC109" s="256"/>
      <c r="ID109" s="256"/>
      <c r="IE109" s="256"/>
      <c r="IF109" s="256"/>
      <c r="IG109" s="256"/>
      <c r="IH109" s="256"/>
      <c r="II109" s="256"/>
      <c r="IJ109" s="256"/>
      <c r="IK109" s="256"/>
      <c r="IL109" s="256"/>
      <c r="IM109" s="256"/>
      <c r="IN109" s="256"/>
      <c r="IO109" s="256"/>
    </row>
    <row r="110" spans="1:249" s="19" customFormat="1" ht="20" customHeight="1">
      <c r="A110" s="256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  <c r="CA110" s="256"/>
      <c r="CB110" s="256"/>
      <c r="CC110" s="256"/>
      <c r="CD110" s="256"/>
      <c r="CE110" s="256"/>
      <c r="CF110" s="256"/>
      <c r="CG110" s="256"/>
      <c r="CH110" s="256"/>
      <c r="CI110" s="256"/>
      <c r="CJ110" s="256"/>
      <c r="CK110" s="256"/>
      <c r="CL110" s="256"/>
      <c r="CM110" s="256"/>
      <c r="CN110" s="256"/>
      <c r="CO110" s="256"/>
      <c r="CP110" s="256"/>
      <c r="CQ110" s="256"/>
      <c r="CR110" s="256"/>
      <c r="CS110" s="256"/>
      <c r="CT110" s="256"/>
      <c r="CU110" s="256"/>
      <c r="CV110" s="256"/>
      <c r="CW110" s="256"/>
      <c r="CX110" s="256"/>
      <c r="CY110" s="256"/>
      <c r="CZ110" s="256"/>
      <c r="DA110" s="256"/>
      <c r="DB110" s="256"/>
      <c r="DC110" s="256"/>
      <c r="DD110" s="256"/>
      <c r="DE110" s="256"/>
      <c r="DF110" s="256"/>
      <c r="DG110" s="256"/>
      <c r="DH110" s="256"/>
      <c r="DI110" s="256"/>
      <c r="DJ110" s="256"/>
      <c r="DK110" s="256"/>
      <c r="DL110" s="256"/>
      <c r="DM110" s="256"/>
      <c r="DN110" s="256"/>
      <c r="DO110" s="256"/>
      <c r="DP110" s="256"/>
      <c r="DQ110" s="256"/>
      <c r="DR110" s="256"/>
      <c r="DS110" s="256"/>
      <c r="DT110" s="256"/>
      <c r="DU110" s="256"/>
      <c r="DV110" s="256"/>
      <c r="DW110" s="256"/>
      <c r="DX110" s="256"/>
      <c r="DY110" s="256"/>
      <c r="DZ110" s="256"/>
      <c r="EA110" s="256"/>
      <c r="EB110" s="256"/>
      <c r="EC110" s="256"/>
      <c r="ED110" s="256"/>
      <c r="EE110" s="256"/>
      <c r="EF110" s="256"/>
      <c r="EG110" s="256"/>
      <c r="EH110" s="256"/>
      <c r="EI110" s="256"/>
      <c r="EJ110" s="256"/>
      <c r="EK110" s="256"/>
      <c r="EL110" s="256"/>
      <c r="EM110" s="256"/>
      <c r="EN110" s="256"/>
      <c r="EO110" s="256"/>
      <c r="EP110" s="256"/>
      <c r="EQ110" s="256"/>
      <c r="ER110" s="256"/>
      <c r="ES110" s="256"/>
      <c r="ET110" s="256"/>
      <c r="EU110" s="256"/>
      <c r="EV110" s="256"/>
      <c r="EW110" s="256"/>
      <c r="EX110" s="256"/>
      <c r="EY110" s="256"/>
      <c r="EZ110" s="256"/>
      <c r="FA110" s="256"/>
      <c r="FB110" s="256"/>
      <c r="FC110" s="256"/>
      <c r="FD110" s="256"/>
      <c r="FE110" s="256"/>
      <c r="FF110" s="256"/>
      <c r="FG110" s="256"/>
      <c r="FH110" s="256"/>
      <c r="FI110" s="256"/>
      <c r="FJ110" s="256"/>
      <c r="FK110" s="256"/>
      <c r="FL110" s="256"/>
      <c r="FM110" s="256"/>
      <c r="FN110" s="256"/>
      <c r="FO110" s="256"/>
      <c r="FP110" s="256"/>
      <c r="FQ110" s="256"/>
      <c r="FR110" s="256"/>
      <c r="FS110" s="256"/>
      <c r="FT110" s="256"/>
      <c r="FU110" s="256"/>
      <c r="FV110" s="256"/>
      <c r="FW110" s="256"/>
      <c r="FX110" s="256"/>
      <c r="FY110" s="256"/>
      <c r="FZ110" s="256"/>
      <c r="GA110" s="256"/>
      <c r="GB110" s="256"/>
      <c r="GC110" s="256"/>
      <c r="GD110" s="256"/>
      <c r="GE110" s="256"/>
      <c r="GF110" s="256"/>
      <c r="GG110" s="256"/>
      <c r="GH110" s="256"/>
      <c r="GI110" s="256"/>
      <c r="GJ110" s="256"/>
      <c r="GK110" s="256"/>
      <c r="GL110" s="256"/>
      <c r="GM110" s="256"/>
      <c r="GN110" s="256"/>
      <c r="GO110" s="256"/>
      <c r="GP110" s="256"/>
      <c r="GQ110" s="256"/>
      <c r="GR110" s="256"/>
      <c r="GS110" s="256"/>
      <c r="GT110" s="256"/>
      <c r="GU110" s="256"/>
      <c r="GV110" s="256"/>
      <c r="GW110" s="256"/>
      <c r="GX110" s="256"/>
      <c r="GY110" s="256"/>
      <c r="GZ110" s="256"/>
      <c r="HA110" s="256"/>
      <c r="HB110" s="256"/>
      <c r="HC110" s="256"/>
      <c r="HD110" s="256"/>
      <c r="HE110" s="256"/>
      <c r="HF110" s="256"/>
      <c r="HG110" s="256"/>
      <c r="HH110" s="256"/>
      <c r="HI110" s="256"/>
      <c r="HJ110" s="256"/>
      <c r="HK110" s="256"/>
      <c r="HL110" s="256"/>
      <c r="HM110" s="256"/>
      <c r="HN110" s="256"/>
      <c r="HO110" s="256"/>
      <c r="HP110" s="256"/>
      <c r="HQ110" s="256"/>
      <c r="HR110" s="256"/>
      <c r="HS110" s="256"/>
      <c r="HT110" s="256"/>
      <c r="HU110" s="256"/>
      <c r="HV110" s="256"/>
      <c r="HW110" s="256"/>
      <c r="HX110" s="256"/>
      <c r="HY110" s="256"/>
      <c r="HZ110" s="256"/>
      <c r="IA110" s="256"/>
      <c r="IB110" s="256"/>
      <c r="IC110" s="256"/>
      <c r="ID110" s="256"/>
      <c r="IE110" s="256"/>
      <c r="IF110" s="256"/>
      <c r="IG110" s="256"/>
      <c r="IH110" s="256"/>
      <c r="II110" s="256"/>
      <c r="IJ110" s="256"/>
      <c r="IK110" s="256"/>
      <c r="IL110" s="256"/>
      <c r="IM110" s="256"/>
      <c r="IN110" s="256"/>
      <c r="IO110" s="256"/>
    </row>
    <row r="111" spans="1:249" s="19" customFormat="1" ht="20" customHeight="1">
      <c r="A111" s="256"/>
      <c r="B111" s="256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  <c r="CA111" s="256"/>
      <c r="CB111" s="256"/>
      <c r="CC111" s="256"/>
      <c r="CD111" s="256"/>
      <c r="CE111" s="256"/>
      <c r="CF111" s="256"/>
      <c r="CG111" s="256"/>
      <c r="CH111" s="256"/>
      <c r="CI111" s="256"/>
      <c r="CJ111" s="256"/>
      <c r="CK111" s="256"/>
      <c r="CL111" s="256"/>
      <c r="CM111" s="256"/>
      <c r="CN111" s="256"/>
      <c r="CO111" s="256"/>
      <c r="CP111" s="256"/>
      <c r="CQ111" s="256"/>
      <c r="CR111" s="256"/>
      <c r="CS111" s="256"/>
      <c r="CT111" s="256"/>
      <c r="CU111" s="256"/>
      <c r="CV111" s="256"/>
      <c r="CW111" s="256"/>
      <c r="CX111" s="256"/>
      <c r="CY111" s="256"/>
      <c r="CZ111" s="256"/>
      <c r="DA111" s="256"/>
      <c r="DB111" s="256"/>
      <c r="DC111" s="256"/>
      <c r="DD111" s="256"/>
      <c r="DE111" s="256"/>
      <c r="DF111" s="256"/>
      <c r="DG111" s="256"/>
      <c r="DH111" s="256"/>
      <c r="DI111" s="256"/>
      <c r="DJ111" s="256"/>
      <c r="DK111" s="256"/>
      <c r="DL111" s="256"/>
      <c r="DM111" s="256"/>
      <c r="DN111" s="256"/>
      <c r="DO111" s="256"/>
      <c r="DP111" s="256"/>
      <c r="DQ111" s="256"/>
      <c r="DR111" s="256"/>
      <c r="DS111" s="256"/>
      <c r="DT111" s="256"/>
      <c r="DU111" s="256"/>
      <c r="DV111" s="256"/>
      <c r="DW111" s="256"/>
      <c r="DX111" s="256"/>
      <c r="DY111" s="256"/>
      <c r="DZ111" s="256"/>
      <c r="EA111" s="256"/>
      <c r="EB111" s="256"/>
      <c r="EC111" s="256"/>
      <c r="ED111" s="256"/>
      <c r="EE111" s="256"/>
      <c r="EF111" s="256"/>
      <c r="EG111" s="256"/>
      <c r="EH111" s="256"/>
      <c r="EI111" s="256"/>
      <c r="EJ111" s="256"/>
      <c r="EK111" s="256"/>
      <c r="EL111" s="256"/>
      <c r="EM111" s="256"/>
      <c r="EN111" s="256"/>
      <c r="EO111" s="256"/>
      <c r="EP111" s="256"/>
      <c r="EQ111" s="256"/>
      <c r="ER111" s="256"/>
      <c r="ES111" s="256"/>
      <c r="ET111" s="256"/>
      <c r="EU111" s="256"/>
      <c r="EV111" s="256"/>
      <c r="EW111" s="256"/>
      <c r="EX111" s="256"/>
      <c r="EY111" s="256"/>
      <c r="EZ111" s="256"/>
      <c r="FA111" s="256"/>
      <c r="FB111" s="256"/>
      <c r="FC111" s="256"/>
      <c r="FD111" s="256"/>
      <c r="FE111" s="256"/>
      <c r="FF111" s="256"/>
      <c r="FG111" s="256"/>
      <c r="FH111" s="256"/>
      <c r="FI111" s="256"/>
      <c r="FJ111" s="256"/>
      <c r="FK111" s="256"/>
      <c r="FL111" s="256"/>
      <c r="FM111" s="256"/>
      <c r="FN111" s="256"/>
      <c r="FO111" s="256"/>
      <c r="FP111" s="256"/>
      <c r="FQ111" s="256"/>
      <c r="FR111" s="256"/>
      <c r="FS111" s="256"/>
      <c r="FT111" s="256"/>
      <c r="FU111" s="256"/>
      <c r="FV111" s="256"/>
      <c r="FW111" s="256"/>
      <c r="FX111" s="256"/>
      <c r="FY111" s="256"/>
      <c r="FZ111" s="256"/>
      <c r="GA111" s="256"/>
      <c r="GB111" s="256"/>
      <c r="GC111" s="256"/>
      <c r="GD111" s="256"/>
      <c r="GE111" s="256"/>
      <c r="GF111" s="256"/>
      <c r="GG111" s="256"/>
      <c r="GH111" s="256"/>
      <c r="GI111" s="256"/>
      <c r="GJ111" s="256"/>
      <c r="GK111" s="256"/>
      <c r="GL111" s="256"/>
      <c r="GM111" s="256"/>
      <c r="GN111" s="256"/>
      <c r="GO111" s="256"/>
      <c r="GP111" s="256"/>
      <c r="GQ111" s="256"/>
      <c r="GR111" s="256"/>
      <c r="GS111" s="256"/>
      <c r="GT111" s="256"/>
      <c r="GU111" s="256"/>
      <c r="GV111" s="256"/>
      <c r="GW111" s="256"/>
      <c r="GX111" s="256"/>
      <c r="GY111" s="256"/>
      <c r="GZ111" s="256"/>
      <c r="HA111" s="256"/>
      <c r="HB111" s="256"/>
      <c r="HC111" s="256"/>
      <c r="HD111" s="256"/>
      <c r="HE111" s="256"/>
      <c r="HF111" s="256"/>
      <c r="HG111" s="256"/>
      <c r="HH111" s="256"/>
      <c r="HI111" s="256"/>
      <c r="HJ111" s="256"/>
      <c r="HK111" s="256"/>
      <c r="HL111" s="256"/>
      <c r="HM111" s="256"/>
      <c r="HN111" s="256"/>
      <c r="HO111" s="256"/>
      <c r="HP111" s="256"/>
      <c r="HQ111" s="256"/>
      <c r="HR111" s="256"/>
      <c r="HS111" s="256"/>
      <c r="HT111" s="256"/>
      <c r="HU111" s="256"/>
      <c r="HV111" s="256"/>
      <c r="HW111" s="256"/>
      <c r="HX111" s="256"/>
      <c r="HY111" s="256"/>
      <c r="HZ111" s="256"/>
      <c r="IA111" s="256"/>
      <c r="IB111" s="256"/>
      <c r="IC111" s="256"/>
      <c r="ID111" s="256"/>
      <c r="IE111" s="256"/>
      <c r="IF111" s="256"/>
      <c r="IG111" s="256"/>
      <c r="IH111" s="256"/>
      <c r="II111" s="256"/>
      <c r="IJ111" s="256"/>
      <c r="IK111" s="256"/>
      <c r="IL111" s="256"/>
      <c r="IM111" s="256"/>
      <c r="IN111" s="256"/>
      <c r="IO111" s="256"/>
    </row>
    <row r="112" spans="1:249" s="19" customFormat="1" ht="20" customHeight="1">
      <c r="A112" s="256"/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  <c r="CA112" s="256"/>
      <c r="CB112" s="256"/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256"/>
      <c r="CQ112" s="256"/>
      <c r="CR112" s="256"/>
      <c r="CS112" s="256"/>
      <c r="CT112" s="256"/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256"/>
      <c r="DI112" s="256"/>
      <c r="DJ112" s="256"/>
      <c r="DK112" s="256"/>
      <c r="DL112" s="256"/>
      <c r="DM112" s="256"/>
      <c r="DN112" s="256"/>
      <c r="DO112" s="256"/>
      <c r="DP112" s="256"/>
      <c r="DQ112" s="256"/>
      <c r="DR112" s="256"/>
      <c r="DS112" s="256"/>
      <c r="DT112" s="256"/>
      <c r="DU112" s="256"/>
      <c r="DV112" s="256"/>
      <c r="DW112" s="256"/>
      <c r="DX112" s="256"/>
      <c r="DY112" s="256"/>
      <c r="DZ112" s="256"/>
      <c r="EA112" s="256"/>
      <c r="EB112" s="256"/>
      <c r="EC112" s="256"/>
      <c r="ED112" s="256"/>
      <c r="EE112" s="256"/>
      <c r="EF112" s="256"/>
      <c r="EG112" s="256"/>
      <c r="EH112" s="256"/>
      <c r="EI112" s="256"/>
      <c r="EJ112" s="256"/>
      <c r="EK112" s="256"/>
      <c r="EL112" s="256"/>
      <c r="EM112" s="256"/>
      <c r="EN112" s="256"/>
      <c r="EO112" s="256"/>
      <c r="EP112" s="256"/>
      <c r="EQ112" s="256"/>
      <c r="ER112" s="256"/>
      <c r="ES112" s="256"/>
      <c r="ET112" s="256"/>
      <c r="EU112" s="256"/>
      <c r="EV112" s="256"/>
      <c r="EW112" s="256"/>
      <c r="EX112" s="256"/>
      <c r="EY112" s="256"/>
      <c r="EZ112" s="256"/>
      <c r="FA112" s="256"/>
      <c r="FB112" s="256"/>
      <c r="FC112" s="256"/>
      <c r="FD112" s="256"/>
      <c r="FE112" s="256"/>
      <c r="FF112" s="256"/>
      <c r="FG112" s="256"/>
      <c r="FH112" s="256"/>
      <c r="FI112" s="256"/>
      <c r="FJ112" s="256"/>
      <c r="FK112" s="256"/>
      <c r="FL112" s="256"/>
      <c r="FM112" s="256"/>
      <c r="FN112" s="256"/>
      <c r="FO112" s="256"/>
      <c r="FP112" s="256"/>
      <c r="FQ112" s="256"/>
      <c r="FR112" s="256"/>
      <c r="FS112" s="256"/>
      <c r="FT112" s="256"/>
      <c r="FU112" s="256"/>
      <c r="FV112" s="256"/>
      <c r="FW112" s="256"/>
      <c r="FX112" s="256"/>
      <c r="FY112" s="256"/>
      <c r="FZ112" s="256"/>
      <c r="GA112" s="256"/>
      <c r="GB112" s="256"/>
      <c r="GC112" s="256"/>
      <c r="GD112" s="256"/>
      <c r="GE112" s="256"/>
      <c r="GF112" s="256"/>
      <c r="GG112" s="256"/>
      <c r="GH112" s="256"/>
      <c r="GI112" s="256"/>
      <c r="GJ112" s="256"/>
      <c r="GK112" s="256"/>
      <c r="GL112" s="256"/>
      <c r="GM112" s="256"/>
      <c r="GN112" s="256"/>
      <c r="GO112" s="256"/>
      <c r="GP112" s="256"/>
      <c r="GQ112" s="256"/>
      <c r="GR112" s="256"/>
      <c r="GS112" s="256"/>
      <c r="GT112" s="256"/>
      <c r="GU112" s="256"/>
      <c r="GV112" s="256"/>
      <c r="GW112" s="256"/>
      <c r="GX112" s="256"/>
      <c r="GY112" s="256"/>
      <c r="GZ112" s="256"/>
      <c r="HA112" s="256"/>
      <c r="HB112" s="256"/>
      <c r="HC112" s="256"/>
      <c r="HD112" s="256"/>
      <c r="HE112" s="256"/>
      <c r="HF112" s="256"/>
      <c r="HG112" s="256"/>
      <c r="HH112" s="256"/>
      <c r="HI112" s="256"/>
      <c r="HJ112" s="256"/>
      <c r="HK112" s="256"/>
      <c r="HL112" s="256"/>
      <c r="HM112" s="256"/>
      <c r="HN112" s="256"/>
      <c r="HO112" s="256"/>
      <c r="HP112" s="256"/>
      <c r="HQ112" s="256"/>
      <c r="HR112" s="256"/>
      <c r="HS112" s="256"/>
      <c r="HT112" s="256"/>
      <c r="HU112" s="256"/>
      <c r="HV112" s="256"/>
      <c r="HW112" s="256"/>
      <c r="HX112" s="256"/>
      <c r="HY112" s="256"/>
      <c r="HZ112" s="256"/>
      <c r="IA112" s="256"/>
      <c r="IB112" s="256"/>
      <c r="IC112" s="256"/>
      <c r="ID112" s="256"/>
      <c r="IE112" s="256"/>
      <c r="IF112" s="256"/>
      <c r="IG112" s="256"/>
      <c r="IH112" s="256"/>
      <c r="II112" s="256"/>
      <c r="IJ112" s="256"/>
      <c r="IK112" s="256"/>
      <c r="IL112" s="256"/>
      <c r="IM112" s="256"/>
      <c r="IN112" s="256"/>
      <c r="IO112" s="256"/>
    </row>
    <row r="113" spans="1:249" s="19" customFormat="1" ht="20" customHeight="1">
      <c r="A113" s="256"/>
      <c r="B113" s="256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  <c r="CA113" s="256"/>
      <c r="CB113" s="256"/>
      <c r="CC113" s="256"/>
      <c r="CD113" s="256"/>
      <c r="CE113" s="256"/>
      <c r="CF113" s="256"/>
      <c r="CG113" s="256"/>
      <c r="CH113" s="256"/>
      <c r="CI113" s="256"/>
      <c r="CJ113" s="256"/>
      <c r="CK113" s="256"/>
      <c r="CL113" s="256"/>
      <c r="CM113" s="256"/>
      <c r="CN113" s="256"/>
      <c r="CO113" s="256"/>
      <c r="CP113" s="256"/>
      <c r="CQ113" s="256"/>
      <c r="CR113" s="256"/>
      <c r="CS113" s="256"/>
      <c r="CT113" s="256"/>
      <c r="CU113" s="256"/>
      <c r="CV113" s="256"/>
      <c r="CW113" s="256"/>
      <c r="CX113" s="256"/>
      <c r="CY113" s="256"/>
      <c r="CZ113" s="256"/>
      <c r="DA113" s="256"/>
      <c r="DB113" s="256"/>
      <c r="DC113" s="256"/>
      <c r="DD113" s="256"/>
      <c r="DE113" s="256"/>
      <c r="DF113" s="256"/>
      <c r="DG113" s="256"/>
      <c r="DH113" s="256"/>
      <c r="DI113" s="256"/>
      <c r="DJ113" s="256"/>
      <c r="DK113" s="256"/>
      <c r="DL113" s="256"/>
      <c r="DM113" s="256"/>
      <c r="DN113" s="256"/>
      <c r="DO113" s="256"/>
      <c r="DP113" s="256"/>
      <c r="DQ113" s="256"/>
      <c r="DR113" s="256"/>
      <c r="DS113" s="256"/>
      <c r="DT113" s="256"/>
      <c r="DU113" s="256"/>
      <c r="DV113" s="256"/>
      <c r="DW113" s="256"/>
      <c r="DX113" s="256"/>
      <c r="DY113" s="256"/>
      <c r="DZ113" s="256"/>
      <c r="EA113" s="256"/>
      <c r="EB113" s="256"/>
      <c r="EC113" s="256"/>
      <c r="ED113" s="256"/>
      <c r="EE113" s="256"/>
      <c r="EF113" s="256"/>
      <c r="EG113" s="256"/>
      <c r="EH113" s="256"/>
      <c r="EI113" s="256"/>
      <c r="EJ113" s="256"/>
      <c r="EK113" s="256"/>
      <c r="EL113" s="256"/>
      <c r="EM113" s="256"/>
      <c r="EN113" s="256"/>
      <c r="EO113" s="256"/>
      <c r="EP113" s="256"/>
      <c r="EQ113" s="256"/>
      <c r="ER113" s="256"/>
      <c r="ES113" s="256"/>
      <c r="ET113" s="256"/>
      <c r="EU113" s="256"/>
      <c r="EV113" s="256"/>
      <c r="EW113" s="256"/>
      <c r="EX113" s="256"/>
      <c r="EY113" s="256"/>
      <c r="EZ113" s="256"/>
      <c r="FA113" s="256"/>
      <c r="FB113" s="256"/>
      <c r="FC113" s="256"/>
      <c r="FD113" s="256"/>
      <c r="FE113" s="256"/>
      <c r="FF113" s="256"/>
      <c r="FG113" s="256"/>
      <c r="FH113" s="256"/>
      <c r="FI113" s="256"/>
      <c r="FJ113" s="256"/>
      <c r="FK113" s="256"/>
      <c r="FL113" s="256"/>
      <c r="FM113" s="256"/>
      <c r="FN113" s="256"/>
      <c r="FO113" s="256"/>
      <c r="FP113" s="256"/>
      <c r="FQ113" s="256"/>
      <c r="FR113" s="256"/>
      <c r="FS113" s="256"/>
      <c r="FT113" s="256"/>
      <c r="FU113" s="256"/>
      <c r="FV113" s="256"/>
      <c r="FW113" s="256"/>
      <c r="FX113" s="256"/>
      <c r="FY113" s="256"/>
      <c r="FZ113" s="256"/>
      <c r="GA113" s="256"/>
      <c r="GB113" s="256"/>
      <c r="GC113" s="256"/>
      <c r="GD113" s="256"/>
      <c r="GE113" s="256"/>
      <c r="GF113" s="256"/>
      <c r="GG113" s="256"/>
      <c r="GH113" s="256"/>
      <c r="GI113" s="256"/>
      <c r="GJ113" s="256"/>
      <c r="GK113" s="256"/>
      <c r="GL113" s="256"/>
      <c r="GM113" s="256"/>
      <c r="GN113" s="256"/>
      <c r="GO113" s="256"/>
      <c r="GP113" s="256"/>
      <c r="GQ113" s="256"/>
      <c r="GR113" s="256"/>
      <c r="GS113" s="256"/>
      <c r="GT113" s="256"/>
      <c r="GU113" s="256"/>
      <c r="GV113" s="256"/>
      <c r="GW113" s="256"/>
      <c r="GX113" s="256"/>
      <c r="GY113" s="256"/>
      <c r="GZ113" s="256"/>
      <c r="HA113" s="256"/>
      <c r="HB113" s="256"/>
      <c r="HC113" s="256"/>
      <c r="HD113" s="256"/>
      <c r="HE113" s="256"/>
      <c r="HF113" s="256"/>
      <c r="HG113" s="256"/>
      <c r="HH113" s="256"/>
      <c r="HI113" s="256"/>
      <c r="HJ113" s="256"/>
      <c r="HK113" s="256"/>
      <c r="HL113" s="256"/>
      <c r="HM113" s="256"/>
      <c r="HN113" s="256"/>
      <c r="HO113" s="256"/>
      <c r="HP113" s="256"/>
      <c r="HQ113" s="256"/>
      <c r="HR113" s="256"/>
      <c r="HS113" s="256"/>
      <c r="HT113" s="256"/>
      <c r="HU113" s="256"/>
      <c r="HV113" s="256"/>
      <c r="HW113" s="256"/>
      <c r="HX113" s="256"/>
      <c r="HY113" s="256"/>
      <c r="HZ113" s="256"/>
      <c r="IA113" s="256"/>
      <c r="IB113" s="256"/>
      <c r="IC113" s="256"/>
      <c r="ID113" s="256"/>
      <c r="IE113" s="256"/>
      <c r="IF113" s="256"/>
      <c r="IG113" s="256"/>
      <c r="IH113" s="256"/>
      <c r="II113" s="256"/>
      <c r="IJ113" s="256"/>
      <c r="IK113" s="256"/>
      <c r="IL113" s="256"/>
      <c r="IM113" s="256"/>
      <c r="IN113" s="256"/>
      <c r="IO113" s="256"/>
    </row>
    <row r="114" spans="1:249" s="19" customFormat="1" ht="20" customHeight="1">
      <c r="A114" s="256"/>
      <c r="B114" s="256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  <c r="CA114" s="256"/>
      <c r="CB114" s="256"/>
      <c r="CC114" s="256"/>
      <c r="CD114" s="256"/>
      <c r="CE114" s="256"/>
      <c r="CF114" s="256"/>
      <c r="CG114" s="256"/>
      <c r="CH114" s="256"/>
      <c r="CI114" s="256"/>
      <c r="CJ114" s="256"/>
      <c r="CK114" s="256"/>
      <c r="CL114" s="256"/>
      <c r="CM114" s="256"/>
      <c r="CN114" s="256"/>
      <c r="CO114" s="256"/>
      <c r="CP114" s="256"/>
      <c r="CQ114" s="256"/>
      <c r="CR114" s="256"/>
      <c r="CS114" s="256"/>
      <c r="CT114" s="256"/>
      <c r="CU114" s="256"/>
      <c r="CV114" s="256"/>
      <c r="CW114" s="256"/>
      <c r="CX114" s="256"/>
      <c r="CY114" s="256"/>
      <c r="CZ114" s="256"/>
      <c r="DA114" s="256"/>
      <c r="DB114" s="256"/>
      <c r="DC114" s="256"/>
      <c r="DD114" s="256"/>
      <c r="DE114" s="256"/>
      <c r="DF114" s="256"/>
      <c r="DG114" s="256"/>
      <c r="DH114" s="256"/>
      <c r="DI114" s="256"/>
      <c r="DJ114" s="256"/>
      <c r="DK114" s="256"/>
      <c r="DL114" s="256"/>
      <c r="DM114" s="256"/>
      <c r="DN114" s="256"/>
      <c r="DO114" s="256"/>
      <c r="DP114" s="256"/>
      <c r="DQ114" s="256"/>
      <c r="DR114" s="256"/>
      <c r="DS114" s="256"/>
      <c r="DT114" s="256"/>
      <c r="DU114" s="256"/>
      <c r="DV114" s="256"/>
      <c r="DW114" s="256"/>
      <c r="DX114" s="256"/>
      <c r="DY114" s="256"/>
      <c r="DZ114" s="256"/>
      <c r="EA114" s="256"/>
      <c r="EB114" s="256"/>
      <c r="EC114" s="256"/>
      <c r="ED114" s="256"/>
      <c r="EE114" s="256"/>
      <c r="EF114" s="256"/>
      <c r="EG114" s="256"/>
      <c r="EH114" s="256"/>
      <c r="EI114" s="256"/>
      <c r="EJ114" s="256"/>
      <c r="EK114" s="256"/>
      <c r="EL114" s="256"/>
      <c r="EM114" s="256"/>
      <c r="EN114" s="256"/>
      <c r="EO114" s="256"/>
      <c r="EP114" s="256"/>
      <c r="EQ114" s="256"/>
      <c r="ER114" s="256"/>
      <c r="ES114" s="256"/>
      <c r="ET114" s="256"/>
      <c r="EU114" s="256"/>
      <c r="EV114" s="256"/>
      <c r="EW114" s="256"/>
      <c r="EX114" s="256"/>
      <c r="EY114" s="256"/>
      <c r="EZ114" s="256"/>
      <c r="FA114" s="256"/>
      <c r="FB114" s="256"/>
      <c r="FC114" s="256"/>
      <c r="FD114" s="256"/>
      <c r="FE114" s="256"/>
      <c r="FF114" s="256"/>
      <c r="FG114" s="256"/>
      <c r="FH114" s="256"/>
      <c r="FI114" s="256"/>
      <c r="FJ114" s="256"/>
      <c r="FK114" s="256"/>
      <c r="FL114" s="256"/>
      <c r="FM114" s="256"/>
      <c r="FN114" s="256"/>
      <c r="FO114" s="256"/>
      <c r="FP114" s="256"/>
      <c r="FQ114" s="256"/>
      <c r="FR114" s="256"/>
      <c r="FS114" s="256"/>
      <c r="FT114" s="256"/>
      <c r="FU114" s="256"/>
      <c r="FV114" s="256"/>
      <c r="FW114" s="256"/>
      <c r="FX114" s="256"/>
      <c r="FY114" s="256"/>
      <c r="FZ114" s="256"/>
      <c r="GA114" s="256"/>
      <c r="GB114" s="256"/>
      <c r="GC114" s="256"/>
      <c r="GD114" s="256"/>
      <c r="GE114" s="256"/>
      <c r="GF114" s="256"/>
      <c r="GG114" s="256"/>
      <c r="GH114" s="256"/>
      <c r="GI114" s="256"/>
      <c r="GJ114" s="256"/>
      <c r="GK114" s="256"/>
      <c r="GL114" s="256"/>
      <c r="GM114" s="256"/>
      <c r="GN114" s="256"/>
      <c r="GO114" s="256"/>
      <c r="GP114" s="256"/>
      <c r="GQ114" s="256"/>
      <c r="GR114" s="256"/>
      <c r="GS114" s="256"/>
      <c r="GT114" s="256"/>
      <c r="GU114" s="256"/>
      <c r="GV114" s="256"/>
      <c r="GW114" s="256"/>
      <c r="GX114" s="256"/>
      <c r="GY114" s="256"/>
      <c r="GZ114" s="256"/>
      <c r="HA114" s="256"/>
      <c r="HB114" s="256"/>
      <c r="HC114" s="256"/>
      <c r="HD114" s="256"/>
      <c r="HE114" s="256"/>
      <c r="HF114" s="256"/>
      <c r="HG114" s="256"/>
      <c r="HH114" s="256"/>
      <c r="HI114" s="256"/>
      <c r="HJ114" s="256"/>
      <c r="HK114" s="256"/>
      <c r="HL114" s="256"/>
      <c r="HM114" s="256"/>
      <c r="HN114" s="256"/>
      <c r="HO114" s="256"/>
      <c r="HP114" s="256"/>
      <c r="HQ114" s="256"/>
      <c r="HR114" s="256"/>
      <c r="HS114" s="256"/>
      <c r="HT114" s="256"/>
      <c r="HU114" s="256"/>
      <c r="HV114" s="256"/>
      <c r="HW114" s="256"/>
      <c r="HX114" s="256"/>
      <c r="HY114" s="256"/>
      <c r="HZ114" s="256"/>
      <c r="IA114" s="256"/>
      <c r="IB114" s="256"/>
      <c r="IC114" s="256"/>
      <c r="ID114" s="256"/>
      <c r="IE114" s="256"/>
      <c r="IF114" s="256"/>
      <c r="IG114" s="256"/>
      <c r="IH114" s="256"/>
      <c r="II114" s="256"/>
      <c r="IJ114" s="256"/>
      <c r="IK114" s="256"/>
      <c r="IL114" s="256"/>
      <c r="IM114" s="256"/>
      <c r="IN114" s="256"/>
      <c r="IO114" s="256"/>
    </row>
    <row r="115" spans="1:249" s="19" customFormat="1" ht="20" customHeight="1">
      <c r="A115" s="256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  <c r="CA115" s="256"/>
      <c r="CB115" s="256"/>
      <c r="CC115" s="256"/>
      <c r="CD115" s="256"/>
      <c r="CE115" s="256"/>
      <c r="CF115" s="256"/>
      <c r="CG115" s="256"/>
      <c r="CH115" s="256"/>
      <c r="CI115" s="256"/>
      <c r="CJ115" s="256"/>
      <c r="CK115" s="256"/>
      <c r="CL115" s="256"/>
      <c r="CM115" s="256"/>
      <c r="CN115" s="256"/>
      <c r="CO115" s="256"/>
      <c r="CP115" s="256"/>
      <c r="CQ115" s="256"/>
      <c r="CR115" s="256"/>
      <c r="CS115" s="256"/>
      <c r="CT115" s="256"/>
      <c r="CU115" s="256"/>
      <c r="CV115" s="256"/>
      <c r="CW115" s="256"/>
      <c r="CX115" s="256"/>
      <c r="CY115" s="256"/>
      <c r="CZ115" s="256"/>
      <c r="DA115" s="256"/>
      <c r="DB115" s="256"/>
      <c r="DC115" s="256"/>
      <c r="DD115" s="256"/>
      <c r="DE115" s="256"/>
      <c r="DF115" s="256"/>
      <c r="DG115" s="256"/>
      <c r="DH115" s="256"/>
      <c r="DI115" s="256"/>
      <c r="DJ115" s="256"/>
      <c r="DK115" s="256"/>
      <c r="DL115" s="256"/>
      <c r="DM115" s="256"/>
      <c r="DN115" s="256"/>
      <c r="DO115" s="256"/>
      <c r="DP115" s="256"/>
      <c r="DQ115" s="256"/>
      <c r="DR115" s="256"/>
      <c r="DS115" s="256"/>
      <c r="DT115" s="256"/>
      <c r="DU115" s="256"/>
      <c r="DV115" s="256"/>
      <c r="DW115" s="256"/>
      <c r="DX115" s="256"/>
      <c r="DY115" s="256"/>
      <c r="DZ115" s="256"/>
      <c r="EA115" s="256"/>
      <c r="EB115" s="256"/>
      <c r="EC115" s="256"/>
      <c r="ED115" s="256"/>
      <c r="EE115" s="256"/>
      <c r="EF115" s="256"/>
      <c r="EG115" s="256"/>
      <c r="EH115" s="256"/>
      <c r="EI115" s="256"/>
      <c r="EJ115" s="256"/>
      <c r="EK115" s="256"/>
      <c r="EL115" s="256"/>
      <c r="EM115" s="256"/>
      <c r="EN115" s="256"/>
      <c r="EO115" s="256"/>
      <c r="EP115" s="256"/>
      <c r="EQ115" s="256"/>
      <c r="ER115" s="256"/>
      <c r="ES115" s="256"/>
      <c r="ET115" s="256"/>
      <c r="EU115" s="256"/>
      <c r="EV115" s="256"/>
      <c r="EW115" s="256"/>
      <c r="EX115" s="256"/>
      <c r="EY115" s="256"/>
      <c r="EZ115" s="256"/>
      <c r="FA115" s="256"/>
      <c r="FB115" s="256"/>
      <c r="FC115" s="256"/>
      <c r="FD115" s="256"/>
      <c r="FE115" s="256"/>
      <c r="FF115" s="256"/>
      <c r="FG115" s="256"/>
      <c r="FH115" s="256"/>
      <c r="FI115" s="256"/>
      <c r="FJ115" s="256"/>
      <c r="FK115" s="256"/>
      <c r="FL115" s="256"/>
      <c r="FM115" s="256"/>
      <c r="FN115" s="256"/>
      <c r="FO115" s="256"/>
      <c r="FP115" s="256"/>
      <c r="FQ115" s="256"/>
      <c r="FR115" s="256"/>
      <c r="FS115" s="256"/>
      <c r="FT115" s="256"/>
      <c r="FU115" s="256"/>
      <c r="FV115" s="256"/>
      <c r="FW115" s="256"/>
      <c r="FX115" s="256"/>
      <c r="FY115" s="256"/>
      <c r="FZ115" s="256"/>
      <c r="GA115" s="256"/>
      <c r="GB115" s="256"/>
      <c r="GC115" s="256"/>
      <c r="GD115" s="256"/>
      <c r="GE115" s="256"/>
      <c r="GF115" s="256"/>
      <c r="GG115" s="256"/>
      <c r="GH115" s="256"/>
      <c r="GI115" s="256"/>
      <c r="GJ115" s="256"/>
      <c r="GK115" s="256"/>
      <c r="GL115" s="256"/>
      <c r="GM115" s="256"/>
      <c r="GN115" s="256"/>
      <c r="GO115" s="256"/>
      <c r="GP115" s="256"/>
      <c r="GQ115" s="256"/>
      <c r="GR115" s="256"/>
      <c r="GS115" s="256"/>
      <c r="GT115" s="256"/>
      <c r="GU115" s="256"/>
      <c r="GV115" s="256"/>
      <c r="GW115" s="256"/>
      <c r="GX115" s="256"/>
      <c r="GY115" s="256"/>
      <c r="GZ115" s="256"/>
      <c r="HA115" s="256"/>
      <c r="HB115" s="256"/>
      <c r="HC115" s="256"/>
      <c r="HD115" s="256"/>
      <c r="HE115" s="256"/>
      <c r="HF115" s="256"/>
      <c r="HG115" s="256"/>
      <c r="HH115" s="256"/>
      <c r="HI115" s="256"/>
      <c r="HJ115" s="256"/>
      <c r="HK115" s="256"/>
      <c r="HL115" s="256"/>
      <c r="HM115" s="256"/>
      <c r="HN115" s="256"/>
      <c r="HO115" s="256"/>
      <c r="HP115" s="256"/>
      <c r="HQ115" s="256"/>
      <c r="HR115" s="256"/>
      <c r="HS115" s="256"/>
      <c r="HT115" s="256"/>
      <c r="HU115" s="256"/>
      <c r="HV115" s="256"/>
      <c r="HW115" s="256"/>
      <c r="HX115" s="256"/>
      <c r="HY115" s="256"/>
      <c r="HZ115" s="256"/>
      <c r="IA115" s="256"/>
      <c r="IB115" s="256"/>
      <c r="IC115" s="256"/>
      <c r="ID115" s="256"/>
      <c r="IE115" s="256"/>
      <c r="IF115" s="256"/>
      <c r="IG115" s="256"/>
      <c r="IH115" s="256"/>
      <c r="II115" s="256"/>
      <c r="IJ115" s="256"/>
      <c r="IK115" s="256"/>
      <c r="IL115" s="256"/>
      <c r="IM115" s="256"/>
      <c r="IN115" s="256"/>
      <c r="IO115" s="256"/>
    </row>
    <row r="116" spans="1:249" s="19" customFormat="1" ht="20" customHeight="1">
      <c r="A116" s="256"/>
      <c r="B116" s="256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  <c r="CA116" s="256"/>
      <c r="CB116" s="256"/>
      <c r="CC116" s="256"/>
      <c r="CD116" s="256"/>
      <c r="CE116" s="256"/>
      <c r="CF116" s="256"/>
      <c r="CG116" s="256"/>
      <c r="CH116" s="256"/>
      <c r="CI116" s="256"/>
      <c r="CJ116" s="256"/>
      <c r="CK116" s="256"/>
      <c r="CL116" s="256"/>
      <c r="CM116" s="256"/>
      <c r="CN116" s="256"/>
      <c r="CO116" s="256"/>
      <c r="CP116" s="256"/>
      <c r="CQ116" s="256"/>
      <c r="CR116" s="256"/>
      <c r="CS116" s="256"/>
      <c r="CT116" s="256"/>
      <c r="CU116" s="256"/>
      <c r="CV116" s="256"/>
      <c r="CW116" s="256"/>
      <c r="CX116" s="256"/>
      <c r="CY116" s="256"/>
      <c r="CZ116" s="256"/>
      <c r="DA116" s="256"/>
      <c r="DB116" s="256"/>
      <c r="DC116" s="256"/>
      <c r="DD116" s="256"/>
      <c r="DE116" s="256"/>
      <c r="DF116" s="256"/>
      <c r="DG116" s="256"/>
      <c r="DH116" s="256"/>
      <c r="DI116" s="256"/>
      <c r="DJ116" s="256"/>
      <c r="DK116" s="256"/>
      <c r="DL116" s="256"/>
      <c r="DM116" s="256"/>
      <c r="DN116" s="256"/>
      <c r="DO116" s="256"/>
      <c r="DP116" s="256"/>
      <c r="DQ116" s="256"/>
      <c r="DR116" s="256"/>
      <c r="DS116" s="256"/>
      <c r="DT116" s="256"/>
      <c r="DU116" s="256"/>
      <c r="DV116" s="256"/>
      <c r="DW116" s="256"/>
      <c r="DX116" s="256"/>
      <c r="DY116" s="256"/>
      <c r="DZ116" s="256"/>
      <c r="EA116" s="256"/>
      <c r="EB116" s="256"/>
      <c r="EC116" s="256"/>
      <c r="ED116" s="256"/>
      <c r="EE116" s="256"/>
      <c r="EF116" s="256"/>
      <c r="EG116" s="256"/>
      <c r="EH116" s="256"/>
      <c r="EI116" s="256"/>
      <c r="EJ116" s="256"/>
      <c r="EK116" s="256"/>
      <c r="EL116" s="256"/>
      <c r="EM116" s="256"/>
      <c r="EN116" s="256"/>
      <c r="EO116" s="256"/>
      <c r="EP116" s="256"/>
      <c r="EQ116" s="256"/>
      <c r="ER116" s="256"/>
      <c r="ES116" s="256"/>
      <c r="ET116" s="256"/>
      <c r="EU116" s="256"/>
      <c r="EV116" s="256"/>
      <c r="EW116" s="256"/>
      <c r="EX116" s="256"/>
      <c r="EY116" s="256"/>
      <c r="EZ116" s="256"/>
      <c r="FA116" s="256"/>
      <c r="FB116" s="256"/>
      <c r="FC116" s="256"/>
      <c r="FD116" s="256"/>
      <c r="FE116" s="256"/>
      <c r="FF116" s="256"/>
      <c r="FG116" s="256"/>
      <c r="FH116" s="256"/>
      <c r="FI116" s="256"/>
      <c r="FJ116" s="256"/>
      <c r="FK116" s="256"/>
      <c r="FL116" s="256"/>
      <c r="FM116" s="256"/>
      <c r="FN116" s="256"/>
      <c r="FO116" s="256"/>
      <c r="FP116" s="256"/>
      <c r="FQ116" s="256"/>
      <c r="FR116" s="256"/>
      <c r="FS116" s="256"/>
      <c r="FT116" s="256"/>
      <c r="FU116" s="256"/>
      <c r="FV116" s="256"/>
      <c r="FW116" s="256"/>
      <c r="FX116" s="256"/>
      <c r="FY116" s="256"/>
      <c r="FZ116" s="256"/>
      <c r="GA116" s="256"/>
      <c r="GB116" s="256"/>
      <c r="GC116" s="256"/>
      <c r="GD116" s="256"/>
      <c r="GE116" s="256"/>
      <c r="GF116" s="256"/>
      <c r="GG116" s="256"/>
      <c r="GH116" s="256"/>
      <c r="GI116" s="256"/>
      <c r="GJ116" s="256"/>
      <c r="GK116" s="256"/>
      <c r="GL116" s="256"/>
      <c r="GM116" s="256"/>
      <c r="GN116" s="256"/>
      <c r="GO116" s="256"/>
      <c r="GP116" s="256"/>
      <c r="GQ116" s="256"/>
      <c r="GR116" s="256"/>
      <c r="GS116" s="256"/>
      <c r="GT116" s="256"/>
      <c r="GU116" s="256"/>
      <c r="GV116" s="256"/>
      <c r="GW116" s="256"/>
      <c r="GX116" s="256"/>
      <c r="GY116" s="256"/>
      <c r="GZ116" s="256"/>
      <c r="HA116" s="256"/>
      <c r="HB116" s="256"/>
      <c r="HC116" s="256"/>
      <c r="HD116" s="256"/>
      <c r="HE116" s="256"/>
      <c r="HF116" s="256"/>
      <c r="HG116" s="256"/>
      <c r="HH116" s="256"/>
      <c r="HI116" s="256"/>
      <c r="HJ116" s="256"/>
      <c r="HK116" s="256"/>
      <c r="HL116" s="256"/>
      <c r="HM116" s="256"/>
      <c r="HN116" s="256"/>
      <c r="HO116" s="256"/>
      <c r="HP116" s="256"/>
      <c r="HQ116" s="256"/>
      <c r="HR116" s="256"/>
      <c r="HS116" s="256"/>
      <c r="HT116" s="256"/>
      <c r="HU116" s="256"/>
      <c r="HV116" s="256"/>
      <c r="HW116" s="256"/>
      <c r="HX116" s="256"/>
      <c r="HY116" s="256"/>
      <c r="HZ116" s="256"/>
      <c r="IA116" s="256"/>
      <c r="IB116" s="256"/>
      <c r="IC116" s="256"/>
      <c r="ID116" s="256"/>
      <c r="IE116" s="256"/>
      <c r="IF116" s="256"/>
      <c r="IG116" s="256"/>
      <c r="IH116" s="256"/>
      <c r="II116" s="256"/>
      <c r="IJ116" s="256"/>
      <c r="IK116" s="256"/>
      <c r="IL116" s="256"/>
      <c r="IM116" s="256"/>
      <c r="IN116" s="256"/>
      <c r="IO116" s="256"/>
    </row>
    <row r="117" spans="1:249" s="19" customFormat="1" ht="20" customHeight="1">
      <c r="A117" s="256"/>
      <c r="B117" s="256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  <c r="CA117" s="256"/>
      <c r="CB117" s="256"/>
      <c r="CC117" s="256"/>
      <c r="CD117" s="256"/>
      <c r="CE117" s="256"/>
      <c r="CF117" s="256"/>
      <c r="CG117" s="256"/>
      <c r="CH117" s="256"/>
      <c r="CI117" s="256"/>
      <c r="CJ117" s="256"/>
      <c r="CK117" s="256"/>
      <c r="CL117" s="256"/>
      <c r="CM117" s="256"/>
      <c r="CN117" s="256"/>
      <c r="CO117" s="256"/>
      <c r="CP117" s="256"/>
      <c r="CQ117" s="256"/>
      <c r="CR117" s="256"/>
      <c r="CS117" s="256"/>
      <c r="CT117" s="256"/>
      <c r="CU117" s="256"/>
      <c r="CV117" s="256"/>
      <c r="CW117" s="256"/>
      <c r="CX117" s="256"/>
      <c r="CY117" s="256"/>
      <c r="CZ117" s="256"/>
      <c r="DA117" s="256"/>
      <c r="DB117" s="256"/>
      <c r="DC117" s="256"/>
      <c r="DD117" s="256"/>
      <c r="DE117" s="256"/>
      <c r="DF117" s="256"/>
      <c r="DG117" s="256"/>
      <c r="DH117" s="256"/>
      <c r="DI117" s="256"/>
      <c r="DJ117" s="256"/>
      <c r="DK117" s="256"/>
      <c r="DL117" s="256"/>
      <c r="DM117" s="256"/>
      <c r="DN117" s="256"/>
      <c r="DO117" s="256"/>
      <c r="DP117" s="256"/>
      <c r="DQ117" s="256"/>
      <c r="DR117" s="256"/>
      <c r="DS117" s="256"/>
      <c r="DT117" s="256"/>
      <c r="DU117" s="256"/>
      <c r="DV117" s="256"/>
      <c r="DW117" s="256"/>
      <c r="DX117" s="256"/>
      <c r="DY117" s="256"/>
      <c r="DZ117" s="256"/>
      <c r="EA117" s="256"/>
      <c r="EB117" s="256"/>
      <c r="EC117" s="256"/>
      <c r="ED117" s="256"/>
      <c r="EE117" s="256"/>
      <c r="EF117" s="256"/>
      <c r="EG117" s="256"/>
      <c r="EH117" s="256"/>
      <c r="EI117" s="256"/>
      <c r="EJ117" s="256"/>
      <c r="EK117" s="256"/>
      <c r="EL117" s="256"/>
      <c r="EM117" s="256"/>
      <c r="EN117" s="256"/>
      <c r="EO117" s="256"/>
      <c r="EP117" s="256"/>
      <c r="EQ117" s="256"/>
      <c r="ER117" s="256"/>
      <c r="ES117" s="256"/>
      <c r="ET117" s="256"/>
      <c r="EU117" s="256"/>
      <c r="EV117" s="256"/>
      <c r="EW117" s="256"/>
      <c r="EX117" s="256"/>
      <c r="EY117" s="256"/>
      <c r="EZ117" s="256"/>
      <c r="FA117" s="256"/>
      <c r="FB117" s="256"/>
      <c r="FC117" s="256"/>
      <c r="FD117" s="256"/>
      <c r="FE117" s="256"/>
      <c r="FF117" s="256"/>
      <c r="FG117" s="256"/>
      <c r="FH117" s="256"/>
      <c r="FI117" s="256"/>
      <c r="FJ117" s="256"/>
      <c r="FK117" s="256"/>
      <c r="FL117" s="256"/>
      <c r="FM117" s="256"/>
      <c r="FN117" s="256"/>
      <c r="FO117" s="256"/>
      <c r="FP117" s="256"/>
      <c r="FQ117" s="256"/>
      <c r="FR117" s="256"/>
      <c r="FS117" s="256"/>
      <c r="FT117" s="256"/>
      <c r="FU117" s="256"/>
      <c r="FV117" s="256"/>
      <c r="FW117" s="256"/>
      <c r="FX117" s="256"/>
      <c r="FY117" s="256"/>
      <c r="FZ117" s="256"/>
      <c r="GA117" s="256"/>
      <c r="GB117" s="256"/>
      <c r="GC117" s="256"/>
      <c r="GD117" s="256"/>
      <c r="GE117" s="256"/>
      <c r="GF117" s="256"/>
      <c r="GG117" s="256"/>
      <c r="GH117" s="256"/>
      <c r="GI117" s="256"/>
      <c r="GJ117" s="256"/>
      <c r="GK117" s="256"/>
      <c r="GL117" s="256"/>
      <c r="GM117" s="256"/>
      <c r="GN117" s="256"/>
      <c r="GO117" s="256"/>
      <c r="GP117" s="256"/>
      <c r="GQ117" s="256"/>
      <c r="GR117" s="256"/>
      <c r="GS117" s="256"/>
      <c r="GT117" s="256"/>
      <c r="GU117" s="256"/>
      <c r="GV117" s="256"/>
      <c r="GW117" s="256"/>
      <c r="GX117" s="256"/>
      <c r="GY117" s="256"/>
      <c r="GZ117" s="256"/>
      <c r="HA117" s="256"/>
      <c r="HB117" s="256"/>
      <c r="HC117" s="256"/>
      <c r="HD117" s="256"/>
      <c r="HE117" s="256"/>
      <c r="HF117" s="256"/>
      <c r="HG117" s="256"/>
      <c r="HH117" s="256"/>
      <c r="HI117" s="256"/>
      <c r="HJ117" s="256"/>
      <c r="HK117" s="256"/>
      <c r="HL117" s="256"/>
      <c r="HM117" s="256"/>
      <c r="HN117" s="256"/>
      <c r="HO117" s="256"/>
      <c r="HP117" s="256"/>
      <c r="HQ117" s="256"/>
      <c r="HR117" s="256"/>
      <c r="HS117" s="256"/>
      <c r="HT117" s="256"/>
      <c r="HU117" s="256"/>
      <c r="HV117" s="256"/>
      <c r="HW117" s="256"/>
      <c r="HX117" s="256"/>
      <c r="HY117" s="256"/>
      <c r="HZ117" s="256"/>
      <c r="IA117" s="256"/>
      <c r="IB117" s="256"/>
      <c r="IC117" s="256"/>
      <c r="ID117" s="256"/>
      <c r="IE117" s="256"/>
      <c r="IF117" s="256"/>
      <c r="IG117" s="256"/>
      <c r="IH117" s="256"/>
      <c r="II117" s="256"/>
      <c r="IJ117" s="256"/>
      <c r="IK117" s="256"/>
      <c r="IL117" s="256"/>
      <c r="IM117" s="256"/>
      <c r="IN117" s="256"/>
      <c r="IO117" s="256"/>
    </row>
    <row r="118" spans="1:249" s="19" customFormat="1" ht="20" customHeight="1">
      <c r="A118" s="256"/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  <c r="CA118" s="256"/>
      <c r="CB118" s="256"/>
      <c r="CC118" s="256"/>
      <c r="CD118" s="256"/>
      <c r="CE118" s="256"/>
      <c r="CF118" s="256"/>
      <c r="CG118" s="256"/>
      <c r="CH118" s="256"/>
      <c r="CI118" s="256"/>
      <c r="CJ118" s="256"/>
      <c r="CK118" s="256"/>
      <c r="CL118" s="256"/>
      <c r="CM118" s="256"/>
      <c r="CN118" s="256"/>
      <c r="CO118" s="256"/>
      <c r="CP118" s="256"/>
      <c r="CQ118" s="256"/>
      <c r="CR118" s="256"/>
      <c r="CS118" s="256"/>
      <c r="CT118" s="256"/>
      <c r="CU118" s="256"/>
      <c r="CV118" s="256"/>
      <c r="CW118" s="256"/>
      <c r="CX118" s="256"/>
      <c r="CY118" s="256"/>
      <c r="CZ118" s="256"/>
      <c r="DA118" s="256"/>
      <c r="DB118" s="256"/>
      <c r="DC118" s="256"/>
      <c r="DD118" s="256"/>
      <c r="DE118" s="256"/>
      <c r="DF118" s="256"/>
      <c r="DG118" s="256"/>
      <c r="DH118" s="256"/>
      <c r="DI118" s="256"/>
      <c r="DJ118" s="256"/>
      <c r="DK118" s="256"/>
      <c r="DL118" s="256"/>
      <c r="DM118" s="256"/>
      <c r="DN118" s="256"/>
      <c r="DO118" s="256"/>
      <c r="DP118" s="256"/>
      <c r="DQ118" s="256"/>
      <c r="DR118" s="256"/>
      <c r="DS118" s="256"/>
      <c r="DT118" s="256"/>
      <c r="DU118" s="256"/>
      <c r="DV118" s="256"/>
      <c r="DW118" s="256"/>
      <c r="DX118" s="256"/>
      <c r="DY118" s="256"/>
      <c r="DZ118" s="256"/>
      <c r="EA118" s="256"/>
      <c r="EB118" s="256"/>
      <c r="EC118" s="256"/>
      <c r="ED118" s="256"/>
      <c r="EE118" s="256"/>
      <c r="EF118" s="256"/>
      <c r="EG118" s="256"/>
      <c r="EH118" s="256"/>
      <c r="EI118" s="256"/>
      <c r="EJ118" s="256"/>
      <c r="EK118" s="256"/>
      <c r="EL118" s="256"/>
      <c r="EM118" s="256"/>
      <c r="EN118" s="256"/>
      <c r="EO118" s="256"/>
      <c r="EP118" s="256"/>
      <c r="EQ118" s="256"/>
      <c r="ER118" s="256"/>
      <c r="ES118" s="256"/>
      <c r="ET118" s="256"/>
      <c r="EU118" s="256"/>
      <c r="EV118" s="256"/>
      <c r="EW118" s="256"/>
      <c r="EX118" s="256"/>
      <c r="EY118" s="256"/>
      <c r="EZ118" s="256"/>
      <c r="FA118" s="256"/>
      <c r="FB118" s="256"/>
      <c r="FC118" s="256"/>
      <c r="FD118" s="256"/>
      <c r="FE118" s="256"/>
      <c r="FF118" s="256"/>
      <c r="FG118" s="256"/>
      <c r="FH118" s="256"/>
      <c r="FI118" s="256"/>
      <c r="FJ118" s="256"/>
      <c r="FK118" s="256"/>
      <c r="FL118" s="256"/>
      <c r="FM118" s="256"/>
      <c r="FN118" s="256"/>
      <c r="FO118" s="256"/>
      <c r="FP118" s="256"/>
      <c r="FQ118" s="256"/>
      <c r="FR118" s="256"/>
      <c r="FS118" s="256"/>
      <c r="FT118" s="256"/>
      <c r="FU118" s="256"/>
      <c r="FV118" s="256"/>
      <c r="FW118" s="256"/>
      <c r="FX118" s="256"/>
      <c r="FY118" s="256"/>
      <c r="FZ118" s="256"/>
      <c r="GA118" s="256"/>
      <c r="GB118" s="256"/>
      <c r="GC118" s="256"/>
      <c r="GD118" s="256"/>
      <c r="GE118" s="256"/>
      <c r="GF118" s="256"/>
      <c r="GG118" s="256"/>
      <c r="GH118" s="256"/>
      <c r="GI118" s="256"/>
      <c r="GJ118" s="256"/>
      <c r="GK118" s="256"/>
      <c r="GL118" s="256"/>
      <c r="GM118" s="256"/>
      <c r="GN118" s="256"/>
      <c r="GO118" s="256"/>
      <c r="GP118" s="256"/>
      <c r="GQ118" s="256"/>
      <c r="GR118" s="256"/>
      <c r="GS118" s="256"/>
      <c r="GT118" s="256"/>
      <c r="GU118" s="256"/>
      <c r="GV118" s="256"/>
      <c r="GW118" s="256"/>
      <c r="GX118" s="256"/>
      <c r="GY118" s="256"/>
      <c r="GZ118" s="256"/>
      <c r="HA118" s="256"/>
      <c r="HB118" s="256"/>
      <c r="HC118" s="256"/>
      <c r="HD118" s="256"/>
      <c r="HE118" s="256"/>
      <c r="HF118" s="256"/>
      <c r="HG118" s="256"/>
      <c r="HH118" s="256"/>
      <c r="HI118" s="256"/>
      <c r="HJ118" s="256"/>
      <c r="HK118" s="256"/>
      <c r="HL118" s="256"/>
      <c r="HM118" s="256"/>
      <c r="HN118" s="256"/>
      <c r="HO118" s="256"/>
      <c r="HP118" s="256"/>
      <c r="HQ118" s="256"/>
      <c r="HR118" s="256"/>
      <c r="HS118" s="256"/>
      <c r="HT118" s="256"/>
      <c r="HU118" s="256"/>
      <c r="HV118" s="256"/>
      <c r="HW118" s="256"/>
      <c r="HX118" s="256"/>
      <c r="HY118" s="256"/>
      <c r="HZ118" s="256"/>
      <c r="IA118" s="256"/>
      <c r="IB118" s="256"/>
      <c r="IC118" s="256"/>
      <c r="ID118" s="256"/>
      <c r="IE118" s="256"/>
      <c r="IF118" s="256"/>
      <c r="IG118" s="256"/>
      <c r="IH118" s="256"/>
      <c r="II118" s="256"/>
      <c r="IJ118" s="256"/>
      <c r="IK118" s="256"/>
      <c r="IL118" s="256"/>
      <c r="IM118" s="256"/>
      <c r="IN118" s="256"/>
      <c r="IO118" s="256"/>
    </row>
    <row r="119" spans="1:249" s="19" customFormat="1" ht="20" customHeight="1">
      <c r="A119" s="256"/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  <c r="CA119" s="256"/>
      <c r="CB119" s="256"/>
      <c r="CC119" s="256"/>
      <c r="CD119" s="256"/>
      <c r="CE119" s="256"/>
      <c r="CF119" s="256"/>
      <c r="CG119" s="256"/>
      <c r="CH119" s="256"/>
      <c r="CI119" s="256"/>
      <c r="CJ119" s="256"/>
      <c r="CK119" s="256"/>
      <c r="CL119" s="256"/>
      <c r="CM119" s="256"/>
      <c r="CN119" s="256"/>
      <c r="CO119" s="256"/>
      <c r="CP119" s="256"/>
      <c r="CQ119" s="256"/>
      <c r="CR119" s="256"/>
      <c r="CS119" s="256"/>
      <c r="CT119" s="256"/>
      <c r="CU119" s="256"/>
      <c r="CV119" s="256"/>
      <c r="CW119" s="256"/>
      <c r="CX119" s="256"/>
      <c r="CY119" s="256"/>
      <c r="CZ119" s="256"/>
      <c r="DA119" s="256"/>
      <c r="DB119" s="256"/>
      <c r="DC119" s="256"/>
      <c r="DD119" s="256"/>
      <c r="DE119" s="256"/>
      <c r="DF119" s="256"/>
      <c r="DG119" s="256"/>
      <c r="DH119" s="256"/>
      <c r="DI119" s="256"/>
      <c r="DJ119" s="256"/>
      <c r="DK119" s="256"/>
      <c r="DL119" s="256"/>
      <c r="DM119" s="256"/>
      <c r="DN119" s="256"/>
      <c r="DO119" s="256"/>
      <c r="DP119" s="256"/>
      <c r="DQ119" s="256"/>
      <c r="DR119" s="256"/>
      <c r="DS119" s="256"/>
      <c r="DT119" s="256"/>
      <c r="DU119" s="256"/>
      <c r="DV119" s="256"/>
      <c r="DW119" s="256"/>
      <c r="DX119" s="256"/>
      <c r="DY119" s="256"/>
      <c r="DZ119" s="256"/>
      <c r="EA119" s="256"/>
      <c r="EB119" s="256"/>
      <c r="EC119" s="256"/>
      <c r="ED119" s="256"/>
      <c r="EE119" s="256"/>
      <c r="EF119" s="256"/>
      <c r="EG119" s="256"/>
      <c r="EH119" s="256"/>
      <c r="EI119" s="256"/>
      <c r="EJ119" s="256"/>
      <c r="EK119" s="256"/>
      <c r="EL119" s="256"/>
      <c r="EM119" s="256"/>
      <c r="EN119" s="256"/>
      <c r="EO119" s="256"/>
      <c r="EP119" s="256"/>
      <c r="EQ119" s="256"/>
      <c r="ER119" s="256"/>
      <c r="ES119" s="256"/>
      <c r="ET119" s="256"/>
      <c r="EU119" s="256"/>
      <c r="EV119" s="256"/>
      <c r="EW119" s="256"/>
      <c r="EX119" s="256"/>
      <c r="EY119" s="256"/>
      <c r="EZ119" s="256"/>
      <c r="FA119" s="256"/>
      <c r="FB119" s="256"/>
      <c r="FC119" s="256"/>
      <c r="FD119" s="256"/>
      <c r="FE119" s="256"/>
      <c r="FF119" s="256"/>
      <c r="FG119" s="256"/>
      <c r="FH119" s="256"/>
      <c r="FI119" s="256"/>
      <c r="FJ119" s="256"/>
      <c r="FK119" s="256"/>
      <c r="FL119" s="256"/>
      <c r="FM119" s="256"/>
      <c r="FN119" s="256"/>
      <c r="FO119" s="256"/>
      <c r="FP119" s="256"/>
      <c r="FQ119" s="256"/>
      <c r="FR119" s="256"/>
      <c r="FS119" s="256"/>
      <c r="FT119" s="256"/>
      <c r="FU119" s="256"/>
      <c r="FV119" s="256"/>
      <c r="FW119" s="256"/>
      <c r="FX119" s="256"/>
      <c r="FY119" s="256"/>
      <c r="FZ119" s="256"/>
      <c r="GA119" s="256"/>
      <c r="GB119" s="256"/>
      <c r="GC119" s="256"/>
      <c r="GD119" s="256"/>
      <c r="GE119" s="256"/>
      <c r="GF119" s="256"/>
      <c r="GG119" s="256"/>
      <c r="GH119" s="256"/>
      <c r="GI119" s="256"/>
      <c r="GJ119" s="256"/>
      <c r="GK119" s="256"/>
      <c r="GL119" s="256"/>
      <c r="GM119" s="256"/>
      <c r="GN119" s="256"/>
      <c r="GO119" s="256"/>
      <c r="GP119" s="256"/>
      <c r="GQ119" s="256"/>
      <c r="GR119" s="256"/>
      <c r="GS119" s="256"/>
      <c r="GT119" s="256"/>
      <c r="GU119" s="256"/>
      <c r="GV119" s="256"/>
      <c r="GW119" s="256"/>
      <c r="GX119" s="256"/>
      <c r="GY119" s="256"/>
      <c r="GZ119" s="256"/>
      <c r="HA119" s="256"/>
      <c r="HB119" s="256"/>
      <c r="HC119" s="256"/>
      <c r="HD119" s="256"/>
      <c r="HE119" s="256"/>
      <c r="HF119" s="256"/>
      <c r="HG119" s="256"/>
      <c r="HH119" s="256"/>
      <c r="HI119" s="256"/>
      <c r="HJ119" s="256"/>
      <c r="HK119" s="256"/>
      <c r="HL119" s="256"/>
      <c r="HM119" s="256"/>
      <c r="HN119" s="256"/>
      <c r="HO119" s="256"/>
      <c r="HP119" s="256"/>
      <c r="HQ119" s="256"/>
      <c r="HR119" s="256"/>
      <c r="HS119" s="256"/>
      <c r="HT119" s="256"/>
      <c r="HU119" s="256"/>
      <c r="HV119" s="256"/>
      <c r="HW119" s="256"/>
      <c r="HX119" s="256"/>
      <c r="HY119" s="256"/>
      <c r="HZ119" s="256"/>
      <c r="IA119" s="256"/>
      <c r="IB119" s="256"/>
      <c r="IC119" s="256"/>
      <c r="ID119" s="256"/>
      <c r="IE119" s="256"/>
      <c r="IF119" s="256"/>
      <c r="IG119" s="256"/>
      <c r="IH119" s="256"/>
      <c r="II119" s="256"/>
      <c r="IJ119" s="256"/>
      <c r="IK119" s="256"/>
      <c r="IL119" s="256"/>
      <c r="IM119" s="256"/>
      <c r="IN119" s="256"/>
      <c r="IO119" s="256"/>
    </row>
    <row r="120" spans="1:249" s="19" customFormat="1" ht="20" customHeight="1">
      <c r="A120" s="256"/>
      <c r="B120" s="256"/>
      <c r="C120" s="256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  <c r="CA120" s="256"/>
      <c r="CB120" s="256"/>
      <c r="CC120" s="256"/>
      <c r="CD120" s="256"/>
      <c r="CE120" s="256"/>
      <c r="CF120" s="256"/>
      <c r="CG120" s="256"/>
      <c r="CH120" s="256"/>
      <c r="CI120" s="256"/>
      <c r="CJ120" s="256"/>
      <c r="CK120" s="256"/>
      <c r="CL120" s="256"/>
      <c r="CM120" s="256"/>
      <c r="CN120" s="256"/>
      <c r="CO120" s="256"/>
      <c r="CP120" s="256"/>
      <c r="CQ120" s="256"/>
      <c r="CR120" s="256"/>
      <c r="CS120" s="256"/>
      <c r="CT120" s="256"/>
      <c r="CU120" s="256"/>
      <c r="CV120" s="256"/>
      <c r="CW120" s="256"/>
      <c r="CX120" s="256"/>
      <c r="CY120" s="256"/>
      <c r="CZ120" s="256"/>
      <c r="DA120" s="256"/>
      <c r="DB120" s="256"/>
      <c r="DC120" s="256"/>
      <c r="DD120" s="256"/>
      <c r="DE120" s="256"/>
      <c r="DF120" s="256"/>
      <c r="DG120" s="256"/>
      <c r="DH120" s="256"/>
      <c r="DI120" s="256"/>
      <c r="DJ120" s="256"/>
      <c r="DK120" s="256"/>
      <c r="DL120" s="256"/>
      <c r="DM120" s="256"/>
      <c r="DN120" s="256"/>
      <c r="DO120" s="256"/>
      <c r="DP120" s="256"/>
      <c r="DQ120" s="256"/>
      <c r="DR120" s="256"/>
      <c r="DS120" s="256"/>
      <c r="DT120" s="256"/>
      <c r="DU120" s="256"/>
      <c r="DV120" s="256"/>
      <c r="DW120" s="256"/>
      <c r="DX120" s="256"/>
      <c r="DY120" s="256"/>
      <c r="DZ120" s="256"/>
      <c r="EA120" s="256"/>
      <c r="EB120" s="256"/>
      <c r="EC120" s="256"/>
      <c r="ED120" s="256"/>
      <c r="EE120" s="256"/>
      <c r="EF120" s="256"/>
      <c r="EG120" s="256"/>
      <c r="EH120" s="256"/>
      <c r="EI120" s="256"/>
      <c r="EJ120" s="256"/>
      <c r="EK120" s="256"/>
      <c r="EL120" s="256"/>
      <c r="EM120" s="256"/>
      <c r="EN120" s="256"/>
      <c r="EO120" s="256"/>
      <c r="EP120" s="256"/>
      <c r="EQ120" s="256"/>
      <c r="ER120" s="256"/>
      <c r="ES120" s="256"/>
      <c r="ET120" s="256"/>
      <c r="EU120" s="256"/>
      <c r="EV120" s="256"/>
      <c r="EW120" s="256"/>
      <c r="EX120" s="256"/>
      <c r="EY120" s="256"/>
      <c r="EZ120" s="256"/>
      <c r="FA120" s="256"/>
      <c r="FB120" s="256"/>
      <c r="FC120" s="256"/>
      <c r="FD120" s="256"/>
      <c r="FE120" s="256"/>
      <c r="FF120" s="256"/>
      <c r="FG120" s="256"/>
      <c r="FH120" s="256"/>
      <c r="FI120" s="256"/>
      <c r="FJ120" s="256"/>
      <c r="FK120" s="256"/>
      <c r="FL120" s="256"/>
      <c r="FM120" s="256"/>
      <c r="FN120" s="256"/>
      <c r="FO120" s="256"/>
      <c r="FP120" s="256"/>
      <c r="FQ120" s="256"/>
      <c r="FR120" s="256"/>
      <c r="FS120" s="256"/>
      <c r="FT120" s="256"/>
      <c r="FU120" s="256"/>
      <c r="FV120" s="256"/>
      <c r="FW120" s="256"/>
      <c r="FX120" s="256"/>
      <c r="FY120" s="256"/>
      <c r="FZ120" s="256"/>
      <c r="GA120" s="256"/>
      <c r="GB120" s="256"/>
      <c r="GC120" s="256"/>
      <c r="GD120" s="256"/>
      <c r="GE120" s="256"/>
      <c r="GF120" s="256"/>
      <c r="GG120" s="256"/>
      <c r="GH120" s="256"/>
      <c r="GI120" s="256"/>
      <c r="GJ120" s="256"/>
      <c r="GK120" s="256"/>
      <c r="GL120" s="256"/>
      <c r="GM120" s="256"/>
      <c r="GN120" s="256"/>
      <c r="GO120" s="256"/>
      <c r="GP120" s="256"/>
      <c r="GQ120" s="256"/>
      <c r="GR120" s="256"/>
      <c r="GS120" s="256"/>
      <c r="GT120" s="256"/>
      <c r="GU120" s="256"/>
      <c r="GV120" s="256"/>
      <c r="GW120" s="256"/>
      <c r="GX120" s="256"/>
      <c r="GY120" s="256"/>
      <c r="GZ120" s="256"/>
      <c r="HA120" s="256"/>
      <c r="HB120" s="256"/>
      <c r="HC120" s="256"/>
      <c r="HD120" s="256"/>
      <c r="HE120" s="256"/>
      <c r="HF120" s="256"/>
      <c r="HG120" s="256"/>
      <c r="HH120" s="256"/>
      <c r="HI120" s="256"/>
      <c r="HJ120" s="256"/>
      <c r="HK120" s="256"/>
      <c r="HL120" s="256"/>
      <c r="HM120" s="256"/>
      <c r="HN120" s="256"/>
      <c r="HO120" s="256"/>
      <c r="HP120" s="256"/>
      <c r="HQ120" s="256"/>
      <c r="HR120" s="256"/>
      <c r="HS120" s="256"/>
      <c r="HT120" s="256"/>
      <c r="HU120" s="256"/>
      <c r="HV120" s="256"/>
      <c r="HW120" s="256"/>
      <c r="HX120" s="256"/>
      <c r="HY120" s="256"/>
      <c r="HZ120" s="256"/>
      <c r="IA120" s="256"/>
      <c r="IB120" s="256"/>
      <c r="IC120" s="256"/>
      <c r="ID120" s="256"/>
      <c r="IE120" s="256"/>
      <c r="IF120" s="256"/>
      <c r="IG120" s="256"/>
      <c r="IH120" s="256"/>
      <c r="II120" s="256"/>
      <c r="IJ120" s="256"/>
      <c r="IK120" s="256"/>
      <c r="IL120" s="256"/>
      <c r="IM120" s="256"/>
      <c r="IN120" s="256"/>
      <c r="IO120" s="256"/>
    </row>
    <row r="121" spans="1:249" s="19" customFormat="1" ht="20" customHeight="1">
      <c r="A121" s="256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  <c r="CA121" s="256"/>
      <c r="CB121" s="256"/>
      <c r="CC121" s="256"/>
      <c r="CD121" s="256"/>
      <c r="CE121" s="256"/>
      <c r="CF121" s="256"/>
      <c r="CG121" s="256"/>
      <c r="CH121" s="256"/>
      <c r="CI121" s="256"/>
      <c r="CJ121" s="256"/>
      <c r="CK121" s="256"/>
      <c r="CL121" s="256"/>
      <c r="CM121" s="256"/>
      <c r="CN121" s="256"/>
      <c r="CO121" s="256"/>
      <c r="CP121" s="256"/>
      <c r="CQ121" s="256"/>
      <c r="CR121" s="256"/>
      <c r="CS121" s="256"/>
      <c r="CT121" s="256"/>
      <c r="CU121" s="256"/>
      <c r="CV121" s="256"/>
      <c r="CW121" s="256"/>
      <c r="CX121" s="256"/>
      <c r="CY121" s="256"/>
      <c r="CZ121" s="256"/>
      <c r="DA121" s="256"/>
      <c r="DB121" s="256"/>
      <c r="DC121" s="256"/>
      <c r="DD121" s="256"/>
      <c r="DE121" s="256"/>
      <c r="DF121" s="256"/>
      <c r="DG121" s="256"/>
      <c r="DH121" s="256"/>
      <c r="DI121" s="256"/>
      <c r="DJ121" s="256"/>
      <c r="DK121" s="256"/>
      <c r="DL121" s="256"/>
      <c r="DM121" s="256"/>
      <c r="DN121" s="256"/>
      <c r="DO121" s="256"/>
      <c r="DP121" s="256"/>
      <c r="DQ121" s="256"/>
      <c r="DR121" s="256"/>
      <c r="DS121" s="256"/>
      <c r="DT121" s="256"/>
      <c r="DU121" s="256"/>
      <c r="DV121" s="256"/>
      <c r="DW121" s="256"/>
      <c r="DX121" s="256"/>
      <c r="DY121" s="256"/>
      <c r="DZ121" s="256"/>
      <c r="EA121" s="256"/>
      <c r="EB121" s="256"/>
      <c r="EC121" s="256"/>
      <c r="ED121" s="256"/>
      <c r="EE121" s="256"/>
      <c r="EF121" s="256"/>
      <c r="EG121" s="256"/>
      <c r="EH121" s="256"/>
      <c r="EI121" s="256"/>
      <c r="EJ121" s="256"/>
      <c r="EK121" s="256"/>
      <c r="EL121" s="256"/>
      <c r="EM121" s="256"/>
      <c r="EN121" s="256"/>
      <c r="EO121" s="256"/>
      <c r="EP121" s="256"/>
      <c r="EQ121" s="256"/>
      <c r="ER121" s="256"/>
      <c r="ES121" s="256"/>
      <c r="ET121" s="256"/>
      <c r="EU121" s="256"/>
      <c r="EV121" s="256"/>
      <c r="EW121" s="256"/>
      <c r="EX121" s="256"/>
      <c r="EY121" s="256"/>
      <c r="EZ121" s="256"/>
      <c r="FA121" s="256"/>
      <c r="FB121" s="256"/>
      <c r="FC121" s="256"/>
      <c r="FD121" s="256"/>
      <c r="FE121" s="256"/>
      <c r="FF121" s="256"/>
      <c r="FG121" s="256"/>
      <c r="FH121" s="256"/>
      <c r="FI121" s="256"/>
      <c r="FJ121" s="256"/>
      <c r="FK121" s="256"/>
      <c r="FL121" s="256"/>
      <c r="FM121" s="256"/>
      <c r="FN121" s="256"/>
      <c r="FO121" s="256"/>
      <c r="FP121" s="256"/>
      <c r="FQ121" s="256"/>
      <c r="FR121" s="256"/>
      <c r="FS121" s="256"/>
      <c r="FT121" s="256"/>
      <c r="FU121" s="256"/>
      <c r="FV121" s="256"/>
      <c r="FW121" s="256"/>
      <c r="FX121" s="256"/>
      <c r="FY121" s="256"/>
      <c r="FZ121" s="256"/>
      <c r="GA121" s="256"/>
      <c r="GB121" s="256"/>
      <c r="GC121" s="256"/>
      <c r="GD121" s="256"/>
      <c r="GE121" s="256"/>
      <c r="GF121" s="256"/>
      <c r="GG121" s="256"/>
      <c r="GH121" s="256"/>
      <c r="GI121" s="256"/>
      <c r="GJ121" s="256"/>
      <c r="GK121" s="256"/>
      <c r="GL121" s="256"/>
      <c r="GM121" s="256"/>
      <c r="GN121" s="256"/>
      <c r="GO121" s="256"/>
      <c r="GP121" s="256"/>
      <c r="GQ121" s="256"/>
      <c r="GR121" s="256"/>
      <c r="GS121" s="256"/>
      <c r="GT121" s="256"/>
      <c r="GU121" s="256"/>
      <c r="GV121" s="256"/>
      <c r="GW121" s="256"/>
      <c r="GX121" s="256"/>
      <c r="GY121" s="256"/>
      <c r="GZ121" s="256"/>
      <c r="HA121" s="256"/>
      <c r="HB121" s="256"/>
      <c r="HC121" s="256"/>
      <c r="HD121" s="256"/>
      <c r="HE121" s="256"/>
      <c r="HF121" s="256"/>
      <c r="HG121" s="256"/>
      <c r="HH121" s="256"/>
      <c r="HI121" s="256"/>
      <c r="HJ121" s="256"/>
      <c r="HK121" s="256"/>
      <c r="HL121" s="256"/>
      <c r="HM121" s="256"/>
      <c r="HN121" s="256"/>
      <c r="HO121" s="256"/>
      <c r="HP121" s="256"/>
      <c r="HQ121" s="256"/>
      <c r="HR121" s="256"/>
      <c r="HS121" s="256"/>
      <c r="HT121" s="256"/>
      <c r="HU121" s="256"/>
      <c r="HV121" s="256"/>
      <c r="HW121" s="256"/>
      <c r="HX121" s="256"/>
      <c r="HY121" s="256"/>
      <c r="HZ121" s="256"/>
      <c r="IA121" s="256"/>
      <c r="IB121" s="256"/>
      <c r="IC121" s="256"/>
      <c r="ID121" s="256"/>
      <c r="IE121" s="256"/>
      <c r="IF121" s="256"/>
      <c r="IG121" s="256"/>
      <c r="IH121" s="256"/>
      <c r="II121" s="256"/>
      <c r="IJ121" s="256"/>
      <c r="IK121" s="256"/>
      <c r="IL121" s="256"/>
      <c r="IM121" s="256"/>
      <c r="IN121" s="256"/>
      <c r="IO121" s="256"/>
    </row>
    <row r="122" spans="1:249" s="19" customFormat="1" ht="20" customHeight="1">
      <c r="A122" s="256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  <c r="CA122" s="256"/>
      <c r="CB122" s="256"/>
      <c r="CC122" s="256"/>
      <c r="CD122" s="256"/>
      <c r="CE122" s="256"/>
      <c r="CF122" s="256"/>
      <c r="CG122" s="256"/>
      <c r="CH122" s="256"/>
      <c r="CI122" s="256"/>
      <c r="CJ122" s="256"/>
      <c r="CK122" s="256"/>
      <c r="CL122" s="256"/>
      <c r="CM122" s="256"/>
      <c r="CN122" s="256"/>
      <c r="CO122" s="256"/>
      <c r="CP122" s="256"/>
      <c r="CQ122" s="256"/>
      <c r="CR122" s="256"/>
      <c r="CS122" s="256"/>
      <c r="CT122" s="256"/>
      <c r="CU122" s="256"/>
      <c r="CV122" s="256"/>
      <c r="CW122" s="256"/>
      <c r="CX122" s="256"/>
      <c r="CY122" s="256"/>
      <c r="CZ122" s="256"/>
      <c r="DA122" s="256"/>
      <c r="DB122" s="256"/>
      <c r="DC122" s="256"/>
      <c r="DD122" s="256"/>
      <c r="DE122" s="256"/>
      <c r="DF122" s="256"/>
      <c r="DG122" s="256"/>
      <c r="DH122" s="256"/>
      <c r="DI122" s="256"/>
      <c r="DJ122" s="256"/>
      <c r="DK122" s="256"/>
      <c r="DL122" s="256"/>
      <c r="DM122" s="256"/>
      <c r="DN122" s="256"/>
      <c r="DO122" s="256"/>
      <c r="DP122" s="256"/>
      <c r="DQ122" s="256"/>
      <c r="DR122" s="256"/>
      <c r="DS122" s="256"/>
      <c r="DT122" s="256"/>
      <c r="DU122" s="256"/>
      <c r="DV122" s="256"/>
      <c r="DW122" s="256"/>
      <c r="DX122" s="256"/>
      <c r="DY122" s="256"/>
      <c r="DZ122" s="256"/>
      <c r="EA122" s="256"/>
      <c r="EB122" s="256"/>
      <c r="EC122" s="256"/>
      <c r="ED122" s="256"/>
      <c r="EE122" s="256"/>
      <c r="EF122" s="256"/>
      <c r="EG122" s="256"/>
      <c r="EH122" s="256"/>
      <c r="EI122" s="256"/>
      <c r="EJ122" s="256"/>
      <c r="EK122" s="256"/>
      <c r="EL122" s="256"/>
      <c r="EM122" s="256"/>
      <c r="EN122" s="256"/>
      <c r="EO122" s="256"/>
      <c r="EP122" s="256"/>
      <c r="EQ122" s="256"/>
      <c r="ER122" s="256"/>
      <c r="ES122" s="256"/>
      <c r="ET122" s="256"/>
      <c r="EU122" s="256"/>
      <c r="EV122" s="256"/>
      <c r="EW122" s="256"/>
      <c r="EX122" s="256"/>
      <c r="EY122" s="256"/>
      <c r="EZ122" s="256"/>
      <c r="FA122" s="256"/>
      <c r="FB122" s="256"/>
      <c r="FC122" s="256"/>
      <c r="FD122" s="256"/>
      <c r="FE122" s="256"/>
      <c r="FF122" s="256"/>
      <c r="FG122" s="256"/>
      <c r="FH122" s="256"/>
      <c r="FI122" s="256"/>
      <c r="FJ122" s="256"/>
      <c r="FK122" s="256"/>
      <c r="FL122" s="256"/>
      <c r="FM122" s="256"/>
      <c r="FN122" s="256"/>
      <c r="FO122" s="256"/>
      <c r="FP122" s="256"/>
      <c r="FQ122" s="256"/>
      <c r="FR122" s="256"/>
      <c r="FS122" s="256"/>
      <c r="FT122" s="256"/>
      <c r="FU122" s="256"/>
      <c r="FV122" s="256"/>
      <c r="FW122" s="256"/>
      <c r="FX122" s="256"/>
      <c r="FY122" s="256"/>
      <c r="FZ122" s="256"/>
      <c r="GA122" s="256"/>
      <c r="GB122" s="256"/>
      <c r="GC122" s="256"/>
      <c r="GD122" s="256"/>
      <c r="GE122" s="256"/>
      <c r="GF122" s="256"/>
      <c r="GG122" s="256"/>
      <c r="GH122" s="256"/>
      <c r="GI122" s="256"/>
      <c r="GJ122" s="256"/>
      <c r="GK122" s="256"/>
      <c r="GL122" s="256"/>
      <c r="GM122" s="256"/>
      <c r="GN122" s="256"/>
      <c r="GO122" s="256"/>
      <c r="GP122" s="256"/>
      <c r="GQ122" s="256"/>
      <c r="GR122" s="256"/>
      <c r="GS122" s="256"/>
      <c r="GT122" s="256"/>
      <c r="GU122" s="256"/>
      <c r="GV122" s="256"/>
      <c r="GW122" s="256"/>
      <c r="GX122" s="256"/>
      <c r="GY122" s="256"/>
      <c r="GZ122" s="256"/>
      <c r="HA122" s="256"/>
      <c r="HB122" s="256"/>
      <c r="HC122" s="256"/>
      <c r="HD122" s="256"/>
      <c r="HE122" s="256"/>
      <c r="HF122" s="256"/>
      <c r="HG122" s="256"/>
      <c r="HH122" s="256"/>
      <c r="HI122" s="256"/>
      <c r="HJ122" s="256"/>
      <c r="HK122" s="256"/>
      <c r="HL122" s="256"/>
      <c r="HM122" s="256"/>
      <c r="HN122" s="256"/>
      <c r="HO122" s="256"/>
      <c r="HP122" s="256"/>
      <c r="HQ122" s="256"/>
      <c r="HR122" s="256"/>
      <c r="HS122" s="256"/>
      <c r="HT122" s="256"/>
      <c r="HU122" s="256"/>
      <c r="HV122" s="256"/>
      <c r="HW122" s="256"/>
      <c r="HX122" s="256"/>
      <c r="HY122" s="256"/>
      <c r="HZ122" s="256"/>
      <c r="IA122" s="256"/>
      <c r="IB122" s="256"/>
      <c r="IC122" s="256"/>
      <c r="ID122" s="256"/>
      <c r="IE122" s="256"/>
      <c r="IF122" s="256"/>
      <c r="IG122" s="256"/>
      <c r="IH122" s="256"/>
      <c r="II122" s="256"/>
      <c r="IJ122" s="256"/>
      <c r="IK122" s="256"/>
      <c r="IL122" s="256"/>
      <c r="IM122" s="256"/>
      <c r="IN122" s="256"/>
      <c r="IO122" s="256"/>
    </row>
    <row r="123" spans="1:249" s="19" customFormat="1" ht="20" customHeight="1">
      <c r="A123" s="256"/>
      <c r="B123" s="256"/>
      <c r="C123" s="256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  <c r="CA123" s="256"/>
      <c r="CB123" s="256"/>
      <c r="CC123" s="256"/>
      <c r="CD123" s="256"/>
      <c r="CE123" s="256"/>
      <c r="CF123" s="256"/>
      <c r="CG123" s="256"/>
      <c r="CH123" s="256"/>
      <c r="CI123" s="256"/>
      <c r="CJ123" s="256"/>
      <c r="CK123" s="256"/>
      <c r="CL123" s="256"/>
      <c r="CM123" s="256"/>
      <c r="CN123" s="256"/>
      <c r="CO123" s="256"/>
      <c r="CP123" s="256"/>
      <c r="CQ123" s="256"/>
      <c r="CR123" s="256"/>
      <c r="CS123" s="256"/>
      <c r="CT123" s="256"/>
      <c r="CU123" s="256"/>
      <c r="CV123" s="256"/>
      <c r="CW123" s="256"/>
      <c r="CX123" s="256"/>
      <c r="CY123" s="256"/>
      <c r="CZ123" s="256"/>
      <c r="DA123" s="256"/>
      <c r="DB123" s="256"/>
      <c r="DC123" s="256"/>
      <c r="DD123" s="256"/>
      <c r="DE123" s="256"/>
      <c r="DF123" s="256"/>
      <c r="DG123" s="256"/>
      <c r="DH123" s="256"/>
      <c r="DI123" s="256"/>
      <c r="DJ123" s="256"/>
      <c r="DK123" s="256"/>
      <c r="DL123" s="256"/>
      <c r="DM123" s="256"/>
      <c r="DN123" s="256"/>
      <c r="DO123" s="256"/>
      <c r="DP123" s="256"/>
      <c r="DQ123" s="256"/>
      <c r="DR123" s="256"/>
      <c r="DS123" s="256"/>
      <c r="DT123" s="256"/>
      <c r="DU123" s="256"/>
      <c r="DV123" s="256"/>
      <c r="DW123" s="256"/>
      <c r="DX123" s="256"/>
      <c r="DY123" s="256"/>
      <c r="DZ123" s="256"/>
      <c r="EA123" s="256"/>
      <c r="EB123" s="256"/>
      <c r="EC123" s="256"/>
      <c r="ED123" s="256"/>
      <c r="EE123" s="256"/>
      <c r="EF123" s="256"/>
      <c r="EG123" s="256"/>
      <c r="EH123" s="256"/>
      <c r="EI123" s="256"/>
      <c r="EJ123" s="256"/>
      <c r="EK123" s="256"/>
      <c r="EL123" s="256"/>
      <c r="EM123" s="256"/>
      <c r="EN123" s="256"/>
      <c r="EO123" s="256"/>
      <c r="EP123" s="256"/>
      <c r="EQ123" s="256"/>
      <c r="ER123" s="256"/>
      <c r="ES123" s="256"/>
      <c r="ET123" s="256"/>
      <c r="EU123" s="256"/>
      <c r="EV123" s="256"/>
      <c r="EW123" s="256"/>
      <c r="EX123" s="256"/>
      <c r="EY123" s="256"/>
      <c r="EZ123" s="256"/>
      <c r="FA123" s="256"/>
      <c r="FB123" s="256"/>
      <c r="FC123" s="256"/>
      <c r="FD123" s="256"/>
      <c r="FE123" s="256"/>
      <c r="FF123" s="256"/>
      <c r="FG123" s="256"/>
      <c r="FH123" s="256"/>
      <c r="FI123" s="256"/>
      <c r="FJ123" s="256"/>
      <c r="FK123" s="256"/>
      <c r="FL123" s="256"/>
      <c r="FM123" s="256"/>
      <c r="FN123" s="256"/>
      <c r="FO123" s="256"/>
      <c r="FP123" s="256"/>
      <c r="FQ123" s="256"/>
      <c r="FR123" s="256"/>
      <c r="FS123" s="256"/>
      <c r="FT123" s="256"/>
      <c r="FU123" s="256"/>
      <c r="FV123" s="256"/>
      <c r="FW123" s="256"/>
      <c r="FX123" s="256"/>
      <c r="FY123" s="256"/>
      <c r="FZ123" s="256"/>
      <c r="GA123" s="256"/>
      <c r="GB123" s="256"/>
      <c r="GC123" s="256"/>
      <c r="GD123" s="256"/>
      <c r="GE123" s="256"/>
      <c r="GF123" s="256"/>
      <c r="GG123" s="256"/>
      <c r="GH123" s="256"/>
      <c r="GI123" s="256"/>
      <c r="GJ123" s="256"/>
      <c r="GK123" s="256"/>
      <c r="GL123" s="256"/>
      <c r="GM123" s="256"/>
      <c r="GN123" s="256"/>
      <c r="GO123" s="256"/>
      <c r="GP123" s="256"/>
      <c r="GQ123" s="256"/>
      <c r="GR123" s="256"/>
      <c r="GS123" s="256"/>
      <c r="GT123" s="256"/>
      <c r="GU123" s="256"/>
      <c r="GV123" s="256"/>
      <c r="GW123" s="256"/>
      <c r="GX123" s="256"/>
      <c r="GY123" s="256"/>
      <c r="GZ123" s="256"/>
      <c r="HA123" s="256"/>
      <c r="HB123" s="256"/>
      <c r="HC123" s="256"/>
      <c r="HD123" s="256"/>
      <c r="HE123" s="256"/>
      <c r="HF123" s="256"/>
      <c r="HG123" s="256"/>
      <c r="HH123" s="256"/>
      <c r="HI123" s="256"/>
      <c r="HJ123" s="256"/>
      <c r="HK123" s="256"/>
      <c r="HL123" s="256"/>
      <c r="HM123" s="256"/>
      <c r="HN123" s="256"/>
      <c r="HO123" s="256"/>
      <c r="HP123" s="256"/>
      <c r="HQ123" s="256"/>
      <c r="HR123" s="256"/>
      <c r="HS123" s="256"/>
      <c r="HT123" s="256"/>
      <c r="HU123" s="256"/>
      <c r="HV123" s="256"/>
      <c r="HW123" s="256"/>
      <c r="HX123" s="256"/>
      <c r="HY123" s="256"/>
      <c r="HZ123" s="256"/>
      <c r="IA123" s="256"/>
      <c r="IB123" s="256"/>
      <c r="IC123" s="256"/>
      <c r="ID123" s="256"/>
      <c r="IE123" s="256"/>
      <c r="IF123" s="256"/>
      <c r="IG123" s="256"/>
      <c r="IH123" s="256"/>
      <c r="II123" s="256"/>
      <c r="IJ123" s="256"/>
      <c r="IK123" s="256"/>
      <c r="IL123" s="256"/>
      <c r="IM123" s="256"/>
      <c r="IN123" s="256"/>
      <c r="IO123" s="256"/>
    </row>
    <row r="124" spans="1:249" s="19" customFormat="1" ht="20" customHeight="1">
      <c r="A124" s="256"/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  <c r="CA124" s="256"/>
      <c r="CB124" s="256"/>
      <c r="CC124" s="256"/>
      <c r="CD124" s="256"/>
      <c r="CE124" s="256"/>
      <c r="CF124" s="256"/>
      <c r="CG124" s="256"/>
      <c r="CH124" s="256"/>
      <c r="CI124" s="256"/>
      <c r="CJ124" s="256"/>
      <c r="CK124" s="256"/>
      <c r="CL124" s="256"/>
      <c r="CM124" s="256"/>
      <c r="CN124" s="256"/>
      <c r="CO124" s="256"/>
      <c r="CP124" s="256"/>
      <c r="CQ124" s="256"/>
      <c r="CR124" s="256"/>
      <c r="CS124" s="256"/>
      <c r="CT124" s="256"/>
      <c r="CU124" s="256"/>
      <c r="CV124" s="256"/>
      <c r="CW124" s="256"/>
      <c r="CX124" s="256"/>
      <c r="CY124" s="256"/>
      <c r="CZ124" s="256"/>
      <c r="DA124" s="256"/>
      <c r="DB124" s="256"/>
      <c r="DC124" s="256"/>
      <c r="DD124" s="256"/>
      <c r="DE124" s="256"/>
      <c r="DF124" s="256"/>
      <c r="DG124" s="256"/>
      <c r="DH124" s="256"/>
      <c r="DI124" s="256"/>
      <c r="DJ124" s="256"/>
      <c r="DK124" s="256"/>
      <c r="DL124" s="256"/>
      <c r="DM124" s="256"/>
      <c r="DN124" s="256"/>
      <c r="DO124" s="256"/>
      <c r="DP124" s="256"/>
      <c r="DQ124" s="256"/>
      <c r="DR124" s="256"/>
      <c r="DS124" s="256"/>
      <c r="DT124" s="256"/>
      <c r="DU124" s="256"/>
      <c r="DV124" s="256"/>
      <c r="DW124" s="256"/>
      <c r="DX124" s="256"/>
      <c r="DY124" s="256"/>
      <c r="DZ124" s="256"/>
      <c r="EA124" s="256"/>
      <c r="EB124" s="256"/>
      <c r="EC124" s="256"/>
      <c r="ED124" s="256"/>
      <c r="EE124" s="256"/>
      <c r="EF124" s="256"/>
      <c r="EG124" s="256"/>
      <c r="EH124" s="256"/>
      <c r="EI124" s="256"/>
      <c r="EJ124" s="256"/>
      <c r="EK124" s="256"/>
      <c r="EL124" s="256"/>
      <c r="EM124" s="256"/>
      <c r="EN124" s="256"/>
      <c r="EO124" s="256"/>
      <c r="EP124" s="256"/>
      <c r="EQ124" s="256"/>
      <c r="ER124" s="256"/>
      <c r="ES124" s="256"/>
      <c r="ET124" s="256"/>
      <c r="EU124" s="256"/>
      <c r="EV124" s="256"/>
      <c r="EW124" s="256"/>
      <c r="EX124" s="256"/>
      <c r="EY124" s="256"/>
      <c r="EZ124" s="256"/>
      <c r="FA124" s="256"/>
      <c r="FB124" s="256"/>
      <c r="FC124" s="256"/>
      <c r="FD124" s="256"/>
      <c r="FE124" s="256"/>
      <c r="FF124" s="256"/>
      <c r="FG124" s="256"/>
      <c r="FH124" s="256"/>
      <c r="FI124" s="256"/>
      <c r="FJ124" s="256"/>
      <c r="FK124" s="256"/>
      <c r="FL124" s="256"/>
      <c r="FM124" s="256"/>
      <c r="FN124" s="256"/>
      <c r="FO124" s="256"/>
      <c r="FP124" s="256"/>
      <c r="FQ124" s="256"/>
      <c r="FR124" s="256"/>
      <c r="FS124" s="256"/>
      <c r="FT124" s="256"/>
      <c r="FU124" s="256"/>
      <c r="FV124" s="256"/>
      <c r="FW124" s="256"/>
      <c r="FX124" s="256"/>
      <c r="FY124" s="256"/>
      <c r="FZ124" s="256"/>
      <c r="GA124" s="256"/>
      <c r="GB124" s="256"/>
      <c r="GC124" s="256"/>
      <c r="GD124" s="256"/>
      <c r="GE124" s="256"/>
      <c r="GF124" s="256"/>
      <c r="GG124" s="256"/>
      <c r="GH124" s="256"/>
      <c r="GI124" s="256"/>
      <c r="GJ124" s="256"/>
      <c r="GK124" s="256"/>
      <c r="GL124" s="256"/>
      <c r="GM124" s="256"/>
      <c r="GN124" s="256"/>
      <c r="GO124" s="256"/>
      <c r="GP124" s="256"/>
      <c r="GQ124" s="256"/>
      <c r="GR124" s="256"/>
      <c r="GS124" s="256"/>
      <c r="GT124" s="256"/>
      <c r="GU124" s="256"/>
      <c r="GV124" s="256"/>
      <c r="GW124" s="256"/>
      <c r="GX124" s="256"/>
      <c r="GY124" s="256"/>
      <c r="GZ124" s="256"/>
      <c r="HA124" s="256"/>
      <c r="HB124" s="256"/>
      <c r="HC124" s="256"/>
      <c r="HD124" s="256"/>
      <c r="HE124" s="256"/>
      <c r="HF124" s="256"/>
      <c r="HG124" s="256"/>
      <c r="HH124" s="256"/>
      <c r="HI124" s="256"/>
      <c r="HJ124" s="256"/>
      <c r="HK124" s="256"/>
      <c r="HL124" s="256"/>
      <c r="HM124" s="256"/>
      <c r="HN124" s="256"/>
      <c r="HO124" s="256"/>
      <c r="HP124" s="256"/>
      <c r="HQ124" s="256"/>
      <c r="HR124" s="256"/>
      <c r="HS124" s="256"/>
      <c r="HT124" s="256"/>
      <c r="HU124" s="256"/>
      <c r="HV124" s="256"/>
      <c r="HW124" s="256"/>
      <c r="HX124" s="256"/>
      <c r="HY124" s="256"/>
      <c r="HZ124" s="256"/>
      <c r="IA124" s="256"/>
      <c r="IB124" s="256"/>
      <c r="IC124" s="256"/>
      <c r="ID124" s="256"/>
      <c r="IE124" s="256"/>
      <c r="IF124" s="256"/>
      <c r="IG124" s="256"/>
      <c r="IH124" s="256"/>
      <c r="II124" s="256"/>
      <c r="IJ124" s="256"/>
      <c r="IK124" s="256"/>
      <c r="IL124" s="256"/>
      <c r="IM124" s="256"/>
      <c r="IN124" s="256"/>
      <c r="IO124" s="256"/>
    </row>
    <row r="125" spans="1:249" s="19" customFormat="1" ht="20" customHeight="1">
      <c r="A125" s="256"/>
      <c r="B125" s="256"/>
      <c r="C125" s="256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56"/>
      <c r="CM125" s="256"/>
      <c r="CN125" s="256"/>
      <c r="CO125" s="256"/>
      <c r="CP125" s="256"/>
      <c r="CQ125" s="256"/>
      <c r="CR125" s="256"/>
      <c r="CS125" s="256"/>
      <c r="CT125" s="256"/>
      <c r="CU125" s="256"/>
      <c r="CV125" s="256"/>
      <c r="CW125" s="256"/>
      <c r="CX125" s="256"/>
      <c r="CY125" s="256"/>
      <c r="CZ125" s="256"/>
      <c r="DA125" s="256"/>
      <c r="DB125" s="256"/>
      <c r="DC125" s="256"/>
      <c r="DD125" s="256"/>
      <c r="DE125" s="256"/>
      <c r="DF125" s="256"/>
      <c r="DG125" s="256"/>
      <c r="DH125" s="256"/>
      <c r="DI125" s="256"/>
      <c r="DJ125" s="256"/>
      <c r="DK125" s="256"/>
      <c r="DL125" s="256"/>
      <c r="DM125" s="256"/>
      <c r="DN125" s="256"/>
      <c r="DO125" s="256"/>
      <c r="DP125" s="256"/>
      <c r="DQ125" s="256"/>
      <c r="DR125" s="256"/>
      <c r="DS125" s="256"/>
      <c r="DT125" s="256"/>
      <c r="DU125" s="256"/>
      <c r="DV125" s="256"/>
      <c r="DW125" s="256"/>
      <c r="DX125" s="256"/>
      <c r="DY125" s="256"/>
      <c r="DZ125" s="256"/>
      <c r="EA125" s="256"/>
      <c r="EB125" s="256"/>
      <c r="EC125" s="256"/>
      <c r="ED125" s="256"/>
      <c r="EE125" s="256"/>
      <c r="EF125" s="256"/>
      <c r="EG125" s="256"/>
      <c r="EH125" s="256"/>
      <c r="EI125" s="256"/>
      <c r="EJ125" s="256"/>
      <c r="EK125" s="256"/>
      <c r="EL125" s="256"/>
      <c r="EM125" s="256"/>
      <c r="EN125" s="256"/>
      <c r="EO125" s="256"/>
      <c r="EP125" s="256"/>
      <c r="EQ125" s="256"/>
      <c r="ER125" s="256"/>
      <c r="ES125" s="256"/>
      <c r="ET125" s="256"/>
      <c r="EU125" s="256"/>
      <c r="EV125" s="256"/>
      <c r="EW125" s="256"/>
      <c r="EX125" s="256"/>
      <c r="EY125" s="256"/>
      <c r="EZ125" s="256"/>
      <c r="FA125" s="256"/>
      <c r="FB125" s="256"/>
      <c r="FC125" s="256"/>
      <c r="FD125" s="256"/>
      <c r="FE125" s="256"/>
      <c r="FF125" s="256"/>
      <c r="FG125" s="256"/>
      <c r="FH125" s="256"/>
      <c r="FI125" s="256"/>
      <c r="FJ125" s="256"/>
      <c r="FK125" s="256"/>
      <c r="FL125" s="256"/>
      <c r="FM125" s="256"/>
      <c r="FN125" s="256"/>
      <c r="FO125" s="256"/>
      <c r="FP125" s="256"/>
      <c r="FQ125" s="256"/>
      <c r="FR125" s="256"/>
      <c r="FS125" s="256"/>
      <c r="FT125" s="256"/>
      <c r="FU125" s="256"/>
      <c r="FV125" s="256"/>
      <c r="FW125" s="256"/>
      <c r="FX125" s="256"/>
      <c r="FY125" s="256"/>
      <c r="FZ125" s="256"/>
      <c r="GA125" s="256"/>
      <c r="GB125" s="256"/>
      <c r="GC125" s="256"/>
      <c r="GD125" s="256"/>
      <c r="GE125" s="256"/>
      <c r="GF125" s="256"/>
      <c r="GG125" s="256"/>
      <c r="GH125" s="256"/>
      <c r="GI125" s="256"/>
      <c r="GJ125" s="256"/>
      <c r="GK125" s="256"/>
      <c r="GL125" s="256"/>
      <c r="GM125" s="256"/>
      <c r="GN125" s="256"/>
      <c r="GO125" s="256"/>
      <c r="GP125" s="256"/>
      <c r="GQ125" s="256"/>
      <c r="GR125" s="256"/>
      <c r="GS125" s="256"/>
      <c r="GT125" s="256"/>
      <c r="GU125" s="256"/>
      <c r="GV125" s="256"/>
      <c r="GW125" s="256"/>
      <c r="GX125" s="256"/>
      <c r="GY125" s="256"/>
      <c r="GZ125" s="256"/>
      <c r="HA125" s="256"/>
      <c r="HB125" s="256"/>
      <c r="HC125" s="256"/>
      <c r="HD125" s="256"/>
      <c r="HE125" s="256"/>
      <c r="HF125" s="256"/>
      <c r="HG125" s="256"/>
      <c r="HH125" s="256"/>
      <c r="HI125" s="256"/>
      <c r="HJ125" s="256"/>
      <c r="HK125" s="256"/>
      <c r="HL125" s="256"/>
      <c r="HM125" s="256"/>
      <c r="HN125" s="256"/>
      <c r="HO125" s="256"/>
      <c r="HP125" s="256"/>
      <c r="HQ125" s="256"/>
      <c r="HR125" s="256"/>
      <c r="HS125" s="256"/>
      <c r="HT125" s="256"/>
      <c r="HU125" s="256"/>
      <c r="HV125" s="256"/>
      <c r="HW125" s="256"/>
      <c r="HX125" s="256"/>
      <c r="HY125" s="256"/>
      <c r="HZ125" s="256"/>
      <c r="IA125" s="256"/>
      <c r="IB125" s="256"/>
      <c r="IC125" s="256"/>
      <c r="ID125" s="256"/>
      <c r="IE125" s="256"/>
      <c r="IF125" s="256"/>
      <c r="IG125" s="256"/>
      <c r="IH125" s="256"/>
      <c r="II125" s="256"/>
      <c r="IJ125" s="256"/>
      <c r="IK125" s="256"/>
      <c r="IL125" s="256"/>
      <c r="IM125" s="256"/>
      <c r="IN125" s="256"/>
      <c r="IO125" s="256"/>
    </row>
    <row r="126" spans="1:249" s="19" customFormat="1" ht="20" customHeight="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  <c r="CA126" s="256"/>
      <c r="CB126" s="256"/>
      <c r="CC126" s="256"/>
      <c r="CD126" s="256"/>
      <c r="CE126" s="256"/>
      <c r="CF126" s="256"/>
      <c r="CG126" s="256"/>
      <c r="CH126" s="256"/>
      <c r="CI126" s="256"/>
      <c r="CJ126" s="256"/>
      <c r="CK126" s="256"/>
      <c r="CL126" s="256"/>
      <c r="CM126" s="256"/>
      <c r="CN126" s="256"/>
      <c r="CO126" s="256"/>
      <c r="CP126" s="256"/>
      <c r="CQ126" s="256"/>
      <c r="CR126" s="256"/>
      <c r="CS126" s="256"/>
      <c r="CT126" s="256"/>
      <c r="CU126" s="256"/>
      <c r="CV126" s="256"/>
      <c r="CW126" s="256"/>
      <c r="CX126" s="256"/>
      <c r="CY126" s="256"/>
      <c r="CZ126" s="256"/>
      <c r="DA126" s="256"/>
      <c r="DB126" s="256"/>
      <c r="DC126" s="256"/>
      <c r="DD126" s="256"/>
      <c r="DE126" s="256"/>
      <c r="DF126" s="256"/>
      <c r="DG126" s="256"/>
      <c r="DH126" s="256"/>
      <c r="DI126" s="256"/>
      <c r="DJ126" s="256"/>
      <c r="DK126" s="256"/>
      <c r="DL126" s="256"/>
      <c r="DM126" s="256"/>
      <c r="DN126" s="256"/>
      <c r="DO126" s="256"/>
      <c r="DP126" s="256"/>
      <c r="DQ126" s="256"/>
      <c r="DR126" s="256"/>
      <c r="DS126" s="256"/>
      <c r="DT126" s="256"/>
      <c r="DU126" s="256"/>
      <c r="DV126" s="256"/>
      <c r="DW126" s="256"/>
      <c r="DX126" s="256"/>
      <c r="DY126" s="256"/>
      <c r="DZ126" s="256"/>
      <c r="EA126" s="256"/>
      <c r="EB126" s="256"/>
      <c r="EC126" s="256"/>
      <c r="ED126" s="256"/>
      <c r="EE126" s="256"/>
      <c r="EF126" s="256"/>
      <c r="EG126" s="256"/>
      <c r="EH126" s="256"/>
      <c r="EI126" s="256"/>
      <c r="EJ126" s="256"/>
      <c r="EK126" s="256"/>
      <c r="EL126" s="256"/>
      <c r="EM126" s="256"/>
      <c r="EN126" s="256"/>
      <c r="EO126" s="256"/>
      <c r="EP126" s="256"/>
      <c r="EQ126" s="256"/>
      <c r="ER126" s="256"/>
      <c r="ES126" s="256"/>
      <c r="ET126" s="256"/>
      <c r="EU126" s="256"/>
      <c r="EV126" s="256"/>
      <c r="EW126" s="256"/>
      <c r="EX126" s="256"/>
      <c r="EY126" s="256"/>
      <c r="EZ126" s="256"/>
      <c r="FA126" s="256"/>
      <c r="FB126" s="256"/>
      <c r="FC126" s="256"/>
      <c r="FD126" s="256"/>
      <c r="FE126" s="256"/>
      <c r="FF126" s="256"/>
      <c r="FG126" s="256"/>
      <c r="FH126" s="256"/>
      <c r="FI126" s="256"/>
      <c r="FJ126" s="256"/>
      <c r="FK126" s="256"/>
      <c r="FL126" s="256"/>
      <c r="FM126" s="256"/>
      <c r="FN126" s="256"/>
      <c r="FO126" s="256"/>
      <c r="FP126" s="256"/>
      <c r="FQ126" s="256"/>
      <c r="FR126" s="256"/>
      <c r="FS126" s="256"/>
      <c r="FT126" s="256"/>
      <c r="FU126" s="256"/>
      <c r="FV126" s="256"/>
      <c r="FW126" s="256"/>
      <c r="FX126" s="256"/>
      <c r="FY126" s="256"/>
      <c r="FZ126" s="256"/>
      <c r="GA126" s="256"/>
      <c r="GB126" s="256"/>
      <c r="GC126" s="256"/>
      <c r="GD126" s="256"/>
      <c r="GE126" s="256"/>
      <c r="GF126" s="256"/>
      <c r="GG126" s="256"/>
      <c r="GH126" s="256"/>
      <c r="GI126" s="256"/>
      <c r="GJ126" s="256"/>
      <c r="GK126" s="256"/>
      <c r="GL126" s="256"/>
      <c r="GM126" s="256"/>
      <c r="GN126" s="256"/>
      <c r="GO126" s="256"/>
      <c r="GP126" s="256"/>
      <c r="GQ126" s="256"/>
      <c r="GR126" s="256"/>
      <c r="GS126" s="256"/>
      <c r="GT126" s="256"/>
      <c r="GU126" s="256"/>
      <c r="GV126" s="256"/>
      <c r="GW126" s="256"/>
      <c r="GX126" s="256"/>
      <c r="GY126" s="256"/>
      <c r="GZ126" s="256"/>
      <c r="HA126" s="256"/>
      <c r="HB126" s="256"/>
      <c r="HC126" s="256"/>
      <c r="HD126" s="256"/>
      <c r="HE126" s="256"/>
      <c r="HF126" s="256"/>
      <c r="HG126" s="256"/>
      <c r="HH126" s="256"/>
      <c r="HI126" s="256"/>
      <c r="HJ126" s="256"/>
      <c r="HK126" s="256"/>
      <c r="HL126" s="256"/>
      <c r="HM126" s="256"/>
      <c r="HN126" s="256"/>
      <c r="HO126" s="256"/>
      <c r="HP126" s="256"/>
      <c r="HQ126" s="256"/>
      <c r="HR126" s="256"/>
      <c r="HS126" s="256"/>
      <c r="HT126" s="256"/>
      <c r="HU126" s="256"/>
      <c r="HV126" s="256"/>
      <c r="HW126" s="256"/>
      <c r="HX126" s="256"/>
      <c r="HY126" s="256"/>
      <c r="HZ126" s="256"/>
      <c r="IA126" s="256"/>
      <c r="IB126" s="256"/>
      <c r="IC126" s="256"/>
      <c r="ID126" s="256"/>
      <c r="IE126" s="256"/>
      <c r="IF126" s="256"/>
      <c r="IG126" s="256"/>
      <c r="IH126" s="256"/>
      <c r="II126" s="256"/>
      <c r="IJ126" s="256"/>
      <c r="IK126" s="256"/>
      <c r="IL126" s="256"/>
      <c r="IM126" s="256"/>
      <c r="IN126" s="256"/>
      <c r="IO126" s="256"/>
    </row>
    <row r="127" spans="1:249" s="19" customFormat="1" ht="20" customHeight="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  <c r="CA127" s="256"/>
      <c r="CB127" s="256"/>
      <c r="CC127" s="256"/>
      <c r="CD127" s="256"/>
      <c r="CE127" s="256"/>
      <c r="CF127" s="256"/>
      <c r="CG127" s="256"/>
      <c r="CH127" s="256"/>
      <c r="CI127" s="256"/>
      <c r="CJ127" s="256"/>
      <c r="CK127" s="256"/>
      <c r="CL127" s="256"/>
      <c r="CM127" s="256"/>
      <c r="CN127" s="256"/>
      <c r="CO127" s="256"/>
      <c r="CP127" s="256"/>
      <c r="CQ127" s="256"/>
      <c r="CR127" s="256"/>
      <c r="CS127" s="256"/>
      <c r="CT127" s="256"/>
      <c r="CU127" s="256"/>
      <c r="CV127" s="256"/>
      <c r="CW127" s="256"/>
      <c r="CX127" s="256"/>
      <c r="CY127" s="256"/>
      <c r="CZ127" s="256"/>
      <c r="DA127" s="256"/>
      <c r="DB127" s="256"/>
      <c r="DC127" s="256"/>
      <c r="DD127" s="256"/>
      <c r="DE127" s="256"/>
      <c r="DF127" s="256"/>
      <c r="DG127" s="256"/>
      <c r="DH127" s="256"/>
      <c r="DI127" s="256"/>
      <c r="DJ127" s="256"/>
      <c r="DK127" s="256"/>
      <c r="DL127" s="256"/>
      <c r="DM127" s="256"/>
      <c r="DN127" s="256"/>
      <c r="DO127" s="256"/>
      <c r="DP127" s="256"/>
      <c r="DQ127" s="256"/>
      <c r="DR127" s="256"/>
      <c r="DS127" s="256"/>
      <c r="DT127" s="256"/>
      <c r="DU127" s="256"/>
      <c r="DV127" s="256"/>
      <c r="DW127" s="256"/>
      <c r="DX127" s="256"/>
      <c r="DY127" s="256"/>
      <c r="DZ127" s="256"/>
      <c r="EA127" s="256"/>
      <c r="EB127" s="256"/>
      <c r="EC127" s="256"/>
      <c r="ED127" s="256"/>
      <c r="EE127" s="256"/>
      <c r="EF127" s="256"/>
      <c r="EG127" s="256"/>
      <c r="EH127" s="256"/>
      <c r="EI127" s="256"/>
      <c r="EJ127" s="256"/>
      <c r="EK127" s="256"/>
      <c r="EL127" s="256"/>
      <c r="EM127" s="256"/>
      <c r="EN127" s="256"/>
      <c r="EO127" s="256"/>
      <c r="EP127" s="256"/>
      <c r="EQ127" s="256"/>
      <c r="ER127" s="256"/>
      <c r="ES127" s="256"/>
      <c r="ET127" s="256"/>
      <c r="EU127" s="256"/>
      <c r="EV127" s="256"/>
      <c r="EW127" s="256"/>
      <c r="EX127" s="256"/>
      <c r="EY127" s="256"/>
      <c r="EZ127" s="256"/>
      <c r="FA127" s="256"/>
      <c r="FB127" s="256"/>
      <c r="FC127" s="256"/>
      <c r="FD127" s="256"/>
      <c r="FE127" s="256"/>
      <c r="FF127" s="256"/>
      <c r="FG127" s="256"/>
      <c r="FH127" s="256"/>
      <c r="FI127" s="256"/>
      <c r="FJ127" s="256"/>
      <c r="FK127" s="256"/>
      <c r="FL127" s="256"/>
      <c r="FM127" s="256"/>
      <c r="FN127" s="256"/>
      <c r="FO127" s="256"/>
      <c r="FP127" s="256"/>
      <c r="FQ127" s="256"/>
      <c r="FR127" s="256"/>
      <c r="FS127" s="256"/>
      <c r="FT127" s="256"/>
      <c r="FU127" s="256"/>
      <c r="FV127" s="256"/>
      <c r="FW127" s="256"/>
      <c r="FX127" s="256"/>
      <c r="FY127" s="256"/>
      <c r="FZ127" s="256"/>
      <c r="GA127" s="256"/>
      <c r="GB127" s="256"/>
      <c r="GC127" s="256"/>
      <c r="GD127" s="256"/>
      <c r="GE127" s="256"/>
      <c r="GF127" s="256"/>
      <c r="GG127" s="256"/>
      <c r="GH127" s="256"/>
      <c r="GI127" s="256"/>
      <c r="GJ127" s="256"/>
      <c r="GK127" s="256"/>
      <c r="GL127" s="256"/>
      <c r="GM127" s="256"/>
      <c r="GN127" s="256"/>
      <c r="GO127" s="256"/>
      <c r="GP127" s="256"/>
      <c r="GQ127" s="256"/>
      <c r="GR127" s="256"/>
      <c r="GS127" s="256"/>
      <c r="GT127" s="256"/>
      <c r="GU127" s="256"/>
      <c r="GV127" s="256"/>
      <c r="GW127" s="256"/>
      <c r="GX127" s="256"/>
      <c r="GY127" s="256"/>
      <c r="GZ127" s="256"/>
      <c r="HA127" s="256"/>
      <c r="HB127" s="256"/>
      <c r="HC127" s="256"/>
      <c r="HD127" s="256"/>
      <c r="HE127" s="256"/>
      <c r="HF127" s="256"/>
      <c r="HG127" s="256"/>
      <c r="HH127" s="256"/>
      <c r="HI127" s="256"/>
      <c r="HJ127" s="256"/>
      <c r="HK127" s="256"/>
      <c r="HL127" s="256"/>
      <c r="HM127" s="256"/>
      <c r="HN127" s="256"/>
      <c r="HO127" s="256"/>
      <c r="HP127" s="256"/>
      <c r="HQ127" s="256"/>
      <c r="HR127" s="256"/>
      <c r="HS127" s="256"/>
      <c r="HT127" s="256"/>
      <c r="HU127" s="256"/>
      <c r="HV127" s="256"/>
      <c r="HW127" s="256"/>
      <c r="HX127" s="256"/>
      <c r="HY127" s="256"/>
      <c r="HZ127" s="256"/>
      <c r="IA127" s="256"/>
      <c r="IB127" s="256"/>
      <c r="IC127" s="256"/>
      <c r="ID127" s="256"/>
      <c r="IE127" s="256"/>
      <c r="IF127" s="256"/>
      <c r="IG127" s="256"/>
      <c r="IH127" s="256"/>
      <c r="II127" s="256"/>
      <c r="IJ127" s="256"/>
      <c r="IK127" s="256"/>
      <c r="IL127" s="256"/>
      <c r="IM127" s="256"/>
      <c r="IN127" s="256"/>
      <c r="IO127" s="256"/>
    </row>
    <row r="128" spans="1:249" s="19" customFormat="1" ht="20" customHeight="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  <c r="CA128" s="256"/>
      <c r="CB128" s="256"/>
      <c r="CC128" s="256"/>
      <c r="CD128" s="256"/>
      <c r="CE128" s="256"/>
      <c r="CF128" s="256"/>
      <c r="CG128" s="256"/>
      <c r="CH128" s="256"/>
      <c r="CI128" s="256"/>
      <c r="CJ128" s="256"/>
      <c r="CK128" s="256"/>
      <c r="CL128" s="256"/>
      <c r="CM128" s="256"/>
      <c r="CN128" s="256"/>
      <c r="CO128" s="256"/>
      <c r="CP128" s="256"/>
      <c r="CQ128" s="256"/>
      <c r="CR128" s="256"/>
      <c r="CS128" s="256"/>
      <c r="CT128" s="256"/>
      <c r="CU128" s="256"/>
      <c r="CV128" s="256"/>
      <c r="CW128" s="256"/>
      <c r="CX128" s="256"/>
      <c r="CY128" s="256"/>
      <c r="CZ128" s="256"/>
      <c r="DA128" s="256"/>
      <c r="DB128" s="256"/>
      <c r="DC128" s="256"/>
      <c r="DD128" s="256"/>
      <c r="DE128" s="256"/>
      <c r="DF128" s="256"/>
      <c r="DG128" s="256"/>
      <c r="DH128" s="256"/>
      <c r="DI128" s="256"/>
      <c r="DJ128" s="256"/>
      <c r="DK128" s="256"/>
      <c r="DL128" s="256"/>
      <c r="DM128" s="256"/>
      <c r="DN128" s="256"/>
      <c r="DO128" s="256"/>
      <c r="DP128" s="256"/>
      <c r="DQ128" s="256"/>
      <c r="DR128" s="256"/>
      <c r="DS128" s="256"/>
      <c r="DT128" s="256"/>
      <c r="DU128" s="256"/>
      <c r="DV128" s="256"/>
      <c r="DW128" s="256"/>
      <c r="DX128" s="256"/>
      <c r="DY128" s="256"/>
      <c r="DZ128" s="256"/>
      <c r="EA128" s="256"/>
      <c r="EB128" s="256"/>
      <c r="EC128" s="256"/>
      <c r="ED128" s="256"/>
      <c r="EE128" s="256"/>
      <c r="EF128" s="256"/>
      <c r="EG128" s="256"/>
      <c r="EH128" s="256"/>
      <c r="EI128" s="256"/>
      <c r="EJ128" s="256"/>
      <c r="EK128" s="256"/>
      <c r="EL128" s="256"/>
      <c r="EM128" s="256"/>
      <c r="EN128" s="256"/>
      <c r="EO128" s="256"/>
      <c r="EP128" s="256"/>
      <c r="EQ128" s="256"/>
      <c r="ER128" s="256"/>
      <c r="ES128" s="256"/>
      <c r="ET128" s="256"/>
      <c r="EU128" s="256"/>
      <c r="EV128" s="256"/>
      <c r="EW128" s="256"/>
      <c r="EX128" s="256"/>
      <c r="EY128" s="256"/>
      <c r="EZ128" s="256"/>
      <c r="FA128" s="256"/>
      <c r="FB128" s="256"/>
      <c r="FC128" s="256"/>
      <c r="FD128" s="256"/>
      <c r="FE128" s="256"/>
      <c r="FF128" s="256"/>
      <c r="FG128" s="256"/>
      <c r="FH128" s="256"/>
      <c r="FI128" s="256"/>
      <c r="FJ128" s="256"/>
      <c r="FK128" s="256"/>
      <c r="FL128" s="256"/>
      <c r="FM128" s="256"/>
      <c r="FN128" s="256"/>
      <c r="FO128" s="256"/>
      <c r="FP128" s="256"/>
      <c r="FQ128" s="256"/>
      <c r="FR128" s="256"/>
      <c r="FS128" s="256"/>
      <c r="FT128" s="256"/>
      <c r="FU128" s="256"/>
      <c r="FV128" s="256"/>
      <c r="FW128" s="256"/>
      <c r="FX128" s="256"/>
      <c r="FY128" s="256"/>
      <c r="FZ128" s="256"/>
      <c r="GA128" s="256"/>
      <c r="GB128" s="256"/>
      <c r="GC128" s="256"/>
      <c r="GD128" s="256"/>
      <c r="GE128" s="256"/>
      <c r="GF128" s="256"/>
      <c r="GG128" s="256"/>
      <c r="GH128" s="256"/>
      <c r="GI128" s="256"/>
      <c r="GJ128" s="256"/>
      <c r="GK128" s="256"/>
      <c r="GL128" s="256"/>
      <c r="GM128" s="256"/>
      <c r="GN128" s="256"/>
      <c r="GO128" s="256"/>
      <c r="GP128" s="256"/>
      <c r="GQ128" s="256"/>
      <c r="GR128" s="256"/>
      <c r="GS128" s="256"/>
      <c r="GT128" s="256"/>
      <c r="GU128" s="256"/>
      <c r="GV128" s="256"/>
      <c r="GW128" s="256"/>
      <c r="GX128" s="256"/>
      <c r="GY128" s="256"/>
      <c r="GZ128" s="256"/>
      <c r="HA128" s="256"/>
      <c r="HB128" s="256"/>
      <c r="HC128" s="256"/>
      <c r="HD128" s="256"/>
      <c r="HE128" s="256"/>
      <c r="HF128" s="256"/>
      <c r="HG128" s="256"/>
      <c r="HH128" s="256"/>
      <c r="HI128" s="256"/>
      <c r="HJ128" s="256"/>
      <c r="HK128" s="256"/>
      <c r="HL128" s="256"/>
      <c r="HM128" s="256"/>
      <c r="HN128" s="256"/>
      <c r="HO128" s="256"/>
      <c r="HP128" s="256"/>
      <c r="HQ128" s="256"/>
      <c r="HR128" s="256"/>
      <c r="HS128" s="256"/>
      <c r="HT128" s="256"/>
      <c r="HU128" s="256"/>
      <c r="HV128" s="256"/>
      <c r="HW128" s="256"/>
      <c r="HX128" s="256"/>
      <c r="HY128" s="256"/>
      <c r="HZ128" s="256"/>
      <c r="IA128" s="256"/>
      <c r="IB128" s="256"/>
      <c r="IC128" s="256"/>
      <c r="ID128" s="256"/>
      <c r="IE128" s="256"/>
      <c r="IF128" s="256"/>
      <c r="IG128" s="256"/>
      <c r="IH128" s="256"/>
      <c r="II128" s="256"/>
      <c r="IJ128" s="256"/>
      <c r="IK128" s="256"/>
      <c r="IL128" s="256"/>
      <c r="IM128" s="256"/>
      <c r="IN128" s="256"/>
      <c r="IO128" s="256"/>
    </row>
    <row r="129" spans="1:249" s="19" customFormat="1" ht="20" customHeight="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  <c r="CA129" s="256"/>
      <c r="CB129" s="256"/>
      <c r="CC129" s="256"/>
      <c r="CD129" s="256"/>
      <c r="CE129" s="256"/>
      <c r="CF129" s="256"/>
      <c r="CG129" s="256"/>
      <c r="CH129" s="256"/>
      <c r="CI129" s="256"/>
      <c r="CJ129" s="256"/>
      <c r="CK129" s="256"/>
      <c r="CL129" s="256"/>
      <c r="CM129" s="256"/>
      <c r="CN129" s="256"/>
      <c r="CO129" s="256"/>
      <c r="CP129" s="256"/>
      <c r="CQ129" s="256"/>
      <c r="CR129" s="256"/>
      <c r="CS129" s="256"/>
      <c r="CT129" s="256"/>
      <c r="CU129" s="256"/>
      <c r="CV129" s="256"/>
      <c r="CW129" s="256"/>
      <c r="CX129" s="256"/>
      <c r="CY129" s="256"/>
      <c r="CZ129" s="256"/>
      <c r="DA129" s="256"/>
      <c r="DB129" s="256"/>
      <c r="DC129" s="256"/>
      <c r="DD129" s="256"/>
      <c r="DE129" s="256"/>
      <c r="DF129" s="256"/>
      <c r="DG129" s="256"/>
      <c r="DH129" s="256"/>
      <c r="DI129" s="256"/>
      <c r="DJ129" s="256"/>
      <c r="DK129" s="256"/>
      <c r="DL129" s="256"/>
      <c r="DM129" s="256"/>
      <c r="DN129" s="256"/>
      <c r="DO129" s="256"/>
      <c r="DP129" s="256"/>
      <c r="DQ129" s="256"/>
      <c r="DR129" s="256"/>
      <c r="DS129" s="256"/>
      <c r="DT129" s="256"/>
      <c r="DU129" s="256"/>
      <c r="DV129" s="256"/>
      <c r="DW129" s="256"/>
      <c r="DX129" s="256"/>
      <c r="DY129" s="256"/>
      <c r="DZ129" s="256"/>
      <c r="EA129" s="256"/>
      <c r="EB129" s="256"/>
      <c r="EC129" s="256"/>
      <c r="ED129" s="256"/>
      <c r="EE129" s="256"/>
      <c r="EF129" s="256"/>
      <c r="EG129" s="256"/>
      <c r="EH129" s="256"/>
      <c r="EI129" s="256"/>
      <c r="EJ129" s="256"/>
      <c r="EK129" s="256"/>
      <c r="EL129" s="256"/>
      <c r="EM129" s="256"/>
      <c r="EN129" s="256"/>
      <c r="EO129" s="256"/>
      <c r="EP129" s="256"/>
      <c r="EQ129" s="256"/>
      <c r="ER129" s="256"/>
      <c r="ES129" s="256"/>
      <c r="ET129" s="256"/>
      <c r="EU129" s="256"/>
      <c r="EV129" s="256"/>
      <c r="EW129" s="256"/>
      <c r="EX129" s="256"/>
      <c r="EY129" s="256"/>
      <c r="EZ129" s="256"/>
      <c r="FA129" s="256"/>
      <c r="FB129" s="256"/>
      <c r="FC129" s="256"/>
      <c r="FD129" s="256"/>
      <c r="FE129" s="256"/>
      <c r="FF129" s="256"/>
      <c r="FG129" s="256"/>
      <c r="FH129" s="256"/>
      <c r="FI129" s="256"/>
      <c r="FJ129" s="256"/>
      <c r="FK129" s="256"/>
      <c r="FL129" s="256"/>
      <c r="FM129" s="256"/>
      <c r="FN129" s="256"/>
      <c r="FO129" s="256"/>
      <c r="FP129" s="256"/>
      <c r="FQ129" s="256"/>
      <c r="FR129" s="256"/>
      <c r="FS129" s="256"/>
      <c r="FT129" s="256"/>
      <c r="FU129" s="256"/>
      <c r="FV129" s="256"/>
      <c r="FW129" s="256"/>
      <c r="FX129" s="256"/>
      <c r="FY129" s="256"/>
      <c r="FZ129" s="256"/>
      <c r="GA129" s="256"/>
      <c r="GB129" s="256"/>
      <c r="GC129" s="256"/>
      <c r="GD129" s="256"/>
      <c r="GE129" s="256"/>
      <c r="GF129" s="256"/>
      <c r="GG129" s="256"/>
      <c r="GH129" s="256"/>
      <c r="GI129" s="256"/>
      <c r="GJ129" s="256"/>
      <c r="GK129" s="256"/>
      <c r="GL129" s="256"/>
      <c r="GM129" s="256"/>
      <c r="GN129" s="256"/>
      <c r="GO129" s="256"/>
      <c r="GP129" s="256"/>
      <c r="GQ129" s="256"/>
      <c r="GR129" s="256"/>
      <c r="GS129" s="256"/>
      <c r="GT129" s="256"/>
      <c r="GU129" s="256"/>
      <c r="GV129" s="256"/>
      <c r="GW129" s="256"/>
      <c r="GX129" s="256"/>
      <c r="GY129" s="256"/>
      <c r="GZ129" s="256"/>
      <c r="HA129" s="256"/>
      <c r="HB129" s="256"/>
      <c r="HC129" s="256"/>
      <c r="HD129" s="256"/>
      <c r="HE129" s="256"/>
      <c r="HF129" s="256"/>
      <c r="HG129" s="256"/>
      <c r="HH129" s="256"/>
      <c r="HI129" s="256"/>
      <c r="HJ129" s="256"/>
      <c r="HK129" s="256"/>
      <c r="HL129" s="256"/>
      <c r="HM129" s="256"/>
      <c r="HN129" s="256"/>
      <c r="HO129" s="256"/>
      <c r="HP129" s="256"/>
      <c r="HQ129" s="256"/>
      <c r="HR129" s="256"/>
      <c r="HS129" s="256"/>
      <c r="HT129" s="256"/>
      <c r="HU129" s="256"/>
      <c r="HV129" s="256"/>
      <c r="HW129" s="256"/>
      <c r="HX129" s="256"/>
      <c r="HY129" s="256"/>
      <c r="HZ129" s="256"/>
      <c r="IA129" s="256"/>
      <c r="IB129" s="256"/>
      <c r="IC129" s="256"/>
      <c r="ID129" s="256"/>
      <c r="IE129" s="256"/>
      <c r="IF129" s="256"/>
      <c r="IG129" s="256"/>
      <c r="IH129" s="256"/>
      <c r="II129" s="256"/>
      <c r="IJ129" s="256"/>
      <c r="IK129" s="256"/>
      <c r="IL129" s="256"/>
      <c r="IM129" s="256"/>
      <c r="IN129" s="256"/>
      <c r="IO129" s="256"/>
    </row>
    <row r="130" spans="1:249" s="19" customFormat="1" ht="20" customHeight="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  <c r="CA130" s="256"/>
      <c r="CB130" s="256"/>
      <c r="CC130" s="256"/>
      <c r="CD130" s="256"/>
      <c r="CE130" s="256"/>
      <c r="CF130" s="256"/>
      <c r="CG130" s="256"/>
      <c r="CH130" s="256"/>
      <c r="CI130" s="256"/>
      <c r="CJ130" s="256"/>
      <c r="CK130" s="256"/>
      <c r="CL130" s="256"/>
      <c r="CM130" s="256"/>
      <c r="CN130" s="256"/>
      <c r="CO130" s="256"/>
      <c r="CP130" s="256"/>
      <c r="CQ130" s="256"/>
      <c r="CR130" s="256"/>
      <c r="CS130" s="256"/>
      <c r="CT130" s="256"/>
      <c r="CU130" s="256"/>
      <c r="CV130" s="256"/>
      <c r="CW130" s="256"/>
      <c r="CX130" s="256"/>
      <c r="CY130" s="256"/>
      <c r="CZ130" s="256"/>
      <c r="DA130" s="256"/>
      <c r="DB130" s="256"/>
      <c r="DC130" s="256"/>
      <c r="DD130" s="256"/>
      <c r="DE130" s="256"/>
      <c r="DF130" s="256"/>
      <c r="DG130" s="256"/>
      <c r="DH130" s="256"/>
      <c r="DI130" s="256"/>
      <c r="DJ130" s="256"/>
      <c r="DK130" s="256"/>
      <c r="DL130" s="256"/>
      <c r="DM130" s="256"/>
      <c r="DN130" s="256"/>
      <c r="DO130" s="256"/>
      <c r="DP130" s="256"/>
      <c r="DQ130" s="256"/>
      <c r="DR130" s="256"/>
      <c r="DS130" s="256"/>
      <c r="DT130" s="256"/>
      <c r="DU130" s="256"/>
      <c r="DV130" s="256"/>
      <c r="DW130" s="256"/>
      <c r="DX130" s="256"/>
      <c r="DY130" s="256"/>
      <c r="DZ130" s="256"/>
      <c r="EA130" s="256"/>
      <c r="EB130" s="256"/>
      <c r="EC130" s="256"/>
      <c r="ED130" s="256"/>
      <c r="EE130" s="256"/>
      <c r="EF130" s="256"/>
      <c r="EG130" s="256"/>
      <c r="EH130" s="256"/>
      <c r="EI130" s="256"/>
      <c r="EJ130" s="256"/>
      <c r="EK130" s="256"/>
      <c r="EL130" s="256"/>
      <c r="EM130" s="256"/>
      <c r="EN130" s="256"/>
      <c r="EO130" s="256"/>
      <c r="EP130" s="256"/>
      <c r="EQ130" s="256"/>
      <c r="ER130" s="256"/>
      <c r="ES130" s="256"/>
      <c r="ET130" s="256"/>
      <c r="EU130" s="256"/>
      <c r="EV130" s="256"/>
      <c r="EW130" s="256"/>
      <c r="EX130" s="256"/>
      <c r="EY130" s="256"/>
      <c r="EZ130" s="256"/>
      <c r="FA130" s="256"/>
      <c r="FB130" s="256"/>
      <c r="FC130" s="256"/>
      <c r="FD130" s="256"/>
      <c r="FE130" s="256"/>
      <c r="FF130" s="256"/>
      <c r="FG130" s="256"/>
      <c r="FH130" s="256"/>
      <c r="FI130" s="256"/>
      <c r="FJ130" s="256"/>
      <c r="FK130" s="256"/>
      <c r="FL130" s="256"/>
      <c r="FM130" s="256"/>
      <c r="FN130" s="256"/>
      <c r="FO130" s="256"/>
      <c r="FP130" s="256"/>
      <c r="FQ130" s="256"/>
      <c r="FR130" s="256"/>
      <c r="FS130" s="256"/>
      <c r="FT130" s="256"/>
      <c r="FU130" s="256"/>
      <c r="FV130" s="256"/>
      <c r="FW130" s="256"/>
      <c r="FX130" s="256"/>
      <c r="FY130" s="256"/>
      <c r="FZ130" s="256"/>
      <c r="GA130" s="256"/>
      <c r="GB130" s="256"/>
      <c r="GC130" s="256"/>
      <c r="GD130" s="256"/>
      <c r="GE130" s="256"/>
      <c r="GF130" s="256"/>
      <c r="GG130" s="256"/>
      <c r="GH130" s="256"/>
      <c r="GI130" s="256"/>
      <c r="GJ130" s="256"/>
      <c r="GK130" s="256"/>
      <c r="GL130" s="256"/>
      <c r="GM130" s="256"/>
      <c r="GN130" s="256"/>
      <c r="GO130" s="256"/>
      <c r="GP130" s="256"/>
      <c r="GQ130" s="256"/>
      <c r="GR130" s="256"/>
      <c r="GS130" s="256"/>
      <c r="GT130" s="256"/>
      <c r="GU130" s="256"/>
      <c r="GV130" s="256"/>
      <c r="GW130" s="256"/>
      <c r="GX130" s="256"/>
      <c r="GY130" s="256"/>
      <c r="GZ130" s="256"/>
      <c r="HA130" s="256"/>
      <c r="HB130" s="256"/>
      <c r="HC130" s="256"/>
      <c r="HD130" s="256"/>
      <c r="HE130" s="256"/>
      <c r="HF130" s="256"/>
      <c r="HG130" s="256"/>
      <c r="HH130" s="256"/>
      <c r="HI130" s="256"/>
      <c r="HJ130" s="256"/>
      <c r="HK130" s="256"/>
      <c r="HL130" s="256"/>
      <c r="HM130" s="256"/>
      <c r="HN130" s="256"/>
      <c r="HO130" s="256"/>
      <c r="HP130" s="256"/>
      <c r="HQ130" s="256"/>
      <c r="HR130" s="256"/>
      <c r="HS130" s="256"/>
      <c r="HT130" s="256"/>
      <c r="HU130" s="256"/>
      <c r="HV130" s="256"/>
      <c r="HW130" s="256"/>
      <c r="HX130" s="256"/>
      <c r="HY130" s="256"/>
      <c r="HZ130" s="256"/>
      <c r="IA130" s="256"/>
      <c r="IB130" s="256"/>
      <c r="IC130" s="256"/>
      <c r="ID130" s="256"/>
      <c r="IE130" s="256"/>
      <c r="IF130" s="256"/>
      <c r="IG130" s="256"/>
      <c r="IH130" s="256"/>
      <c r="II130" s="256"/>
      <c r="IJ130" s="256"/>
      <c r="IK130" s="256"/>
      <c r="IL130" s="256"/>
      <c r="IM130" s="256"/>
      <c r="IN130" s="256"/>
      <c r="IO130" s="256"/>
    </row>
    <row r="131" spans="1:249" s="19" customFormat="1" ht="20" customHeight="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  <c r="CA131" s="256"/>
      <c r="CB131" s="256"/>
      <c r="CC131" s="256"/>
      <c r="CD131" s="256"/>
      <c r="CE131" s="256"/>
      <c r="CF131" s="256"/>
      <c r="CG131" s="256"/>
      <c r="CH131" s="256"/>
      <c r="CI131" s="256"/>
      <c r="CJ131" s="256"/>
      <c r="CK131" s="256"/>
      <c r="CL131" s="256"/>
      <c r="CM131" s="256"/>
      <c r="CN131" s="256"/>
      <c r="CO131" s="256"/>
      <c r="CP131" s="256"/>
      <c r="CQ131" s="256"/>
      <c r="CR131" s="256"/>
      <c r="CS131" s="256"/>
      <c r="CT131" s="256"/>
      <c r="CU131" s="256"/>
      <c r="CV131" s="256"/>
      <c r="CW131" s="256"/>
      <c r="CX131" s="256"/>
      <c r="CY131" s="256"/>
      <c r="CZ131" s="256"/>
      <c r="DA131" s="256"/>
      <c r="DB131" s="256"/>
      <c r="DC131" s="256"/>
      <c r="DD131" s="256"/>
      <c r="DE131" s="256"/>
      <c r="DF131" s="256"/>
      <c r="DG131" s="256"/>
      <c r="DH131" s="256"/>
      <c r="DI131" s="256"/>
      <c r="DJ131" s="256"/>
      <c r="DK131" s="256"/>
      <c r="DL131" s="256"/>
      <c r="DM131" s="256"/>
      <c r="DN131" s="256"/>
      <c r="DO131" s="256"/>
      <c r="DP131" s="256"/>
      <c r="DQ131" s="256"/>
      <c r="DR131" s="256"/>
      <c r="DS131" s="256"/>
      <c r="DT131" s="256"/>
      <c r="DU131" s="256"/>
      <c r="DV131" s="256"/>
      <c r="DW131" s="256"/>
      <c r="DX131" s="256"/>
      <c r="DY131" s="256"/>
      <c r="DZ131" s="256"/>
      <c r="EA131" s="256"/>
      <c r="EB131" s="256"/>
      <c r="EC131" s="256"/>
      <c r="ED131" s="256"/>
      <c r="EE131" s="256"/>
      <c r="EF131" s="256"/>
      <c r="EG131" s="256"/>
      <c r="EH131" s="256"/>
      <c r="EI131" s="256"/>
      <c r="EJ131" s="256"/>
      <c r="EK131" s="256"/>
      <c r="EL131" s="256"/>
      <c r="EM131" s="256"/>
      <c r="EN131" s="256"/>
      <c r="EO131" s="256"/>
      <c r="EP131" s="256"/>
      <c r="EQ131" s="256"/>
      <c r="ER131" s="256"/>
      <c r="ES131" s="256"/>
      <c r="ET131" s="256"/>
      <c r="EU131" s="256"/>
      <c r="EV131" s="256"/>
      <c r="EW131" s="256"/>
      <c r="EX131" s="256"/>
      <c r="EY131" s="256"/>
      <c r="EZ131" s="256"/>
      <c r="FA131" s="256"/>
      <c r="FB131" s="256"/>
      <c r="FC131" s="256"/>
      <c r="FD131" s="256"/>
      <c r="FE131" s="256"/>
      <c r="FF131" s="256"/>
      <c r="FG131" s="256"/>
      <c r="FH131" s="256"/>
      <c r="FI131" s="256"/>
      <c r="FJ131" s="256"/>
      <c r="FK131" s="256"/>
      <c r="FL131" s="256"/>
      <c r="FM131" s="256"/>
      <c r="FN131" s="256"/>
      <c r="FO131" s="256"/>
      <c r="FP131" s="256"/>
      <c r="FQ131" s="256"/>
      <c r="FR131" s="256"/>
      <c r="FS131" s="256"/>
      <c r="FT131" s="256"/>
      <c r="FU131" s="256"/>
      <c r="FV131" s="256"/>
      <c r="FW131" s="256"/>
      <c r="FX131" s="256"/>
      <c r="FY131" s="256"/>
      <c r="FZ131" s="256"/>
      <c r="GA131" s="256"/>
      <c r="GB131" s="256"/>
      <c r="GC131" s="256"/>
      <c r="GD131" s="256"/>
      <c r="GE131" s="256"/>
      <c r="GF131" s="256"/>
      <c r="GG131" s="256"/>
      <c r="GH131" s="256"/>
      <c r="GI131" s="256"/>
      <c r="GJ131" s="256"/>
      <c r="GK131" s="256"/>
      <c r="GL131" s="256"/>
      <c r="GM131" s="256"/>
      <c r="GN131" s="256"/>
      <c r="GO131" s="256"/>
      <c r="GP131" s="256"/>
      <c r="GQ131" s="256"/>
      <c r="GR131" s="256"/>
      <c r="GS131" s="256"/>
      <c r="GT131" s="256"/>
      <c r="GU131" s="256"/>
      <c r="GV131" s="256"/>
      <c r="GW131" s="256"/>
      <c r="GX131" s="256"/>
      <c r="GY131" s="256"/>
      <c r="GZ131" s="256"/>
      <c r="HA131" s="256"/>
      <c r="HB131" s="256"/>
      <c r="HC131" s="256"/>
      <c r="HD131" s="256"/>
      <c r="HE131" s="256"/>
      <c r="HF131" s="256"/>
      <c r="HG131" s="256"/>
      <c r="HH131" s="256"/>
      <c r="HI131" s="256"/>
      <c r="HJ131" s="256"/>
      <c r="HK131" s="256"/>
      <c r="HL131" s="256"/>
      <c r="HM131" s="256"/>
      <c r="HN131" s="256"/>
      <c r="HO131" s="256"/>
      <c r="HP131" s="256"/>
      <c r="HQ131" s="256"/>
      <c r="HR131" s="256"/>
      <c r="HS131" s="256"/>
      <c r="HT131" s="256"/>
      <c r="HU131" s="256"/>
      <c r="HV131" s="256"/>
      <c r="HW131" s="256"/>
      <c r="HX131" s="256"/>
      <c r="HY131" s="256"/>
      <c r="HZ131" s="256"/>
      <c r="IA131" s="256"/>
      <c r="IB131" s="256"/>
      <c r="IC131" s="256"/>
      <c r="ID131" s="256"/>
      <c r="IE131" s="256"/>
      <c r="IF131" s="256"/>
      <c r="IG131" s="256"/>
      <c r="IH131" s="256"/>
      <c r="II131" s="256"/>
      <c r="IJ131" s="256"/>
      <c r="IK131" s="256"/>
      <c r="IL131" s="256"/>
      <c r="IM131" s="256"/>
      <c r="IN131" s="256"/>
      <c r="IO131" s="256"/>
    </row>
    <row r="132" spans="1:249" s="19" customFormat="1" ht="20" customHeight="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  <c r="CA132" s="256"/>
      <c r="CB132" s="256"/>
      <c r="CC132" s="256"/>
      <c r="CD132" s="256"/>
      <c r="CE132" s="256"/>
      <c r="CF132" s="256"/>
      <c r="CG132" s="256"/>
      <c r="CH132" s="256"/>
      <c r="CI132" s="256"/>
      <c r="CJ132" s="256"/>
      <c r="CK132" s="256"/>
      <c r="CL132" s="256"/>
      <c r="CM132" s="256"/>
      <c r="CN132" s="256"/>
      <c r="CO132" s="256"/>
      <c r="CP132" s="256"/>
      <c r="CQ132" s="256"/>
      <c r="CR132" s="256"/>
      <c r="CS132" s="256"/>
      <c r="CT132" s="256"/>
      <c r="CU132" s="256"/>
      <c r="CV132" s="256"/>
      <c r="CW132" s="256"/>
      <c r="CX132" s="256"/>
      <c r="CY132" s="256"/>
      <c r="CZ132" s="256"/>
      <c r="DA132" s="256"/>
      <c r="DB132" s="256"/>
      <c r="DC132" s="256"/>
      <c r="DD132" s="256"/>
      <c r="DE132" s="256"/>
      <c r="DF132" s="256"/>
      <c r="DG132" s="256"/>
      <c r="DH132" s="256"/>
      <c r="DI132" s="256"/>
      <c r="DJ132" s="256"/>
      <c r="DK132" s="256"/>
      <c r="DL132" s="256"/>
      <c r="DM132" s="256"/>
      <c r="DN132" s="256"/>
      <c r="DO132" s="256"/>
      <c r="DP132" s="256"/>
      <c r="DQ132" s="256"/>
      <c r="DR132" s="256"/>
      <c r="DS132" s="256"/>
      <c r="DT132" s="256"/>
      <c r="DU132" s="256"/>
      <c r="DV132" s="256"/>
      <c r="DW132" s="256"/>
      <c r="DX132" s="256"/>
      <c r="DY132" s="256"/>
      <c r="DZ132" s="256"/>
      <c r="EA132" s="256"/>
      <c r="EB132" s="256"/>
      <c r="EC132" s="256"/>
      <c r="ED132" s="256"/>
      <c r="EE132" s="256"/>
      <c r="EF132" s="256"/>
      <c r="EG132" s="256"/>
      <c r="EH132" s="256"/>
      <c r="EI132" s="256"/>
      <c r="EJ132" s="256"/>
      <c r="EK132" s="256"/>
      <c r="EL132" s="256"/>
      <c r="EM132" s="256"/>
      <c r="EN132" s="256"/>
      <c r="EO132" s="256"/>
      <c r="EP132" s="256"/>
      <c r="EQ132" s="256"/>
      <c r="ER132" s="256"/>
      <c r="ES132" s="256"/>
      <c r="ET132" s="256"/>
      <c r="EU132" s="256"/>
      <c r="EV132" s="256"/>
      <c r="EW132" s="256"/>
      <c r="EX132" s="256"/>
      <c r="EY132" s="256"/>
      <c r="EZ132" s="256"/>
      <c r="FA132" s="256"/>
      <c r="FB132" s="256"/>
      <c r="FC132" s="256"/>
      <c r="FD132" s="256"/>
      <c r="FE132" s="256"/>
      <c r="FF132" s="256"/>
      <c r="FG132" s="256"/>
      <c r="FH132" s="256"/>
      <c r="FI132" s="256"/>
      <c r="FJ132" s="256"/>
      <c r="FK132" s="256"/>
      <c r="FL132" s="256"/>
      <c r="FM132" s="256"/>
      <c r="FN132" s="256"/>
      <c r="FO132" s="256"/>
      <c r="FP132" s="256"/>
      <c r="FQ132" s="256"/>
      <c r="FR132" s="256"/>
      <c r="FS132" s="256"/>
      <c r="FT132" s="256"/>
      <c r="FU132" s="256"/>
      <c r="FV132" s="256"/>
      <c r="FW132" s="256"/>
      <c r="FX132" s="256"/>
      <c r="FY132" s="256"/>
      <c r="FZ132" s="256"/>
      <c r="GA132" s="256"/>
      <c r="GB132" s="256"/>
      <c r="GC132" s="256"/>
      <c r="GD132" s="256"/>
      <c r="GE132" s="256"/>
      <c r="GF132" s="256"/>
      <c r="GG132" s="256"/>
      <c r="GH132" s="256"/>
      <c r="GI132" s="256"/>
      <c r="GJ132" s="256"/>
      <c r="GK132" s="256"/>
      <c r="GL132" s="256"/>
      <c r="GM132" s="256"/>
      <c r="GN132" s="256"/>
      <c r="GO132" s="256"/>
      <c r="GP132" s="256"/>
      <c r="GQ132" s="256"/>
      <c r="GR132" s="256"/>
      <c r="GS132" s="256"/>
      <c r="GT132" s="256"/>
      <c r="GU132" s="256"/>
      <c r="GV132" s="256"/>
      <c r="GW132" s="256"/>
      <c r="GX132" s="256"/>
      <c r="GY132" s="256"/>
      <c r="GZ132" s="256"/>
      <c r="HA132" s="256"/>
      <c r="HB132" s="256"/>
      <c r="HC132" s="256"/>
      <c r="HD132" s="256"/>
      <c r="HE132" s="256"/>
      <c r="HF132" s="256"/>
      <c r="HG132" s="256"/>
      <c r="HH132" s="256"/>
      <c r="HI132" s="256"/>
      <c r="HJ132" s="256"/>
      <c r="HK132" s="256"/>
      <c r="HL132" s="256"/>
      <c r="HM132" s="256"/>
      <c r="HN132" s="256"/>
      <c r="HO132" s="256"/>
      <c r="HP132" s="256"/>
      <c r="HQ132" s="256"/>
      <c r="HR132" s="256"/>
      <c r="HS132" s="256"/>
      <c r="HT132" s="256"/>
      <c r="HU132" s="256"/>
      <c r="HV132" s="256"/>
      <c r="HW132" s="256"/>
      <c r="HX132" s="256"/>
      <c r="HY132" s="256"/>
      <c r="HZ132" s="256"/>
      <c r="IA132" s="256"/>
      <c r="IB132" s="256"/>
      <c r="IC132" s="256"/>
      <c r="ID132" s="256"/>
      <c r="IE132" s="256"/>
      <c r="IF132" s="256"/>
      <c r="IG132" s="256"/>
      <c r="IH132" s="256"/>
      <c r="II132" s="256"/>
      <c r="IJ132" s="256"/>
      <c r="IK132" s="256"/>
      <c r="IL132" s="256"/>
      <c r="IM132" s="256"/>
      <c r="IN132" s="256"/>
      <c r="IO132" s="256"/>
    </row>
    <row r="133" spans="1:249" s="19" customFormat="1" ht="20" customHeight="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  <c r="CA133" s="256"/>
      <c r="CB133" s="256"/>
      <c r="CC133" s="256"/>
      <c r="CD133" s="256"/>
      <c r="CE133" s="256"/>
      <c r="CF133" s="256"/>
      <c r="CG133" s="256"/>
      <c r="CH133" s="256"/>
      <c r="CI133" s="256"/>
      <c r="CJ133" s="256"/>
      <c r="CK133" s="256"/>
      <c r="CL133" s="256"/>
      <c r="CM133" s="256"/>
      <c r="CN133" s="256"/>
      <c r="CO133" s="256"/>
      <c r="CP133" s="256"/>
      <c r="CQ133" s="256"/>
      <c r="CR133" s="256"/>
      <c r="CS133" s="256"/>
      <c r="CT133" s="256"/>
      <c r="CU133" s="256"/>
      <c r="CV133" s="256"/>
      <c r="CW133" s="256"/>
      <c r="CX133" s="256"/>
      <c r="CY133" s="256"/>
      <c r="CZ133" s="256"/>
      <c r="DA133" s="256"/>
      <c r="DB133" s="256"/>
      <c r="DC133" s="256"/>
      <c r="DD133" s="256"/>
      <c r="DE133" s="256"/>
      <c r="DF133" s="256"/>
      <c r="DG133" s="256"/>
      <c r="DH133" s="256"/>
      <c r="DI133" s="256"/>
      <c r="DJ133" s="256"/>
      <c r="DK133" s="256"/>
      <c r="DL133" s="256"/>
      <c r="DM133" s="256"/>
      <c r="DN133" s="256"/>
      <c r="DO133" s="256"/>
      <c r="DP133" s="256"/>
      <c r="DQ133" s="256"/>
      <c r="DR133" s="256"/>
      <c r="DS133" s="256"/>
      <c r="DT133" s="256"/>
      <c r="DU133" s="256"/>
      <c r="DV133" s="256"/>
      <c r="DW133" s="256"/>
      <c r="DX133" s="256"/>
      <c r="DY133" s="256"/>
      <c r="DZ133" s="256"/>
      <c r="EA133" s="256"/>
      <c r="EB133" s="256"/>
      <c r="EC133" s="256"/>
      <c r="ED133" s="256"/>
      <c r="EE133" s="256"/>
      <c r="EF133" s="256"/>
      <c r="EG133" s="256"/>
      <c r="EH133" s="256"/>
      <c r="EI133" s="256"/>
      <c r="EJ133" s="256"/>
      <c r="EK133" s="256"/>
      <c r="EL133" s="256"/>
      <c r="EM133" s="256"/>
      <c r="EN133" s="256"/>
      <c r="EO133" s="256"/>
      <c r="EP133" s="256"/>
      <c r="EQ133" s="256"/>
      <c r="ER133" s="256"/>
      <c r="ES133" s="256"/>
      <c r="ET133" s="256"/>
      <c r="EU133" s="256"/>
      <c r="EV133" s="256"/>
      <c r="EW133" s="256"/>
      <c r="EX133" s="256"/>
      <c r="EY133" s="256"/>
      <c r="EZ133" s="256"/>
      <c r="FA133" s="256"/>
      <c r="FB133" s="256"/>
      <c r="FC133" s="256"/>
      <c r="FD133" s="256"/>
      <c r="FE133" s="256"/>
      <c r="FF133" s="256"/>
      <c r="FG133" s="256"/>
      <c r="FH133" s="256"/>
      <c r="FI133" s="256"/>
      <c r="FJ133" s="256"/>
      <c r="FK133" s="256"/>
      <c r="FL133" s="256"/>
      <c r="FM133" s="256"/>
      <c r="FN133" s="256"/>
      <c r="FO133" s="256"/>
      <c r="FP133" s="256"/>
      <c r="FQ133" s="256"/>
      <c r="FR133" s="256"/>
      <c r="FS133" s="256"/>
      <c r="FT133" s="256"/>
      <c r="FU133" s="256"/>
      <c r="FV133" s="256"/>
      <c r="FW133" s="256"/>
      <c r="FX133" s="256"/>
      <c r="FY133" s="256"/>
      <c r="FZ133" s="256"/>
      <c r="GA133" s="256"/>
      <c r="GB133" s="256"/>
      <c r="GC133" s="256"/>
      <c r="GD133" s="256"/>
      <c r="GE133" s="256"/>
      <c r="GF133" s="256"/>
      <c r="GG133" s="256"/>
      <c r="GH133" s="256"/>
      <c r="GI133" s="256"/>
      <c r="GJ133" s="256"/>
      <c r="GK133" s="256"/>
      <c r="GL133" s="256"/>
      <c r="GM133" s="256"/>
      <c r="GN133" s="256"/>
      <c r="GO133" s="256"/>
      <c r="GP133" s="256"/>
      <c r="GQ133" s="256"/>
      <c r="GR133" s="256"/>
      <c r="GS133" s="256"/>
      <c r="GT133" s="256"/>
      <c r="GU133" s="256"/>
      <c r="GV133" s="256"/>
      <c r="GW133" s="256"/>
      <c r="GX133" s="256"/>
      <c r="GY133" s="256"/>
      <c r="GZ133" s="256"/>
      <c r="HA133" s="256"/>
      <c r="HB133" s="256"/>
      <c r="HC133" s="256"/>
      <c r="HD133" s="256"/>
      <c r="HE133" s="256"/>
      <c r="HF133" s="256"/>
      <c r="HG133" s="256"/>
      <c r="HH133" s="256"/>
      <c r="HI133" s="256"/>
      <c r="HJ133" s="256"/>
      <c r="HK133" s="256"/>
      <c r="HL133" s="256"/>
      <c r="HM133" s="256"/>
      <c r="HN133" s="256"/>
      <c r="HO133" s="256"/>
      <c r="HP133" s="256"/>
      <c r="HQ133" s="256"/>
      <c r="HR133" s="256"/>
      <c r="HS133" s="256"/>
      <c r="HT133" s="256"/>
      <c r="HU133" s="256"/>
      <c r="HV133" s="256"/>
      <c r="HW133" s="256"/>
      <c r="HX133" s="256"/>
      <c r="HY133" s="256"/>
      <c r="HZ133" s="256"/>
      <c r="IA133" s="256"/>
      <c r="IB133" s="256"/>
      <c r="IC133" s="256"/>
      <c r="ID133" s="256"/>
      <c r="IE133" s="256"/>
      <c r="IF133" s="256"/>
      <c r="IG133" s="256"/>
      <c r="IH133" s="256"/>
      <c r="II133" s="256"/>
      <c r="IJ133" s="256"/>
      <c r="IK133" s="256"/>
      <c r="IL133" s="256"/>
      <c r="IM133" s="256"/>
      <c r="IN133" s="256"/>
      <c r="IO133" s="256"/>
    </row>
    <row r="134" spans="1:249" s="19" customFormat="1" ht="20" customHeight="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  <c r="CA134" s="256"/>
      <c r="CB134" s="256"/>
      <c r="CC134" s="256"/>
      <c r="CD134" s="256"/>
      <c r="CE134" s="256"/>
      <c r="CF134" s="256"/>
      <c r="CG134" s="256"/>
      <c r="CH134" s="256"/>
      <c r="CI134" s="256"/>
      <c r="CJ134" s="256"/>
      <c r="CK134" s="256"/>
      <c r="CL134" s="256"/>
      <c r="CM134" s="256"/>
      <c r="CN134" s="256"/>
      <c r="CO134" s="256"/>
      <c r="CP134" s="256"/>
      <c r="CQ134" s="256"/>
      <c r="CR134" s="256"/>
      <c r="CS134" s="256"/>
      <c r="CT134" s="256"/>
      <c r="CU134" s="256"/>
      <c r="CV134" s="256"/>
      <c r="CW134" s="256"/>
      <c r="CX134" s="256"/>
      <c r="CY134" s="256"/>
      <c r="CZ134" s="256"/>
      <c r="DA134" s="256"/>
      <c r="DB134" s="256"/>
      <c r="DC134" s="256"/>
      <c r="DD134" s="256"/>
      <c r="DE134" s="256"/>
      <c r="DF134" s="256"/>
      <c r="DG134" s="256"/>
      <c r="DH134" s="256"/>
      <c r="DI134" s="256"/>
      <c r="DJ134" s="256"/>
      <c r="DK134" s="256"/>
      <c r="DL134" s="256"/>
      <c r="DM134" s="256"/>
      <c r="DN134" s="256"/>
      <c r="DO134" s="256"/>
      <c r="DP134" s="256"/>
      <c r="DQ134" s="256"/>
      <c r="DR134" s="256"/>
      <c r="DS134" s="256"/>
      <c r="DT134" s="256"/>
      <c r="DU134" s="256"/>
      <c r="DV134" s="256"/>
      <c r="DW134" s="256"/>
      <c r="DX134" s="256"/>
      <c r="DY134" s="256"/>
      <c r="DZ134" s="256"/>
      <c r="EA134" s="256"/>
      <c r="EB134" s="256"/>
      <c r="EC134" s="256"/>
      <c r="ED134" s="256"/>
      <c r="EE134" s="256"/>
      <c r="EF134" s="256"/>
      <c r="EG134" s="256"/>
      <c r="EH134" s="256"/>
      <c r="EI134" s="256"/>
      <c r="EJ134" s="256"/>
      <c r="EK134" s="256"/>
      <c r="EL134" s="256"/>
      <c r="EM134" s="256"/>
      <c r="EN134" s="256"/>
      <c r="EO134" s="256"/>
      <c r="EP134" s="256"/>
      <c r="EQ134" s="256"/>
      <c r="ER134" s="256"/>
      <c r="ES134" s="256"/>
      <c r="ET134" s="256"/>
      <c r="EU134" s="256"/>
      <c r="EV134" s="256"/>
      <c r="EW134" s="256"/>
      <c r="EX134" s="256"/>
      <c r="EY134" s="256"/>
      <c r="EZ134" s="256"/>
      <c r="FA134" s="256"/>
      <c r="FB134" s="256"/>
      <c r="FC134" s="256"/>
      <c r="FD134" s="256"/>
      <c r="FE134" s="256"/>
      <c r="FF134" s="256"/>
      <c r="FG134" s="256"/>
      <c r="FH134" s="256"/>
      <c r="FI134" s="256"/>
      <c r="FJ134" s="256"/>
      <c r="FK134" s="256"/>
      <c r="FL134" s="256"/>
      <c r="FM134" s="256"/>
      <c r="FN134" s="256"/>
      <c r="FO134" s="256"/>
      <c r="FP134" s="256"/>
      <c r="FQ134" s="256"/>
      <c r="FR134" s="256"/>
      <c r="FS134" s="256"/>
      <c r="FT134" s="256"/>
      <c r="FU134" s="256"/>
      <c r="FV134" s="256"/>
      <c r="FW134" s="256"/>
      <c r="FX134" s="256"/>
      <c r="FY134" s="256"/>
      <c r="FZ134" s="256"/>
      <c r="GA134" s="256"/>
      <c r="GB134" s="256"/>
      <c r="GC134" s="256"/>
      <c r="GD134" s="256"/>
      <c r="GE134" s="256"/>
      <c r="GF134" s="256"/>
      <c r="GG134" s="256"/>
      <c r="GH134" s="256"/>
      <c r="GI134" s="256"/>
      <c r="GJ134" s="256"/>
      <c r="GK134" s="256"/>
      <c r="GL134" s="256"/>
      <c r="GM134" s="256"/>
      <c r="GN134" s="256"/>
      <c r="GO134" s="256"/>
      <c r="GP134" s="256"/>
      <c r="GQ134" s="256"/>
      <c r="GR134" s="256"/>
      <c r="GS134" s="256"/>
      <c r="GT134" s="256"/>
      <c r="GU134" s="256"/>
      <c r="GV134" s="256"/>
      <c r="GW134" s="256"/>
      <c r="GX134" s="256"/>
      <c r="GY134" s="256"/>
      <c r="GZ134" s="256"/>
      <c r="HA134" s="256"/>
      <c r="HB134" s="256"/>
      <c r="HC134" s="256"/>
      <c r="HD134" s="256"/>
      <c r="HE134" s="256"/>
      <c r="HF134" s="256"/>
      <c r="HG134" s="256"/>
      <c r="HH134" s="256"/>
      <c r="HI134" s="256"/>
      <c r="HJ134" s="256"/>
      <c r="HK134" s="256"/>
      <c r="HL134" s="256"/>
      <c r="HM134" s="256"/>
      <c r="HN134" s="256"/>
      <c r="HO134" s="256"/>
      <c r="HP134" s="256"/>
      <c r="HQ134" s="256"/>
      <c r="HR134" s="256"/>
      <c r="HS134" s="256"/>
      <c r="HT134" s="256"/>
      <c r="HU134" s="256"/>
      <c r="HV134" s="256"/>
      <c r="HW134" s="256"/>
      <c r="HX134" s="256"/>
      <c r="HY134" s="256"/>
      <c r="HZ134" s="256"/>
      <c r="IA134" s="256"/>
      <c r="IB134" s="256"/>
      <c r="IC134" s="256"/>
      <c r="ID134" s="256"/>
      <c r="IE134" s="256"/>
      <c r="IF134" s="256"/>
      <c r="IG134" s="256"/>
      <c r="IH134" s="256"/>
      <c r="II134" s="256"/>
      <c r="IJ134" s="256"/>
      <c r="IK134" s="256"/>
      <c r="IL134" s="256"/>
      <c r="IM134" s="256"/>
      <c r="IN134" s="256"/>
      <c r="IO134" s="256"/>
    </row>
    <row r="135" spans="1:249" s="19" customFormat="1" ht="20" customHeight="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  <c r="CA135" s="256"/>
      <c r="CB135" s="256"/>
      <c r="CC135" s="256"/>
      <c r="CD135" s="256"/>
      <c r="CE135" s="256"/>
      <c r="CF135" s="256"/>
      <c r="CG135" s="256"/>
      <c r="CH135" s="256"/>
      <c r="CI135" s="256"/>
      <c r="CJ135" s="256"/>
      <c r="CK135" s="256"/>
      <c r="CL135" s="256"/>
      <c r="CM135" s="256"/>
      <c r="CN135" s="256"/>
      <c r="CO135" s="256"/>
      <c r="CP135" s="256"/>
      <c r="CQ135" s="256"/>
      <c r="CR135" s="256"/>
      <c r="CS135" s="256"/>
      <c r="CT135" s="256"/>
      <c r="CU135" s="256"/>
      <c r="CV135" s="256"/>
      <c r="CW135" s="256"/>
      <c r="CX135" s="256"/>
      <c r="CY135" s="256"/>
      <c r="CZ135" s="256"/>
      <c r="DA135" s="256"/>
      <c r="DB135" s="256"/>
      <c r="DC135" s="256"/>
      <c r="DD135" s="256"/>
      <c r="DE135" s="256"/>
      <c r="DF135" s="256"/>
      <c r="DG135" s="256"/>
      <c r="DH135" s="256"/>
      <c r="DI135" s="256"/>
      <c r="DJ135" s="256"/>
      <c r="DK135" s="256"/>
      <c r="DL135" s="256"/>
      <c r="DM135" s="256"/>
      <c r="DN135" s="256"/>
      <c r="DO135" s="256"/>
      <c r="DP135" s="256"/>
      <c r="DQ135" s="256"/>
      <c r="DR135" s="256"/>
      <c r="DS135" s="256"/>
      <c r="DT135" s="256"/>
      <c r="DU135" s="256"/>
      <c r="DV135" s="256"/>
      <c r="DW135" s="256"/>
      <c r="DX135" s="256"/>
      <c r="DY135" s="256"/>
      <c r="DZ135" s="256"/>
      <c r="EA135" s="256"/>
      <c r="EB135" s="256"/>
      <c r="EC135" s="256"/>
      <c r="ED135" s="256"/>
      <c r="EE135" s="256"/>
      <c r="EF135" s="256"/>
      <c r="EG135" s="256"/>
      <c r="EH135" s="256"/>
      <c r="EI135" s="256"/>
      <c r="EJ135" s="256"/>
      <c r="EK135" s="256"/>
      <c r="EL135" s="256"/>
      <c r="EM135" s="256"/>
      <c r="EN135" s="256"/>
      <c r="EO135" s="256"/>
      <c r="EP135" s="256"/>
      <c r="EQ135" s="256"/>
      <c r="ER135" s="256"/>
      <c r="ES135" s="256"/>
      <c r="ET135" s="256"/>
      <c r="EU135" s="256"/>
      <c r="EV135" s="256"/>
      <c r="EW135" s="256"/>
      <c r="EX135" s="256"/>
      <c r="EY135" s="256"/>
      <c r="EZ135" s="256"/>
      <c r="FA135" s="256"/>
      <c r="FB135" s="256"/>
      <c r="FC135" s="256"/>
      <c r="FD135" s="256"/>
      <c r="FE135" s="256"/>
      <c r="FF135" s="256"/>
      <c r="FG135" s="256"/>
      <c r="FH135" s="256"/>
      <c r="FI135" s="256"/>
      <c r="FJ135" s="256"/>
      <c r="FK135" s="256"/>
      <c r="FL135" s="256"/>
      <c r="FM135" s="256"/>
      <c r="FN135" s="256"/>
      <c r="FO135" s="256"/>
      <c r="FP135" s="256"/>
      <c r="FQ135" s="256"/>
      <c r="FR135" s="256"/>
      <c r="FS135" s="256"/>
      <c r="FT135" s="256"/>
      <c r="FU135" s="256"/>
      <c r="FV135" s="256"/>
      <c r="FW135" s="256"/>
      <c r="FX135" s="256"/>
      <c r="FY135" s="256"/>
      <c r="FZ135" s="256"/>
      <c r="GA135" s="256"/>
      <c r="GB135" s="256"/>
      <c r="GC135" s="256"/>
      <c r="GD135" s="256"/>
      <c r="GE135" s="256"/>
      <c r="GF135" s="256"/>
      <c r="GG135" s="256"/>
      <c r="GH135" s="256"/>
      <c r="GI135" s="256"/>
      <c r="GJ135" s="256"/>
      <c r="GK135" s="256"/>
      <c r="GL135" s="256"/>
      <c r="GM135" s="256"/>
      <c r="GN135" s="256"/>
      <c r="GO135" s="256"/>
      <c r="GP135" s="256"/>
      <c r="GQ135" s="256"/>
      <c r="GR135" s="256"/>
      <c r="GS135" s="256"/>
      <c r="GT135" s="256"/>
      <c r="GU135" s="256"/>
      <c r="GV135" s="256"/>
      <c r="GW135" s="256"/>
      <c r="GX135" s="256"/>
      <c r="GY135" s="256"/>
      <c r="GZ135" s="256"/>
      <c r="HA135" s="256"/>
      <c r="HB135" s="256"/>
      <c r="HC135" s="256"/>
      <c r="HD135" s="256"/>
      <c r="HE135" s="256"/>
      <c r="HF135" s="256"/>
      <c r="HG135" s="256"/>
      <c r="HH135" s="256"/>
      <c r="HI135" s="256"/>
      <c r="HJ135" s="256"/>
      <c r="HK135" s="256"/>
      <c r="HL135" s="256"/>
      <c r="HM135" s="256"/>
      <c r="HN135" s="256"/>
      <c r="HO135" s="256"/>
      <c r="HP135" s="256"/>
      <c r="HQ135" s="256"/>
      <c r="HR135" s="256"/>
      <c r="HS135" s="256"/>
      <c r="HT135" s="256"/>
      <c r="HU135" s="256"/>
      <c r="HV135" s="256"/>
      <c r="HW135" s="256"/>
      <c r="HX135" s="256"/>
      <c r="HY135" s="256"/>
      <c r="HZ135" s="256"/>
      <c r="IA135" s="256"/>
      <c r="IB135" s="256"/>
      <c r="IC135" s="256"/>
      <c r="ID135" s="256"/>
      <c r="IE135" s="256"/>
      <c r="IF135" s="256"/>
      <c r="IG135" s="256"/>
      <c r="IH135" s="256"/>
      <c r="II135" s="256"/>
      <c r="IJ135" s="256"/>
      <c r="IK135" s="256"/>
      <c r="IL135" s="256"/>
      <c r="IM135" s="256"/>
      <c r="IN135" s="256"/>
      <c r="IO135" s="256"/>
    </row>
    <row r="136" spans="1:249" s="19" customFormat="1" ht="20" customHeight="1">
      <c r="A136" s="256"/>
      <c r="B136" s="256"/>
      <c r="C136" s="256"/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  <c r="CA136" s="256"/>
      <c r="CB136" s="256"/>
      <c r="CC136" s="256"/>
      <c r="CD136" s="256"/>
      <c r="CE136" s="256"/>
      <c r="CF136" s="256"/>
      <c r="CG136" s="256"/>
      <c r="CH136" s="256"/>
      <c r="CI136" s="256"/>
      <c r="CJ136" s="256"/>
      <c r="CK136" s="256"/>
      <c r="CL136" s="256"/>
      <c r="CM136" s="256"/>
      <c r="CN136" s="256"/>
      <c r="CO136" s="256"/>
      <c r="CP136" s="256"/>
      <c r="CQ136" s="256"/>
      <c r="CR136" s="256"/>
      <c r="CS136" s="256"/>
      <c r="CT136" s="256"/>
      <c r="CU136" s="256"/>
      <c r="CV136" s="256"/>
      <c r="CW136" s="256"/>
      <c r="CX136" s="256"/>
      <c r="CY136" s="256"/>
      <c r="CZ136" s="256"/>
      <c r="DA136" s="256"/>
      <c r="DB136" s="256"/>
      <c r="DC136" s="256"/>
      <c r="DD136" s="256"/>
      <c r="DE136" s="256"/>
      <c r="DF136" s="256"/>
      <c r="DG136" s="256"/>
      <c r="DH136" s="256"/>
      <c r="DI136" s="256"/>
      <c r="DJ136" s="256"/>
      <c r="DK136" s="256"/>
      <c r="DL136" s="256"/>
      <c r="DM136" s="256"/>
      <c r="DN136" s="256"/>
      <c r="DO136" s="256"/>
      <c r="DP136" s="256"/>
      <c r="DQ136" s="256"/>
      <c r="DR136" s="256"/>
      <c r="DS136" s="256"/>
      <c r="DT136" s="256"/>
      <c r="DU136" s="256"/>
      <c r="DV136" s="256"/>
      <c r="DW136" s="256"/>
      <c r="DX136" s="256"/>
      <c r="DY136" s="256"/>
      <c r="DZ136" s="256"/>
      <c r="EA136" s="256"/>
      <c r="EB136" s="256"/>
      <c r="EC136" s="256"/>
      <c r="ED136" s="256"/>
      <c r="EE136" s="256"/>
      <c r="EF136" s="256"/>
      <c r="EG136" s="256"/>
      <c r="EH136" s="256"/>
      <c r="EI136" s="256"/>
      <c r="EJ136" s="256"/>
      <c r="EK136" s="256"/>
      <c r="EL136" s="256"/>
      <c r="EM136" s="256"/>
      <c r="EN136" s="256"/>
      <c r="EO136" s="256"/>
      <c r="EP136" s="256"/>
      <c r="EQ136" s="256"/>
      <c r="ER136" s="256"/>
      <c r="ES136" s="256"/>
      <c r="ET136" s="256"/>
      <c r="EU136" s="256"/>
      <c r="EV136" s="256"/>
      <c r="EW136" s="256"/>
      <c r="EX136" s="256"/>
      <c r="EY136" s="256"/>
      <c r="EZ136" s="256"/>
      <c r="FA136" s="256"/>
      <c r="FB136" s="256"/>
      <c r="FC136" s="256"/>
      <c r="FD136" s="256"/>
      <c r="FE136" s="256"/>
      <c r="FF136" s="256"/>
      <c r="FG136" s="256"/>
      <c r="FH136" s="256"/>
      <c r="FI136" s="256"/>
      <c r="FJ136" s="256"/>
      <c r="FK136" s="256"/>
      <c r="FL136" s="256"/>
      <c r="FM136" s="256"/>
      <c r="FN136" s="256"/>
      <c r="FO136" s="256"/>
      <c r="FP136" s="256"/>
      <c r="FQ136" s="256"/>
      <c r="FR136" s="256"/>
      <c r="FS136" s="256"/>
      <c r="FT136" s="256"/>
      <c r="FU136" s="256"/>
      <c r="FV136" s="256"/>
      <c r="FW136" s="256"/>
      <c r="FX136" s="256"/>
      <c r="FY136" s="256"/>
      <c r="FZ136" s="256"/>
      <c r="GA136" s="256"/>
      <c r="GB136" s="256"/>
      <c r="GC136" s="256"/>
      <c r="GD136" s="256"/>
      <c r="GE136" s="256"/>
      <c r="GF136" s="256"/>
      <c r="GG136" s="256"/>
      <c r="GH136" s="256"/>
      <c r="GI136" s="256"/>
      <c r="GJ136" s="256"/>
      <c r="GK136" s="256"/>
      <c r="GL136" s="256"/>
      <c r="GM136" s="256"/>
      <c r="GN136" s="256"/>
      <c r="GO136" s="256"/>
      <c r="GP136" s="256"/>
      <c r="GQ136" s="256"/>
      <c r="GR136" s="256"/>
      <c r="GS136" s="256"/>
      <c r="GT136" s="256"/>
      <c r="GU136" s="256"/>
      <c r="GV136" s="256"/>
      <c r="GW136" s="256"/>
      <c r="GX136" s="256"/>
      <c r="GY136" s="256"/>
      <c r="GZ136" s="256"/>
      <c r="HA136" s="256"/>
      <c r="HB136" s="256"/>
      <c r="HC136" s="256"/>
      <c r="HD136" s="256"/>
      <c r="HE136" s="256"/>
      <c r="HF136" s="256"/>
      <c r="HG136" s="256"/>
      <c r="HH136" s="256"/>
      <c r="HI136" s="256"/>
      <c r="HJ136" s="256"/>
      <c r="HK136" s="256"/>
      <c r="HL136" s="256"/>
      <c r="HM136" s="256"/>
      <c r="HN136" s="256"/>
      <c r="HO136" s="256"/>
      <c r="HP136" s="256"/>
      <c r="HQ136" s="256"/>
      <c r="HR136" s="256"/>
      <c r="HS136" s="256"/>
      <c r="HT136" s="256"/>
      <c r="HU136" s="256"/>
      <c r="HV136" s="256"/>
      <c r="HW136" s="256"/>
      <c r="HX136" s="256"/>
      <c r="HY136" s="256"/>
      <c r="HZ136" s="256"/>
      <c r="IA136" s="256"/>
      <c r="IB136" s="256"/>
      <c r="IC136" s="256"/>
      <c r="ID136" s="256"/>
      <c r="IE136" s="256"/>
      <c r="IF136" s="256"/>
      <c r="IG136" s="256"/>
      <c r="IH136" s="256"/>
      <c r="II136" s="256"/>
      <c r="IJ136" s="256"/>
      <c r="IK136" s="256"/>
      <c r="IL136" s="256"/>
      <c r="IM136" s="256"/>
      <c r="IN136" s="256"/>
      <c r="IO136" s="256"/>
    </row>
    <row r="137" spans="1:249" s="19" customFormat="1" ht="20" customHeight="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  <c r="CA137" s="256"/>
      <c r="CB137" s="256"/>
      <c r="CC137" s="256"/>
      <c r="CD137" s="256"/>
      <c r="CE137" s="256"/>
      <c r="CF137" s="256"/>
      <c r="CG137" s="256"/>
      <c r="CH137" s="256"/>
      <c r="CI137" s="256"/>
      <c r="CJ137" s="256"/>
      <c r="CK137" s="256"/>
      <c r="CL137" s="256"/>
      <c r="CM137" s="256"/>
      <c r="CN137" s="256"/>
      <c r="CO137" s="256"/>
      <c r="CP137" s="256"/>
      <c r="CQ137" s="256"/>
      <c r="CR137" s="256"/>
      <c r="CS137" s="256"/>
      <c r="CT137" s="256"/>
      <c r="CU137" s="256"/>
      <c r="CV137" s="256"/>
      <c r="CW137" s="256"/>
      <c r="CX137" s="256"/>
      <c r="CY137" s="256"/>
      <c r="CZ137" s="256"/>
      <c r="DA137" s="256"/>
      <c r="DB137" s="256"/>
      <c r="DC137" s="256"/>
      <c r="DD137" s="256"/>
      <c r="DE137" s="256"/>
      <c r="DF137" s="256"/>
      <c r="DG137" s="256"/>
      <c r="DH137" s="256"/>
      <c r="DI137" s="256"/>
      <c r="DJ137" s="256"/>
      <c r="DK137" s="256"/>
      <c r="DL137" s="256"/>
      <c r="DM137" s="256"/>
      <c r="DN137" s="256"/>
      <c r="DO137" s="256"/>
      <c r="DP137" s="256"/>
      <c r="DQ137" s="256"/>
      <c r="DR137" s="256"/>
      <c r="DS137" s="256"/>
      <c r="DT137" s="256"/>
      <c r="DU137" s="256"/>
      <c r="DV137" s="256"/>
      <c r="DW137" s="256"/>
      <c r="DX137" s="256"/>
      <c r="DY137" s="256"/>
      <c r="DZ137" s="256"/>
      <c r="EA137" s="256"/>
      <c r="EB137" s="256"/>
      <c r="EC137" s="256"/>
      <c r="ED137" s="256"/>
      <c r="EE137" s="256"/>
      <c r="EF137" s="256"/>
      <c r="EG137" s="256"/>
      <c r="EH137" s="256"/>
      <c r="EI137" s="256"/>
      <c r="EJ137" s="256"/>
      <c r="EK137" s="256"/>
      <c r="EL137" s="256"/>
      <c r="EM137" s="256"/>
      <c r="EN137" s="256"/>
      <c r="EO137" s="256"/>
      <c r="EP137" s="256"/>
      <c r="EQ137" s="256"/>
      <c r="ER137" s="256"/>
      <c r="ES137" s="256"/>
      <c r="ET137" s="256"/>
      <c r="EU137" s="256"/>
      <c r="EV137" s="256"/>
      <c r="EW137" s="256"/>
      <c r="EX137" s="256"/>
      <c r="EY137" s="256"/>
      <c r="EZ137" s="256"/>
      <c r="FA137" s="256"/>
      <c r="FB137" s="256"/>
      <c r="FC137" s="256"/>
      <c r="FD137" s="256"/>
      <c r="FE137" s="256"/>
      <c r="FF137" s="256"/>
      <c r="FG137" s="256"/>
      <c r="FH137" s="256"/>
      <c r="FI137" s="256"/>
      <c r="FJ137" s="256"/>
      <c r="FK137" s="256"/>
      <c r="FL137" s="256"/>
      <c r="FM137" s="256"/>
      <c r="FN137" s="256"/>
      <c r="FO137" s="256"/>
      <c r="FP137" s="256"/>
      <c r="FQ137" s="256"/>
      <c r="FR137" s="256"/>
      <c r="FS137" s="256"/>
      <c r="FT137" s="256"/>
      <c r="FU137" s="256"/>
      <c r="FV137" s="256"/>
      <c r="FW137" s="256"/>
      <c r="FX137" s="256"/>
      <c r="FY137" s="256"/>
      <c r="FZ137" s="256"/>
      <c r="GA137" s="256"/>
      <c r="GB137" s="256"/>
      <c r="GC137" s="256"/>
      <c r="GD137" s="256"/>
      <c r="GE137" s="256"/>
      <c r="GF137" s="256"/>
      <c r="GG137" s="256"/>
      <c r="GH137" s="256"/>
      <c r="GI137" s="256"/>
      <c r="GJ137" s="256"/>
      <c r="GK137" s="256"/>
      <c r="GL137" s="256"/>
      <c r="GM137" s="256"/>
      <c r="GN137" s="256"/>
      <c r="GO137" s="256"/>
      <c r="GP137" s="256"/>
      <c r="GQ137" s="256"/>
      <c r="GR137" s="256"/>
      <c r="GS137" s="256"/>
      <c r="GT137" s="256"/>
      <c r="GU137" s="256"/>
      <c r="GV137" s="256"/>
      <c r="GW137" s="256"/>
      <c r="GX137" s="256"/>
      <c r="GY137" s="256"/>
      <c r="GZ137" s="256"/>
      <c r="HA137" s="256"/>
      <c r="HB137" s="256"/>
      <c r="HC137" s="256"/>
      <c r="HD137" s="256"/>
      <c r="HE137" s="256"/>
      <c r="HF137" s="256"/>
      <c r="HG137" s="256"/>
      <c r="HH137" s="256"/>
      <c r="HI137" s="256"/>
      <c r="HJ137" s="256"/>
      <c r="HK137" s="256"/>
      <c r="HL137" s="256"/>
      <c r="HM137" s="256"/>
      <c r="HN137" s="256"/>
      <c r="HO137" s="256"/>
      <c r="HP137" s="256"/>
      <c r="HQ137" s="256"/>
      <c r="HR137" s="256"/>
      <c r="HS137" s="256"/>
      <c r="HT137" s="256"/>
      <c r="HU137" s="256"/>
      <c r="HV137" s="256"/>
      <c r="HW137" s="256"/>
      <c r="HX137" s="256"/>
      <c r="HY137" s="256"/>
      <c r="HZ137" s="256"/>
      <c r="IA137" s="256"/>
      <c r="IB137" s="256"/>
      <c r="IC137" s="256"/>
      <c r="ID137" s="256"/>
      <c r="IE137" s="256"/>
      <c r="IF137" s="256"/>
      <c r="IG137" s="256"/>
      <c r="IH137" s="256"/>
      <c r="II137" s="256"/>
      <c r="IJ137" s="256"/>
      <c r="IK137" s="256"/>
      <c r="IL137" s="256"/>
      <c r="IM137" s="256"/>
      <c r="IN137" s="256"/>
      <c r="IO137" s="256"/>
    </row>
    <row r="138" spans="1:249" s="19" customFormat="1" ht="20" customHeight="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  <c r="CA138" s="256"/>
      <c r="CB138" s="256"/>
      <c r="CC138" s="256"/>
      <c r="CD138" s="256"/>
      <c r="CE138" s="256"/>
      <c r="CF138" s="256"/>
      <c r="CG138" s="256"/>
      <c r="CH138" s="256"/>
      <c r="CI138" s="256"/>
      <c r="CJ138" s="256"/>
      <c r="CK138" s="256"/>
      <c r="CL138" s="256"/>
      <c r="CM138" s="256"/>
      <c r="CN138" s="256"/>
      <c r="CO138" s="256"/>
      <c r="CP138" s="256"/>
      <c r="CQ138" s="256"/>
      <c r="CR138" s="256"/>
      <c r="CS138" s="256"/>
      <c r="CT138" s="256"/>
      <c r="CU138" s="256"/>
      <c r="CV138" s="256"/>
      <c r="CW138" s="256"/>
      <c r="CX138" s="256"/>
      <c r="CY138" s="256"/>
      <c r="CZ138" s="256"/>
      <c r="DA138" s="256"/>
      <c r="DB138" s="256"/>
      <c r="DC138" s="256"/>
      <c r="DD138" s="256"/>
      <c r="DE138" s="256"/>
      <c r="DF138" s="256"/>
      <c r="DG138" s="256"/>
      <c r="DH138" s="256"/>
      <c r="DI138" s="256"/>
      <c r="DJ138" s="256"/>
      <c r="DK138" s="256"/>
      <c r="DL138" s="256"/>
      <c r="DM138" s="256"/>
      <c r="DN138" s="256"/>
      <c r="DO138" s="256"/>
      <c r="DP138" s="256"/>
      <c r="DQ138" s="256"/>
      <c r="DR138" s="256"/>
      <c r="DS138" s="256"/>
      <c r="DT138" s="256"/>
      <c r="DU138" s="256"/>
      <c r="DV138" s="256"/>
      <c r="DW138" s="256"/>
      <c r="DX138" s="256"/>
      <c r="DY138" s="256"/>
      <c r="DZ138" s="256"/>
      <c r="EA138" s="256"/>
      <c r="EB138" s="256"/>
      <c r="EC138" s="256"/>
      <c r="ED138" s="256"/>
      <c r="EE138" s="256"/>
      <c r="EF138" s="256"/>
      <c r="EG138" s="256"/>
      <c r="EH138" s="256"/>
      <c r="EI138" s="256"/>
      <c r="EJ138" s="256"/>
      <c r="EK138" s="256"/>
      <c r="EL138" s="256"/>
      <c r="EM138" s="256"/>
      <c r="EN138" s="256"/>
      <c r="EO138" s="256"/>
      <c r="EP138" s="256"/>
      <c r="EQ138" s="256"/>
      <c r="ER138" s="256"/>
      <c r="ES138" s="256"/>
      <c r="ET138" s="256"/>
      <c r="EU138" s="256"/>
      <c r="EV138" s="256"/>
      <c r="EW138" s="256"/>
      <c r="EX138" s="256"/>
      <c r="EY138" s="256"/>
      <c r="EZ138" s="256"/>
      <c r="FA138" s="256"/>
      <c r="FB138" s="256"/>
      <c r="FC138" s="256"/>
      <c r="FD138" s="256"/>
      <c r="FE138" s="256"/>
      <c r="FF138" s="256"/>
      <c r="FG138" s="256"/>
      <c r="FH138" s="256"/>
      <c r="FI138" s="256"/>
      <c r="FJ138" s="256"/>
      <c r="FK138" s="256"/>
      <c r="FL138" s="256"/>
      <c r="FM138" s="256"/>
      <c r="FN138" s="256"/>
      <c r="FO138" s="256"/>
      <c r="FP138" s="256"/>
      <c r="FQ138" s="256"/>
      <c r="FR138" s="256"/>
      <c r="FS138" s="256"/>
      <c r="FT138" s="256"/>
      <c r="FU138" s="256"/>
      <c r="FV138" s="256"/>
      <c r="FW138" s="256"/>
      <c r="FX138" s="256"/>
      <c r="FY138" s="256"/>
      <c r="FZ138" s="256"/>
      <c r="GA138" s="256"/>
      <c r="GB138" s="256"/>
      <c r="GC138" s="256"/>
      <c r="GD138" s="256"/>
      <c r="GE138" s="256"/>
      <c r="GF138" s="256"/>
      <c r="GG138" s="256"/>
      <c r="GH138" s="256"/>
      <c r="GI138" s="256"/>
      <c r="GJ138" s="256"/>
      <c r="GK138" s="256"/>
      <c r="GL138" s="256"/>
      <c r="GM138" s="256"/>
      <c r="GN138" s="256"/>
      <c r="GO138" s="256"/>
      <c r="GP138" s="256"/>
      <c r="GQ138" s="256"/>
      <c r="GR138" s="256"/>
      <c r="GS138" s="256"/>
      <c r="GT138" s="256"/>
      <c r="GU138" s="256"/>
      <c r="GV138" s="256"/>
      <c r="GW138" s="256"/>
      <c r="GX138" s="256"/>
      <c r="GY138" s="256"/>
      <c r="GZ138" s="256"/>
      <c r="HA138" s="256"/>
      <c r="HB138" s="256"/>
      <c r="HC138" s="256"/>
      <c r="HD138" s="256"/>
      <c r="HE138" s="256"/>
      <c r="HF138" s="256"/>
      <c r="HG138" s="256"/>
      <c r="HH138" s="256"/>
      <c r="HI138" s="256"/>
      <c r="HJ138" s="256"/>
      <c r="HK138" s="256"/>
      <c r="HL138" s="256"/>
      <c r="HM138" s="256"/>
      <c r="HN138" s="256"/>
      <c r="HO138" s="256"/>
      <c r="HP138" s="256"/>
      <c r="HQ138" s="256"/>
      <c r="HR138" s="256"/>
      <c r="HS138" s="256"/>
      <c r="HT138" s="256"/>
      <c r="HU138" s="256"/>
      <c r="HV138" s="256"/>
      <c r="HW138" s="256"/>
      <c r="HX138" s="256"/>
      <c r="HY138" s="256"/>
      <c r="HZ138" s="256"/>
      <c r="IA138" s="256"/>
      <c r="IB138" s="256"/>
      <c r="IC138" s="256"/>
      <c r="ID138" s="256"/>
      <c r="IE138" s="256"/>
      <c r="IF138" s="256"/>
      <c r="IG138" s="256"/>
      <c r="IH138" s="256"/>
      <c r="II138" s="256"/>
      <c r="IJ138" s="256"/>
      <c r="IK138" s="256"/>
      <c r="IL138" s="256"/>
      <c r="IM138" s="256"/>
      <c r="IN138" s="256"/>
      <c r="IO138" s="256"/>
    </row>
    <row r="139" spans="1:249" s="19" customFormat="1" ht="20" customHeight="1">
      <c r="A139" s="256"/>
      <c r="B139" s="256"/>
      <c r="C139" s="256"/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  <c r="CA139" s="256"/>
      <c r="CB139" s="256"/>
      <c r="CC139" s="256"/>
      <c r="CD139" s="256"/>
      <c r="CE139" s="256"/>
      <c r="CF139" s="256"/>
      <c r="CG139" s="256"/>
      <c r="CH139" s="256"/>
      <c r="CI139" s="256"/>
      <c r="CJ139" s="256"/>
      <c r="CK139" s="256"/>
      <c r="CL139" s="256"/>
      <c r="CM139" s="256"/>
      <c r="CN139" s="256"/>
      <c r="CO139" s="256"/>
      <c r="CP139" s="256"/>
      <c r="CQ139" s="256"/>
      <c r="CR139" s="256"/>
      <c r="CS139" s="256"/>
      <c r="CT139" s="256"/>
      <c r="CU139" s="256"/>
      <c r="CV139" s="256"/>
      <c r="CW139" s="256"/>
      <c r="CX139" s="256"/>
      <c r="CY139" s="256"/>
      <c r="CZ139" s="256"/>
      <c r="DA139" s="256"/>
      <c r="DB139" s="256"/>
      <c r="DC139" s="256"/>
      <c r="DD139" s="256"/>
      <c r="DE139" s="256"/>
      <c r="DF139" s="256"/>
      <c r="DG139" s="256"/>
      <c r="DH139" s="256"/>
      <c r="DI139" s="256"/>
      <c r="DJ139" s="256"/>
      <c r="DK139" s="256"/>
      <c r="DL139" s="256"/>
      <c r="DM139" s="256"/>
      <c r="DN139" s="256"/>
      <c r="DO139" s="256"/>
      <c r="DP139" s="256"/>
      <c r="DQ139" s="256"/>
      <c r="DR139" s="256"/>
      <c r="DS139" s="256"/>
      <c r="DT139" s="256"/>
      <c r="DU139" s="256"/>
      <c r="DV139" s="256"/>
      <c r="DW139" s="256"/>
      <c r="DX139" s="256"/>
      <c r="DY139" s="256"/>
      <c r="DZ139" s="256"/>
      <c r="EA139" s="256"/>
      <c r="EB139" s="256"/>
      <c r="EC139" s="256"/>
      <c r="ED139" s="256"/>
      <c r="EE139" s="256"/>
      <c r="EF139" s="256"/>
      <c r="EG139" s="256"/>
      <c r="EH139" s="256"/>
      <c r="EI139" s="256"/>
      <c r="EJ139" s="256"/>
      <c r="EK139" s="256"/>
      <c r="EL139" s="256"/>
      <c r="EM139" s="256"/>
      <c r="EN139" s="256"/>
      <c r="EO139" s="256"/>
      <c r="EP139" s="256"/>
      <c r="EQ139" s="256"/>
      <c r="ER139" s="256"/>
      <c r="ES139" s="256"/>
      <c r="ET139" s="256"/>
      <c r="EU139" s="256"/>
      <c r="EV139" s="256"/>
      <c r="EW139" s="256"/>
      <c r="EX139" s="256"/>
      <c r="EY139" s="256"/>
      <c r="EZ139" s="256"/>
      <c r="FA139" s="256"/>
      <c r="FB139" s="256"/>
      <c r="FC139" s="256"/>
      <c r="FD139" s="256"/>
      <c r="FE139" s="256"/>
      <c r="FF139" s="256"/>
      <c r="FG139" s="256"/>
      <c r="FH139" s="256"/>
      <c r="FI139" s="256"/>
      <c r="FJ139" s="256"/>
      <c r="FK139" s="256"/>
      <c r="FL139" s="256"/>
      <c r="FM139" s="256"/>
      <c r="FN139" s="256"/>
      <c r="FO139" s="256"/>
      <c r="FP139" s="256"/>
      <c r="FQ139" s="256"/>
      <c r="FR139" s="256"/>
      <c r="FS139" s="256"/>
      <c r="FT139" s="256"/>
      <c r="FU139" s="256"/>
      <c r="FV139" s="256"/>
      <c r="FW139" s="256"/>
      <c r="FX139" s="256"/>
      <c r="FY139" s="256"/>
      <c r="FZ139" s="256"/>
      <c r="GA139" s="256"/>
      <c r="GB139" s="256"/>
      <c r="GC139" s="256"/>
      <c r="GD139" s="256"/>
      <c r="GE139" s="256"/>
      <c r="GF139" s="256"/>
      <c r="GG139" s="256"/>
      <c r="GH139" s="256"/>
      <c r="GI139" s="256"/>
      <c r="GJ139" s="256"/>
      <c r="GK139" s="256"/>
      <c r="GL139" s="256"/>
      <c r="GM139" s="256"/>
      <c r="GN139" s="256"/>
      <c r="GO139" s="256"/>
      <c r="GP139" s="256"/>
      <c r="GQ139" s="256"/>
      <c r="GR139" s="256"/>
      <c r="GS139" s="256"/>
      <c r="GT139" s="256"/>
      <c r="GU139" s="256"/>
      <c r="GV139" s="256"/>
      <c r="GW139" s="256"/>
      <c r="GX139" s="256"/>
      <c r="GY139" s="256"/>
      <c r="GZ139" s="256"/>
      <c r="HA139" s="256"/>
      <c r="HB139" s="256"/>
      <c r="HC139" s="256"/>
      <c r="HD139" s="256"/>
      <c r="HE139" s="256"/>
      <c r="HF139" s="256"/>
      <c r="HG139" s="256"/>
      <c r="HH139" s="256"/>
      <c r="HI139" s="256"/>
      <c r="HJ139" s="256"/>
      <c r="HK139" s="256"/>
      <c r="HL139" s="256"/>
      <c r="HM139" s="256"/>
      <c r="HN139" s="256"/>
      <c r="HO139" s="256"/>
      <c r="HP139" s="256"/>
      <c r="HQ139" s="256"/>
      <c r="HR139" s="256"/>
      <c r="HS139" s="256"/>
      <c r="HT139" s="256"/>
      <c r="HU139" s="256"/>
      <c r="HV139" s="256"/>
      <c r="HW139" s="256"/>
      <c r="HX139" s="256"/>
      <c r="HY139" s="256"/>
      <c r="HZ139" s="256"/>
      <c r="IA139" s="256"/>
      <c r="IB139" s="256"/>
      <c r="IC139" s="256"/>
      <c r="ID139" s="256"/>
      <c r="IE139" s="256"/>
      <c r="IF139" s="256"/>
      <c r="IG139" s="256"/>
      <c r="IH139" s="256"/>
      <c r="II139" s="256"/>
      <c r="IJ139" s="256"/>
      <c r="IK139" s="256"/>
      <c r="IL139" s="256"/>
      <c r="IM139" s="256"/>
      <c r="IN139" s="256"/>
      <c r="IO139" s="256"/>
    </row>
    <row r="140" spans="1:249" s="19" customFormat="1" ht="20" customHeight="1">
      <c r="A140" s="256"/>
      <c r="B140" s="256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  <c r="CA140" s="256"/>
      <c r="CB140" s="256"/>
      <c r="CC140" s="256"/>
      <c r="CD140" s="256"/>
      <c r="CE140" s="256"/>
      <c r="CF140" s="256"/>
      <c r="CG140" s="256"/>
      <c r="CH140" s="256"/>
      <c r="CI140" s="256"/>
      <c r="CJ140" s="256"/>
      <c r="CK140" s="256"/>
      <c r="CL140" s="256"/>
      <c r="CM140" s="256"/>
      <c r="CN140" s="256"/>
      <c r="CO140" s="256"/>
      <c r="CP140" s="256"/>
      <c r="CQ140" s="256"/>
      <c r="CR140" s="256"/>
      <c r="CS140" s="256"/>
      <c r="CT140" s="256"/>
      <c r="CU140" s="256"/>
      <c r="CV140" s="256"/>
      <c r="CW140" s="256"/>
      <c r="CX140" s="256"/>
      <c r="CY140" s="256"/>
      <c r="CZ140" s="256"/>
      <c r="DA140" s="256"/>
      <c r="DB140" s="256"/>
      <c r="DC140" s="256"/>
      <c r="DD140" s="256"/>
      <c r="DE140" s="256"/>
      <c r="DF140" s="256"/>
      <c r="DG140" s="256"/>
      <c r="DH140" s="256"/>
      <c r="DI140" s="256"/>
      <c r="DJ140" s="256"/>
      <c r="DK140" s="256"/>
      <c r="DL140" s="256"/>
      <c r="DM140" s="256"/>
      <c r="DN140" s="256"/>
      <c r="DO140" s="256"/>
      <c r="DP140" s="256"/>
      <c r="DQ140" s="256"/>
      <c r="DR140" s="256"/>
      <c r="DS140" s="256"/>
      <c r="DT140" s="256"/>
      <c r="DU140" s="256"/>
      <c r="DV140" s="256"/>
      <c r="DW140" s="256"/>
      <c r="DX140" s="256"/>
      <c r="DY140" s="256"/>
      <c r="DZ140" s="256"/>
      <c r="EA140" s="256"/>
      <c r="EB140" s="256"/>
      <c r="EC140" s="256"/>
      <c r="ED140" s="256"/>
      <c r="EE140" s="256"/>
      <c r="EF140" s="256"/>
      <c r="EG140" s="256"/>
      <c r="EH140" s="256"/>
      <c r="EI140" s="256"/>
      <c r="EJ140" s="256"/>
      <c r="EK140" s="256"/>
      <c r="EL140" s="256"/>
      <c r="EM140" s="256"/>
      <c r="EN140" s="256"/>
      <c r="EO140" s="256"/>
      <c r="EP140" s="256"/>
      <c r="EQ140" s="256"/>
      <c r="ER140" s="256"/>
      <c r="ES140" s="256"/>
      <c r="ET140" s="256"/>
      <c r="EU140" s="256"/>
      <c r="EV140" s="256"/>
      <c r="EW140" s="256"/>
      <c r="EX140" s="256"/>
      <c r="EY140" s="256"/>
      <c r="EZ140" s="256"/>
      <c r="FA140" s="256"/>
      <c r="FB140" s="256"/>
      <c r="FC140" s="256"/>
      <c r="FD140" s="256"/>
      <c r="FE140" s="256"/>
      <c r="FF140" s="256"/>
      <c r="FG140" s="256"/>
      <c r="FH140" s="256"/>
      <c r="FI140" s="256"/>
      <c r="FJ140" s="256"/>
      <c r="FK140" s="256"/>
      <c r="FL140" s="256"/>
      <c r="FM140" s="256"/>
      <c r="FN140" s="256"/>
      <c r="FO140" s="256"/>
      <c r="FP140" s="256"/>
      <c r="FQ140" s="256"/>
      <c r="FR140" s="256"/>
      <c r="FS140" s="256"/>
      <c r="FT140" s="256"/>
      <c r="FU140" s="256"/>
      <c r="FV140" s="256"/>
      <c r="FW140" s="256"/>
      <c r="FX140" s="256"/>
      <c r="FY140" s="256"/>
      <c r="FZ140" s="256"/>
      <c r="GA140" s="256"/>
      <c r="GB140" s="256"/>
      <c r="GC140" s="256"/>
      <c r="GD140" s="256"/>
      <c r="GE140" s="256"/>
      <c r="GF140" s="256"/>
      <c r="GG140" s="256"/>
      <c r="GH140" s="256"/>
      <c r="GI140" s="256"/>
      <c r="GJ140" s="256"/>
      <c r="GK140" s="256"/>
      <c r="GL140" s="256"/>
      <c r="GM140" s="256"/>
      <c r="GN140" s="256"/>
      <c r="GO140" s="256"/>
      <c r="GP140" s="256"/>
      <c r="GQ140" s="256"/>
      <c r="GR140" s="256"/>
      <c r="GS140" s="256"/>
      <c r="GT140" s="256"/>
      <c r="GU140" s="256"/>
      <c r="GV140" s="256"/>
      <c r="GW140" s="256"/>
      <c r="GX140" s="256"/>
      <c r="GY140" s="256"/>
      <c r="GZ140" s="256"/>
      <c r="HA140" s="256"/>
      <c r="HB140" s="256"/>
      <c r="HC140" s="256"/>
      <c r="HD140" s="256"/>
      <c r="HE140" s="256"/>
      <c r="HF140" s="256"/>
      <c r="HG140" s="256"/>
      <c r="HH140" s="256"/>
      <c r="HI140" s="256"/>
      <c r="HJ140" s="256"/>
      <c r="HK140" s="256"/>
      <c r="HL140" s="256"/>
      <c r="HM140" s="256"/>
      <c r="HN140" s="256"/>
      <c r="HO140" s="256"/>
      <c r="HP140" s="256"/>
      <c r="HQ140" s="256"/>
      <c r="HR140" s="256"/>
      <c r="HS140" s="256"/>
      <c r="HT140" s="256"/>
      <c r="HU140" s="256"/>
      <c r="HV140" s="256"/>
      <c r="HW140" s="256"/>
      <c r="HX140" s="256"/>
      <c r="HY140" s="256"/>
      <c r="HZ140" s="256"/>
      <c r="IA140" s="256"/>
      <c r="IB140" s="256"/>
      <c r="IC140" s="256"/>
      <c r="ID140" s="256"/>
      <c r="IE140" s="256"/>
      <c r="IF140" s="256"/>
      <c r="IG140" s="256"/>
      <c r="IH140" s="256"/>
      <c r="II140" s="256"/>
      <c r="IJ140" s="256"/>
      <c r="IK140" s="256"/>
      <c r="IL140" s="256"/>
      <c r="IM140" s="256"/>
      <c r="IN140" s="256"/>
      <c r="IO140" s="256"/>
    </row>
    <row r="141" spans="1:249" s="19" customFormat="1" ht="20" customHeight="1">
      <c r="A141" s="256"/>
      <c r="B141" s="256"/>
      <c r="C141" s="256"/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  <c r="CA141" s="256"/>
      <c r="CB141" s="256"/>
      <c r="CC141" s="256"/>
      <c r="CD141" s="256"/>
      <c r="CE141" s="256"/>
      <c r="CF141" s="256"/>
      <c r="CG141" s="256"/>
      <c r="CH141" s="256"/>
      <c r="CI141" s="256"/>
      <c r="CJ141" s="256"/>
      <c r="CK141" s="256"/>
      <c r="CL141" s="256"/>
      <c r="CM141" s="256"/>
      <c r="CN141" s="256"/>
      <c r="CO141" s="256"/>
      <c r="CP141" s="256"/>
      <c r="CQ141" s="256"/>
      <c r="CR141" s="256"/>
      <c r="CS141" s="256"/>
      <c r="CT141" s="256"/>
      <c r="CU141" s="256"/>
      <c r="CV141" s="256"/>
      <c r="CW141" s="256"/>
      <c r="CX141" s="256"/>
      <c r="CY141" s="256"/>
      <c r="CZ141" s="256"/>
      <c r="DA141" s="256"/>
      <c r="DB141" s="256"/>
      <c r="DC141" s="256"/>
      <c r="DD141" s="256"/>
      <c r="DE141" s="256"/>
      <c r="DF141" s="256"/>
      <c r="DG141" s="256"/>
      <c r="DH141" s="256"/>
      <c r="DI141" s="256"/>
      <c r="DJ141" s="256"/>
      <c r="DK141" s="256"/>
      <c r="DL141" s="256"/>
      <c r="DM141" s="256"/>
      <c r="DN141" s="256"/>
      <c r="DO141" s="256"/>
      <c r="DP141" s="256"/>
      <c r="DQ141" s="256"/>
      <c r="DR141" s="256"/>
      <c r="DS141" s="256"/>
      <c r="DT141" s="256"/>
      <c r="DU141" s="256"/>
      <c r="DV141" s="256"/>
      <c r="DW141" s="256"/>
      <c r="DX141" s="256"/>
      <c r="DY141" s="256"/>
      <c r="DZ141" s="256"/>
      <c r="EA141" s="256"/>
      <c r="EB141" s="256"/>
      <c r="EC141" s="256"/>
      <c r="ED141" s="256"/>
      <c r="EE141" s="256"/>
      <c r="EF141" s="256"/>
      <c r="EG141" s="256"/>
      <c r="EH141" s="256"/>
      <c r="EI141" s="256"/>
      <c r="EJ141" s="256"/>
      <c r="EK141" s="256"/>
      <c r="EL141" s="256"/>
      <c r="EM141" s="256"/>
      <c r="EN141" s="256"/>
      <c r="EO141" s="256"/>
      <c r="EP141" s="256"/>
      <c r="EQ141" s="256"/>
      <c r="ER141" s="256"/>
      <c r="ES141" s="256"/>
      <c r="ET141" s="256"/>
      <c r="EU141" s="256"/>
      <c r="EV141" s="256"/>
      <c r="EW141" s="256"/>
      <c r="EX141" s="256"/>
      <c r="EY141" s="256"/>
      <c r="EZ141" s="256"/>
      <c r="FA141" s="256"/>
      <c r="FB141" s="256"/>
      <c r="FC141" s="256"/>
      <c r="FD141" s="256"/>
      <c r="FE141" s="256"/>
      <c r="FF141" s="256"/>
      <c r="FG141" s="256"/>
      <c r="FH141" s="256"/>
      <c r="FI141" s="256"/>
      <c r="FJ141" s="256"/>
      <c r="FK141" s="256"/>
      <c r="FL141" s="256"/>
      <c r="FM141" s="256"/>
      <c r="FN141" s="256"/>
      <c r="FO141" s="256"/>
      <c r="FP141" s="256"/>
      <c r="FQ141" s="256"/>
      <c r="FR141" s="256"/>
      <c r="FS141" s="256"/>
      <c r="FT141" s="256"/>
      <c r="FU141" s="256"/>
      <c r="FV141" s="256"/>
      <c r="FW141" s="256"/>
      <c r="FX141" s="256"/>
      <c r="FY141" s="256"/>
      <c r="FZ141" s="256"/>
      <c r="GA141" s="256"/>
      <c r="GB141" s="256"/>
      <c r="GC141" s="256"/>
      <c r="GD141" s="256"/>
      <c r="GE141" s="256"/>
      <c r="GF141" s="256"/>
      <c r="GG141" s="256"/>
      <c r="GH141" s="256"/>
      <c r="GI141" s="256"/>
      <c r="GJ141" s="256"/>
      <c r="GK141" s="256"/>
      <c r="GL141" s="256"/>
      <c r="GM141" s="256"/>
      <c r="GN141" s="256"/>
      <c r="GO141" s="256"/>
      <c r="GP141" s="256"/>
      <c r="GQ141" s="256"/>
      <c r="GR141" s="256"/>
      <c r="GS141" s="256"/>
      <c r="GT141" s="256"/>
      <c r="GU141" s="256"/>
      <c r="GV141" s="256"/>
      <c r="GW141" s="256"/>
      <c r="GX141" s="256"/>
      <c r="GY141" s="256"/>
      <c r="GZ141" s="256"/>
      <c r="HA141" s="256"/>
      <c r="HB141" s="256"/>
      <c r="HC141" s="256"/>
      <c r="HD141" s="256"/>
      <c r="HE141" s="256"/>
      <c r="HF141" s="256"/>
      <c r="HG141" s="256"/>
      <c r="HH141" s="256"/>
      <c r="HI141" s="256"/>
      <c r="HJ141" s="256"/>
      <c r="HK141" s="256"/>
      <c r="HL141" s="256"/>
      <c r="HM141" s="256"/>
      <c r="HN141" s="256"/>
      <c r="HO141" s="256"/>
      <c r="HP141" s="256"/>
      <c r="HQ141" s="256"/>
      <c r="HR141" s="256"/>
      <c r="HS141" s="256"/>
      <c r="HT141" s="256"/>
      <c r="HU141" s="256"/>
      <c r="HV141" s="256"/>
      <c r="HW141" s="256"/>
      <c r="HX141" s="256"/>
      <c r="HY141" s="256"/>
      <c r="HZ141" s="256"/>
      <c r="IA141" s="256"/>
      <c r="IB141" s="256"/>
      <c r="IC141" s="256"/>
      <c r="ID141" s="256"/>
      <c r="IE141" s="256"/>
      <c r="IF141" s="256"/>
      <c r="IG141" s="256"/>
      <c r="IH141" s="256"/>
      <c r="II141" s="256"/>
      <c r="IJ141" s="256"/>
      <c r="IK141" s="256"/>
      <c r="IL141" s="256"/>
      <c r="IM141" s="256"/>
      <c r="IN141" s="256"/>
      <c r="IO141" s="256"/>
    </row>
    <row r="142" spans="1:249" s="19" customFormat="1" ht="20" customHeight="1">
      <c r="A142" s="256"/>
      <c r="B142" s="256"/>
      <c r="C142" s="256"/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  <c r="CA142" s="256"/>
      <c r="CB142" s="256"/>
      <c r="CC142" s="256"/>
      <c r="CD142" s="256"/>
      <c r="CE142" s="256"/>
      <c r="CF142" s="256"/>
      <c r="CG142" s="256"/>
      <c r="CH142" s="256"/>
      <c r="CI142" s="256"/>
      <c r="CJ142" s="256"/>
      <c r="CK142" s="256"/>
      <c r="CL142" s="256"/>
      <c r="CM142" s="256"/>
      <c r="CN142" s="256"/>
      <c r="CO142" s="256"/>
      <c r="CP142" s="256"/>
      <c r="CQ142" s="256"/>
      <c r="CR142" s="256"/>
      <c r="CS142" s="256"/>
      <c r="CT142" s="256"/>
      <c r="CU142" s="256"/>
      <c r="CV142" s="256"/>
      <c r="CW142" s="256"/>
      <c r="CX142" s="256"/>
      <c r="CY142" s="256"/>
      <c r="CZ142" s="256"/>
      <c r="DA142" s="256"/>
      <c r="DB142" s="256"/>
      <c r="DC142" s="256"/>
      <c r="DD142" s="256"/>
      <c r="DE142" s="256"/>
      <c r="DF142" s="256"/>
      <c r="DG142" s="256"/>
      <c r="DH142" s="256"/>
      <c r="DI142" s="256"/>
      <c r="DJ142" s="256"/>
      <c r="DK142" s="256"/>
      <c r="DL142" s="256"/>
      <c r="DM142" s="256"/>
      <c r="DN142" s="256"/>
      <c r="DO142" s="256"/>
      <c r="DP142" s="256"/>
      <c r="DQ142" s="256"/>
      <c r="DR142" s="256"/>
      <c r="DS142" s="256"/>
      <c r="DT142" s="256"/>
      <c r="DU142" s="256"/>
      <c r="DV142" s="256"/>
      <c r="DW142" s="256"/>
      <c r="DX142" s="256"/>
      <c r="DY142" s="256"/>
      <c r="DZ142" s="256"/>
      <c r="EA142" s="256"/>
      <c r="EB142" s="256"/>
      <c r="EC142" s="256"/>
      <c r="ED142" s="256"/>
      <c r="EE142" s="256"/>
      <c r="EF142" s="256"/>
      <c r="EG142" s="256"/>
      <c r="EH142" s="256"/>
      <c r="EI142" s="256"/>
      <c r="EJ142" s="256"/>
      <c r="EK142" s="256"/>
      <c r="EL142" s="256"/>
      <c r="EM142" s="256"/>
      <c r="EN142" s="256"/>
      <c r="EO142" s="256"/>
      <c r="EP142" s="256"/>
      <c r="EQ142" s="256"/>
      <c r="ER142" s="256"/>
      <c r="ES142" s="256"/>
      <c r="ET142" s="256"/>
      <c r="EU142" s="256"/>
      <c r="EV142" s="256"/>
      <c r="EW142" s="256"/>
      <c r="EX142" s="256"/>
      <c r="EY142" s="256"/>
      <c r="EZ142" s="256"/>
      <c r="FA142" s="256"/>
      <c r="FB142" s="256"/>
      <c r="FC142" s="256"/>
      <c r="FD142" s="256"/>
      <c r="FE142" s="256"/>
      <c r="FF142" s="256"/>
      <c r="FG142" s="256"/>
      <c r="FH142" s="256"/>
      <c r="FI142" s="256"/>
      <c r="FJ142" s="256"/>
      <c r="FK142" s="256"/>
      <c r="FL142" s="256"/>
      <c r="FM142" s="256"/>
      <c r="FN142" s="256"/>
      <c r="FO142" s="256"/>
      <c r="FP142" s="256"/>
      <c r="FQ142" s="256"/>
      <c r="FR142" s="256"/>
      <c r="FS142" s="256"/>
      <c r="FT142" s="256"/>
      <c r="FU142" s="256"/>
      <c r="FV142" s="256"/>
      <c r="FW142" s="256"/>
      <c r="FX142" s="256"/>
      <c r="FY142" s="256"/>
      <c r="FZ142" s="256"/>
      <c r="GA142" s="256"/>
      <c r="GB142" s="256"/>
      <c r="GC142" s="256"/>
      <c r="GD142" s="256"/>
      <c r="GE142" s="256"/>
      <c r="GF142" s="256"/>
      <c r="GG142" s="256"/>
      <c r="GH142" s="256"/>
      <c r="GI142" s="256"/>
      <c r="GJ142" s="256"/>
      <c r="GK142" s="256"/>
      <c r="GL142" s="256"/>
      <c r="GM142" s="256"/>
      <c r="GN142" s="256"/>
      <c r="GO142" s="256"/>
      <c r="GP142" s="256"/>
      <c r="GQ142" s="256"/>
      <c r="GR142" s="256"/>
      <c r="GS142" s="256"/>
      <c r="GT142" s="256"/>
      <c r="GU142" s="256"/>
      <c r="GV142" s="256"/>
      <c r="GW142" s="256"/>
      <c r="GX142" s="256"/>
      <c r="GY142" s="256"/>
      <c r="GZ142" s="256"/>
      <c r="HA142" s="256"/>
      <c r="HB142" s="256"/>
      <c r="HC142" s="256"/>
      <c r="HD142" s="256"/>
      <c r="HE142" s="256"/>
      <c r="HF142" s="256"/>
      <c r="HG142" s="256"/>
      <c r="HH142" s="256"/>
      <c r="HI142" s="256"/>
      <c r="HJ142" s="256"/>
      <c r="HK142" s="256"/>
      <c r="HL142" s="256"/>
      <c r="HM142" s="256"/>
      <c r="HN142" s="256"/>
      <c r="HO142" s="256"/>
      <c r="HP142" s="256"/>
      <c r="HQ142" s="256"/>
      <c r="HR142" s="256"/>
      <c r="HS142" s="256"/>
      <c r="HT142" s="256"/>
      <c r="HU142" s="256"/>
      <c r="HV142" s="256"/>
      <c r="HW142" s="256"/>
      <c r="HX142" s="256"/>
      <c r="HY142" s="256"/>
      <c r="HZ142" s="256"/>
      <c r="IA142" s="256"/>
      <c r="IB142" s="256"/>
      <c r="IC142" s="256"/>
      <c r="ID142" s="256"/>
      <c r="IE142" s="256"/>
      <c r="IF142" s="256"/>
      <c r="IG142" s="256"/>
      <c r="IH142" s="256"/>
      <c r="II142" s="256"/>
      <c r="IJ142" s="256"/>
      <c r="IK142" s="256"/>
      <c r="IL142" s="256"/>
      <c r="IM142" s="256"/>
      <c r="IN142" s="256"/>
      <c r="IO142" s="256"/>
    </row>
    <row r="143" spans="1:249" s="19" customFormat="1" ht="20" customHeight="1">
      <c r="A143" s="256"/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  <c r="CA143" s="256"/>
      <c r="CB143" s="256"/>
      <c r="CC143" s="256"/>
      <c r="CD143" s="256"/>
      <c r="CE143" s="256"/>
      <c r="CF143" s="256"/>
      <c r="CG143" s="256"/>
      <c r="CH143" s="256"/>
      <c r="CI143" s="256"/>
      <c r="CJ143" s="256"/>
      <c r="CK143" s="256"/>
      <c r="CL143" s="256"/>
      <c r="CM143" s="256"/>
      <c r="CN143" s="256"/>
      <c r="CO143" s="256"/>
      <c r="CP143" s="256"/>
      <c r="CQ143" s="256"/>
      <c r="CR143" s="256"/>
      <c r="CS143" s="256"/>
      <c r="CT143" s="256"/>
      <c r="CU143" s="256"/>
      <c r="CV143" s="256"/>
      <c r="CW143" s="256"/>
      <c r="CX143" s="256"/>
      <c r="CY143" s="256"/>
      <c r="CZ143" s="256"/>
      <c r="DA143" s="256"/>
      <c r="DB143" s="256"/>
      <c r="DC143" s="256"/>
      <c r="DD143" s="256"/>
      <c r="DE143" s="256"/>
      <c r="DF143" s="256"/>
      <c r="DG143" s="256"/>
      <c r="DH143" s="256"/>
      <c r="DI143" s="256"/>
      <c r="DJ143" s="256"/>
      <c r="DK143" s="256"/>
      <c r="DL143" s="256"/>
      <c r="DM143" s="256"/>
      <c r="DN143" s="256"/>
      <c r="DO143" s="256"/>
      <c r="DP143" s="256"/>
      <c r="DQ143" s="256"/>
      <c r="DR143" s="256"/>
      <c r="DS143" s="256"/>
      <c r="DT143" s="256"/>
      <c r="DU143" s="256"/>
      <c r="DV143" s="256"/>
      <c r="DW143" s="256"/>
      <c r="DX143" s="256"/>
      <c r="DY143" s="256"/>
      <c r="DZ143" s="256"/>
      <c r="EA143" s="256"/>
      <c r="EB143" s="256"/>
      <c r="EC143" s="256"/>
      <c r="ED143" s="256"/>
      <c r="EE143" s="256"/>
      <c r="EF143" s="256"/>
      <c r="EG143" s="256"/>
      <c r="EH143" s="256"/>
      <c r="EI143" s="256"/>
      <c r="EJ143" s="256"/>
      <c r="EK143" s="256"/>
      <c r="EL143" s="256"/>
      <c r="EM143" s="256"/>
      <c r="EN143" s="256"/>
      <c r="EO143" s="256"/>
      <c r="EP143" s="256"/>
      <c r="EQ143" s="256"/>
      <c r="ER143" s="256"/>
      <c r="ES143" s="256"/>
      <c r="ET143" s="256"/>
      <c r="EU143" s="256"/>
      <c r="EV143" s="256"/>
      <c r="EW143" s="256"/>
      <c r="EX143" s="256"/>
      <c r="EY143" s="256"/>
      <c r="EZ143" s="256"/>
      <c r="FA143" s="256"/>
      <c r="FB143" s="256"/>
      <c r="FC143" s="256"/>
      <c r="FD143" s="256"/>
      <c r="FE143" s="256"/>
      <c r="FF143" s="256"/>
      <c r="FG143" s="256"/>
      <c r="FH143" s="256"/>
      <c r="FI143" s="256"/>
      <c r="FJ143" s="256"/>
      <c r="FK143" s="256"/>
      <c r="FL143" s="256"/>
      <c r="FM143" s="256"/>
      <c r="FN143" s="256"/>
      <c r="FO143" s="256"/>
      <c r="FP143" s="256"/>
      <c r="FQ143" s="256"/>
      <c r="FR143" s="256"/>
      <c r="FS143" s="256"/>
      <c r="FT143" s="256"/>
      <c r="FU143" s="256"/>
      <c r="FV143" s="256"/>
      <c r="FW143" s="256"/>
      <c r="FX143" s="256"/>
      <c r="FY143" s="256"/>
      <c r="FZ143" s="256"/>
      <c r="GA143" s="256"/>
      <c r="GB143" s="256"/>
      <c r="GC143" s="256"/>
      <c r="GD143" s="256"/>
      <c r="GE143" s="256"/>
      <c r="GF143" s="256"/>
      <c r="GG143" s="256"/>
      <c r="GH143" s="256"/>
      <c r="GI143" s="256"/>
      <c r="GJ143" s="256"/>
      <c r="GK143" s="256"/>
      <c r="GL143" s="256"/>
      <c r="GM143" s="256"/>
      <c r="GN143" s="256"/>
      <c r="GO143" s="256"/>
      <c r="GP143" s="256"/>
      <c r="GQ143" s="256"/>
      <c r="GR143" s="256"/>
      <c r="GS143" s="256"/>
      <c r="GT143" s="256"/>
      <c r="GU143" s="256"/>
      <c r="GV143" s="256"/>
      <c r="GW143" s="256"/>
      <c r="GX143" s="256"/>
      <c r="GY143" s="256"/>
      <c r="GZ143" s="256"/>
      <c r="HA143" s="256"/>
      <c r="HB143" s="256"/>
      <c r="HC143" s="256"/>
      <c r="HD143" s="256"/>
      <c r="HE143" s="256"/>
      <c r="HF143" s="256"/>
      <c r="HG143" s="256"/>
      <c r="HH143" s="256"/>
      <c r="HI143" s="256"/>
      <c r="HJ143" s="256"/>
      <c r="HK143" s="256"/>
      <c r="HL143" s="256"/>
      <c r="HM143" s="256"/>
      <c r="HN143" s="256"/>
      <c r="HO143" s="256"/>
      <c r="HP143" s="256"/>
      <c r="HQ143" s="256"/>
      <c r="HR143" s="256"/>
      <c r="HS143" s="256"/>
      <c r="HT143" s="256"/>
      <c r="HU143" s="256"/>
      <c r="HV143" s="256"/>
      <c r="HW143" s="256"/>
      <c r="HX143" s="256"/>
      <c r="HY143" s="256"/>
      <c r="HZ143" s="256"/>
      <c r="IA143" s="256"/>
      <c r="IB143" s="256"/>
      <c r="IC143" s="256"/>
      <c r="ID143" s="256"/>
      <c r="IE143" s="256"/>
      <c r="IF143" s="256"/>
      <c r="IG143" s="256"/>
      <c r="IH143" s="256"/>
      <c r="II143" s="256"/>
      <c r="IJ143" s="256"/>
      <c r="IK143" s="256"/>
      <c r="IL143" s="256"/>
      <c r="IM143" s="256"/>
      <c r="IN143" s="256"/>
      <c r="IO143" s="256"/>
    </row>
    <row r="144" spans="1:249" s="19" customFormat="1" ht="20" customHeight="1">
      <c r="A144" s="256"/>
      <c r="B144" s="256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  <c r="CA144" s="256"/>
      <c r="CB144" s="256"/>
      <c r="CC144" s="256"/>
      <c r="CD144" s="256"/>
      <c r="CE144" s="256"/>
      <c r="CF144" s="256"/>
      <c r="CG144" s="256"/>
      <c r="CH144" s="256"/>
      <c r="CI144" s="256"/>
      <c r="CJ144" s="256"/>
      <c r="CK144" s="256"/>
      <c r="CL144" s="256"/>
      <c r="CM144" s="256"/>
      <c r="CN144" s="256"/>
      <c r="CO144" s="256"/>
      <c r="CP144" s="256"/>
      <c r="CQ144" s="256"/>
      <c r="CR144" s="256"/>
      <c r="CS144" s="256"/>
      <c r="CT144" s="256"/>
      <c r="CU144" s="256"/>
      <c r="CV144" s="256"/>
      <c r="CW144" s="256"/>
      <c r="CX144" s="256"/>
      <c r="CY144" s="256"/>
      <c r="CZ144" s="256"/>
      <c r="DA144" s="256"/>
      <c r="DB144" s="256"/>
      <c r="DC144" s="256"/>
      <c r="DD144" s="256"/>
      <c r="DE144" s="256"/>
      <c r="DF144" s="256"/>
      <c r="DG144" s="256"/>
      <c r="DH144" s="256"/>
      <c r="DI144" s="256"/>
      <c r="DJ144" s="256"/>
      <c r="DK144" s="256"/>
      <c r="DL144" s="256"/>
      <c r="DM144" s="256"/>
      <c r="DN144" s="256"/>
      <c r="DO144" s="256"/>
      <c r="DP144" s="256"/>
      <c r="DQ144" s="256"/>
      <c r="DR144" s="256"/>
      <c r="DS144" s="256"/>
      <c r="DT144" s="256"/>
      <c r="DU144" s="256"/>
      <c r="DV144" s="256"/>
      <c r="DW144" s="256"/>
      <c r="DX144" s="256"/>
      <c r="DY144" s="256"/>
      <c r="DZ144" s="256"/>
      <c r="EA144" s="256"/>
      <c r="EB144" s="256"/>
      <c r="EC144" s="256"/>
      <c r="ED144" s="256"/>
      <c r="EE144" s="256"/>
      <c r="EF144" s="256"/>
      <c r="EG144" s="256"/>
      <c r="EH144" s="256"/>
      <c r="EI144" s="256"/>
      <c r="EJ144" s="256"/>
      <c r="EK144" s="256"/>
      <c r="EL144" s="256"/>
      <c r="EM144" s="256"/>
      <c r="EN144" s="256"/>
      <c r="EO144" s="256"/>
      <c r="EP144" s="256"/>
      <c r="EQ144" s="256"/>
      <c r="ER144" s="256"/>
      <c r="ES144" s="256"/>
      <c r="ET144" s="256"/>
      <c r="EU144" s="256"/>
      <c r="EV144" s="256"/>
      <c r="EW144" s="256"/>
      <c r="EX144" s="256"/>
      <c r="EY144" s="256"/>
      <c r="EZ144" s="256"/>
      <c r="FA144" s="256"/>
      <c r="FB144" s="256"/>
      <c r="FC144" s="256"/>
      <c r="FD144" s="256"/>
      <c r="FE144" s="256"/>
      <c r="FF144" s="256"/>
      <c r="FG144" s="256"/>
      <c r="FH144" s="256"/>
      <c r="FI144" s="256"/>
      <c r="FJ144" s="256"/>
      <c r="FK144" s="256"/>
      <c r="FL144" s="256"/>
      <c r="FM144" s="256"/>
      <c r="FN144" s="256"/>
      <c r="FO144" s="256"/>
      <c r="FP144" s="256"/>
      <c r="FQ144" s="256"/>
      <c r="FR144" s="256"/>
      <c r="FS144" s="256"/>
      <c r="FT144" s="256"/>
      <c r="FU144" s="256"/>
      <c r="FV144" s="256"/>
      <c r="FW144" s="256"/>
      <c r="FX144" s="256"/>
      <c r="FY144" s="256"/>
      <c r="FZ144" s="256"/>
      <c r="GA144" s="256"/>
      <c r="GB144" s="256"/>
      <c r="GC144" s="256"/>
      <c r="GD144" s="256"/>
      <c r="GE144" s="256"/>
      <c r="GF144" s="256"/>
      <c r="GG144" s="256"/>
      <c r="GH144" s="256"/>
      <c r="GI144" s="256"/>
      <c r="GJ144" s="256"/>
      <c r="GK144" s="256"/>
      <c r="GL144" s="256"/>
      <c r="GM144" s="256"/>
      <c r="GN144" s="256"/>
      <c r="GO144" s="256"/>
      <c r="GP144" s="256"/>
      <c r="GQ144" s="256"/>
      <c r="GR144" s="256"/>
      <c r="GS144" s="256"/>
      <c r="GT144" s="256"/>
      <c r="GU144" s="256"/>
      <c r="GV144" s="256"/>
      <c r="GW144" s="256"/>
      <c r="GX144" s="256"/>
      <c r="GY144" s="256"/>
      <c r="GZ144" s="256"/>
      <c r="HA144" s="256"/>
      <c r="HB144" s="256"/>
      <c r="HC144" s="256"/>
      <c r="HD144" s="256"/>
      <c r="HE144" s="256"/>
      <c r="HF144" s="256"/>
      <c r="HG144" s="256"/>
      <c r="HH144" s="256"/>
      <c r="HI144" s="256"/>
      <c r="HJ144" s="256"/>
      <c r="HK144" s="256"/>
      <c r="HL144" s="256"/>
      <c r="HM144" s="256"/>
      <c r="HN144" s="256"/>
      <c r="HO144" s="256"/>
      <c r="HP144" s="256"/>
      <c r="HQ144" s="256"/>
      <c r="HR144" s="256"/>
      <c r="HS144" s="256"/>
      <c r="HT144" s="256"/>
      <c r="HU144" s="256"/>
      <c r="HV144" s="256"/>
      <c r="HW144" s="256"/>
      <c r="HX144" s="256"/>
      <c r="HY144" s="256"/>
      <c r="HZ144" s="256"/>
      <c r="IA144" s="256"/>
      <c r="IB144" s="256"/>
      <c r="IC144" s="256"/>
      <c r="ID144" s="256"/>
      <c r="IE144" s="256"/>
      <c r="IF144" s="256"/>
      <c r="IG144" s="256"/>
      <c r="IH144" s="256"/>
      <c r="II144" s="256"/>
      <c r="IJ144" s="256"/>
      <c r="IK144" s="256"/>
      <c r="IL144" s="256"/>
      <c r="IM144" s="256"/>
      <c r="IN144" s="256"/>
      <c r="IO144" s="256"/>
    </row>
    <row r="145" spans="1:249" s="19" customFormat="1" ht="20" customHeight="1">
      <c r="A145" s="256"/>
      <c r="B145" s="256"/>
      <c r="C145" s="256"/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  <c r="CA145" s="256"/>
      <c r="CB145" s="256"/>
      <c r="CC145" s="256"/>
      <c r="CD145" s="256"/>
      <c r="CE145" s="256"/>
      <c r="CF145" s="256"/>
      <c r="CG145" s="256"/>
      <c r="CH145" s="256"/>
      <c r="CI145" s="256"/>
      <c r="CJ145" s="256"/>
      <c r="CK145" s="256"/>
      <c r="CL145" s="256"/>
      <c r="CM145" s="256"/>
      <c r="CN145" s="256"/>
      <c r="CO145" s="256"/>
      <c r="CP145" s="256"/>
      <c r="CQ145" s="256"/>
      <c r="CR145" s="256"/>
      <c r="CS145" s="256"/>
      <c r="CT145" s="256"/>
      <c r="CU145" s="256"/>
      <c r="CV145" s="256"/>
      <c r="CW145" s="256"/>
      <c r="CX145" s="256"/>
      <c r="CY145" s="256"/>
      <c r="CZ145" s="256"/>
      <c r="DA145" s="256"/>
      <c r="DB145" s="256"/>
      <c r="DC145" s="256"/>
      <c r="DD145" s="256"/>
      <c r="DE145" s="256"/>
      <c r="DF145" s="256"/>
      <c r="DG145" s="256"/>
      <c r="DH145" s="256"/>
      <c r="DI145" s="256"/>
      <c r="DJ145" s="256"/>
      <c r="DK145" s="256"/>
      <c r="DL145" s="256"/>
      <c r="DM145" s="256"/>
      <c r="DN145" s="256"/>
      <c r="DO145" s="256"/>
      <c r="DP145" s="256"/>
      <c r="DQ145" s="256"/>
      <c r="DR145" s="256"/>
      <c r="DS145" s="256"/>
      <c r="DT145" s="256"/>
      <c r="DU145" s="256"/>
      <c r="DV145" s="256"/>
      <c r="DW145" s="256"/>
      <c r="DX145" s="256"/>
      <c r="DY145" s="256"/>
      <c r="DZ145" s="256"/>
      <c r="EA145" s="256"/>
      <c r="EB145" s="256"/>
      <c r="EC145" s="256"/>
      <c r="ED145" s="256"/>
      <c r="EE145" s="256"/>
      <c r="EF145" s="256"/>
      <c r="EG145" s="256"/>
      <c r="EH145" s="256"/>
      <c r="EI145" s="256"/>
      <c r="EJ145" s="256"/>
      <c r="EK145" s="256"/>
      <c r="EL145" s="256"/>
      <c r="EM145" s="256"/>
      <c r="EN145" s="256"/>
      <c r="EO145" s="256"/>
      <c r="EP145" s="256"/>
      <c r="EQ145" s="256"/>
      <c r="ER145" s="256"/>
      <c r="ES145" s="256"/>
      <c r="ET145" s="256"/>
      <c r="EU145" s="256"/>
      <c r="EV145" s="256"/>
      <c r="EW145" s="256"/>
      <c r="EX145" s="256"/>
      <c r="EY145" s="256"/>
      <c r="EZ145" s="256"/>
      <c r="FA145" s="256"/>
      <c r="FB145" s="256"/>
      <c r="FC145" s="256"/>
      <c r="FD145" s="256"/>
      <c r="FE145" s="256"/>
      <c r="FF145" s="256"/>
      <c r="FG145" s="256"/>
      <c r="FH145" s="256"/>
      <c r="FI145" s="256"/>
      <c r="FJ145" s="256"/>
      <c r="FK145" s="256"/>
      <c r="FL145" s="256"/>
      <c r="FM145" s="256"/>
      <c r="FN145" s="256"/>
      <c r="FO145" s="256"/>
      <c r="FP145" s="256"/>
      <c r="FQ145" s="256"/>
      <c r="FR145" s="256"/>
      <c r="FS145" s="256"/>
      <c r="FT145" s="256"/>
      <c r="FU145" s="256"/>
      <c r="FV145" s="256"/>
      <c r="FW145" s="256"/>
      <c r="FX145" s="256"/>
      <c r="FY145" s="256"/>
      <c r="FZ145" s="256"/>
      <c r="GA145" s="256"/>
      <c r="GB145" s="256"/>
      <c r="GC145" s="256"/>
      <c r="GD145" s="256"/>
      <c r="GE145" s="256"/>
      <c r="GF145" s="256"/>
      <c r="GG145" s="256"/>
      <c r="GH145" s="256"/>
      <c r="GI145" s="256"/>
      <c r="GJ145" s="256"/>
      <c r="GK145" s="256"/>
      <c r="GL145" s="256"/>
      <c r="GM145" s="256"/>
      <c r="GN145" s="256"/>
      <c r="GO145" s="256"/>
      <c r="GP145" s="256"/>
      <c r="GQ145" s="256"/>
      <c r="GR145" s="256"/>
      <c r="GS145" s="256"/>
      <c r="GT145" s="256"/>
      <c r="GU145" s="256"/>
      <c r="GV145" s="256"/>
      <c r="GW145" s="256"/>
      <c r="GX145" s="256"/>
      <c r="GY145" s="256"/>
      <c r="GZ145" s="256"/>
      <c r="HA145" s="256"/>
      <c r="HB145" s="256"/>
      <c r="HC145" s="256"/>
      <c r="HD145" s="256"/>
      <c r="HE145" s="256"/>
      <c r="HF145" s="256"/>
      <c r="HG145" s="256"/>
      <c r="HH145" s="256"/>
      <c r="HI145" s="256"/>
      <c r="HJ145" s="256"/>
      <c r="HK145" s="256"/>
      <c r="HL145" s="256"/>
      <c r="HM145" s="256"/>
      <c r="HN145" s="256"/>
      <c r="HO145" s="256"/>
      <c r="HP145" s="256"/>
      <c r="HQ145" s="256"/>
      <c r="HR145" s="256"/>
      <c r="HS145" s="256"/>
      <c r="HT145" s="256"/>
      <c r="HU145" s="256"/>
      <c r="HV145" s="256"/>
      <c r="HW145" s="256"/>
      <c r="HX145" s="256"/>
      <c r="HY145" s="256"/>
      <c r="HZ145" s="256"/>
      <c r="IA145" s="256"/>
      <c r="IB145" s="256"/>
      <c r="IC145" s="256"/>
      <c r="ID145" s="256"/>
      <c r="IE145" s="256"/>
      <c r="IF145" s="256"/>
      <c r="IG145" s="256"/>
      <c r="IH145" s="256"/>
      <c r="II145" s="256"/>
      <c r="IJ145" s="256"/>
      <c r="IK145" s="256"/>
      <c r="IL145" s="256"/>
      <c r="IM145" s="256"/>
      <c r="IN145" s="256"/>
      <c r="IO145" s="256"/>
    </row>
    <row r="146" spans="1:249" s="19" customFormat="1" ht="20" customHeight="1">
      <c r="A146" s="256"/>
      <c r="B146" s="256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  <c r="CA146" s="256"/>
      <c r="CB146" s="256"/>
      <c r="CC146" s="256"/>
      <c r="CD146" s="256"/>
      <c r="CE146" s="256"/>
      <c r="CF146" s="256"/>
      <c r="CG146" s="256"/>
      <c r="CH146" s="256"/>
      <c r="CI146" s="256"/>
      <c r="CJ146" s="256"/>
      <c r="CK146" s="256"/>
      <c r="CL146" s="256"/>
      <c r="CM146" s="256"/>
      <c r="CN146" s="256"/>
      <c r="CO146" s="256"/>
      <c r="CP146" s="256"/>
      <c r="CQ146" s="256"/>
      <c r="CR146" s="256"/>
      <c r="CS146" s="256"/>
      <c r="CT146" s="256"/>
      <c r="CU146" s="256"/>
      <c r="CV146" s="256"/>
      <c r="CW146" s="256"/>
      <c r="CX146" s="256"/>
      <c r="CY146" s="256"/>
      <c r="CZ146" s="256"/>
      <c r="DA146" s="256"/>
      <c r="DB146" s="256"/>
      <c r="DC146" s="256"/>
      <c r="DD146" s="256"/>
      <c r="DE146" s="256"/>
      <c r="DF146" s="256"/>
      <c r="DG146" s="256"/>
      <c r="DH146" s="256"/>
      <c r="DI146" s="256"/>
      <c r="DJ146" s="256"/>
      <c r="DK146" s="256"/>
      <c r="DL146" s="256"/>
      <c r="DM146" s="256"/>
      <c r="DN146" s="256"/>
      <c r="DO146" s="256"/>
      <c r="DP146" s="256"/>
      <c r="DQ146" s="256"/>
      <c r="DR146" s="256"/>
      <c r="DS146" s="256"/>
      <c r="DT146" s="256"/>
      <c r="DU146" s="256"/>
      <c r="DV146" s="256"/>
      <c r="DW146" s="256"/>
      <c r="DX146" s="256"/>
      <c r="DY146" s="256"/>
      <c r="DZ146" s="256"/>
      <c r="EA146" s="256"/>
      <c r="EB146" s="256"/>
      <c r="EC146" s="256"/>
      <c r="ED146" s="256"/>
      <c r="EE146" s="256"/>
      <c r="EF146" s="256"/>
      <c r="EG146" s="256"/>
      <c r="EH146" s="256"/>
      <c r="EI146" s="256"/>
      <c r="EJ146" s="256"/>
      <c r="EK146" s="256"/>
      <c r="EL146" s="256"/>
      <c r="EM146" s="256"/>
      <c r="EN146" s="256"/>
      <c r="EO146" s="256"/>
      <c r="EP146" s="256"/>
      <c r="EQ146" s="256"/>
      <c r="ER146" s="256"/>
      <c r="ES146" s="256"/>
      <c r="ET146" s="256"/>
      <c r="EU146" s="256"/>
      <c r="EV146" s="256"/>
      <c r="EW146" s="256"/>
      <c r="EX146" s="256"/>
      <c r="EY146" s="256"/>
      <c r="EZ146" s="256"/>
      <c r="FA146" s="256"/>
      <c r="FB146" s="256"/>
      <c r="FC146" s="256"/>
      <c r="FD146" s="256"/>
      <c r="FE146" s="256"/>
      <c r="FF146" s="256"/>
      <c r="FG146" s="256"/>
      <c r="FH146" s="256"/>
      <c r="FI146" s="256"/>
      <c r="FJ146" s="256"/>
      <c r="FK146" s="256"/>
      <c r="FL146" s="256"/>
      <c r="FM146" s="256"/>
      <c r="FN146" s="256"/>
      <c r="FO146" s="256"/>
      <c r="FP146" s="256"/>
      <c r="FQ146" s="256"/>
      <c r="FR146" s="256"/>
      <c r="FS146" s="256"/>
      <c r="FT146" s="256"/>
      <c r="FU146" s="256"/>
      <c r="FV146" s="256"/>
      <c r="FW146" s="256"/>
      <c r="FX146" s="256"/>
      <c r="FY146" s="256"/>
      <c r="FZ146" s="256"/>
      <c r="GA146" s="256"/>
      <c r="GB146" s="256"/>
      <c r="GC146" s="256"/>
      <c r="GD146" s="256"/>
      <c r="GE146" s="256"/>
      <c r="GF146" s="256"/>
      <c r="GG146" s="256"/>
      <c r="GH146" s="256"/>
      <c r="GI146" s="256"/>
      <c r="GJ146" s="256"/>
      <c r="GK146" s="256"/>
      <c r="GL146" s="256"/>
      <c r="GM146" s="256"/>
      <c r="GN146" s="256"/>
      <c r="GO146" s="256"/>
      <c r="GP146" s="256"/>
      <c r="GQ146" s="256"/>
      <c r="GR146" s="256"/>
      <c r="GS146" s="256"/>
      <c r="GT146" s="256"/>
      <c r="GU146" s="256"/>
      <c r="GV146" s="256"/>
      <c r="GW146" s="256"/>
      <c r="GX146" s="256"/>
      <c r="GY146" s="256"/>
      <c r="GZ146" s="256"/>
      <c r="HA146" s="256"/>
      <c r="HB146" s="256"/>
      <c r="HC146" s="256"/>
      <c r="HD146" s="256"/>
      <c r="HE146" s="256"/>
      <c r="HF146" s="256"/>
      <c r="HG146" s="256"/>
      <c r="HH146" s="256"/>
      <c r="HI146" s="256"/>
      <c r="HJ146" s="256"/>
      <c r="HK146" s="256"/>
      <c r="HL146" s="256"/>
      <c r="HM146" s="256"/>
      <c r="HN146" s="256"/>
      <c r="HO146" s="256"/>
      <c r="HP146" s="256"/>
      <c r="HQ146" s="256"/>
      <c r="HR146" s="256"/>
      <c r="HS146" s="256"/>
      <c r="HT146" s="256"/>
      <c r="HU146" s="256"/>
      <c r="HV146" s="256"/>
      <c r="HW146" s="256"/>
      <c r="HX146" s="256"/>
      <c r="HY146" s="256"/>
      <c r="HZ146" s="256"/>
      <c r="IA146" s="256"/>
      <c r="IB146" s="256"/>
      <c r="IC146" s="256"/>
      <c r="ID146" s="256"/>
      <c r="IE146" s="256"/>
      <c r="IF146" s="256"/>
      <c r="IG146" s="256"/>
      <c r="IH146" s="256"/>
      <c r="II146" s="256"/>
      <c r="IJ146" s="256"/>
      <c r="IK146" s="256"/>
      <c r="IL146" s="256"/>
      <c r="IM146" s="256"/>
      <c r="IN146" s="256"/>
      <c r="IO146" s="256"/>
    </row>
    <row r="147" spans="1:249" s="19" customFormat="1" ht="20" customHeight="1">
      <c r="A147" s="256"/>
      <c r="B147" s="256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  <c r="CA147" s="256"/>
      <c r="CB147" s="256"/>
      <c r="CC147" s="256"/>
      <c r="CD147" s="256"/>
      <c r="CE147" s="256"/>
      <c r="CF147" s="256"/>
      <c r="CG147" s="256"/>
      <c r="CH147" s="256"/>
      <c r="CI147" s="256"/>
      <c r="CJ147" s="256"/>
      <c r="CK147" s="256"/>
      <c r="CL147" s="256"/>
      <c r="CM147" s="256"/>
      <c r="CN147" s="256"/>
      <c r="CO147" s="256"/>
      <c r="CP147" s="256"/>
      <c r="CQ147" s="256"/>
      <c r="CR147" s="256"/>
      <c r="CS147" s="256"/>
      <c r="CT147" s="256"/>
      <c r="CU147" s="256"/>
      <c r="CV147" s="256"/>
      <c r="CW147" s="256"/>
      <c r="CX147" s="256"/>
      <c r="CY147" s="256"/>
      <c r="CZ147" s="256"/>
      <c r="DA147" s="256"/>
      <c r="DB147" s="256"/>
      <c r="DC147" s="256"/>
      <c r="DD147" s="256"/>
      <c r="DE147" s="256"/>
      <c r="DF147" s="256"/>
      <c r="DG147" s="256"/>
      <c r="DH147" s="256"/>
      <c r="DI147" s="256"/>
      <c r="DJ147" s="256"/>
      <c r="DK147" s="256"/>
      <c r="DL147" s="256"/>
      <c r="DM147" s="256"/>
      <c r="DN147" s="256"/>
      <c r="DO147" s="256"/>
      <c r="DP147" s="256"/>
      <c r="DQ147" s="256"/>
      <c r="DR147" s="256"/>
      <c r="DS147" s="256"/>
      <c r="DT147" s="256"/>
      <c r="DU147" s="256"/>
      <c r="DV147" s="256"/>
      <c r="DW147" s="256"/>
      <c r="DX147" s="256"/>
      <c r="DY147" s="256"/>
      <c r="DZ147" s="256"/>
      <c r="EA147" s="256"/>
      <c r="EB147" s="256"/>
      <c r="EC147" s="256"/>
      <c r="ED147" s="256"/>
      <c r="EE147" s="256"/>
      <c r="EF147" s="256"/>
      <c r="EG147" s="256"/>
      <c r="EH147" s="256"/>
      <c r="EI147" s="256"/>
      <c r="EJ147" s="256"/>
      <c r="EK147" s="256"/>
      <c r="EL147" s="256"/>
      <c r="EM147" s="256"/>
      <c r="EN147" s="256"/>
      <c r="EO147" s="256"/>
      <c r="EP147" s="256"/>
      <c r="EQ147" s="256"/>
      <c r="ER147" s="256"/>
      <c r="ES147" s="256"/>
      <c r="ET147" s="256"/>
      <c r="EU147" s="256"/>
      <c r="EV147" s="256"/>
      <c r="EW147" s="256"/>
      <c r="EX147" s="256"/>
      <c r="EY147" s="256"/>
      <c r="EZ147" s="256"/>
      <c r="FA147" s="256"/>
      <c r="FB147" s="256"/>
      <c r="FC147" s="256"/>
      <c r="FD147" s="256"/>
      <c r="FE147" s="256"/>
      <c r="FF147" s="256"/>
      <c r="FG147" s="256"/>
      <c r="FH147" s="256"/>
      <c r="FI147" s="256"/>
      <c r="FJ147" s="256"/>
      <c r="FK147" s="256"/>
      <c r="FL147" s="256"/>
      <c r="FM147" s="256"/>
      <c r="FN147" s="256"/>
      <c r="FO147" s="256"/>
      <c r="FP147" s="256"/>
      <c r="FQ147" s="256"/>
      <c r="FR147" s="256"/>
      <c r="FS147" s="256"/>
      <c r="FT147" s="256"/>
      <c r="FU147" s="256"/>
      <c r="FV147" s="256"/>
      <c r="FW147" s="256"/>
      <c r="FX147" s="256"/>
      <c r="FY147" s="256"/>
      <c r="FZ147" s="256"/>
      <c r="GA147" s="256"/>
      <c r="GB147" s="256"/>
      <c r="GC147" s="256"/>
      <c r="GD147" s="256"/>
      <c r="GE147" s="256"/>
      <c r="GF147" s="256"/>
      <c r="GG147" s="256"/>
      <c r="GH147" s="256"/>
      <c r="GI147" s="256"/>
      <c r="GJ147" s="256"/>
      <c r="GK147" s="256"/>
      <c r="GL147" s="256"/>
      <c r="GM147" s="256"/>
      <c r="GN147" s="256"/>
      <c r="GO147" s="256"/>
      <c r="GP147" s="256"/>
      <c r="GQ147" s="256"/>
      <c r="GR147" s="256"/>
      <c r="GS147" s="256"/>
      <c r="GT147" s="256"/>
      <c r="GU147" s="256"/>
      <c r="GV147" s="256"/>
      <c r="GW147" s="256"/>
      <c r="GX147" s="256"/>
      <c r="GY147" s="256"/>
      <c r="GZ147" s="256"/>
      <c r="HA147" s="256"/>
      <c r="HB147" s="256"/>
      <c r="HC147" s="256"/>
      <c r="HD147" s="256"/>
      <c r="HE147" s="256"/>
      <c r="HF147" s="256"/>
      <c r="HG147" s="256"/>
      <c r="HH147" s="256"/>
      <c r="HI147" s="256"/>
      <c r="HJ147" s="256"/>
      <c r="HK147" s="256"/>
      <c r="HL147" s="256"/>
      <c r="HM147" s="256"/>
      <c r="HN147" s="256"/>
      <c r="HO147" s="256"/>
      <c r="HP147" s="256"/>
      <c r="HQ147" s="256"/>
      <c r="HR147" s="256"/>
      <c r="HS147" s="256"/>
      <c r="HT147" s="256"/>
      <c r="HU147" s="256"/>
      <c r="HV147" s="256"/>
      <c r="HW147" s="256"/>
      <c r="HX147" s="256"/>
      <c r="HY147" s="256"/>
      <c r="HZ147" s="256"/>
      <c r="IA147" s="256"/>
      <c r="IB147" s="256"/>
      <c r="IC147" s="256"/>
      <c r="ID147" s="256"/>
      <c r="IE147" s="256"/>
      <c r="IF147" s="256"/>
      <c r="IG147" s="256"/>
      <c r="IH147" s="256"/>
      <c r="II147" s="256"/>
      <c r="IJ147" s="256"/>
      <c r="IK147" s="256"/>
      <c r="IL147" s="256"/>
      <c r="IM147" s="256"/>
      <c r="IN147" s="256"/>
      <c r="IO147" s="256"/>
    </row>
    <row r="148" spans="1:249" s="19" customFormat="1" ht="20" customHeight="1">
      <c r="A148" s="256"/>
      <c r="B148" s="256"/>
      <c r="C148" s="256"/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  <c r="CA148" s="256"/>
      <c r="CB148" s="256"/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256"/>
      <c r="CQ148" s="256"/>
      <c r="CR148" s="256"/>
      <c r="CS148" s="256"/>
      <c r="CT148" s="256"/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256"/>
      <c r="DI148" s="256"/>
      <c r="DJ148" s="256"/>
      <c r="DK148" s="256"/>
      <c r="DL148" s="256"/>
      <c r="DM148" s="256"/>
      <c r="DN148" s="256"/>
      <c r="DO148" s="256"/>
      <c r="DP148" s="256"/>
      <c r="DQ148" s="256"/>
      <c r="DR148" s="256"/>
      <c r="DS148" s="256"/>
      <c r="DT148" s="256"/>
      <c r="DU148" s="256"/>
      <c r="DV148" s="256"/>
      <c r="DW148" s="256"/>
      <c r="DX148" s="256"/>
      <c r="DY148" s="256"/>
      <c r="DZ148" s="256"/>
      <c r="EA148" s="256"/>
      <c r="EB148" s="256"/>
      <c r="EC148" s="256"/>
      <c r="ED148" s="256"/>
      <c r="EE148" s="256"/>
      <c r="EF148" s="256"/>
      <c r="EG148" s="256"/>
      <c r="EH148" s="256"/>
      <c r="EI148" s="256"/>
      <c r="EJ148" s="256"/>
      <c r="EK148" s="256"/>
      <c r="EL148" s="256"/>
      <c r="EM148" s="256"/>
      <c r="EN148" s="256"/>
      <c r="EO148" s="256"/>
      <c r="EP148" s="256"/>
      <c r="EQ148" s="256"/>
      <c r="ER148" s="256"/>
      <c r="ES148" s="256"/>
      <c r="ET148" s="256"/>
      <c r="EU148" s="256"/>
      <c r="EV148" s="256"/>
      <c r="EW148" s="256"/>
      <c r="EX148" s="256"/>
      <c r="EY148" s="256"/>
      <c r="EZ148" s="256"/>
      <c r="FA148" s="256"/>
      <c r="FB148" s="256"/>
      <c r="FC148" s="256"/>
      <c r="FD148" s="256"/>
      <c r="FE148" s="256"/>
      <c r="FF148" s="256"/>
      <c r="FG148" s="256"/>
      <c r="FH148" s="256"/>
      <c r="FI148" s="256"/>
      <c r="FJ148" s="256"/>
      <c r="FK148" s="256"/>
      <c r="FL148" s="256"/>
      <c r="FM148" s="256"/>
      <c r="FN148" s="256"/>
      <c r="FO148" s="256"/>
      <c r="FP148" s="256"/>
      <c r="FQ148" s="256"/>
      <c r="FR148" s="256"/>
      <c r="FS148" s="256"/>
      <c r="FT148" s="256"/>
      <c r="FU148" s="256"/>
      <c r="FV148" s="256"/>
      <c r="FW148" s="256"/>
      <c r="FX148" s="256"/>
      <c r="FY148" s="256"/>
      <c r="FZ148" s="256"/>
      <c r="GA148" s="256"/>
      <c r="GB148" s="256"/>
      <c r="GC148" s="256"/>
      <c r="GD148" s="256"/>
      <c r="GE148" s="256"/>
      <c r="GF148" s="256"/>
      <c r="GG148" s="256"/>
      <c r="GH148" s="256"/>
      <c r="GI148" s="256"/>
      <c r="GJ148" s="256"/>
      <c r="GK148" s="256"/>
      <c r="GL148" s="256"/>
      <c r="GM148" s="256"/>
      <c r="GN148" s="256"/>
      <c r="GO148" s="256"/>
      <c r="GP148" s="256"/>
      <c r="GQ148" s="256"/>
      <c r="GR148" s="256"/>
      <c r="GS148" s="256"/>
      <c r="GT148" s="256"/>
      <c r="GU148" s="256"/>
      <c r="GV148" s="256"/>
      <c r="GW148" s="256"/>
      <c r="GX148" s="256"/>
      <c r="GY148" s="256"/>
      <c r="GZ148" s="256"/>
      <c r="HA148" s="256"/>
      <c r="HB148" s="256"/>
      <c r="HC148" s="256"/>
      <c r="HD148" s="256"/>
      <c r="HE148" s="256"/>
      <c r="HF148" s="256"/>
      <c r="HG148" s="256"/>
      <c r="HH148" s="256"/>
      <c r="HI148" s="256"/>
      <c r="HJ148" s="256"/>
      <c r="HK148" s="256"/>
      <c r="HL148" s="256"/>
      <c r="HM148" s="256"/>
      <c r="HN148" s="256"/>
      <c r="HO148" s="256"/>
      <c r="HP148" s="256"/>
      <c r="HQ148" s="256"/>
      <c r="HR148" s="256"/>
      <c r="HS148" s="256"/>
      <c r="HT148" s="256"/>
      <c r="HU148" s="256"/>
      <c r="HV148" s="256"/>
      <c r="HW148" s="256"/>
      <c r="HX148" s="256"/>
      <c r="HY148" s="256"/>
      <c r="HZ148" s="256"/>
      <c r="IA148" s="256"/>
      <c r="IB148" s="256"/>
      <c r="IC148" s="256"/>
      <c r="ID148" s="256"/>
      <c r="IE148" s="256"/>
      <c r="IF148" s="256"/>
      <c r="IG148" s="256"/>
      <c r="IH148" s="256"/>
      <c r="II148" s="256"/>
      <c r="IJ148" s="256"/>
      <c r="IK148" s="256"/>
      <c r="IL148" s="256"/>
      <c r="IM148" s="256"/>
      <c r="IN148" s="256"/>
      <c r="IO148" s="256"/>
    </row>
    <row r="149" spans="1:249" s="19" customFormat="1" ht="20" customHeight="1">
      <c r="A149" s="256"/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  <c r="CA149" s="256"/>
      <c r="CB149" s="256"/>
      <c r="CC149" s="256"/>
      <c r="CD149" s="256"/>
      <c r="CE149" s="256"/>
      <c r="CF149" s="256"/>
      <c r="CG149" s="256"/>
      <c r="CH149" s="256"/>
      <c r="CI149" s="256"/>
      <c r="CJ149" s="256"/>
      <c r="CK149" s="256"/>
      <c r="CL149" s="256"/>
      <c r="CM149" s="256"/>
      <c r="CN149" s="256"/>
      <c r="CO149" s="256"/>
      <c r="CP149" s="256"/>
      <c r="CQ149" s="256"/>
      <c r="CR149" s="256"/>
      <c r="CS149" s="256"/>
      <c r="CT149" s="256"/>
      <c r="CU149" s="256"/>
      <c r="CV149" s="256"/>
      <c r="CW149" s="256"/>
      <c r="CX149" s="256"/>
      <c r="CY149" s="256"/>
      <c r="CZ149" s="256"/>
      <c r="DA149" s="256"/>
      <c r="DB149" s="256"/>
      <c r="DC149" s="256"/>
      <c r="DD149" s="256"/>
      <c r="DE149" s="256"/>
      <c r="DF149" s="256"/>
      <c r="DG149" s="256"/>
      <c r="DH149" s="256"/>
      <c r="DI149" s="256"/>
      <c r="DJ149" s="256"/>
      <c r="DK149" s="256"/>
      <c r="DL149" s="256"/>
      <c r="DM149" s="256"/>
      <c r="DN149" s="256"/>
      <c r="DO149" s="256"/>
      <c r="DP149" s="256"/>
      <c r="DQ149" s="256"/>
      <c r="DR149" s="256"/>
      <c r="DS149" s="256"/>
      <c r="DT149" s="256"/>
      <c r="DU149" s="256"/>
      <c r="DV149" s="256"/>
      <c r="DW149" s="256"/>
      <c r="DX149" s="256"/>
      <c r="DY149" s="256"/>
      <c r="DZ149" s="256"/>
      <c r="EA149" s="256"/>
      <c r="EB149" s="256"/>
      <c r="EC149" s="256"/>
      <c r="ED149" s="256"/>
      <c r="EE149" s="256"/>
      <c r="EF149" s="256"/>
      <c r="EG149" s="256"/>
      <c r="EH149" s="256"/>
      <c r="EI149" s="256"/>
      <c r="EJ149" s="256"/>
      <c r="EK149" s="256"/>
      <c r="EL149" s="256"/>
      <c r="EM149" s="256"/>
      <c r="EN149" s="256"/>
      <c r="EO149" s="256"/>
      <c r="EP149" s="256"/>
      <c r="EQ149" s="256"/>
      <c r="ER149" s="256"/>
      <c r="ES149" s="256"/>
      <c r="ET149" s="256"/>
      <c r="EU149" s="256"/>
      <c r="EV149" s="256"/>
      <c r="EW149" s="256"/>
      <c r="EX149" s="256"/>
      <c r="EY149" s="256"/>
      <c r="EZ149" s="256"/>
      <c r="FA149" s="256"/>
      <c r="FB149" s="256"/>
      <c r="FC149" s="256"/>
      <c r="FD149" s="256"/>
      <c r="FE149" s="256"/>
      <c r="FF149" s="256"/>
      <c r="FG149" s="256"/>
      <c r="FH149" s="256"/>
      <c r="FI149" s="256"/>
      <c r="FJ149" s="256"/>
      <c r="FK149" s="256"/>
      <c r="FL149" s="256"/>
      <c r="FM149" s="256"/>
      <c r="FN149" s="256"/>
      <c r="FO149" s="256"/>
      <c r="FP149" s="256"/>
      <c r="FQ149" s="256"/>
      <c r="FR149" s="256"/>
      <c r="FS149" s="256"/>
      <c r="FT149" s="256"/>
      <c r="FU149" s="256"/>
      <c r="FV149" s="256"/>
      <c r="FW149" s="256"/>
      <c r="FX149" s="256"/>
      <c r="FY149" s="256"/>
      <c r="FZ149" s="256"/>
      <c r="GA149" s="256"/>
      <c r="GB149" s="256"/>
      <c r="GC149" s="256"/>
      <c r="GD149" s="256"/>
      <c r="GE149" s="256"/>
      <c r="GF149" s="256"/>
      <c r="GG149" s="256"/>
      <c r="GH149" s="256"/>
      <c r="GI149" s="256"/>
      <c r="GJ149" s="256"/>
      <c r="GK149" s="256"/>
      <c r="GL149" s="256"/>
      <c r="GM149" s="256"/>
      <c r="GN149" s="256"/>
      <c r="GO149" s="256"/>
      <c r="GP149" s="256"/>
      <c r="GQ149" s="256"/>
      <c r="GR149" s="256"/>
      <c r="GS149" s="256"/>
      <c r="GT149" s="256"/>
      <c r="GU149" s="256"/>
      <c r="GV149" s="256"/>
      <c r="GW149" s="256"/>
      <c r="GX149" s="256"/>
      <c r="GY149" s="256"/>
      <c r="GZ149" s="256"/>
      <c r="HA149" s="256"/>
      <c r="HB149" s="256"/>
      <c r="HC149" s="256"/>
      <c r="HD149" s="256"/>
      <c r="HE149" s="256"/>
      <c r="HF149" s="256"/>
      <c r="HG149" s="256"/>
      <c r="HH149" s="256"/>
      <c r="HI149" s="256"/>
      <c r="HJ149" s="256"/>
      <c r="HK149" s="256"/>
      <c r="HL149" s="256"/>
      <c r="HM149" s="256"/>
      <c r="HN149" s="256"/>
      <c r="HO149" s="256"/>
      <c r="HP149" s="256"/>
      <c r="HQ149" s="256"/>
      <c r="HR149" s="256"/>
      <c r="HS149" s="256"/>
      <c r="HT149" s="256"/>
      <c r="HU149" s="256"/>
      <c r="HV149" s="256"/>
      <c r="HW149" s="256"/>
      <c r="HX149" s="256"/>
      <c r="HY149" s="256"/>
      <c r="HZ149" s="256"/>
      <c r="IA149" s="256"/>
      <c r="IB149" s="256"/>
      <c r="IC149" s="256"/>
      <c r="ID149" s="256"/>
      <c r="IE149" s="256"/>
      <c r="IF149" s="256"/>
      <c r="IG149" s="256"/>
      <c r="IH149" s="256"/>
      <c r="II149" s="256"/>
      <c r="IJ149" s="256"/>
      <c r="IK149" s="256"/>
      <c r="IL149" s="256"/>
      <c r="IM149" s="256"/>
      <c r="IN149" s="256"/>
      <c r="IO149" s="256"/>
    </row>
    <row r="150" spans="1:249" s="19" customFormat="1" ht="20" customHeight="1">
      <c r="A150" s="256"/>
      <c r="B150" s="256"/>
      <c r="C150" s="256"/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  <c r="CA150" s="256"/>
      <c r="CB150" s="256"/>
      <c r="CC150" s="256"/>
      <c r="CD150" s="256"/>
      <c r="CE150" s="256"/>
      <c r="CF150" s="256"/>
      <c r="CG150" s="256"/>
      <c r="CH150" s="256"/>
      <c r="CI150" s="256"/>
      <c r="CJ150" s="256"/>
      <c r="CK150" s="256"/>
      <c r="CL150" s="256"/>
      <c r="CM150" s="256"/>
      <c r="CN150" s="256"/>
      <c r="CO150" s="256"/>
      <c r="CP150" s="256"/>
      <c r="CQ150" s="256"/>
      <c r="CR150" s="256"/>
      <c r="CS150" s="256"/>
      <c r="CT150" s="256"/>
      <c r="CU150" s="256"/>
      <c r="CV150" s="256"/>
      <c r="CW150" s="256"/>
      <c r="CX150" s="256"/>
      <c r="CY150" s="256"/>
      <c r="CZ150" s="256"/>
      <c r="DA150" s="256"/>
      <c r="DB150" s="256"/>
      <c r="DC150" s="256"/>
      <c r="DD150" s="256"/>
      <c r="DE150" s="256"/>
      <c r="DF150" s="256"/>
      <c r="DG150" s="256"/>
      <c r="DH150" s="256"/>
      <c r="DI150" s="256"/>
      <c r="DJ150" s="256"/>
      <c r="DK150" s="256"/>
      <c r="DL150" s="256"/>
      <c r="DM150" s="256"/>
      <c r="DN150" s="256"/>
      <c r="DO150" s="256"/>
      <c r="DP150" s="256"/>
      <c r="DQ150" s="256"/>
      <c r="DR150" s="256"/>
      <c r="DS150" s="256"/>
      <c r="DT150" s="256"/>
      <c r="DU150" s="256"/>
      <c r="DV150" s="256"/>
      <c r="DW150" s="256"/>
      <c r="DX150" s="256"/>
      <c r="DY150" s="256"/>
      <c r="DZ150" s="256"/>
      <c r="EA150" s="256"/>
      <c r="EB150" s="256"/>
      <c r="EC150" s="256"/>
      <c r="ED150" s="256"/>
      <c r="EE150" s="256"/>
      <c r="EF150" s="256"/>
      <c r="EG150" s="256"/>
      <c r="EH150" s="256"/>
      <c r="EI150" s="256"/>
      <c r="EJ150" s="256"/>
      <c r="EK150" s="256"/>
      <c r="EL150" s="256"/>
      <c r="EM150" s="256"/>
      <c r="EN150" s="256"/>
      <c r="EO150" s="256"/>
      <c r="EP150" s="256"/>
      <c r="EQ150" s="256"/>
      <c r="ER150" s="256"/>
      <c r="ES150" s="256"/>
      <c r="ET150" s="256"/>
      <c r="EU150" s="256"/>
      <c r="EV150" s="256"/>
      <c r="EW150" s="256"/>
      <c r="EX150" s="256"/>
      <c r="EY150" s="256"/>
      <c r="EZ150" s="256"/>
      <c r="FA150" s="256"/>
      <c r="FB150" s="256"/>
      <c r="FC150" s="256"/>
      <c r="FD150" s="256"/>
      <c r="FE150" s="256"/>
      <c r="FF150" s="256"/>
      <c r="FG150" s="256"/>
      <c r="FH150" s="256"/>
      <c r="FI150" s="256"/>
      <c r="FJ150" s="256"/>
      <c r="FK150" s="256"/>
      <c r="FL150" s="256"/>
      <c r="FM150" s="256"/>
      <c r="FN150" s="256"/>
      <c r="FO150" s="256"/>
      <c r="FP150" s="256"/>
      <c r="FQ150" s="256"/>
      <c r="FR150" s="256"/>
      <c r="FS150" s="256"/>
      <c r="FT150" s="256"/>
      <c r="FU150" s="256"/>
      <c r="FV150" s="256"/>
      <c r="FW150" s="256"/>
      <c r="FX150" s="256"/>
      <c r="FY150" s="256"/>
      <c r="FZ150" s="256"/>
      <c r="GA150" s="256"/>
      <c r="GB150" s="256"/>
      <c r="GC150" s="256"/>
      <c r="GD150" s="256"/>
      <c r="GE150" s="256"/>
      <c r="GF150" s="256"/>
      <c r="GG150" s="256"/>
      <c r="GH150" s="256"/>
      <c r="GI150" s="256"/>
      <c r="GJ150" s="256"/>
      <c r="GK150" s="256"/>
      <c r="GL150" s="256"/>
      <c r="GM150" s="256"/>
      <c r="GN150" s="256"/>
      <c r="GO150" s="256"/>
      <c r="GP150" s="256"/>
      <c r="GQ150" s="256"/>
      <c r="GR150" s="256"/>
      <c r="GS150" s="256"/>
      <c r="GT150" s="256"/>
      <c r="GU150" s="256"/>
      <c r="GV150" s="256"/>
      <c r="GW150" s="256"/>
      <c r="GX150" s="256"/>
      <c r="GY150" s="256"/>
      <c r="GZ150" s="256"/>
      <c r="HA150" s="256"/>
      <c r="HB150" s="256"/>
      <c r="HC150" s="256"/>
      <c r="HD150" s="256"/>
      <c r="HE150" s="256"/>
      <c r="HF150" s="256"/>
      <c r="HG150" s="256"/>
      <c r="HH150" s="256"/>
      <c r="HI150" s="256"/>
      <c r="HJ150" s="256"/>
      <c r="HK150" s="256"/>
      <c r="HL150" s="256"/>
      <c r="HM150" s="256"/>
      <c r="HN150" s="256"/>
      <c r="HO150" s="256"/>
      <c r="HP150" s="256"/>
      <c r="HQ150" s="256"/>
      <c r="HR150" s="256"/>
      <c r="HS150" s="256"/>
      <c r="HT150" s="256"/>
      <c r="HU150" s="256"/>
      <c r="HV150" s="256"/>
      <c r="HW150" s="256"/>
      <c r="HX150" s="256"/>
      <c r="HY150" s="256"/>
      <c r="HZ150" s="256"/>
      <c r="IA150" s="256"/>
      <c r="IB150" s="256"/>
      <c r="IC150" s="256"/>
      <c r="ID150" s="256"/>
      <c r="IE150" s="256"/>
      <c r="IF150" s="256"/>
      <c r="IG150" s="256"/>
      <c r="IH150" s="256"/>
      <c r="II150" s="256"/>
      <c r="IJ150" s="256"/>
      <c r="IK150" s="256"/>
      <c r="IL150" s="256"/>
      <c r="IM150" s="256"/>
      <c r="IN150" s="256"/>
      <c r="IO150" s="256"/>
    </row>
    <row r="151" spans="1:249" s="19" customFormat="1" ht="20" customHeight="1">
      <c r="A151" s="256"/>
      <c r="B151" s="256"/>
      <c r="C151" s="256"/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  <c r="CA151" s="256"/>
      <c r="CB151" s="256"/>
      <c r="CC151" s="256"/>
      <c r="CD151" s="256"/>
      <c r="CE151" s="256"/>
      <c r="CF151" s="256"/>
      <c r="CG151" s="256"/>
      <c r="CH151" s="256"/>
      <c r="CI151" s="256"/>
      <c r="CJ151" s="256"/>
      <c r="CK151" s="256"/>
      <c r="CL151" s="256"/>
      <c r="CM151" s="256"/>
      <c r="CN151" s="256"/>
      <c r="CO151" s="256"/>
      <c r="CP151" s="256"/>
      <c r="CQ151" s="256"/>
      <c r="CR151" s="256"/>
      <c r="CS151" s="256"/>
      <c r="CT151" s="256"/>
      <c r="CU151" s="256"/>
      <c r="CV151" s="256"/>
      <c r="CW151" s="256"/>
      <c r="CX151" s="256"/>
      <c r="CY151" s="256"/>
      <c r="CZ151" s="256"/>
      <c r="DA151" s="256"/>
      <c r="DB151" s="256"/>
      <c r="DC151" s="256"/>
      <c r="DD151" s="256"/>
      <c r="DE151" s="256"/>
      <c r="DF151" s="256"/>
      <c r="DG151" s="256"/>
      <c r="DH151" s="256"/>
      <c r="DI151" s="256"/>
      <c r="DJ151" s="256"/>
      <c r="DK151" s="256"/>
      <c r="DL151" s="256"/>
      <c r="DM151" s="256"/>
      <c r="DN151" s="256"/>
      <c r="DO151" s="256"/>
      <c r="DP151" s="256"/>
      <c r="DQ151" s="256"/>
      <c r="DR151" s="256"/>
      <c r="DS151" s="256"/>
      <c r="DT151" s="256"/>
      <c r="DU151" s="256"/>
      <c r="DV151" s="256"/>
      <c r="DW151" s="256"/>
      <c r="DX151" s="256"/>
      <c r="DY151" s="256"/>
      <c r="DZ151" s="256"/>
      <c r="EA151" s="256"/>
      <c r="EB151" s="256"/>
      <c r="EC151" s="256"/>
      <c r="ED151" s="256"/>
      <c r="EE151" s="256"/>
      <c r="EF151" s="256"/>
      <c r="EG151" s="256"/>
      <c r="EH151" s="256"/>
      <c r="EI151" s="256"/>
      <c r="EJ151" s="256"/>
      <c r="EK151" s="256"/>
      <c r="EL151" s="256"/>
      <c r="EM151" s="256"/>
      <c r="EN151" s="256"/>
      <c r="EO151" s="256"/>
      <c r="EP151" s="256"/>
      <c r="EQ151" s="256"/>
      <c r="ER151" s="256"/>
      <c r="ES151" s="256"/>
      <c r="ET151" s="256"/>
      <c r="EU151" s="256"/>
      <c r="EV151" s="256"/>
      <c r="EW151" s="256"/>
      <c r="EX151" s="256"/>
      <c r="EY151" s="256"/>
      <c r="EZ151" s="256"/>
      <c r="FA151" s="256"/>
      <c r="FB151" s="256"/>
      <c r="FC151" s="256"/>
      <c r="FD151" s="256"/>
      <c r="FE151" s="256"/>
      <c r="FF151" s="256"/>
      <c r="FG151" s="256"/>
      <c r="FH151" s="256"/>
      <c r="FI151" s="256"/>
      <c r="FJ151" s="256"/>
      <c r="FK151" s="256"/>
      <c r="FL151" s="256"/>
      <c r="FM151" s="256"/>
      <c r="FN151" s="256"/>
      <c r="FO151" s="256"/>
      <c r="FP151" s="256"/>
      <c r="FQ151" s="256"/>
      <c r="FR151" s="256"/>
      <c r="FS151" s="256"/>
      <c r="FT151" s="256"/>
      <c r="FU151" s="256"/>
      <c r="FV151" s="256"/>
      <c r="FW151" s="256"/>
      <c r="FX151" s="256"/>
      <c r="FY151" s="256"/>
      <c r="FZ151" s="256"/>
      <c r="GA151" s="256"/>
      <c r="GB151" s="256"/>
      <c r="GC151" s="256"/>
      <c r="GD151" s="256"/>
      <c r="GE151" s="256"/>
      <c r="GF151" s="256"/>
      <c r="GG151" s="256"/>
      <c r="GH151" s="256"/>
      <c r="GI151" s="256"/>
      <c r="GJ151" s="256"/>
      <c r="GK151" s="256"/>
      <c r="GL151" s="256"/>
      <c r="GM151" s="256"/>
      <c r="GN151" s="256"/>
      <c r="GO151" s="256"/>
      <c r="GP151" s="256"/>
      <c r="GQ151" s="256"/>
      <c r="GR151" s="256"/>
      <c r="GS151" s="256"/>
      <c r="GT151" s="256"/>
      <c r="GU151" s="256"/>
      <c r="GV151" s="256"/>
      <c r="GW151" s="256"/>
      <c r="GX151" s="256"/>
      <c r="GY151" s="256"/>
      <c r="GZ151" s="256"/>
      <c r="HA151" s="256"/>
      <c r="HB151" s="256"/>
      <c r="HC151" s="256"/>
      <c r="HD151" s="256"/>
      <c r="HE151" s="256"/>
      <c r="HF151" s="256"/>
      <c r="HG151" s="256"/>
      <c r="HH151" s="256"/>
      <c r="HI151" s="256"/>
      <c r="HJ151" s="256"/>
      <c r="HK151" s="256"/>
      <c r="HL151" s="256"/>
      <c r="HM151" s="256"/>
      <c r="HN151" s="256"/>
      <c r="HO151" s="256"/>
      <c r="HP151" s="256"/>
      <c r="HQ151" s="256"/>
      <c r="HR151" s="256"/>
      <c r="HS151" s="256"/>
      <c r="HT151" s="256"/>
      <c r="HU151" s="256"/>
      <c r="HV151" s="256"/>
      <c r="HW151" s="256"/>
      <c r="HX151" s="256"/>
      <c r="HY151" s="256"/>
      <c r="HZ151" s="256"/>
      <c r="IA151" s="256"/>
      <c r="IB151" s="256"/>
      <c r="IC151" s="256"/>
      <c r="ID151" s="256"/>
      <c r="IE151" s="256"/>
      <c r="IF151" s="256"/>
      <c r="IG151" s="256"/>
      <c r="IH151" s="256"/>
      <c r="II151" s="256"/>
      <c r="IJ151" s="256"/>
      <c r="IK151" s="256"/>
      <c r="IL151" s="256"/>
      <c r="IM151" s="256"/>
      <c r="IN151" s="256"/>
      <c r="IO151" s="256"/>
    </row>
    <row r="152" spans="1:249" s="19" customFormat="1" ht="20" customHeight="1">
      <c r="A152" s="256"/>
      <c r="B152" s="256"/>
      <c r="C152" s="256"/>
      <c r="D152" s="256"/>
      <c r="E152" s="256"/>
      <c r="F152" s="256"/>
      <c r="G152" s="256"/>
      <c r="H152" s="256"/>
      <c r="I152" s="256"/>
      <c r="J152" s="256"/>
      <c r="K152" s="256"/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  <c r="CA152" s="256"/>
      <c r="CB152" s="256"/>
      <c r="CC152" s="256"/>
      <c r="CD152" s="256"/>
      <c r="CE152" s="256"/>
      <c r="CF152" s="256"/>
      <c r="CG152" s="256"/>
      <c r="CH152" s="256"/>
      <c r="CI152" s="256"/>
      <c r="CJ152" s="256"/>
      <c r="CK152" s="256"/>
      <c r="CL152" s="256"/>
      <c r="CM152" s="256"/>
      <c r="CN152" s="256"/>
      <c r="CO152" s="256"/>
      <c r="CP152" s="256"/>
      <c r="CQ152" s="256"/>
      <c r="CR152" s="256"/>
      <c r="CS152" s="256"/>
      <c r="CT152" s="256"/>
      <c r="CU152" s="256"/>
      <c r="CV152" s="256"/>
      <c r="CW152" s="256"/>
      <c r="CX152" s="256"/>
      <c r="CY152" s="256"/>
      <c r="CZ152" s="256"/>
      <c r="DA152" s="256"/>
      <c r="DB152" s="256"/>
      <c r="DC152" s="256"/>
      <c r="DD152" s="256"/>
      <c r="DE152" s="256"/>
      <c r="DF152" s="256"/>
      <c r="DG152" s="256"/>
      <c r="DH152" s="256"/>
      <c r="DI152" s="256"/>
      <c r="DJ152" s="256"/>
      <c r="DK152" s="256"/>
      <c r="DL152" s="256"/>
      <c r="DM152" s="256"/>
      <c r="DN152" s="256"/>
      <c r="DO152" s="256"/>
      <c r="DP152" s="256"/>
      <c r="DQ152" s="256"/>
      <c r="DR152" s="256"/>
      <c r="DS152" s="256"/>
      <c r="DT152" s="256"/>
      <c r="DU152" s="256"/>
      <c r="DV152" s="256"/>
      <c r="DW152" s="256"/>
      <c r="DX152" s="256"/>
      <c r="DY152" s="256"/>
      <c r="DZ152" s="256"/>
      <c r="EA152" s="256"/>
      <c r="EB152" s="256"/>
      <c r="EC152" s="256"/>
      <c r="ED152" s="256"/>
      <c r="EE152" s="256"/>
      <c r="EF152" s="256"/>
      <c r="EG152" s="256"/>
      <c r="EH152" s="256"/>
      <c r="EI152" s="256"/>
      <c r="EJ152" s="256"/>
      <c r="EK152" s="256"/>
      <c r="EL152" s="256"/>
      <c r="EM152" s="256"/>
      <c r="EN152" s="256"/>
      <c r="EO152" s="256"/>
      <c r="EP152" s="256"/>
      <c r="EQ152" s="256"/>
      <c r="ER152" s="256"/>
      <c r="ES152" s="256"/>
      <c r="ET152" s="256"/>
      <c r="EU152" s="256"/>
      <c r="EV152" s="256"/>
      <c r="EW152" s="256"/>
      <c r="EX152" s="256"/>
      <c r="EY152" s="256"/>
      <c r="EZ152" s="256"/>
      <c r="FA152" s="256"/>
      <c r="FB152" s="256"/>
      <c r="FC152" s="256"/>
      <c r="FD152" s="256"/>
      <c r="FE152" s="256"/>
      <c r="FF152" s="256"/>
      <c r="FG152" s="256"/>
      <c r="FH152" s="256"/>
      <c r="FI152" s="256"/>
      <c r="FJ152" s="256"/>
      <c r="FK152" s="256"/>
      <c r="FL152" s="256"/>
      <c r="FM152" s="256"/>
      <c r="FN152" s="256"/>
      <c r="FO152" s="256"/>
      <c r="FP152" s="256"/>
      <c r="FQ152" s="256"/>
      <c r="FR152" s="256"/>
      <c r="FS152" s="256"/>
      <c r="FT152" s="256"/>
      <c r="FU152" s="256"/>
      <c r="FV152" s="256"/>
      <c r="FW152" s="256"/>
      <c r="FX152" s="256"/>
      <c r="FY152" s="256"/>
      <c r="FZ152" s="256"/>
      <c r="GA152" s="256"/>
      <c r="GB152" s="256"/>
      <c r="GC152" s="256"/>
      <c r="GD152" s="256"/>
      <c r="GE152" s="256"/>
      <c r="GF152" s="256"/>
      <c r="GG152" s="256"/>
      <c r="GH152" s="256"/>
      <c r="GI152" s="256"/>
      <c r="GJ152" s="256"/>
      <c r="GK152" s="256"/>
      <c r="GL152" s="256"/>
      <c r="GM152" s="256"/>
      <c r="GN152" s="256"/>
      <c r="GO152" s="256"/>
      <c r="GP152" s="256"/>
      <c r="GQ152" s="256"/>
      <c r="GR152" s="256"/>
      <c r="GS152" s="256"/>
      <c r="GT152" s="256"/>
      <c r="GU152" s="256"/>
      <c r="GV152" s="256"/>
      <c r="GW152" s="256"/>
      <c r="GX152" s="256"/>
      <c r="GY152" s="256"/>
      <c r="GZ152" s="256"/>
      <c r="HA152" s="256"/>
      <c r="HB152" s="256"/>
      <c r="HC152" s="256"/>
      <c r="HD152" s="256"/>
      <c r="HE152" s="256"/>
      <c r="HF152" s="256"/>
      <c r="HG152" s="256"/>
      <c r="HH152" s="256"/>
      <c r="HI152" s="256"/>
      <c r="HJ152" s="256"/>
      <c r="HK152" s="256"/>
      <c r="HL152" s="256"/>
      <c r="HM152" s="256"/>
      <c r="HN152" s="256"/>
      <c r="HO152" s="256"/>
      <c r="HP152" s="256"/>
      <c r="HQ152" s="256"/>
      <c r="HR152" s="256"/>
      <c r="HS152" s="256"/>
      <c r="HT152" s="256"/>
      <c r="HU152" s="256"/>
      <c r="HV152" s="256"/>
      <c r="HW152" s="256"/>
      <c r="HX152" s="256"/>
      <c r="HY152" s="256"/>
      <c r="HZ152" s="256"/>
      <c r="IA152" s="256"/>
      <c r="IB152" s="256"/>
      <c r="IC152" s="256"/>
      <c r="ID152" s="256"/>
      <c r="IE152" s="256"/>
      <c r="IF152" s="256"/>
      <c r="IG152" s="256"/>
      <c r="IH152" s="256"/>
      <c r="II152" s="256"/>
      <c r="IJ152" s="256"/>
      <c r="IK152" s="256"/>
      <c r="IL152" s="256"/>
      <c r="IM152" s="256"/>
      <c r="IN152" s="256"/>
      <c r="IO152" s="256"/>
    </row>
    <row r="153" spans="1:249" s="19" customFormat="1" ht="20" customHeight="1">
      <c r="A153" s="256"/>
      <c r="B153" s="256"/>
      <c r="C153" s="256"/>
      <c r="D153" s="256"/>
      <c r="E153" s="256"/>
      <c r="F153" s="256"/>
      <c r="G153" s="256"/>
      <c r="H153" s="256"/>
      <c r="I153" s="256"/>
      <c r="J153" s="256"/>
      <c r="K153" s="256"/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  <c r="CA153" s="256"/>
      <c r="CB153" s="256"/>
      <c r="CC153" s="256"/>
      <c r="CD153" s="256"/>
      <c r="CE153" s="256"/>
      <c r="CF153" s="256"/>
      <c r="CG153" s="256"/>
      <c r="CH153" s="256"/>
      <c r="CI153" s="256"/>
      <c r="CJ153" s="256"/>
      <c r="CK153" s="256"/>
      <c r="CL153" s="256"/>
      <c r="CM153" s="256"/>
      <c r="CN153" s="256"/>
      <c r="CO153" s="256"/>
      <c r="CP153" s="256"/>
      <c r="CQ153" s="256"/>
      <c r="CR153" s="256"/>
      <c r="CS153" s="256"/>
      <c r="CT153" s="256"/>
      <c r="CU153" s="256"/>
      <c r="CV153" s="256"/>
      <c r="CW153" s="256"/>
      <c r="CX153" s="256"/>
      <c r="CY153" s="256"/>
      <c r="CZ153" s="256"/>
      <c r="DA153" s="256"/>
      <c r="DB153" s="256"/>
      <c r="DC153" s="256"/>
      <c r="DD153" s="256"/>
      <c r="DE153" s="256"/>
      <c r="DF153" s="256"/>
      <c r="DG153" s="256"/>
      <c r="DH153" s="256"/>
      <c r="DI153" s="256"/>
      <c r="DJ153" s="256"/>
      <c r="DK153" s="256"/>
      <c r="DL153" s="256"/>
      <c r="DM153" s="256"/>
      <c r="DN153" s="256"/>
      <c r="DO153" s="256"/>
      <c r="DP153" s="256"/>
      <c r="DQ153" s="256"/>
      <c r="DR153" s="256"/>
      <c r="DS153" s="256"/>
      <c r="DT153" s="256"/>
      <c r="DU153" s="256"/>
      <c r="DV153" s="256"/>
      <c r="DW153" s="256"/>
      <c r="DX153" s="256"/>
      <c r="DY153" s="256"/>
      <c r="DZ153" s="256"/>
      <c r="EA153" s="256"/>
      <c r="EB153" s="256"/>
      <c r="EC153" s="256"/>
      <c r="ED153" s="256"/>
      <c r="EE153" s="256"/>
      <c r="EF153" s="256"/>
      <c r="EG153" s="256"/>
      <c r="EH153" s="256"/>
      <c r="EI153" s="256"/>
      <c r="EJ153" s="256"/>
      <c r="EK153" s="256"/>
      <c r="EL153" s="256"/>
      <c r="EM153" s="256"/>
      <c r="EN153" s="256"/>
      <c r="EO153" s="256"/>
      <c r="EP153" s="256"/>
      <c r="EQ153" s="256"/>
      <c r="ER153" s="256"/>
      <c r="ES153" s="256"/>
      <c r="ET153" s="256"/>
      <c r="EU153" s="256"/>
      <c r="EV153" s="256"/>
      <c r="EW153" s="256"/>
      <c r="EX153" s="256"/>
      <c r="EY153" s="256"/>
      <c r="EZ153" s="256"/>
      <c r="FA153" s="256"/>
      <c r="FB153" s="256"/>
      <c r="FC153" s="256"/>
      <c r="FD153" s="256"/>
      <c r="FE153" s="256"/>
      <c r="FF153" s="256"/>
      <c r="FG153" s="256"/>
      <c r="FH153" s="256"/>
      <c r="FI153" s="256"/>
      <c r="FJ153" s="256"/>
      <c r="FK153" s="256"/>
      <c r="FL153" s="256"/>
      <c r="FM153" s="256"/>
      <c r="FN153" s="256"/>
      <c r="FO153" s="256"/>
      <c r="FP153" s="256"/>
      <c r="FQ153" s="256"/>
      <c r="FR153" s="256"/>
      <c r="FS153" s="256"/>
      <c r="FT153" s="256"/>
      <c r="FU153" s="256"/>
      <c r="FV153" s="256"/>
      <c r="FW153" s="256"/>
      <c r="FX153" s="256"/>
      <c r="FY153" s="256"/>
      <c r="FZ153" s="256"/>
      <c r="GA153" s="256"/>
      <c r="GB153" s="256"/>
      <c r="GC153" s="256"/>
      <c r="GD153" s="256"/>
      <c r="GE153" s="256"/>
      <c r="GF153" s="256"/>
      <c r="GG153" s="256"/>
      <c r="GH153" s="256"/>
      <c r="GI153" s="256"/>
      <c r="GJ153" s="256"/>
      <c r="GK153" s="256"/>
      <c r="GL153" s="256"/>
      <c r="GM153" s="256"/>
      <c r="GN153" s="256"/>
      <c r="GO153" s="256"/>
      <c r="GP153" s="256"/>
      <c r="GQ153" s="256"/>
      <c r="GR153" s="256"/>
      <c r="GS153" s="256"/>
      <c r="GT153" s="256"/>
      <c r="GU153" s="256"/>
      <c r="GV153" s="256"/>
      <c r="GW153" s="256"/>
      <c r="GX153" s="256"/>
      <c r="GY153" s="256"/>
      <c r="GZ153" s="256"/>
      <c r="HA153" s="256"/>
      <c r="HB153" s="256"/>
      <c r="HC153" s="256"/>
      <c r="HD153" s="256"/>
      <c r="HE153" s="256"/>
      <c r="HF153" s="256"/>
      <c r="HG153" s="256"/>
      <c r="HH153" s="256"/>
      <c r="HI153" s="256"/>
      <c r="HJ153" s="256"/>
      <c r="HK153" s="256"/>
      <c r="HL153" s="256"/>
      <c r="HM153" s="256"/>
      <c r="HN153" s="256"/>
      <c r="HO153" s="256"/>
      <c r="HP153" s="256"/>
      <c r="HQ153" s="256"/>
      <c r="HR153" s="256"/>
      <c r="HS153" s="256"/>
      <c r="HT153" s="256"/>
      <c r="HU153" s="256"/>
      <c r="HV153" s="256"/>
      <c r="HW153" s="256"/>
      <c r="HX153" s="256"/>
      <c r="HY153" s="256"/>
      <c r="HZ153" s="256"/>
      <c r="IA153" s="256"/>
      <c r="IB153" s="256"/>
      <c r="IC153" s="256"/>
      <c r="ID153" s="256"/>
      <c r="IE153" s="256"/>
      <c r="IF153" s="256"/>
      <c r="IG153" s="256"/>
      <c r="IH153" s="256"/>
      <c r="II153" s="256"/>
      <c r="IJ153" s="256"/>
      <c r="IK153" s="256"/>
      <c r="IL153" s="256"/>
      <c r="IM153" s="256"/>
      <c r="IN153" s="256"/>
      <c r="IO153" s="256"/>
    </row>
    <row r="154" spans="1:249" s="19" customFormat="1" ht="20" customHeight="1">
      <c r="A154" s="256"/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  <c r="CA154" s="256"/>
      <c r="CB154" s="256"/>
      <c r="CC154" s="256"/>
      <c r="CD154" s="256"/>
      <c r="CE154" s="256"/>
      <c r="CF154" s="256"/>
      <c r="CG154" s="256"/>
      <c r="CH154" s="256"/>
      <c r="CI154" s="256"/>
      <c r="CJ154" s="256"/>
      <c r="CK154" s="256"/>
      <c r="CL154" s="256"/>
      <c r="CM154" s="256"/>
      <c r="CN154" s="256"/>
      <c r="CO154" s="256"/>
      <c r="CP154" s="256"/>
      <c r="CQ154" s="256"/>
      <c r="CR154" s="256"/>
      <c r="CS154" s="256"/>
      <c r="CT154" s="256"/>
      <c r="CU154" s="256"/>
      <c r="CV154" s="256"/>
      <c r="CW154" s="256"/>
      <c r="CX154" s="256"/>
      <c r="CY154" s="256"/>
      <c r="CZ154" s="256"/>
      <c r="DA154" s="256"/>
      <c r="DB154" s="256"/>
      <c r="DC154" s="256"/>
      <c r="DD154" s="256"/>
      <c r="DE154" s="256"/>
      <c r="DF154" s="256"/>
      <c r="DG154" s="256"/>
      <c r="DH154" s="256"/>
      <c r="DI154" s="256"/>
      <c r="DJ154" s="256"/>
      <c r="DK154" s="256"/>
      <c r="DL154" s="256"/>
      <c r="DM154" s="256"/>
      <c r="DN154" s="256"/>
      <c r="DO154" s="256"/>
      <c r="DP154" s="256"/>
      <c r="DQ154" s="256"/>
      <c r="DR154" s="256"/>
      <c r="DS154" s="256"/>
      <c r="DT154" s="256"/>
      <c r="DU154" s="256"/>
      <c r="DV154" s="256"/>
      <c r="DW154" s="256"/>
      <c r="DX154" s="256"/>
      <c r="DY154" s="256"/>
      <c r="DZ154" s="256"/>
      <c r="EA154" s="256"/>
      <c r="EB154" s="256"/>
      <c r="EC154" s="256"/>
      <c r="ED154" s="256"/>
      <c r="EE154" s="256"/>
      <c r="EF154" s="256"/>
      <c r="EG154" s="256"/>
      <c r="EH154" s="256"/>
      <c r="EI154" s="256"/>
      <c r="EJ154" s="256"/>
      <c r="EK154" s="256"/>
      <c r="EL154" s="256"/>
      <c r="EM154" s="256"/>
      <c r="EN154" s="256"/>
      <c r="EO154" s="256"/>
      <c r="EP154" s="256"/>
      <c r="EQ154" s="256"/>
      <c r="ER154" s="256"/>
      <c r="ES154" s="256"/>
      <c r="ET154" s="256"/>
      <c r="EU154" s="256"/>
      <c r="EV154" s="256"/>
      <c r="EW154" s="256"/>
      <c r="EX154" s="256"/>
      <c r="EY154" s="256"/>
      <c r="EZ154" s="256"/>
      <c r="FA154" s="256"/>
      <c r="FB154" s="256"/>
      <c r="FC154" s="256"/>
      <c r="FD154" s="256"/>
      <c r="FE154" s="256"/>
      <c r="FF154" s="256"/>
      <c r="FG154" s="256"/>
      <c r="FH154" s="256"/>
      <c r="FI154" s="256"/>
      <c r="FJ154" s="256"/>
      <c r="FK154" s="256"/>
      <c r="FL154" s="256"/>
      <c r="FM154" s="256"/>
      <c r="FN154" s="256"/>
      <c r="FO154" s="256"/>
      <c r="FP154" s="256"/>
      <c r="FQ154" s="256"/>
      <c r="FR154" s="256"/>
      <c r="FS154" s="256"/>
      <c r="FT154" s="256"/>
      <c r="FU154" s="256"/>
      <c r="FV154" s="256"/>
      <c r="FW154" s="256"/>
      <c r="FX154" s="256"/>
      <c r="FY154" s="256"/>
      <c r="FZ154" s="256"/>
      <c r="GA154" s="256"/>
      <c r="GB154" s="256"/>
      <c r="GC154" s="256"/>
      <c r="GD154" s="256"/>
      <c r="GE154" s="256"/>
      <c r="GF154" s="256"/>
      <c r="GG154" s="256"/>
      <c r="GH154" s="256"/>
      <c r="GI154" s="256"/>
      <c r="GJ154" s="256"/>
      <c r="GK154" s="256"/>
      <c r="GL154" s="256"/>
      <c r="GM154" s="256"/>
      <c r="GN154" s="256"/>
      <c r="GO154" s="256"/>
      <c r="GP154" s="256"/>
      <c r="GQ154" s="256"/>
      <c r="GR154" s="256"/>
      <c r="GS154" s="256"/>
      <c r="GT154" s="256"/>
      <c r="GU154" s="256"/>
      <c r="GV154" s="256"/>
      <c r="GW154" s="256"/>
      <c r="GX154" s="256"/>
      <c r="GY154" s="256"/>
      <c r="GZ154" s="256"/>
      <c r="HA154" s="256"/>
      <c r="HB154" s="256"/>
      <c r="HC154" s="256"/>
      <c r="HD154" s="256"/>
      <c r="HE154" s="256"/>
      <c r="HF154" s="256"/>
      <c r="HG154" s="256"/>
      <c r="HH154" s="256"/>
      <c r="HI154" s="256"/>
      <c r="HJ154" s="256"/>
      <c r="HK154" s="256"/>
      <c r="HL154" s="256"/>
      <c r="HM154" s="256"/>
      <c r="HN154" s="256"/>
      <c r="HO154" s="256"/>
      <c r="HP154" s="256"/>
      <c r="HQ154" s="256"/>
      <c r="HR154" s="256"/>
      <c r="HS154" s="256"/>
      <c r="HT154" s="256"/>
      <c r="HU154" s="256"/>
      <c r="HV154" s="256"/>
      <c r="HW154" s="256"/>
      <c r="HX154" s="256"/>
      <c r="HY154" s="256"/>
      <c r="HZ154" s="256"/>
      <c r="IA154" s="256"/>
      <c r="IB154" s="256"/>
      <c r="IC154" s="256"/>
      <c r="ID154" s="256"/>
      <c r="IE154" s="256"/>
      <c r="IF154" s="256"/>
      <c r="IG154" s="256"/>
      <c r="IH154" s="256"/>
      <c r="II154" s="256"/>
      <c r="IJ154" s="256"/>
      <c r="IK154" s="256"/>
      <c r="IL154" s="256"/>
      <c r="IM154" s="256"/>
      <c r="IN154" s="256"/>
      <c r="IO154" s="256"/>
    </row>
    <row r="155" spans="1:249" s="19" customFormat="1" ht="20" customHeight="1">
      <c r="A155" s="256"/>
      <c r="B155" s="256"/>
      <c r="C155" s="256"/>
      <c r="D155" s="256"/>
      <c r="E155" s="256"/>
      <c r="F155" s="256"/>
      <c r="G155" s="256"/>
      <c r="H155" s="256"/>
      <c r="I155" s="256"/>
      <c r="J155" s="256"/>
      <c r="K155" s="256"/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  <c r="CA155" s="256"/>
      <c r="CB155" s="256"/>
      <c r="CC155" s="256"/>
      <c r="CD155" s="256"/>
      <c r="CE155" s="256"/>
      <c r="CF155" s="256"/>
      <c r="CG155" s="256"/>
      <c r="CH155" s="256"/>
      <c r="CI155" s="256"/>
      <c r="CJ155" s="256"/>
      <c r="CK155" s="256"/>
      <c r="CL155" s="256"/>
      <c r="CM155" s="256"/>
      <c r="CN155" s="256"/>
      <c r="CO155" s="256"/>
      <c r="CP155" s="256"/>
      <c r="CQ155" s="256"/>
      <c r="CR155" s="256"/>
      <c r="CS155" s="256"/>
      <c r="CT155" s="256"/>
      <c r="CU155" s="256"/>
      <c r="CV155" s="256"/>
      <c r="CW155" s="256"/>
      <c r="CX155" s="256"/>
      <c r="CY155" s="256"/>
      <c r="CZ155" s="256"/>
      <c r="DA155" s="256"/>
      <c r="DB155" s="256"/>
      <c r="DC155" s="256"/>
      <c r="DD155" s="256"/>
      <c r="DE155" s="256"/>
      <c r="DF155" s="256"/>
      <c r="DG155" s="256"/>
      <c r="DH155" s="256"/>
      <c r="DI155" s="256"/>
      <c r="DJ155" s="256"/>
      <c r="DK155" s="256"/>
      <c r="DL155" s="256"/>
      <c r="DM155" s="256"/>
      <c r="DN155" s="256"/>
      <c r="DO155" s="256"/>
      <c r="DP155" s="256"/>
      <c r="DQ155" s="256"/>
      <c r="DR155" s="256"/>
      <c r="DS155" s="256"/>
      <c r="DT155" s="256"/>
      <c r="DU155" s="256"/>
      <c r="DV155" s="256"/>
      <c r="DW155" s="256"/>
      <c r="DX155" s="256"/>
      <c r="DY155" s="256"/>
      <c r="DZ155" s="256"/>
      <c r="EA155" s="256"/>
      <c r="EB155" s="256"/>
      <c r="EC155" s="256"/>
      <c r="ED155" s="256"/>
      <c r="EE155" s="256"/>
      <c r="EF155" s="256"/>
      <c r="EG155" s="256"/>
      <c r="EH155" s="256"/>
      <c r="EI155" s="256"/>
      <c r="EJ155" s="256"/>
      <c r="EK155" s="256"/>
      <c r="EL155" s="256"/>
      <c r="EM155" s="256"/>
      <c r="EN155" s="256"/>
      <c r="EO155" s="256"/>
      <c r="EP155" s="256"/>
      <c r="EQ155" s="256"/>
      <c r="ER155" s="256"/>
      <c r="ES155" s="256"/>
      <c r="ET155" s="256"/>
      <c r="EU155" s="256"/>
      <c r="EV155" s="256"/>
      <c r="EW155" s="256"/>
      <c r="EX155" s="256"/>
      <c r="EY155" s="256"/>
      <c r="EZ155" s="256"/>
      <c r="FA155" s="256"/>
      <c r="FB155" s="256"/>
      <c r="FC155" s="256"/>
      <c r="FD155" s="256"/>
      <c r="FE155" s="256"/>
      <c r="FF155" s="256"/>
      <c r="FG155" s="256"/>
      <c r="FH155" s="256"/>
      <c r="FI155" s="256"/>
      <c r="FJ155" s="256"/>
      <c r="FK155" s="256"/>
      <c r="FL155" s="256"/>
      <c r="FM155" s="256"/>
      <c r="FN155" s="256"/>
      <c r="FO155" s="256"/>
      <c r="FP155" s="256"/>
      <c r="FQ155" s="256"/>
      <c r="FR155" s="256"/>
      <c r="FS155" s="256"/>
      <c r="FT155" s="256"/>
      <c r="FU155" s="256"/>
      <c r="FV155" s="256"/>
      <c r="FW155" s="256"/>
      <c r="FX155" s="256"/>
      <c r="FY155" s="256"/>
      <c r="FZ155" s="256"/>
      <c r="GA155" s="256"/>
      <c r="GB155" s="256"/>
      <c r="GC155" s="256"/>
      <c r="GD155" s="256"/>
      <c r="GE155" s="256"/>
      <c r="GF155" s="256"/>
      <c r="GG155" s="256"/>
      <c r="GH155" s="256"/>
      <c r="GI155" s="256"/>
      <c r="GJ155" s="256"/>
      <c r="GK155" s="256"/>
      <c r="GL155" s="256"/>
      <c r="GM155" s="256"/>
      <c r="GN155" s="256"/>
      <c r="GO155" s="256"/>
      <c r="GP155" s="256"/>
      <c r="GQ155" s="256"/>
      <c r="GR155" s="256"/>
      <c r="GS155" s="256"/>
      <c r="GT155" s="256"/>
      <c r="GU155" s="256"/>
      <c r="GV155" s="256"/>
      <c r="GW155" s="256"/>
      <c r="GX155" s="256"/>
      <c r="GY155" s="256"/>
      <c r="GZ155" s="256"/>
      <c r="HA155" s="256"/>
      <c r="HB155" s="256"/>
      <c r="HC155" s="256"/>
      <c r="HD155" s="256"/>
      <c r="HE155" s="256"/>
      <c r="HF155" s="256"/>
      <c r="HG155" s="256"/>
      <c r="HH155" s="256"/>
      <c r="HI155" s="256"/>
      <c r="HJ155" s="256"/>
      <c r="HK155" s="256"/>
      <c r="HL155" s="256"/>
      <c r="HM155" s="256"/>
      <c r="HN155" s="256"/>
      <c r="HO155" s="256"/>
      <c r="HP155" s="256"/>
      <c r="HQ155" s="256"/>
      <c r="HR155" s="256"/>
      <c r="HS155" s="256"/>
      <c r="HT155" s="256"/>
      <c r="HU155" s="256"/>
      <c r="HV155" s="256"/>
      <c r="HW155" s="256"/>
      <c r="HX155" s="256"/>
      <c r="HY155" s="256"/>
      <c r="HZ155" s="256"/>
      <c r="IA155" s="256"/>
      <c r="IB155" s="256"/>
      <c r="IC155" s="256"/>
      <c r="ID155" s="256"/>
      <c r="IE155" s="256"/>
      <c r="IF155" s="256"/>
      <c r="IG155" s="256"/>
      <c r="IH155" s="256"/>
      <c r="II155" s="256"/>
      <c r="IJ155" s="256"/>
      <c r="IK155" s="256"/>
      <c r="IL155" s="256"/>
      <c r="IM155" s="256"/>
      <c r="IN155" s="256"/>
      <c r="IO155" s="256"/>
    </row>
    <row r="156" spans="1:249" s="19" customFormat="1" ht="20" customHeight="1">
      <c r="A156" s="256"/>
      <c r="B156" s="256"/>
      <c r="C156" s="256"/>
      <c r="D156" s="256"/>
      <c r="E156" s="256"/>
      <c r="F156" s="256"/>
      <c r="G156" s="256"/>
      <c r="H156" s="256"/>
      <c r="I156" s="256"/>
      <c r="J156" s="256"/>
      <c r="K156" s="256"/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  <c r="CA156" s="256"/>
      <c r="CB156" s="256"/>
      <c r="CC156" s="256"/>
      <c r="CD156" s="256"/>
      <c r="CE156" s="256"/>
      <c r="CF156" s="256"/>
      <c r="CG156" s="256"/>
      <c r="CH156" s="256"/>
      <c r="CI156" s="256"/>
      <c r="CJ156" s="256"/>
      <c r="CK156" s="256"/>
      <c r="CL156" s="256"/>
      <c r="CM156" s="256"/>
      <c r="CN156" s="256"/>
      <c r="CO156" s="256"/>
      <c r="CP156" s="256"/>
      <c r="CQ156" s="256"/>
      <c r="CR156" s="256"/>
      <c r="CS156" s="256"/>
      <c r="CT156" s="256"/>
      <c r="CU156" s="256"/>
      <c r="CV156" s="256"/>
      <c r="CW156" s="256"/>
      <c r="CX156" s="256"/>
      <c r="CY156" s="256"/>
      <c r="CZ156" s="256"/>
      <c r="DA156" s="256"/>
      <c r="DB156" s="256"/>
      <c r="DC156" s="256"/>
      <c r="DD156" s="256"/>
      <c r="DE156" s="256"/>
      <c r="DF156" s="256"/>
      <c r="DG156" s="256"/>
      <c r="DH156" s="256"/>
      <c r="DI156" s="256"/>
      <c r="DJ156" s="256"/>
      <c r="DK156" s="256"/>
      <c r="DL156" s="256"/>
      <c r="DM156" s="256"/>
      <c r="DN156" s="256"/>
      <c r="DO156" s="256"/>
      <c r="DP156" s="256"/>
      <c r="DQ156" s="256"/>
      <c r="DR156" s="256"/>
      <c r="DS156" s="256"/>
      <c r="DT156" s="256"/>
      <c r="DU156" s="256"/>
      <c r="DV156" s="256"/>
      <c r="DW156" s="256"/>
      <c r="DX156" s="256"/>
      <c r="DY156" s="256"/>
      <c r="DZ156" s="256"/>
      <c r="EA156" s="256"/>
      <c r="EB156" s="256"/>
      <c r="EC156" s="256"/>
      <c r="ED156" s="256"/>
      <c r="EE156" s="256"/>
      <c r="EF156" s="256"/>
      <c r="EG156" s="256"/>
      <c r="EH156" s="256"/>
      <c r="EI156" s="256"/>
      <c r="EJ156" s="256"/>
      <c r="EK156" s="256"/>
      <c r="EL156" s="256"/>
      <c r="EM156" s="256"/>
      <c r="EN156" s="256"/>
      <c r="EO156" s="256"/>
      <c r="EP156" s="256"/>
      <c r="EQ156" s="256"/>
      <c r="ER156" s="256"/>
      <c r="ES156" s="256"/>
      <c r="ET156" s="256"/>
      <c r="EU156" s="256"/>
      <c r="EV156" s="256"/>
      <c r="EW156" s="256"/>
      <c r="EX156" s="256"/>
      <c r="EY156" s="256"/>
      <c r="EZ156" s="256"/>
      <c r="FA156" s="256"/>
      <c r="FB156" s="256"/>
      <c r="FC156" s="256"/>
      <c r="FD156" s="256"/>
      <c r="FE156" s="256"/>
      <c r="FF156" s="256"/>
      <c r="FG156" s="256"/>
      <c r="FH156" s="256"/>
      <c r="FI156" s="256"/>
      <c r="FJ156" s="256"/>
      <c r="FK156" s="256"/>
      <c r="FL156" s="256"/>
      <c r="FM156" s="256"/>
      <c r="FN156" s="256"/>
      <c r="FO156" s="256"/>
      <c r="FP156" s="256"/>
      <c r="FQ156" s="256"/>
      <c r="FR156" s="256"/>
      <c r="FS156" s="256"/>
      <c r="FT156" s="256"/>
      <c r="FU156" s="256"/>
      <c r="FV156" s="256"/>
      <c r="FW156" s="256"/>
      <c r="FX156" s="256"/>
      <c r="FY156" s="256"/>
      <c r="FZ156" s="256"/>
      <c r="GA156" s="256"/>
      <c r="GB156" s="256"/>
      <c r="GC156" s="256"/>
      <c r="GD156" s="256"/>
      <c r="GE156" s="256"/>
      <c r="GF156" s="256"/>
      <c r="GG156" s="256"/>
      <c r="GH156" s="256"/>
      <c r="GI156" s="256"/>
      <c r="GJ156" s="256"/>
      <c r="GK156" s="256"/>
      <c r="GL156" s="256"/>
      <c r="GM156" s="256"/>
      <c r="GN156" s="256"/>
      <c r="GO156" s="256"/>
      <c r="GP156" s="256"/>
      <c r="GQ156" s="256"/>
      <c r="GR156" s="256"/>
      <c r="GS156" s="256"/>
      <c r="GT156" s="256"/>
      <c r="GU156" s="256"/>
      <c r="GV156" s="256"/>
      <c r="GW156" s="256"/>
      <c r="GX156" s="256"/>
      <c r="GY156" s="256"/>
      <c r="GZ156" s="256"/>
      <c r="HA156" s="256"/>
      <c r="HB156" s="256"/>
      <c r="HC156" s="256"/>
      <c r="HD156" s="256"/>
      <c r="HE156" s="256"/>
      <c r="HF156" s="256"/>
      <c r="HG156" s="256"/>
      <c r="HH156" s="256"/>
      <c r="HI156" s="256"/>
      <c r="HJ156" s="256"/>
      <c r="HK156" s="256"/>
      <c r="HL156" s="256"/>
      <c r="HM156" s="256"/>
      <c r="HN156" s="256"/>
      <c r="HO156" s="256"/>
      <c r="HP156" s="256"/>
      <c r="HQ156" s="256"/>
      <c r="HR156" s="256"/>
      <c r="HS156" s="256"/>
      <c r="HT156" s="256"/>
      <c r="HU156" s="256"/>
      <c r="HV156" s="256"/>
      <c r="HW156" s="256"/>
      <c r="HX156" s="256"/>
      <c r="HY156" s="256"/>
      <c r="HZ156" s="256"/>
      <c r="IA156" s="256"/>
      <c r="IB156" s="256"/>
      <c r="IC156" s="256"/>
      <c r="ID156" s="256"/>
      <c r="IE156" s="256"/>
      <c r="IF156" s="256"/>
      <c r="IG156" s="256"/>
      <c r="IH156" s="256"/>
      <c r="II156" s="256"/>
      <c r="IJ156" s="256"/>
      <c r="IK156" s="256"/>
      <c r="IL156" s="256"/>
      <c r="IM156" s="256"/>
      <c r="IN156" s="256"/>
      <c r="IO156" s="256"/>
    </row>
    <row r="157" spans="1:249" s="19" customFormat="1" ht="20" customHeight="1">
      <c r="A157" s="256"/>
      <c r="B157" s="256"/>
      <c r="C157" s="256"/>
      <c r="D157" s="256"/>
      <c r="E157" s="256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  <c r="CA157" s="256"/>
      <c r="CB157" s="256"/>
      <c r="CC157" s="256"/>
      <c r="CD157" s="256"/>
      <c r="CE157" s="256"/>
      <c r="CF157" s="256"/>
      <c r="CG157" s="256"/>
      <c r="CH157" s="256"/>
      <c r="CI157" s="256"/>
      <c r="CJ157" s="256"/>
      <c r="CK157" s="256"/>
      <c r="CL157" s="256"/>
      <c r="CM157" s="256"/>
      <c r="CN157" s="256"/>
      <c r="CO157" s="256"/>
      <c r="CP157" s="256"/>
      <c r="CQ157" s="256"/>
      <c r="CR157" s="256"/>
      <c r="CS157" s="256"/>
      <c r="CT157" s="256"/>
      <c r="CU157" s="256"/>
      <c r="CV157" s="256"/>
      <c r="CW157" s="256"/>
      <c r="CX157" s="256"/>
      <c r="CY157" s="256"/>
      <c r="CZ157" s="256"/>
      <c r="DA157" s="256"/>
      <c r="DB157" s="256"/>
      <c r="DC157" s="256"/>
      <c r="DD157" s="256"/>
      <c r="DE157" s="256"/>
      <c r="DF157" s="256"/>
      <c r="DG157" s="256"/>
      <c r="DH157" s="256"/>
      <c r="DI157" s="256"/>
      <c r="DJ157" s="256"/>
      <c r="DK157" s="256"/>
      <c r="DL157" s="256"/>
      <c r="DM157" s="256"/>
      <c r="DN157" s="256"/>
      <c r="DO157" s="256"/>
      <c r="DP157" s="256"/>
      <c r="DQ157" s="256"/>
      <c r="DR157" s="256"/>
      <c r="DS157" s="256"/>
      <c r="DT157" s="256"/>
      <c r="DU157" s="256"/>
      <c r="DV157" s="256"/>
      <c r="DW157" s="256"/>
      <c r="DX157" s="256"/>
      <c r="DY157" s="256"/>
      <c r="DZ157" s="256"/>
      <c r="EA157" s="256"/>
      <c r="EB157" s="256"/>
      <c r="EC157" s="256"/>
      <c r="ED157" s="256"/>
      <c r="EE157" s="256"/>
      <c r="EF157" s="256"/>
      <c r="EG157" s="256"/>
      <c r="EH157" s="256"/>
      <c r="EI157" s="256"/>
      <c r="EJ157" s="256"/>
      <c r="EK157" s="256"/>
      <c r="EL157" s="256"/>
      <c r="EM157" s="256"/>
      <c r="EN157" s="256"/>
      <c r="EO157" s="256"/>
      <c r="EP157" s="256"/>
      <c r="EQ157" s="256"/>
      <c r="ER157" s="256"/>
      <c r="ES157" s="256"/>
      <c r="ET157" s="256"/>
      <c r="EU157" s="256"/>
      <c r="EV157" s="256"/>
      <c r="EW157" s="256"/>
      <c r="EX157" s="256"/>
      <c r="EY157" s="256"/>
      <c r="EZ157" s="256"/>
      <c r="FA157" s="256"/>
      <c r="FB157" s="256"/>
      <c r="FC157" s="256"/>
      <c r="FD157" s="256"/>
      <c r="FE157" s="256"/>
      <c r="FF157" s="256"/>
      <c r="FG157" s="256"/>
      <c r="FH157" s="256"/>
      <c r="FI157" s="256"/>
      <c r="FJ157" s="256"/>
      <c r="FK157" s="256"/>
      <c r="FL157" s="256"/>
      <c r="FM157" s="256"/>
      <c r="FN157" s="256"/>
      <c r="FO157" s="256"/>
      <c r="FP157" s="256"/>
      <c r="FQ157" s="256"/>
      <c r="FR157" s="256"/>
      <c r="FS157" s="256"/>
      <c r="FT157" s="256"/>
      <c r="FU157" s="256"/>
      <c r="FV157" s="256"/>
      <c r="FW157" s="256"/>
      <c r="FX157" s="256"/>
      <c r="FY157" s="256"/>
      <c r="FZ157" s="256"/>
      <c r="GA157" s="256"/>
      <c r="GB157" s="256"/>
      <c r="GC157" s="256"/>
      <c r="GD157" s="256"/>
      <c r="GE157" s="256"/>
      <c r="GF157" s="256"/>
      <c r="GG157" s="256"/>
      <c r="GH157" s="256"/>
      <c r="GI157" s="256"/>
      <c r="GJ157" s="256"/>
      <c r="GK157" s="256"/>
      <c r="GL157" s="256"/>
      <c r="GM157" s="256"/>
      <c r="GN157" s="256"/>
      <c r="GO157" s="256"/>
      <c r="GP157" s="256"/>
      <c r="GQ157" s="256"/>
      <c r="GR157" s="256"/>
      <c r="GS157" s="256"/>
      <c r="GT157" s="256"/>
      <c r="GU157" s="256"/>
      <c r="GV157" s="256"/>
      <c r="GW157" s="256"/>
      <c r="GX157" s="256"/>
      <c r="GY157" s="256"/>
      <c r="GZ157" s="256"/>
      <c r="HA157" s="256"/>
      <c r="HB157" s="256"/>
      <c r="HC157" s="256"/>
      <c r="HD157" s="256"/>
      <c r="HE157" s="256"/>
      <c r="HF157" s="256"/>
      <c r="HG157" s="256"/>
      <c r="HH157" s="256"/>
      <c r="HI157" s="256"/>
      <c r="HJ157" s="256"/>
      <c r="HK157" s="256"/>
      <c r="HL157" s="256"/>
      <c r="HM157" s="256"/>
      <c r="HN157" s="256"/>
      <c r="HO157" s="256"/>
      <c r="HP157" s="256"/>
      <c r="HQ157" s="256"/>
      <c r="HR157" s="256"/>
      <c r="HS157" s="256"/>
      <c r="HT157" s="256"/>
      <c r="HU157" s="256"/>
      <c r="HV157" s="256"/>
      <c r="HW157" s="256"/>
      <c r="HX157" s="256"/>
      <c r="HY157" s="256"/>
      <c r="HZ157" s="256"/>
      <c r="IA157" s="256"/>
      <c r="IB157" s="256"/>
      <c r="IC157" s="256"/>
      <c r="ID157" s="256"/>
      <c r="IE157" s="256"/>
      <c r="IF157" s="256"/>
      <c r="IG157" s="256"/>
      <c r="IH157" s="256"/>
      <c r="II157" s="256"/>
      <c r="IJ157" s="256"/>
      <c r="IK157" s="256"/>
      <c r="IL157" s="256"/>
      <c r="IM157" s="256"/>
      <c r="IN157" s="256"/>
      <c r="IO157" s="256"/>
    </row>
    <row r="158" spans="1:249" s="19" customFormat="1" ht="20" customHeight="1">
      <c r="A158" s="256"/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  <c r="CA158" s="256"/>
      <c r="CB158" s="256"/>
      <c r="CC158" s="256"/>
      <c r="CD158" s="256"/>
      <c r="CE158" s="256"/>
      <c r="CF158" s="256"/>
      <c r="CG158" s="256"/>
      <c r="CH158" s="256"/>
      <c r="CI158" s="256"/>
      <c r="CJ158" s="256"/>
      <c r="CK158" s="256"/>
      <c r="CL158" s="256"/>
      <c r="CM158" s="256"/>
      <c r="CN158" s="256"/>
      <c r="CO158" s="256"/>
      <c r="CP158" s="256"/>
      <c r="CQ158" s="256"/>
      <c r="CR158" s="256"/>
      <c r="CS158" s="256"/>
      <c r="CT158" s="256"/>
      <c r="CU158" s="256"/>
      <c r="CV158" s="256"/>
      <c r="CW158" s="256"/>
      <c r="CX158" s="256"/>
      <c r="CY158" s="256"/>
      <c r="CZ158" s="256"/>
      <c r="DA158" s="256"/>
      <c r="DB158" s="256"/>
      <c r="DC158" s="256"/>
      <c r="DD158" s="256"/>
      <c r="DE158" s="256"/>
      <c r="DF158" s="256"/>
      <c r="DG158" s="256"/>
      <c r="DH158" s="256"/>
      <c r="DI158" s="256"/>
      <c r="DJ158" s="256"/>
      <c r="DK158" s="256"/>
      <c r="DL158" s="256"/>
      <c r="DM158" s="256"/>
      <c r="DN158" s="256"/>
      <c r="DO158" s="256"/>
      <c r="DP158" s="256"/>
      <c r="DQ158" s="256"/>
      <c r="DR158" s="256"/>
      <c r="DS158" s="256"/>
      <c r="DT158" s="256"/>
      <c r="DU158" s="256"/>
      <c r="DV158" s="256"/>
      <c r="DW158" s="256"/>
      <c r="DX158" s="256"/>
      <c r="DY158" s="256"/>
      <c r="DZ158" s="256"/>
      <c r="EA158" s="256"/>
      <c r="EB158" s="256"/>
      <c r="EC158" s="256"/>
      <c r="ED158" s="256"/>
      <c r="EE158" s="256"/>
      <c r="EF158" s="256"/>
      <c r="EG158" s="256"/>
      <c r="EH158" s="256"/>
      <c r="EI158" s="256"/>
      <c r="EJ158" s="256"/>
      <c r="EK158" s="256"/>
      <c r="EL158" s="256"/>
      <c r="EM158" s="256"/>
      <c r="EN158" s="256"/>
      <c r="EO158" s="256"/>
      <c r="EP158" s="256"/>
      <c r="EQ158" s="256"/>
      <c r="ER158" s="256"/>
      <c r="ES158" s="256"/>
      <c r="ET158" s="256"/>
      <c r="EU158" s="256"/>
      <c r="EV158" s="256"/>
      <c r="EW158" s="256"/>
      <c r="EX158" s="256"/>
      <c r="EY158" s="256"/>
      <c r="EZ158" s="256"/>
      <c r="FA158" s="256"/>
      <c r="FB158" s="256"/>
      <c r="FC158" s="256"/>
      <c r="FD158" s="256"/>
      <c r="FE158" s="256"/>
      <c r="FF158" s="256"/>
      <c r="FG158" s="256"/>
      <c r="FH158" s="256"/>
      <c r="FI158" s="256"/>
      <c r="FJ158" s="256"/>
      <c r="FK158" s="256"/>
      <c r="FL158" s="256"/>
      <c r="FM158" s="256"/>
      <c r="FN158" s="256"/>
      <c r="FO158" s="256"/>
      <c r="FP158" s="256"/>
      <c r="FQ158" s="256"/>
      <c r="FR158" s="256"/>
      <c r="FS158" s="256"/>
      <c r="FT158" s="256"/>
      <c r="FU158" s="256"/>
      <c r="FV158" s="256"/>
      <c r="FW158" s="256"/>
      <c r="FX158" s="256"/>
      <c r="FY158" s="256"/>
      <c r="FZ158" s="256"/>
      <c r="GA158" s="256"/>
      <c r="GB158" s="256"/>
      <c r="GC158" s="256"/>
      <c r="GD158" s="256"/>
      <c r="GE158" s="256"/>
      <c r="GF158" s="256"/>
      <c r="GG158" s="256"/>
      <c r="GH158" s="256"/>
      <c r="GI158" s="256"/>
      <c r="GJ158" s="256"/>
      <c r="GK158" s="256"/>
      <c r="GL158" s="256"/>
      <c r="GM158" s="256"/>
      <c r="GN158" s="256"/>
      <c r="GO158" s="256"/>
      <c r="GP158" s="256"/>
      <c r="GQ158" s="256"/>
      <c r="GR158" s="256"/>
      <c r="GS158" s="256"/>
      <c r="GT158" s="256"/>
      <c r="GU158" s="256"/>
      <c r="GV158" s="256"/>
      <c r="GW158" s="256"/>
      <c r="GX158" s="256"/>
      <c r="GY158" s="256"/>
      <c r="GZ158" s="256"/>
      <c r="HA158" s="256"/>
      <c r="HB158" s="256"/>
      <c r="HC158" s="256"/>
      <c r="HD158" s="256"/>
      <c r="HE158" s="256"/>
      <c r="HF158" s="256"/>
      <c r="HG158" s="256"/>
      <c r="HH158" s="256"/>
      <c r="HI158" s="256"/>
      <c r="HJ158" s="256"/>
      <c r="HK158" s="256"/>
      <c r="HL158" s="256"/>
      <c r="HM158" s="256"/>
      <c r="HN158" s="256"/>
      <c r="HO158" s="256"/>
      <c r="HP158" s="256"/>
      <c r="HQ158" s="256"/>
      <c r="HR158" s="256"/>
      <c r="HS158" s="256"/>
      <c r="HT158" s="256"/>
      <c r="HU158" s="256"/>
      <c r="HV158" s="256"/>
      <c r="HW158" s="256"/>
      <c r="HX158" s="256"/>
      <c r="HY158" s="256"/>
      <c r="HZ158" s="256"/>
      <c r="IA158" s="256"/>
      <c r="IB158" s="256"/>
      <c r="IC158" s="256"/>
      <c r="ID158" s="256"/>
      <c r="IE158" s="256"/>
      <c r="IF158" s="256"/>
      <c r="IG158" s="256"/>
      <c r="IH158" s="256"/>
      <c r="II158" s="256"/>
      <c r="IJ158" s="256"/>
      <c r="IK158" s="256"/>
      <c r="IL158" s="256"/>
      <c r="IM158" s="256"/>
      <c r="IN158" s="256"/>
      <c r="IO158" s="256"/>
    </row>
  </sheetData>
  <mergeCells count="56">
    <mergeCell ref="C84:D84"/>
    <mergeCell ref="C85:D85"/>
    <mergeCell ref="C86:D86"/>
    <mergeCell ref="C87:D87"/>
    <mergeCell ref="C76:D76"/>
    <mergeCell ref="C77:D77"/>
    <mergeCell ref="A79:D79"/>
    <mergeCell ref="C81:D81"/>
    <mergeCell ref="C82:D82"/>
    <mergeCell ref="C83:D83"/>
    <mergeCell ref="C75:D75"/>
    <mergeCell ref="C61:D61"/>
    <mergeCell ref="C63:D63"/>
    <mergeCell ref="C64:D64"/>
    <mergeCell ref="C66:D66"/>
    <mergeCell ref="C68:D68"/>
    <mergeCell ref="C69:D69"/>
    <mergeCell ref="C70:D70"/>
    <mergeCell ref="C71:D71"/>
    <mergeCell ref="C72:D72"/>
    <mergeCell ref="C73:D73"/>
    <mergeCell ref="C74:D74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77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30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6" width="15.6640625" style="256" customWidth="1"/>
    <col min="7" max="7" width="3.83203125" style="256" customWidth="1"/>
    <col min="8" max="10" width="15.6640625" style="256" customWidth="1"/>
    <col min="11" max="16384" width="8.83203125" style="256"/>
  </cols>
  <sheetData>
    <row r="1" spans="1:9" s="18" customFormat="1" ht="72" customHeight="1">
      <c r="A1" s="487"/>
      <c r="B1" s="488"/>
      <c r="C1" s="488"/>
      <c r="E1" s="493"/>
      <c r="F1" s="489" t="s">
        <v>139</v>
      </c>
      <c r="G1" s="257"/>
      <c r="H1" s="17"/>
      <c r="I1" s="17"/>
    </row>
    <row r="2" spans="1:9" s="18" customFormat="1" ht="12" customHeight="1">
      <c r="A2" s="490" t="s">
        <v>124</v>
      </c>
      <c r="B2" s="307"/>
      <c r="C2" s="307"/>
      <c r="D2" s="307"/>
      <c r="E2" s="316"/>
      <c r="F2" s="316"/>
      <c r="G2" s="257"/>
      <c r="H2" s="17"/>
      <c r="I2" s="17"/>
    </row>
    <row r="3" spans="1:9" s="18" customFormat="1" ht="12" customHeight="1">
      <c r="A3" s="490" t="s">
        <v>116</v>
      </c>
      <c r="B3" s="307"/>
      <c r="C3" s="307"/>
      <c r="D3" s="307"/>
      <c r="E3" s="316"/>
      <c r="F3" s="316"/>
      <c r="G3" s="257"/>
      <c r="H3" s="17"/>
      <c r="I3" s="17"/>
    </row>
    <row r="4" spans="1:9" s="19" customFormat="1" ht="12" customHeight="1">
      <c r="A4" s="490" t="s">
        <v>121</v>
      </c>
      <c r="B4" s="307"/>
      <c r="C4" s="307"/>
      <c r="D4" s="307"/>
      <c r="E4" s="316"/>
      <c r="F4" s="316"/>
      <c r="G4" s="257"/>
      <c r="H4" s="20"/>
      <c r="I4" s="20"/>
    </row>
    <row r="5" spans="1:9" s="19" customFormat="1" ht="12" customHeight="1">
      <c r="A5" s="490" t="s">
        <v>122</v>
      </c>
      <c r="B5" s="307"/>
      <c r="C5" s="307"/>
      <c r="D5" s="307"/>
      <c r="E5" s="316"/>
      <c r="F5" s="316"/>
      <c r="G5" s="257"/>
      <c r="H5" s="20"/>
      <c r="I5" s="20"/>
    </row>
    <row r="6" spans="1:9" s="19" customFormat="1" ht="12" customHeight="1">
      <c r="A6" s="490" t="s">
        <v>123</v>
      </c>
      <c r="B6" s="307"/>
      <c r="C6" s="307"/>
      <c r="D6" s="307"/>
      <c r="E6" s="316"/>
      <c r="F6" s="316"/>
      <c r="G6" s="257"/>
      <c r="H6" s="20"/>
      <c r="I6" s="20"/>
    </row>
    <row r="7" spans="1:9" s="19" customFormat="1" ht="12" customHeight="1">
      <c r="A7" s="492" t="s">
        <v>128</v>
      </c>
      <c r="B7" s="307"/>
      <c r="C7" s="307"/>
      <c r="D7" s="307"/>
      <c r="E7" s="316"/>
      <c r="F7" s="316"/>
      <c r="G7" s="257"/>
      <c r="H7" s="20"/>
      <c r="I7" s="20"/>
    </row>
    <row r="8" spans="1:9" s="257" customFormat="1" ht="12" customHeight="1" thickBot="1">
      <c r="A8" s="78"/>
      <c r="B8" s="77"/>
      <c r="C8" s="78"/>
      <c r="D8" s="77"/>
      <c r="E8" s="79"/>
      <c r="F8" s="74"/>
      <c r="G8" s="24"/>
    </row>
    <row r="9" spans="1:9" s="258" customFormat="1" ht="13" thickBot="1">
      <c r="A9" s="324" t="s">
        <v>46</v>
      </c>
      <c r="B9" s="325" t="s">
        <v>45</v>
      </c>
      <c r="C9" s="325" t="s">
        <v>47</v>
      </c>
      <c r="D9" s="325" t="s">
        <v>48</v>
      </c>
      <c r="E9" s="325" t="s">
        <v>49</v>
      </c>
      <c r="F9" s="326" t="s">
        <v>50</v>
      </c>
      <c r="G9" s="327"/>
      <c r="H9" s="327" t="s">
        <v>51</v>
      </c>
      <c r="I9" s="327" t="s">
        <v>52</v>
      </c>
    </row>
    <row r="10" spans="1:9" s="257" customFormat="1" ht="13" thickBot="1">
      <c r="A10" s="41"/>
      <c r="B10" s="44"/>
      <c r="C10" s="41"/>
      <c r="D10" s="41"/>
      <c r="E10" s="41"/>
      <c r="F10" s="41"/>
      <c r="G10" s="44"/>
      <c r="H10" s="45"/>
      <c r="I10" s="46"/>
    </row>
    <row r="11" spans="1:9" s="257" customFormat="1" ht="12">
      <c r="A11" s="177">
        <v>0</v>
      </c>
      <c r="B11" s="215"/>
      <c r="C11" s="215"/>
      <c r="D11" s="215"/>
      <c r="E11" s="221">
        <v>0</v>
      </c>
      <c r="F11" s="454">
        <f>A11*E11</f>
        <v>0</v>
      </c>
      <c r="G11" s="183"/>
      <c r="H11" s="43">
        <v>0</v>
      </c>
      <c r="I11" s="43">
        <v>0</v>
      </c>
    </row>
    <row r="12" spans="1:9" s="257" customFormat="1" ht="12">
      <c r="A12" s="371"/>
      <c r="B12" s="372"/>
      <c r="C12" s="372"/>
      <c r="D12" s="372"/>
      <c r="E12" s="373">
        <v>0</v>
      </c>
      <c r="F12" s="374">
        <f t="shared" ref="F12:F58" si="0">A12*E12</f>
        <v>0</v>
      </c>
      <c r="G12" s="183"/>
      <c r="H12" s="43"/>
      <c r="I12" s="43"/>
    </row>
    <row r="13" spans="1:9" s="257" customFormat="1" ht="12">
      <c r="A13" s="178"/>
      <c r="B13" s="87"/>
      <c r="C13" s="87"/>
      <c r="D13" s="87"/>
      <c r="E13" s="179">
        <v>0</v>
      </c>
      <c r="F13" s="368">
        <f t="shared" si="0"/>
        <v>0</v>
      </c>
      <c r="G13" s="183"/>
      <c r="H13" s="43"/>
      <c r="I13" s="43"/>
    </row>
    <row r="14" spans="1:9" s="257" customFormat="1" ht="12">
      <c r="A14" s="178"/>
      <c r="B14" s="87"/>
      <c r="C14" s="87"/>
      <c r="D14" s="87"/>
      <c r="E14" s="179">
        <v>0</v>
      </c>
      <c r="F14" s="368">
        <f t="shared" si="0"/>
        <v>0</v>
      </c>
      <c r="G14" s="183"/>
      <c r="H14" s="43"/>
      <c r="I14" s="43"/>
    </row>
    <row r="15" spans="1:9" s="257" customFormat="1" ht="12">
      <c r="A15" s="178"/>
      <c r="B15" s="87"/>
      <c r="C15" s="87"/>
      <c r="D15" s="87"/>
      <c r="E15" s="179">
        <v>0</v>
      </c>
      <c r="F15" s="368">
        <f t="shared" si="0"/>
        <v>0</v>
      </c>
      <c r="G15" s="183"/>
      <c r="H15" s="43"/>
      <c r="I15" s="43"/>
    </row>
    <row r="16" spans="1:9" s="257" customFormat="1" ht="12">
      <c r="A16" s="178"/>
      <c r="B16" s="87"/>
      <c r="C16" s="87"/>
      <c r="D16" s="87"/>
      <c r="E16" s="179">
        <v>0</v>
      </c>
      <c r="F16" s="368">
        <f t="shared" si="0"/>
        <v>0</v>
      </c>
      <c r="G16" s="54"/>
      <c r="H16" s="43"/>
      <c r="I16" s="43"/>
    </row>
    <row r="17" spans="1:10" s="257" customFormat="1" ht="12">
      <c r="A17" s="178"/>
      <c r="B17" s="87"/>
      <c r="C17" s="87"/>
      <c r="D17" s="87"/>
      <c r="E17" s="179">
        <v>0</v>
      </c>
      <c r="F17" s="368">
        <f t="shared" si="0"/>
        <v>0</v>
      </c>
      <c r="G17" s="54"/>
      <c r="H17" s="43"/>
      <c r="I17" s="43"/>
    </row>
    <row r="18" spans="1:10" s="257" customFormat="1" ht="12">
      <c r="A18" s="178"/>
      <c r="B18" s="87"/>
      <c r="C18" s="87"/>
      <c r="D18" s="87"/>
      <c r="E18" s="179">
        <v>0</v>
      </c>
      <c r="F18" s="368">
        <f t="shared" si="0"/>
        <v>0</v>
      </c>
      <c r="G18" s="54"/>
      <c r="H18" s="43"/>
      <c r="I18" s="43"/>
    </row>
    <row r="19" spans="1:10" s="257" customFormat="1" ht="12">
      <c r="A19" s="178"/>
      <c r="B19" s="87"/>
      <c r="C19" s="87"/>
      <c r="D19" s="87"/>
      <c r="E19" s="179">
        <v>0</v>
      </c>
      <c r="F19" s="368">
        <f t="shared" si="0"/>
        <v>0</v>
      </c>
      <c r="G19" s="54"/>
      <c r="H19" s="43"/>
      <c r="I19" s="43"/>
    </row>
    <row r="20" spans="1:10" s="257" customFormat="1" ht="12">
      <c r="A20" s="178"/>
      <c r="B20" s="87"/>
      <c r="C20" s="87"/>
      <c r="D20" s="87"/>
      <c r="E20" s="179">
        <v>0</v>
      </c>
      <c r="F20" s="368">
        <f t="shared" si="0"/>
        <v>0</v>
      </c>
      <c r="G20" s="54"/>
      <c r="H20" s="43"/>
      <c r="I20" s="43"/>
    </row>
    <row r="21" spans="1:10" s="257" customFormat="1" ht="12">
      <c r="A21" s="178"/>
      <c r="B21" s="87"/>
      <c r="C21" s="87"/>
      <c r="D21" s="87"/>
      <c r="E21" s="179">
        <v>0</v>
      </c>
      <c r="F21" s="368">
        <f t="shared" si="0"/>
        <v>0</v>
      </c>
      <c r="G21" s="54"/>
      <c r="H21" s="43"/>
      <c r="I21" s="43"/>
    </row>
    <row r="22" spans="1:10" s="257" customFormat="1" ht="12">
      <c r="A22" s="178"/>
      <c r="B22" s="87"/>
      <c r="C22" s="87"/>
      <c r="D22" s="87"/>
      <c r="E22" s="179">
        <v>0</v>
      </c>
      <c r="F22" s="368">
        <f>A22*E22</f>
        <v>0</v>
      </c>
      <c r="G22" s="54"/>
      <c r="H22" s="43"/>
      <c r="I22" s="43"/>
    </row>
    <row r="23" spans="1:10" s="257" customFormat="1" ht="12">
      <c r="A23" s="178">
        <v>0</v>
      </c>
      <c r="B23" s="87"/>
      <c r="C23" s="87"/>
      <c r="D23" s="87"/>
      <c r="E23" s="179">
        <v>0</v>
      </c>
      <c r="F23" s="368">
        <f>A23*E23</f>
        <v>0</v>
      </c>
      <c r="G23" s="54"/>
      <c r="H23" s="43"/>
      <c r="I23" s="43"/>
    </row>
    <row r="24" spans="1:10" s="257" customFormat="1" ht="12">
      <c r="A24" s="178">
        <v>0</v>
      </c>
      <c r="B24" s="87"/>
      <c r="C24" s="87"/>
      <c r="D24" s="87"/>
      <c r="E24" s="179">
        <v>0</v>
      </c>
      <c r="F24" s="368">
        <f t="shared" si="0"/>
        <v>0</v>
      </c>
      <c r="G24" s="54"/>
      <c r="H24" s="43"/>
      <c r="I24" s="43"/>
    </row>
    <row r="25" spans="1:10" s="257" customFormat="1" ht="12">
      <c r="A25" s="178">
        <v>0</v>
      </c>
      <c r="B25" s="87"/>
      <c r="C25" s="87"/>
      <c r="D25" s="87"/>
      <c r="E25" s="179">
        <v>0</v>
      </c>
      <c r="F25" s="368">
        <f t="shared" si="0"/>
        <v>0</v>
      </c>
      <c r="G25" s="54"/>
      <c r="H25" s="43"/>
      <c r="I25" s="43"/>
    </row>
    <row r="26" spans="1:10" s="257" customFormat="1" ht="12">
      <c r="A26" s="178">
        <v>0</v>
      </c>
      <c r="B26" s="87"/>
      <c r="C26" s="87"/>
      <c r="D26" s="87"/>
      <c r="E26" s="179">
        <v>0</v>
      </c>
      <c r="F26" s="368">
        <f t="shared" si="0"/>
        <v>0</v>
      </c>
      <c r="G26" s="54"/>
      <c r="H26" s="43"/>
      <c r="I26" s="43"/>
    </row>
    <row r="27" spans="1:10" s="257" customFormat="1" ht="12">
      <c r="A27" s="178">
        <v>0</v>
      </c>
      <c r="B27" s="87"/>
      <c r="C27" s="87"/>
      <c r="D27" s="87"/>
      <c r="E27" s="179">
        <v>0</v>
      </c>
      <c r="F27" s="368">
        <f t="shared" si="0"/>
        <v>0</v>
      </c>
      <c r="G27" s="54"/>
      <c r="H27" s="43"/>
      <c r="I27" s="43"/>
    </row>
    <row r="28" spans="1:10" s="257" customFormat="1" ht="12">
      <c r="A28" s="178"/>
      <c r="B28" s="87"/>
      <c r="C28" s="87"/>
      <c r="D28" s="87"/>
      <c r="E28" s="179">
        <v>0</v>
      </c>
      <c r="F28" s="368">
        <f t="shared" si="0"/>
        <v>0</v>
      </c>
      <c r="G28" s="54"/>
      <c r="H28" s="43"/>
      <c r="I28" s="43"/>
    </row>
    <row r="29" spans="1:10" s="257" customFormat="1" ht="12">
      <c r="A29" s="178"/>
      <c r="B29" s="87"/>
      <c r="C29" s="87"/>
      <c r="D29" s="87"/>
      <c r="E29" s="179">
        <v>0</v>
      </c>
      <c r="F29" s="368">
        <f t="shared" si="0"/>
        <v>0</v>
      </c>
      <c r="G29" s="54"/>
      <c r="H29" s="43"/>
      <c r="I29" s="43"/>
    </row>
    <row r="30" spans="1:10" s="257" customFormat="1" ht="12">
      <c r="A30" s="187"/>
      <c r="B30" s="186"/>
      <c r="C30" s="188"/>
      <c r="D30" s="189"/>
      <c r="E30" s="179">
        <v>0</v>
      </c>
      <c r="F30" s="368">
        <f t="shared" si="0"/>
        <v>0</v>
      </c>
      <c r="G30" s="183"/>
      <c r="H30" s="43"/>
      <c r="I30" s="43"/>
      <c r="J30" s="185"/>
    </row>
    <row r="31" spans="1:10" s="257" customFormat="1" ht="12">
      <c r="A31" s="187"/>
      <c r="B31" s="186"/>
      <c r="C31" s="188"/>
      <c r="D31" s="189"/>
      <c r="E31" s="179">
        <v>0</v>
      </c>
      <c r="F31" s="368">
        <f t="shared" si="0"/>
        <v>0</v>
      </c>
      <c r="G31" s="183"/>
      <c r="H31" s="43"/>
      <c r="I31" s="43"/>
      <c r="J31" s="185"/>
    </row>
    <row r="32" spans="1:10" s="257" customFormat="1" ht="12">
      <c r="A32" s="187"/>
      <c r="B32" s="186"/>
      <c r="C32" s="188"/>
      <c r="D32" s="189"/>
      <c r="E32" s="179">
        <v>0</v>
      </c>
      <c r="F32" s="368">
        <f t="shared" si="0"/>
        <v>0</v>
      </c>
      <c r="G32" s="183"/>
      <c r="H32" s="43"/>
      <c r="I32" s="43"/>
      <c r="J32" s="185"/>
    </row>
    <row r="33" spans="1:245" s="257" customFormat="1" ht="12">
      <c r="A33" s="187"/>
      <c r="B33" s="186"/>
      <c r="C33" s="188"/>
      <c r="D33" s="189"/>
      <c r="E33" s="179">
        <v>0</v>
      </c>
      <c r="F33" s="368">
        <f t="shared" si="0"/>
        <v>0</v>
      </c>
      <c r="G33" s="183"/>
      <c r="H33" s="43"/>
      <c r="I33" s="43"/>
      <c r="J33" s="185"/>
    </row>
    <row r="34" spans="1:245" s="257" customFormat="1" ht="12">
      <c r="A34" s="187"/>
      <c r="B34" s="186"/>
      <c r="C34" s="188"/>
      <c r="D34" s="189"/>
      <c r="E34" s="179">
        <v>0</v>
      </c>
      <c r="F34" s="368">
        <f t="shared" si="0"/>
        <v>0</v>
      </c>
      <c r="G34" s="183"/>
      <c r="H34" s="43"/>
      <c r="I34" s="43"/>
      <c r="J34" s="185"/>
    </row>
    <row r="35" spans="1:245" s="257" customFormat="1" ht="12">
      <c r="A35" s="187"/>
      <c r="B35" s="186"/>
      <c r="C35" s="188"/>
      <c r="D35" s="189"/>
      <c r="E35" s="179">
        <v>0</v>
      </c>
      <c r="F35" s="368">
        <f t="shared" si="0"/>
        <v>0</v>
      </c>
      <c r="G35" s="183"/>
      <c r="H35" s="43"/>
      <c r="I35" s="43"/>
      <c r="J35" s="185"/>
    </row>
    <row r="36" spans="1:245" s="257" customFormat="1" ht="12">
      <c r="A36" s="187"/>
      <c r="B36" s="87"/>
      <c r="C36" s="87"/>
      <c r="D36" s="87"/>
      <c r="E36" s="179">
        <v>0</v>
      </c>
      <c r="F36" s="368">
        <f t="shared" si="0"/>
        <v>0</v>
      </c>
      <c r="G36" s="54"/>
      <c r="H36" s="43">
        <f>SUM(I36*0.25)</f>
        <v>0</v>
      </c>
      <c r="I36" s="43">
        <v>0</v>
      </c>
    </row>
    <row r="37" spans="1:245" s="16" customFormat="1" ht="12">
      <c r="A37" s="178">
        <v>0</v>
      </c>
      <c r="B37" s="86"/>
      <c r="C37" s="87"/>
      <c r="D37" s="87"/>
      <c r="E37" s="179">
        <v>0</v>
      </c>
      <c r="F37" s="368">
        <f t="shared" si="0"/>
        <v>0</v>
      </c>
      <c r="G37" s="258"/>
      <c r="H37" s="241"/>
      <c r="I37" s="241"/>
    </row>
    <row r="38" spans="1:245" s="16" customFormat="1" ht="12">
      <c r="A38" s="178"/>
      <c r="B38" s="86"/>
      <c r="C38" s="87"/>
      <c r="D38" s="87"/>
      <c r="E38" s="179">
        <v>0</v>
      </c>
      <c r="F38" s="368">
        <f t="shared" si="0"/>
        <v>0</v>
      </c>
      <c r="G38" s="54"/>
      <c r="H38" s="43"/>
      <c r="I38" s="43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257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7"/>
      <c r="DR38" s="257"/>
      <c r="DS38" s="257"/>
      <c r="DT38" s="257"/>
      <c r="DU38" s="257"/>
      <c r="DV38" s="257"/>
      <c r="DW38" s="257"/>
      <c r="DX38" s="257"/>
      <c r="DY38" s="257"/>
      <c r="DZ38" s="257"/>
      <c r="EA38" s="257"/>
      <c r="EB38" s="257"/>
      <c r="EC38" s="257"/>
      <c r="ED38" s="257"/>
      <c r="EE38" s="257"/>
      <c r="EF38" s="257"/>
      <c r="EG38" s="257"/>
      <c r="EH38" s="257"/>
      <c r="EI38" s="257"/>
      <c r="EJ38" s="257"/>
      <c r="EK38" s="257"/>
      <c r="EL38" s="257"/>
      <c r="EM38" s="257"/>
      <c r="EN38" s="257"/>
      <c r="EO38" s="257"/>
      <c r="EP38" s="257"/>
      <c r="EQ38" s="257"/>
      <c r="ER38" s="257"/>
      <c r="ES38" s="257"/>
      <c r="ET38" s="257"/>
      <c r="EU38" s="257"/>
      <c r="EV38" s="257"/>
      <c r="EW38" s="257"/>
      <c r="EX38" s="257"/>
      <c r="EY38" s="257"/>
      <c r="EZ38" s="257"/>
      <c r="FA38" s="257"/>
      <c r="FB38" s="257"/>
      <c r="FC38" s="257"/>
      <c r="FD38" s="257"/>
      <c r="FE38" s="257"/>
      <c r="FF38" s="257"/>
      <c r="FG38" s="257"/>
      <c r="FH38" s="257"/>
      <c r="FI38" s="257"/>
      <c r="FJ38" s="257"/>
      <c r="FK38" s="257"/>
      <c r="FL38" s="257"/>
      <c r="FM38" s="257"/>
      <c r="FN38" s="257"/>
      <c r="FO38" s="257"/>
      <c r="FP38" s="257"/>
      <c r="FQ38" s="257"/>
      <c r="FR38" s="257"/>
      <c r="FS38" s="257"/>
      <c r="FT38" s="257"/>
      <c r="FU38" s="257"/>
      <c r="FV38" s="257"/>
      <c r="FW38" s="257"/>
      <c r="FX38" s="257"/>
      <c r="FY38" s="257"/>
      <c r="FZ38" s="257"/>
      <c r="GA38" s="257"/>
      <c r="GB38" s="257"/>
      <c r="GC38" s="257"/>
      <c r="GD38" s="257"/>
      <c r="GE38" s="257"/>
      <c r="GF38" s="257"/>
      <c r="GG38" s="257"/>
      <c r="GH38" s="257"/>
      <c r="GI38" s="257"/>
      <c r="GJ38" s="257"/>
      <c r="GK38" s="257"/>
      <c r="GL38" s="257"/>
      <c r="GM38" s="257"/>
      <c r="GN38" s="257"/>
      <c r="GO38" s="257"/>
      <c r="GP38" s="257"/>
      <c r="GQ38" s="257"/>
      <c r="GR38" s="257"/>
      <c r="GS38" s="257"/>
      <c r="GT38" s="257"/>
      <c r="GU38" s="257"/>
      <c r="GV38" s="257"/>
      <c r="GW38" s="257"/>
      <c r="GX38" s="257"/>
      <c r="GY38" s="257"/>
      <c r="GZ38" s="257"/>
      <c r="HA38" s="257"/>
      <c r="HB38" s="257"/>
      <c r="HC38" s="257"/>
      <c r="HD38" s="257"/>
      <c r="HE38" s="257"/>
      <c r="HF38" s="257"/>
      <c r="HG38" s="257"/>
      <c r="HH38" s="257"/>
      <c r="HI38" s="257"/>
      <c r="HJ38" s="257"/>
      <c r="HK38" s="257"/>
      <c r="HL38" s="257"/>
      <c r="HM38" s="257"/>
      <c r="HN38" s="257"/>
      <c r="HO38" s="257"/>
      <c r="HP38" s="257"/>
      <c r="HQ38" s="257"/>
      <c r="HR38" s="257"/>
      <c r="HS38" s="257"/>
      <c r="HT38" s="257"/>
      <c r="HU38" s="257"/>
      <c r="HV38" s="257"/>
      <c r="HW38" s="257"/>
      <c r="HX38" s="257"/>
      <c r="HY38" s="257"/>
      <c r="HZ38" s="257"/>
      <c r="IA38" s="257"/>
      <c r="IB38" s="257"/>
      <c r="IC38" s="257"/>
      <c r="ID38" s="257"/>
      <c r="IE38" s="257"/>
      <c r="IF38" s="257"/>
      <c r="IG38" s="257"/>
      <c r="IH38" s="257"/>
      <c r="II38" s="257"/>
      <c r="IJ38" s="257"/>
      <c r="IK38" s="257"/>
    </row>
    <row r="39" spans="1:245" s="16" customFormat="1" ht="12">
      <c r="A39" s="178"/>
      <c r="B39" s="86"/>
      <c r="C39" s="87"/>
      <c r="D39" s="87"/>
      <c r="E39" s="179">
        <v>0</v>
      </c>
      <c r="F39" s="368">
        <f t="shared" si="0"/>
        <v>0</v>
      </c>
      <c r="G39" s="54"/>
      <c r="H39" s="43"/>
      <c r="I39" s="43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257"/>
      <c r="DE39" s="257"/>
      <c r="DF39" s="257"/>
      <c r="DG39" s="257"/>
      <c r="DH39" s="257"/>
      <c r="DI39" s="257"/>
      <c r="DJ39" s="257"/>
      <c r="DK39" s="257"/>
      <c r="DL39" s="257"/>
      <c r="DM39" s="257"/>
      <c r="DN39" s="257"/>
      <c r="DO39" s="257"/>
      <c r="DP39" s="257"/>
      <c r="DQ39" s="257"/>
      <c r="DR39" s="257"/>
      <c r="DS39" s="257"/>
      <c r="DT39" s="257"/>
      <c r="DU39" s="257"/>
      <c r="DV39" s="257"/>
      <c r="DW39" s="257"/>
      <c r="DX39" s="257"/>
      <c r="DY39" s="257"/>
      <c r="DZ39" s="257"/>
      <c r="EA39" s="257"/>
      <c r="EB39" s="257"/>
      <c r="EC39" s="257"/>
      <c r="ED39" s="257"/>
      <c r="EE39" s="257"/>
      <c r="EF39" s="257"/>
      <c r="EG39" s="257"/>
      <c r="EH39" s="257"/>
      <c r="EI39" s="257"/>
      <c r="EJ39" s="257"/>
      <c r="EK39" s="257"/>
      <c r="EL39" s="257"/>
      <c r="EM39" s="257"/>
      <c r="EN39" s="257"/>
      <c r="EO39" s="257"/>
      <c r="EP39" s="257"/>
      <c r="EQ39" s="257"/>
      <c r="ER39" s="257"/>
      <c r="ES39" s="257"/>
      <c r="ET39" s="257"/>
      <c r="EU39" s="257"/>
      <c r="EV39" s="257"/>
      <c r="EW39" s="257"/>
      <c r="EX39" s="257"/>
      <c r="EY39" s="257"/>
      <c r="EZ39" s="257"/>
      <c r="FA39" s="257"/>
      <c r="FB39" s="257"/>
      <c r="FC39" s="257"/>
      <c r="FD39" s="257"/>
      <c r="FE39" s="257"/>
      <c r="FF39" s="257"/>
      <c r="FG39" s="257"/>
      <c r="FH39" s="257"/>
      <c r="FI39" s="257"/>
      <c r="FJ39" s="257"/>
      <c r="FK39" s="257"/>
      <c r="FL39" s="257"/>
      <c r="FM39" s="257"/>
      <c r="FN39" s="257"/>
      <c r="FO39" s="257"/>
      <c r="FP39" s="257"/>
      <c r="FQ39" s="257"/>
      <c r="FR39" s="257"/>
      <c r="FS39" s="257"/>
      <c r="FT39" s="257"/>
      <c r="FU39" s="257"/>
      <c r="FV39" s="257"/>
      <c r="FW39" s="257"/>
      <c r="FX39" s="257"/>
      <c r="FY39" s="257"/>
      <c r="FZ39" s="257"/>
      <c r="GA39" s="257"/>
      <c r="GB39" s="257"/>
      <c r="GC39" s="257"/>
      <c r="GD39" s="257"/>
      <c r="GE39" s="257"/>
      <c r="GF39" s="257"/>
      <c r="GG39" s="257"/>
      <c r="GH39" s="257"/>
      <c r="GI39" s="257"/>
      <c r="GJ39" s="257"/>
      <c r="GK39" s="257"/>
      <c r="GL39" s="257"/>
      <c r="GM39" s="257"/>
      <c r="GN39" s="257"/>
      <c r="GO39" s="257"/>
      <c r="GP39" s="257"/>
      <c r="GQ39" s="257"/>
      <c r="GR39" s="257"/>
      <c r="GS39" s="257"/>
      <c r="GT39" s="257"/>
      <c r="GU39" s="257"/>
      <c r="GV39" s="257"/>
      <c r="GW39" s="257"/>
      <c r="GX39" s="257"/>
      <c r="GY39" s="257"/>
      <c r="GZ39" s="257"/>
      <c r="HA39" s="257"/>
      <c r="HB39" s="257"/>
      <c r="HC39" s="257"/>
      <c r="HD39" s="257"/>
      <c r="HE39" s="257"/>
      <c r="HF39" s="257"/>
      <c r="HG39" s="257"/>
      <c r="HH39" s="257"/>
      <c r="HI39" s="257"/>
      <c r="HJ39" s="257"/>
      <c r="HK39" s="257"/>
      <c r="HL39" s="257"/>
      <c r="HM39" s="257"/>
      <c r="HN39" s="257"/>
      <c r="HO39" s="257"/>
      <c r="HP39" s="257"/>
      <c r="HQ39" s="257"/>
      <c r="HR39" s="257"/>
      <c r="HS39" s="257"/>
      <c r="HT39" s="257"/>
      <c r="HU39" s="257"/>
      <c r="HV39" s="257"/>
      <c r="HW39" s="257"/>
      <c r="HX39" s="257"/>
      <c r="HY39" s="257"/>
      <c r="HZ39" s="257"/>
      <c r="IA39" s="257"/>
      <c r="IB39" s="257"/>
      <c r="IC39" s="257"/>
      <c r="ID39" s="257"/>
      <c r="IE39" s="257"/>
      <c r="IF39" s="257"/>
      <c r="IG39" s="257"/>
      <c r="IH39" s="257"/>
      <c r="II39" s="257"/>
      <c r="IJ39" s="257"/>
      <c r="IK39" s="257"/>
    </row>
    <row r="40" spans="1:245" s="257" customFormat="1" ht="12">
      <c r="A40" s="178"/>
      <c r="B40" s="86"/>
      <c r="C40" s="87"/>
      <c r="D40" s="87"/>
      <c r="E40" s="179">
        <v>0</v>
      </c>
      <c r="F40" s="368">
        <f t="shared" si="0"/>
        <v>0</v>
      </c>
      <c r="G40" s="54"/>
      <c r="H40" s="43"/>
      <c r="I40" s="43"/>
    </row>
    <row r="41" spans="1:245" s="257" customFormat="1" ht="12">
      <c r="A41" s="178"/>
      <c r="B41" s="86"/>
      <c r="C41" s="87"/>
      <c r="D41" s="87"/>
      <c r="E41" s="179">
        <v>0</v>
      </c>
      <c r="F41" s="368">
        <f t="shared" si="0"/>
        <v>0</v>
      </c>
      <c r="G41" s="54"/>
      <c r="H41" s="43"/>
      <c r="I41" s="43"/>
    </row>
    <row r="42" spans="1:245" s="257" customFormat="1" ht="12">
      <c r="A42" s="190"/>
      <c r="B42" s="86"/>
      <c r="C42" s="86"/>
      <c r="D42" s="86"/>
      <c r="E42" s="179">
        <v>0</v>
      </c>
      <c r="F42" s="368">
        <f t="shared" si="0"/>
        <v>0</v>
      </c>
      <c r="G42" s="183"/>
      <c r="H42" s="43"/>
      <c r="I42" s="43"/>
      <c r="Q42" s="24"/>
      <c r="R42" s="24"/>
      <c r="S42" s="24"/>
      <c r="T42" s="24"/>
      <c r="U42" s="24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8"/>
      <c r="BV42" s="258"/>
      <c r="BW42" s="258"/>
      <c r="BX42" s="258"/>
      <c r="BY42" s="258"/>
      <c r="BZ42" s="258"/>
      <c r="CA42" s="258"/>
      <c r="CB42" s="258"/>
      <c r="CC42" s="258"/>
      <c r="CD42" s="258"/>
      <c r="CE42" s="258"/>
      <c r="CF42" s="258"/>
      <c r="CG42" s="258"/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8"/>
      <c r="CT42" s="258"/>
      <c r="CU42" s="258"/>
      <c r="CV42" s="258"/>
      <c r="CW42" s="258"/>
      <c r="CX42" s="258"/>
      <c r="CY42" s="258"/>
      <c r="CZ42" s="258"/>
      <c r="DA42" s="258"/>
      <c r="DB42" s="258"/>
      <c r="DC42" s="258"/>
      <c r="DD42" s="258"/>
      <c r="DE42" s="258"/>
      <c r="DF42" s="258"/>
      <c r="DG42" s="258"/>
      <c r="DH42" s="258"/>
      <c r="DI42" s="258"/>
      <c r="DJ42" s="258"/>
      <c r="DK42" s="258"/>
      <c r="DL42" s="258"/>
      <c r="DM42" s="258"/>
      <c r="DN42" s="258"/>
      <c r="DO42" s="258"/>
      <c r="DP42" s="258"/>
      <c r="DQ42" s="258"/>
      <c r="DR42" s="258"/>
      <c r="DS42" s="258"/>
      <c r="DT42" s="258"/>
      <c r="DU42" s="258"/>
      <c r="DV42" s="258"/>
      <c r="DW42" s="258"/>
      <c r="DX42" s="258"/>
      <c r="DY42" s="258"/>
      <c r="DZ42" s="258"/>
      <c r="EA42" s="258"/>
      <c r="EB42" s="258"/>
      <c r="EC42" s="258"/>
      <c r="ED42" s="258"/>
      <c r="EE42" s="258"/>
      <c r="EF42" s="258"/>
      <c r="EG42" s="258"/>
      <c r="EH42" s="258"/>
      <c r="EI42" s="258"/>
      <c r="EJ42" s="258"/>
      <c r="EK42" s="258"/>
      <c r="EL42" s="258"/>
      <c r="EM42" s="258"/>
      <c r="EN42" s="258"/>
      <c r="EO42" s="258"/>
      <c r="EP42" s="258"/>
      <c r="EQ42" s="258"/>
      <c r="ER42" s="258"/>
      <c r="ES42" s="258"/>
      <c r="ET42" s="258"/>
      <c r="EU42" s="258"/>
      <c r="EV42" s="258"/>
      <c r="EW42" s="258"/>
      <c r="EX42" s="258"/>
      <c r="EY42" s="258"/>
      <c r="EZ42" s="258"/>
      <c r="FA42" s="258"/>
      <c r="FB42" s="258"/>
      <c r="FC42" s="258"/>
      <c r="FD42" s="258"/>
      <c r="FE42" s="258"/>
      <c r="FF42" s="258"/>
      <c r="FG42" s="258"/>
      <c r="FH42" s="258"/>
      <c r="FI42" s="258"/>
      <c r="FJ42" s="258"/>
      <c r="FK42" s="258"/>
      <c r="FL42" s="258"/>
      <c r="FM42" s="258"/>
      <c r="FN42" s="258"/>
      <c r="FO42" s="258"/>
      <c r="FP42" s="258"/>
      <c r="FQ42" s="258"/>
      <c r="FR42" s="258"/>
      <c r="FS42" s="258"/>
      <c r="FT42" s="258"/>
      <c r="FU42" s="258"/>
      <c r="FV42" s="258"/>
      <c r="FW42" s="258"/>
      <c r="FX42" s="258"/>
      <c r="FY42" s="258"/>
      <c r="FZ42" s="258"/>
      <c r="GA42" s="258"/>
      <c r="GB42" s="258"/>
      <c r="GC42" s="258"/>
      <c r="GD42" s="258"/>
      <c r="GE42" s="258"/>
      <c r="GF42" s="258"/>
      <c r="GG42" s="258"/>
      <c r="GH42" s="258"/>
      <c r="GI42" s="258"/>
      <c r="GJ42" s="258"/>
      <c r="GK42" s="258"/>
      <c r="GL42" s="258"/>
      <c r="GM42" s="258"/>
      <c r="GN42" s="258"/>
      <c r="GO42" s="258"/>
      <c r="GP42" s="258"/>
      <c r="GQ42" s="258"/>
      <c r="GR42" s="258"/>
      <c r="GS42" s="258"/>
      <c r="GT42" s="258"/>
      <c r="GU42" s="258"/>
      <c r="GV42" s="258"/>
      <c r="GW42" s="258"/>
      <c r="GX42" s="258"/>
      <c r="GY42" s="258"/>
      <c r="GZ42" s="258"/>
      <c r="HA42" s="258"/>
      <c r="HB42" s="258"/>
      <c r="HC42" s="258"/>
      <c r="HD42" s="258"/>
      <c r="HE42" s="258"/>
      <c r="HF42" s="258"/>
      <c r="HG42" s="258"/>
      <c r="HH42" s="258"/>
      <c r="HI42" s="258"/>
      <c r="HJ42" s="258"/>
      <c r="HK42" s="258"/>
      <c r="HL42" s="258"/>
      <c r="HM42" s="258"/>
      <c r="HN42" s="258"/>
      <c r="HO42" s="258"/>
      <c r="HP42" s="258"/>
      <c r="HQ42" s="258"/>
      <c r="HR42" s="258"/>
      <c r="HS42" s="258"/>
      <c r="HT42" s="258"/>
      <c r="HU42" s="258"/>
      <c r="HV42" s="258"/>
      <c r="HW42" s="258"/>
      <c r="HX42" s="258"/>
      <c r="HY42" s="258"/>
      <c r="HZ42" s="258"/>
      <c r="IA42" s="258"/>
      <c r="IB42" s="258"/>
      <c r="IC42" s="258"/>
      <c r="ID42" s="258"/>
      <c r="IE42" s="258"/>
      <c r="IF42" s="258"/>
      <c r="IG42" s="258"/>
      <c r="IH42" s="258"/>
      <c r="II42" s="258"/>
      <c r="IJ42" s="258"/>
    </row>
    <row r="43" spans="1:245" s="257" customFormat="1" ht="12">
      <c r="A43" s="178"/>
      <c r="B43" s="86"/>
      <c r="C43" s="86"/>
      <c r="D43" s="86"/>
      <c r="E43" s="179">
        <v>0</v>
      </c>
      <c r="F43" s="368">
        <f t="shared" si="0"/>
        <v>0</v>
      </c>
      <c r="G43" s="183"/>
      <c r="H43" s="43"/>
      <c r="I43" s="43"/>
      <c r="Q43" s="24"/>
      <c r="R43" s="24"/>
      <c r="S43" s="24"/>
      <c r="T43" s="24"/>
      <c r="U43" s="24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58"/>
      <c r="CD43" s="258"/>
      <c r="CE43" s="258"/>
      <c r="CF43" s="258"/>
      <c r="CG43" s="258"/>
      <c r="CH43" s="258"/>
      <c r="CI43" s="258"/>
      <c r="CJ43" s="258"/>
      <c r="CK43" s="258"/>
      <c r="CL43" s="258"/>
      <c r="CM43" s="258"/>
      <c r="CN43" s="258"/>
      <c r="CO43" s="258"/>
      <c r="CP43" s="258"/>
      <c r="CQ43" s="258"/>
      <c r="CR43" s="258"/>
      <c r="CS43" s="258"/>
      <c r="CT43" s="258"/>
      <c r="CU43" s="258"/>
      <c r="CV43" s="258"/>
      <c r="CW43" s="258"/>
      <c r="CX43" s="258"/>
      <c r="CY43" s="258"/>
      <c r="CZ43" s="258"/>
      <c r="DA43" s="258"/>
      <c r="DB43" s="258"/>
      <c r="DC43" s="258"/>
      <c r="DD43" s="258"/>
      <c r="DE43" s="258"/>
      <c r="DF43" s="258"/>
      <c r="DG43" s="258"/>
      <c r="DH43" s="258"/>
      <c r="DI43" s="258"/>
      <c r="DJ43" s="258"/>
      <c r="DK43" s="258"/>
      <c r="DL43" s="258"/>
      <c r="DM43" s="258"/>
      <c r="DN43" s="258"/>
      <c r="DO43" s="258"/>
      <c r="DP43" s="258"/>
      <c r="DQ43" s="258"/>
      <c r="DR43" s="258"/>
      <c r="DS43" s="258"/>
      <c r="DT43" s="258"/>
      <c r="DU43" s="258"/>
      <c r="DV43" s="258"/>
      <c r="DW43" s="258"/>
      <c r="DX43" s="258"/>
      <c r="DY43" s="258"/>
      <c r="DZ43" s="258"/>
      <c r="EA43" s="258"/>
      <c r="EB43" s="258"/>
      <c r="EC43" s="258"/>
      <c r="ED43" s="258"/>
      <c r="EE43" s="258"/>
      <c r="EF43" s="258"/>
      <c r="EG43" s="258"/>
      <c r="EH43" s="258"/>
      <c r="EI43" s="258"/>
      <c r="EJ43" s="258"/>
      <c r="EK43" s="258"/>
      <c r="EL43" s="258"/>
      <c r="EM43" s="258"/>
      <c r="EN43" s="258"/>
      <c r="EO43" s="258"/>
      <c r="EP43" s="258"/>
      <c r="EQ43" s="258"/>
      <c r="ER43" s="258"/>
      <c r="ES43" s="258"/>
      <c r="ET43" s="258"/>
      <c r="EU43" s="258"/>
      <c r="EV43" s="258"/>
      <c r="EW43" s="258"/>
      <c r="EX43" s="258"/>
      <c r="EY43" s="258"/>
      <c r="EZ43" s="258"/>
      <c r="FA43" s="258"/>
      <c r="FB43" s="258"/>
      <c r="FC43" s="258"/>
      <c r="FD43" s="258"/>
      <c r="FE43" s="258"/>
      <c r="FF43" s="258"/>
      <c r="FG43" s="258"/>
      <c r="FH43" s="258"/>
      <c r="FI43" s="258"/>
      <c r="FJ43" s="258"/>
      <c r="FK43" s="258"/>
      <c r="FL43" s="258"/>
      <c r="FM43" s="258"/>
      <c r="FN43" s="258"/>
      <c r="FO43" s="258"/>
      <c r="FP43" s="258"/>
      <c r="FQ43" s="258"/>
      <c r="FR43" s="258"/>
      <c r="FS43" s="258"/>
      <c r="FT43" s="258"/>
      <c r="FU43" s="258"/>
      <c r="FV43" s="258"/>
      <c r="FW43" s="258"/>
      <c r="FX43" s="258"/>
      <c r="FY43" s="258"/>
      <c r="FZ43" s="258"/>
      <c r="GA43" s="258"/>
      <c r="GB43" s="258"/>
      <c r="GC43" s="258"/>
      <c r="GD43" s="258"/>
      <c r="GE43" s="258"/>
      <c r="GF43" s="258"/>
      <c r="GG43" s="258"/>
      <c r="GH43" s="258"/>
      <c r="GI43" s="258"/>
      <c r="GJ43" s="258"/>
      <c r="GK43" s="258"/>
      <c r="GL43" s="258"/>
      <c r="GM43" s="258"/>
      <c r="GN43" s="258"/>
      <c r="GO43" s="258"/>
      <c r="GP43" s="258"/>
      <c r="GQ43" s="258"/>
      <c r="GR43" s="258"/>
      <c r="GS43" s="258"/>
      <c r="GT43" s="258"/>
      <c r="GU43" s="258"/>
      <c r="GV43" s="258"/>
      <c r="GW43" s="258"/>
      <c r="GX43" s="258"/>
      <c r="GY43" s="258"/>
      <c r="GZ43" s="258"/>
      <c r="HA43" s="258"/>
      <c r="HB43" s="258"/>
      <c r="HC43" s="258"/>
      <c r="HD43" s="258"/>
      <c r="HE43" s="258"/>
      <c r="HF43" s="258"/>
      <c r="HG43" s="258"/>
      <c r="HH43" s="258"/>
      <c r="HI43" s="258"/>
      <c r="HJ43" s="258"/>
      <c r="HK43" s="258"/>
      <c r="HL43" s="258"/>
      <c r="HM43" s="258"/>
      <c r="HN43" s="258"/>
      <c r="HO43" s="258"/>
      <c r="HP43" s="258"/>
      <c r="HQ43" s="258"/>
      <c r="HR43" s="258"/>
      <c r="HS43" s="258"/>
      <c r="HT43" s="258"/>
      <c r="HU43" s="258"/>
      <c r="HV43" s="258"/>
      <c r="HW43" s="258"/>
      <c r="HX43" s="258"/>
      <c r="HY43" s="258"/>
      <c r="HZ43" s="258"/>
      <c r="IA43" s="258"/>
      <c r="IB43" s="258"/>
      <c r="IC43" s="258"/>
      <c r="ID43" s="258"/>
      <c r="IE43" s="258"/>
      <c r="IF43" s="258"/>
      <c r="IG43" s="258"/>
      <c r="IH43" s="258"/>
      <c r="II43" s="258"/>
      <c r="IJ43" s="258"/>
    </row>
    <row r="44" spans="1:245" s="257" customFormat="1" ht="12">
      <c r="A44" s="190"/>
      <c r="B44" s="86"/>
      <c r="C44" s="86"/>
      <c r="D44" s="86"/>
      <c r="E44" s="179">
        <v>0</v>
      </c>
      <c r="F44" s="368">
        <f t="shared" si="0"/>
        <v>0</v>
      </c>
      <c r="G44" s="183"/>
      <c r="H44" s="43"/>
      <c r="I44" s="43"/>
      <c r="Q44" s="24"/>
      <c r="R44" s="24"/>
      <c r="S44" s="24"/>
      <c r="T44" s="24"/>
      <c r="U44" s="24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58"/>
      <c r="BZ44" s="258"/>
      <c r="CA44" s="258"/>
      <c r="CB44" s="258"/>
      <c r="CC44" s="258"/>
      <c r="CD44" s="258"/>
      <c r="CE44" s="258"/>
      <c r="CF44" s="258"/>
      <c r="CG44" s="258"/>
      <c r="CH44" s="258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  <c r="DA44" s="258"/>
      <c r="DB44" s="258"/>
      <c r="DC44" s="258"/>
      <c r="DD44" s="258"/>
      <c r="DE44" s="258"/>
      <c r="DF44" s="258"/>
      <c r="DG44" s="258"/>
      <c r="DH44" s="258"/>
      <c r="DI44" s="258"/>
      <c r="DJ44" s="258"/>
      <c r="DK44" s="258"/>
      <c r="DL44" s="258"/>
      <c r="DM44" s="258"/>
      <c r="DN44" s="258"/>
      <c r="DO44" s="258"/>
      <c r="DP44" s="258"/>
      <c r="DQ44" s="258"/>
      <c r="DR44" s="258"/>
      <c r="DS44" s="258"/>
      <c r="DT44" s="258"/>
      <c r="DU44" s="258"/>
      <c r="DV44" s="258"/>
      <c r="DW44" s="258"/>
      <c r="DX44" s="258"/>
      <c r="DY44" s="258"/>
      <c r="DZ44" s="258"/>
      <c r="EA44" s="258"/>
      <c r="EB44" s="258"/>
      <c r="EC44" s="258"/>
      <c r="ED44" s="258"/>
      <c r="EE44" s="258"/>
      <c r="EF44" s="258"/>
      <c r="EG44" s="258"/>
      <c r="EH44" s="258"/>
      <c r="EI44" s="258"/>
      <c r="EJ44" s="258"/>
      <c r="EK44" s="258"/>
      <c r="EL44" s="258"/>
      <c r="EM44" s="258"/>
      <c r="EN44" s="258"/>
      <c r="EO44" s="258"/>
      <c r="EP44" s="258"/>
      <c r="EQ44" s="258"/>
      <c r="ER44" s="258"/>
      <c r="ES44" s="258"/>
      <c r="ET44" s="258"/>
      <c r="EU44" s="258"/>
      <c r="EV44" s="258"/>
      <c r="EW44" s="258"/>
      <c r="EX44" s="258"/>
      <c r="EY44" s="258"/>
      <c r="EZ44" s="258"/>
      <c r="FA44" s="258"/>
      <c r="FB44" s="258"/>
      <c r="FC44" s="258"/>
      <c r="FD44" s="258"/>
      <c r="FE44" s="258"/>
      <c r="FF44" s="258"/>
      <c r="FG44" s="258"/>
      <c r="FH44" s="258"/>
      <c r="FI44" s="258"/>
      <c r="FJ44" s="258"/>
      <c r="FK44" s="258"/>
      <c r="FL44" s="258"/>
      <c r="FM44" s="258"/>
      <c r="FN44" s="258"/>
      <c r="FO44" s="258"/>
      <c r="FP44" s="258"/>
      <c r="FQ44" s="258"/>
      <c r="FR44" s="258"/>
      <c r="FS44" s="258"/>
      <c r="FT44" s="258"/>
      <c r="FU44" s="258"/>
      <c r="FV44" s="258"/>
      <c r="FW44" s="258"/>
      <c r="FX44" s="258"/>
      <c r="FY44" s="258"/>
      <c r="FZ44" s="258"/>
      <c r="GA44" s="258"/>
      <c r="GB44" s="258"/>
      <c r="GC44" s="258"/>
      <c r="GD44" s="258"/>
      <c r="GE44" s="258"/>
      <c r="GF44" s="258"/>
      <c r="GG44" s="258"/>
      <c r="GH44" s="258"/>
      <c r="GI44" s="258"/>
      <c r="GJ44" s="258"/>
      <c r="GK44" s="258"/>
      <c r="GL44" s="258"/>
      <c r="GM44" s="258"/>
      <c r="GN44" s="258"/>
      <c r="GO44" s="258"/>
      <c r="GP44" s="258"/>
      <c r="GQ44" s="258"/>
      <c r="GR44" s="258"/>
      <c r="GS44" s="258"/>
      <c r="GT44" s="258"/>
      <c r="GU44" s="258"/>
      <c r="GV44" s="258"/>
      <c r="GW44" s="258"/>
      <c r="GX44" s="258"/>
      <c r="GY44" s="258"/>
      <c r="GZ44" s="258"/>
      <c r="HA44" s="258"/>
      <c r="HB44" s="258"/>
      <c r="HC44" s="258"/>
      <c r="HD44" s="258"/>
      <c r="HE44" s="258"/>
      <c r="HF44" s="258"/>
      <c r="HG44" s="258"/>
      <c r="HH44" s="258"/>
      <c r="HI44" s="258"/>
      <c r="HJ44" s="258"/>
      <c r="HK44" s="258"/>
      <c r="HL44" s="258"/>
      <c r="HM44" s="258"/>
      <c r="HN44" s="258"/>
      <c r="HO44" s="258"/>
      <c r="HP44" s="258"/>
      <c r="HQ44" s="258"/>
      <c r="HR44" s="258"/>
      <c r="HS44" s="258"/>
      <c r="HT44" s="258"/>
      <c r="HU44" s="258"/>
      <c r="HV44" s="258"/>
      <c r="HW44" s="258"/>
      <c r="HX44" s="258"/>
      <c r="HY44" s="258"/>
      <c r="HZ44" s="258"/>
      <c r="IA44" s="258"/>
      <c r="IB44" s="258"/>
      <c r="IC44" s="258"/>
      <c r="ID44" s="258"/>
      <c r="IE44" s="258"/>
      <c r="IF44" s="258"/>
      <c r="IG44" s="258"/>
      <c r="IH44" s="258"/>
      <c r="II44" s="258"/>
      <c r="IJ44" s="258"/>
    </row>
    <row r="45" spans="1:245" s="257" customFormat="1" ht="12">
      <c r="A45" s="190">
        <v>0</v>
      </c>
      <c r="B45" s="86"/>
      <c r="C45" s="86"/>
      <c r="D45" s="86"/>
      <c r="E45" s="179">
        <v>0</v>
      </c>
      <c r="F45" s="368">
        <f t="shared" si="0"/>
        <v>0</v>
      </c>
      <c r="G45" s="258"/>
      <c r="H45" s="241"/>
      <c r="I45" s="241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</row>
    <row r="46" spans="1:245" s="257" customFormat="1" ht="12">
      <c r="A46" s="190"/>
      <c r="B46" s="86"/>
      <c r="C46" s="86"/>
      <c r="D46" s="86"/>
      <c r="E46" s="179">
        <v>0</v>
      </c>
      <c r="F46" s="368">
        <f t="shared" si="0"/>
        <v>0</v>
      </c>
      <c r="G46" s="183"/>
      <c r="H46" s="43"/>
      <c r="I46" s="43"/>
      <c r="Q46" s="24"/>
      <c r="R46" s="24"/>
      <c r="S46" s="24"/>
      <c r="T46" s="24"/>
      <c r="U46" s="24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  <c r="DA46" s="258"/>
      <c r="DB46" s="258"/>
      <c r="DC46" s="258"/>
      <c r="DD46" s="258"/>
      <c r="DE46" s="258"/>
      <c r="DF46" s="258"/>
      <c r="DG46" s="258"/>
      <c r="DH46" s="258"/>
      <c r="DI46" s="258"/>
      <c r="DJ46" s="258"/>
      <c r="DK46" s="258"/>
      <c r="DL46" s="258"/>
      <c r="DM46" s="258"/>
      <c r="DN46" s="258"/>
      <c r="DO46" s="258"/>
      <c r="DP46" s="258"/>
      <c r="DQ46" s="258"/>
      <c r="DR46" s="258"/>
      <c r="DS46" s="258"/>
      <c r="DT46" s="258"/>
      <c r="DU46" s="258"/>
      <c r="DV46" s="258"/>
      <c r="DW46" s="258"/>
      <c r="DX46" s="258"/>
      <c r="DY46" s="258"/>
      <c r="DZ46" s="258"/>
      <c r="EA46" s="258"/>
      <c r="EB46" s="258"/>
      <c r="EC46" s="258"/>
      <c r="ED46" s="258"/>
      <c r="EE46" s="258"/>
      <c r="EF46" s="258"/>
      <c r="EG46" s="258"/>
      <c r="EH46" s="258"/>
      <c r="EI46" s="258"/>
      <c r="EJ46" s="258"/>
      <c r="EK46" s="258"/>
      <c r="EL46" s="258"/>
      <c r="EM46" s="258"/>
      <c r="EN46" s="258"/>
      <c r="EO46" s="258"/>
      <c r="EP46" s="258"/>
      <c r="EQ46" s="258"/>
      <c r="ER46" s="258"/>
      <c r="ES46" s="258"/>
      <c r="ET46" s="258"/>
      <c r="EU46" s="258"/>
      <c r="EV46" s="258"/>
      <c r="EW46" s="258"/>
      <c r="EX46" s="258"/>
      <c r="EY46" s="258"/>
      <c r="EZ46" s="258"/>
      <c r="FA46" s="258"/>
      <c r="FB46" s="258"/>
      <c r="FC46" s="258"/>
      <c r="FD46" s="258"/>
      <c r="FE46" s="258"/>
      <c r="FF46" s="258"/>
      <c r="FG46" s="258"/>
      <c r="FH46" s="258"/>
      <c r="FI46" s="258"/>
      <c r="FJ46" s="258"/>
      <c r="FK46" s="258"/>
      <c r="FL46" s="258"/>
      <c r="FM46" s="258"/>
      <c r="FN46" s="258"/>
      <c r="FO46" s="258"/>
      <c r="FP46" s="258"/>
      <c r="FQ46" s="258"/>
      <c r="FR46" s="258"/>
      <c r="FS46" s="258"/>
      <c r="FT46" s="258"/>
      <c r="FU46" s="258"/>
      <c r="FV46" s="258"/>
      <c r="FW46" s="258"/>
      <c r="FX46" s="258"/>
      <c r="FY46" s="258"/>
      <c r="FZ46" s="258"/>
      <c r="GA46" s="258"/>
      <c r="GB46" s="258"/>
      <c r="GC46" s="258"/>
      <c r="GD46" s="258"/>
      <c r="GE46" s="258"/>
      <c r="GF46" s="258"/>
      <c r="GG46" s="258"/>
      <c r="GH46" s="258"/>
      <c r="GI46" s="258"/>
      <c r="GJ46" s="258"/>
      <c r="GK46" s="258"/>
      <c r="GL46" s="258"/>
      <c r="GM46" s="258"/>
      <c r="GN46" s="258"/>
      <c r="GO46" s="258"/>
      <c r="GP46" s="258"/>
      <c r="GQ46" s="258"/>
      <c r="GR46" s="258"/>
      <c r="GS46" s="258"/>
      <c r="GT46" s="258"/>
      <c r="GU46" s="258"/>
      <c r="GV46" s="258"/>
      <c r="GW46" s="258"/>
      <c r="GX46" s="258"/>
      <c r="GY46" s="258"/>
      <c r="GZ46" s="258"/>
      <c r="HA46" s="258"/>
      <c r="HB46" s="258"/>
      <c r="HC46" s="258"/>
      <c r="HD46" s="258"/>
      <c r="HE46" s="258"/>
      <c r="HF46" s="258"/>
      <c r="HG46" s="258"/>
      <c r="HH46" s="258"/>
      <c r="HI46" s="258"/>
      <c r="HJ46" s="258"/>
      <c r="HK46" s="258"/>
      <c r="HL46" s="258"/>
      <c r="HM46" s="258"/>
      <c r="HN46" s="258"/>
      <c r="HO46" s="258"/>
      <c r="HP46" s="258"/>
      <c r="HQ46" s="258"/>
      <c r="HR46" s="258"/>
      <c r="HS46" s="258"/>
      <c r="HT46" s="258"/>
      <c r="HU46" s="258"/>
      <c r="HV46" s="258"/>
      <c r="HW46" s="258"/>
      <c r="HX46" s="258"/>
      <c r="HY46" s="258"/>
      <c r="HZ46" s="258"/>
      <c r="IA46" s="258"/>
      <c r="IB46" s="258"/>
      <c r="IC46" s="258"/>
      <c r="ID46" s="258"/>
      <c r="IE46" s="258"/>
      <c r="IF46" s="258"/>
      <c r="IG46" s="258"/>
      <c r="IH46" s="258"/>
      <c r="II46" s="258"/>
      <c r="IJ46" s="258"/>
    </row>
    <row r="47" spans="1:245" s="257" customFormat="1" ht="12">
      <c r="A47" s="190"/>
      <c r="B47" s="86"/>
      <c r="C47" s="86"/>
      <c r="D47" s="86"/>
      <c r="E47" s="179">
        <v>0</v>
      </c>
      <c r="F47" s="368">
        <f t="shared" si="0"/>
        <v>0</v>
      </c>
      <c r="G47" s="183"/>
      <c r="H47" s="43"/>
      <c r="I47" s="43"/>
      <c r="Q47" s="24"/>
      <c r="R47" s="24"/>
      <c r="S47" s="24"/>
      <c r="T47" s="24"/>
      <c r="U47" s="24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  <c r="DA47" s="258"/>
      <c r="DB47" s="258"/>
      <c r="DC47" s="258"/>
      <c r="DD47" s="258"/>
      <c r="DE47" s="258"/>
      <c r="DF47" s="258"/>
      <c r="DG47" s="258"/>
      <c r="DH47" s="258"/>
      <c r="DI47" s="258"/>
      <c r="DJ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8"/>
      <c r="DU47" s="258"/>
      <c r="DV47" s="258"/>
      <c r="DW47" s="258"/>
      <c r="DX47" s="258"/>
      <c r="DY47" s="258"/>
      <c r="DZ47" s="258"/>
      <c r="EA47" s="258"/>
      <c r="EB47" s="258"/>
      <c r="EC47" s="258"/>
      <c r="ED47" s="258"/>
      <c r="EE47" s="258"/>
      <c r="EF47" s="258"/>
      <c r="EG47" s="258"/>
      <c r="EH47" s="258"/>
      <c r="EI47" s="258"/>
      <c r="EJ47" s="258"/>
      <c r="EK47" s="258"/>
      <c r="EL47" s="258"/>
      <c r="EM47" s="258"/>
      <c r="EN47" s="258"/>
      <c r="EO47" s="258"/>
      <c r="EP47" s="258"/>
      <c r="EQ47" s="258"/>
      <c r="ER47" s="258"/>
      <c r="ES47" s="258"/>
      <c r="ET47" s="258"/>
      <c r="EU47" s="258"/>
      <c r="EV47" s="258"/>
      <c r="EW47" s="258"/>
      <c r="EX47" s="258"/>
      <c r="EY47" s="258"/>
      <c r="EZ47" s="258"/>
      <c r="FA47" s="258"/>
      <c r="FB47" s="258"/>
      <c r="FC47" s="258"/>
      <c r="FD47" s="258"/>
      <c r="FE47" s="258"/>
      <c r="FF47" s="258"/>
      <c r="FG47" s="258"/>
      <c r="FH47" s="258"/>
      <c r="FI47" s="258"/>
      <c r="FJ47" s="258"/>
      <c r="FK47" s="258"/>
      <c r="FL47" s="258"/>
      <c r="FM47" s="258"/>
      <c r="FN47" s="258"/>
      <c r="FO47" s="258"/>
      <c r="FP47" s="258"/>
      <c r="FQ47" s="258"/>
      <c r="FR47" s="258"/>
      <c r="FS47" s="258"/>
      <c r="FT47" s="258"/>
      <c r="FU47" s="258"/>
      <c r="FV47" s="258"/>
      <c r="FW47" s="258"/>
      <c r="FX47" s="258"/>
      <c r="FY47" s="258"/>
      <c r="FZ47" s="258"/>
      <c r="GA47" s="258"/>
      <c r="GB47" s="258"/>
      <c r="GC47" s="258"/>
      <c r="GD47" s="258"/>
      <c r="GE47" s="258"/>
      <c r="GF47" s="258"/>
      <c r="GG47" s="258"/>
      <c r="GH47" s="258"/>
      <c r="GI47" s="258"/>
      <c r="GJ47" s="258"/>
      <c r="GK47" s="258"/>
      <c r="GL47" s="258"/>
      <c r="GM47" s="258"/>
      <c r="GN47" s="258"/>
      <c r="GO47" s="258"/>
      <c r="GP47" s="258"/>
      <c r="GQ47" s="258"/>
      <c r="GR47" s="258"/>
      <c r="GS47" s="258"/>
      <c r="GT47" s="258"/>
      <c r="GU47" s="258"/>
      <c r="GV47" s="258"/>
      <c r="GW47" s="258"/>
      <c r="GX47" s="258"/>
      <c r="GY47" s="258"/>
      <c r="GZ47" s="258"/>
      <c r="HA47" s="258"/>
      <c r="HB47" s="258"/>
      <c r="HC47" s="258"/>
      <c r="HD47" s="258"/>
      <c r="HE47" s="258"/>
      <c r="HF47" s="258"/>
      <c r="HG47" s="258"/>
      <c r="HH47" s="258"/>
      <c r="HI47" s="258"/>
      <c r="HJ47" s="258"/>
      <c r="HK47" s="258"/>
      <c r="HL47" s="258"/>
      <c r="HM47" s="258"/>
      <c r="HN47" s="258"/>
      <c r="HO47" s="258"/>
      <c r="HP47" s="258"/>
      <c r="HQ47" s="258"/>
      <c r="HR47" s="258"/>
      <c r="HS47" s="258"/>
      <c r="HT47" s="258"/>
      <c r="HU47" s="258"/>
      <c r="HV47" s="258"/>
      <c r="HW47" s="258"/>
      <c r="HX47" s="258"/>
      <c r="HY47" s="258"/>
      <c r="HZ47" s="258"/>
      <c r="IA47" s="258"/>
      <c r="IB47" s="258"/>
      <c r="IC47" s="258"/>
      <c r="ID47" s="258"/>
      <c r="IE47" s="258"/>
      <c r="IF47" s="258"/>
      <c r="IG47" s="258"/>
      <c r="IH47" s="258"/>
      <c r="II47" s="258"/>
      <c r="IJ47" s="258"/>
    </row>
    <row r="48" spans="1:245" s="257" customFormat="1" ht="12">
      <c r="A48" s="190"/>
      <c r="B48" s="86"/>
      <c r="C48" s="86"/>
      <c r="D48" s="86"/>
      <c r="E48" s="179">
        <v>0</v>
      </c>
      <c r="F48" s="368">
        <f t="shared" si="0"/>
        <v>0</v>
      </c>
      <c r="G48" s="183"/>
      <c r="H48" s="43"/>
      <c r="I48" s="43"/>
      <c r="Q48" s="24"/>
      <c r="R48" s="24"/>
      <c r="S48" s="24"/>
      <c r="T48" s="24"/>
      <c r="U48" s="24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  <c r="DA48" s="258"/>
      <c r="DB48" s="258"/>
      <c r="DC48" s="258"/>
      <c r="DD48" s="258"/>
      <c r="DE48" s="258"/>
      <c r="DF48" s="258"/>
      <c r="DG48" s="258"/>
      <c r="DH48" s="258"/>
      <c r="DI48" s="258"/>
      <c r="DJ48" s="258"/>
      <c r="DK48" s="258"/>
      <c r="DL48" s="258"/>
      <c r="DM48" s="258"/>
      <c r="DN48" s="258"/>
      <c r="DO48" s="258"/>
      <c r="DP48" s="258"/>
      <c r="DQ48" s="258"/>
      <c r="DR48" s="258"/>
      <c r="DS48" s="258"/>
      <c r="DT48" s="258"/>
      <c r="DU48" s="258"/>
      <c r="DV48" s="258"/>
      <c r="DW48" s="258"/>
      <c r="DX48" s="258"/>
      <c r="DY48" s="258"/>
      <c r="DZ48" s="258"/>
      <c r="EA48" s="258"/>
      <c r="EB48" s="258"/>
      <c r="EC48" s="258"/>
      <c r="ED48" s="258"/>
      <c r="EE48" s="258"/>
      <c r="EF48" s="258"/>
      <c r="EG48" s="258"/>
      <c r="EH48" s="258"/>
      <c r="EI48" s="258"/>
      <c r="EJ48" s="258"/>
      <c r="EK48" s="258"/>
      <c r="EL48" s="258"/>
      <c r="EM48" s="258"/>
      <c r="EN48" s="258"/>
      <c r="EO48" s="258"/>
      <c r="EP48" s="258"/>
      <c r="EQ48" s="258"/>
      <c r="ER48" s="258"/>
      <c r="ES48" s="258"/>
      <c r="ET48" s="258"/>
      <c r="EU48" s="258"/>
      <c r="EV48" s="258"/>
      <c r="EW48" s="258"/>
      <c r="EX48" s="258"/>
      <c r="EY48" s="258"/>
      <c r="EZ48" s="258"/>
      <c r="FA48" s="258"/>
      <c r="FB48" s="258"/>
      <c r="FC48" s="258"/>
      <c r="FD48" s="258"/>
      <c r="FE48" s="258"/>
      <c r="FF48" s="258"/>
      <c r="FG48" s="258"/>
      <c r="FH48" s="258"/>
      <c r="FI48" s="258"/>
      <c r="FJ48" s="258"/>
      <c r="FK48" s="258"/>
      <c r="FL48" s="258"/>
      <c r="FM48" s="258"/>
      <c r="FN48" s="258"/>
      <c r="FO48" s="258"/>
      <c r="FP48" s="258"/>
      <c r="FQ48" s="258"/>
      <c r="FR48" s="258"/>
      <c r="FS48" s="258"/>
      <c r="FT48" s="258"/>
      <c r="FU48" s="258"/>
      <c r="FV48" s="258"/>
      <c r="FW48" s="258"/>
      <c r="FX48" s="258"/>
      <c r="FY48" s="258"/>
      <c r="FZ48" s="258"/>
      <c r="GA48" s="258"/>
      <c r="GB48" s="258"/>
      <c r="GC48" s="258"/>
      <c r="GD48" s="258"/>
      <c r="GE48" s="258"/>
      <c r="GF48" s="258"/>
      <c r="GG48" s="258"/>
      <c r="GH48" s="258"/>
      <c r="GI48" s="258"/>
      <c r="GJ48" s="258"/>
      <c r="GK48" s="258"/>
      <c r="GL48" s="258"/>
      <c r="GM48" s="258"/>
      <c r="GN48" s="258"/>
      <c r="GO48" s="258"/>
      <c r="GP48" s="258"/>
      <c r="GQ48" s="258"/>
      <c r="GR48" s="258"/>
      <c r="GS48" s="258"/>
      <c r="GT48" s="258"/>
      <c r="GU48" s="258"/>
      <c r="GV48" s="258"/>
      <c r="GW48" s="258"/>
      <c r="GX48" s="258"/>
      <c r="GY48" s="258"/>
      <c r="GZ48" s="258"/>
      <c r="HA48" s="258"/>
      <c r="HB48" s="258"/>
      <c r="HC48" s="258"/>
      <c r="HD48" s="258"/>
      <c r="HE48" s="258"/>
      <c r="HF48" s="258"/>
      <c r="HG48" s="258"/>
      <c r="HH48" s="258"/>
      <c r="HI48" s="258"/>
      <c r="HJ48" s="258"/>
      <c r="HK48" s="258"/>
      <c r="HL48" s="258"/>
      <c r="HM48" s="258"/>
      <c r="HN48" s="258"/>
      <c r="HO48" s="258"/>
      <c r="HP48" s="258"/>
      <c r="HQ48" s="258"/>
      <c r="HR48" s="258"/>
      <c r="HS48" s="258"/>
      <c r="HT48" s="258"/>
      <c r="HU48" s="258"/>
      <c r="HV48" s="258"/>
      <c r="HW48" s="258"/>
      <c r="HX48" s="258"/>
      <c r="HY48" s="258"/>
      <c r="HZ48" s="258"/>
      <c r="IA48" s="258"/>
      <c r="IB48" s="258"/>
      <c r="IC48" s="258"/>
      <c r="ID48" s="258"/>
      <c r="IE48" s="258"/>
      <c r="IF48" s="258"/>
      <c r="IG48" s="258"/>
      <c r="IH48" s="258"/>
      <c r="II48" s="258"/>
      <c r="IJ48" s="258"/>
    </row>
    <row r="49" spans="1:245" s="257" customFormat="1" ht="12">
      <c r="A49" s="220">
        <v>0</v>
      </c>
      <c r="B49" s="86"/>
      <c r="C49" s="219"/>
      <c r="D49" s="219"/>
      <c r="E49" s="179">
        <v>0</v>
      </c>
      <c r="F49" s="368">
        <f t="shared" si="0"/>
        <v>0</v>
      </c>
      <c r="G49" s="16"/>
      <c r="H49" s="241"/>
      <c r="I49" s="241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</row>
    <row r="50" spans="1:245" s="257" customFormat="1" ht="12">
      <c r="A50" s="178">
        <v>0</v>
      </c>
      <c r="B50" s="86"/>
      <c r="C50" s="86"/>
      <c r="D50" s="86"/>
      <c r="E50" s="179">
        <v>0</v>
      </c>
      <c r="F50" s="368">
        <f t="shared" si="0"/>
        <v>0</v>
      </c>
      <c r="G50" s="16"/>
      <c r="H50" s="241"/>
      <c r="I50" s="241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</row>
    <row r="51" spans="1:245" s="257" customFormat="1" ht="12">
      <c r="A51" s="178">
        <v>0</v>
      </c>
      <c r="B51" s="86"/>
      <c r="C51" s="86"/>
      <c r="D51" s="86"/>
      <c r="E51" s="179">
        <v>0</v>
      </c>
      <c r="F51" s="368">
        <f t="shared" si="0"/>
        <v>0</v>
      </c>
      <c r="G51" s="16"/>
      <c r="H51" s="241"/>
      <c r="I51" s="241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</row>
    <row r="52" spans="1:245" s="257" customFormat="1" ht="12">
      <c r="A52" s="193"/>
      <c r="B52" s="86"/>
      <c r="C52" s="194"/>
      <c r="D52" s="225"/>
      <c r="E52" s="179">
        <v>0</v>
      </c>
      <c r="F52" s="368">
        <f t="shared" si="0"/>
        <v>0</v>
      </c>
      <c r="G52" s="183"/>
      <c r="H52" s="43"/>
      <c r="I52" s="43"/>
      <c r="J52" s="191"/>
      <c r="K52" s="191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92"/>
      <c r="FW52" s="192"/>
      <c r="FX52" s="192"/>
      <c r="FY52" s="192"/>
      <c r="FZ52" s="192"/>
      <c r="GA52" s="192"/>
      <c r="GB52" s="192"/>
      <c r="GC52" s="192"/>
      <c r="GD52" s="192"/>
      <c r="GE52" s="192"/>
      <c r="GF52" s="192"/>
      <c r="GG52" s="192"/>
      <c r="GH52" s="192"/>
      <c r="GI52" s="192"/>
      <c r="GJ52" s="192"/>
      <c r="GK52" s="192"/>
      <c r="GL52" s="192"/>
      <c r="GM52" s="192"/>
      <c r="GN52" s="192"/>
      <c r="GO52" s="192"/>
      <c r="GP52" s="192"/>
      <c r="GQ52" s="192"/>
      <c r="GR52" s="192"/>
      <c r="GS52" s="192"/>
      <c r="GT52" s="192"/>
      <c r="GU52" s="192"/>
      <c r="GV52" s="192"/>
      <c r="GW52" s="192"/>
      <c r="GX52" s="192"/>
      <c r="GY52" s="192"/>
      <c r="GZ52" s="192"/>
      <c r="HA52" s="192"/>
      <c r="HB52" s="192"/>
      <c r="HC52" s="192"/>
      <c r="HD52" s="192"/>
      <c r="HE52" s="192"/>
      <c r="HF52" s="192"/>
      <c r="HG52" s="192"/>
      <c r="HH52" s="192"/>
      <c r="HI52" s="192"/>
      <c r="HJ52" s="192"/>
      <c r="HK52" s="192"/>
      <c r="HL52" s="192"/>
      <c r="HM52" s="192"/>
      <c r="HN52" s="192"/>
      <c r="HO52" s="192"/>
      <c r="HP52" s="192"/>
      <c r="HQ52" s="192"/>
      <c r="HR52" s="192"/>
      <c r="HS52" s="192"/>
      <c r="HT52" s="192"/>
      <c r="HU52" s="192"/>
      <c r="HV52" s="192"/>
      <c r="HW52" s="192"/>
      <c r="HX52" s="192"/>
      <c r="HY52" s="192"/>
      <c r="HZ52" s="192"/>
      <c r="IA52" s="192"/>
      <c r="IB52" s="192"/>
      <c r="IC52" s="192"/>
      <c r="ID52" s="192"/>
      <c r="IE52" s="192"/>
      <c r="IF52" s="192"/>
      <c r="IG52" s="192"/>
      <c r="IH52" s="192"/>
      <c r="II52" s="192"/>
      <c r="IJ52" s="192"/>
    </row>
    <row r="53" spans="1:245" s="257" customFormat="1" ht="12">
      <c r="A53" s="190">
        <v>0</v>
      </c>
      <c r="B53" s="86"/>
      <c r="C53" s="86"/>
      <c r="D53" s="86"/>
      <c r="E53" s="179">
        <v>0</v>
      </c>
      <c r="F53" s="368">
        <f t="shared" si="0"/>
        <v>0</v>
      </c>
      <c r="G53" s="258"/>
      <c r="H53" s="241"/>
      <c r="I53" s="24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</row>
    <row r="54" spans="1:245" s="257" customFormat="1" ht="12">
      <c r="A54" s="178">
        <v>0</v>
      </c>
      <c r="B54" s="86"/>
      <c r="C54" s="86"/>
      <c r="D54" s="86"/>
      <c r="E54" s="179">
        <v>0</v>
      </c>
      <c r="F54" s="368">
        <f t="shared" si="0"/>
        <v>0</v>
      </c>
      <c r="G54" s="16"/>
      <c r="H54" s="241"/>
      <c r="I54" s="241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</row>
    <row r="55" spans="1:245" s="257" customFormat="1" ht="12">
      <c r="A55" s="193"/>
      <c r="B55" s="86"/>
      <c r="C55" s="194"/>
      <c r="D55" s="225"/>
      <c r="E55" s="179">
        <v>0</v>
      </c>
      <c r="F55" s="368">
        <f t="shared" si="0"/>
        <v>0</v>
      </c>
      <c r="G55" s="183"/>
      <c r="H55" s="43"/>
      <c r="I55" s="43"/>
      <c r="J55" s="191"/>
      <c r="K55" s="191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2"/>
      <c r="GI55" s="192"/>
      <c r="GJ55" s="192"/>
      <c r="GK55" s="192"/>
      <c r="GL55" s="192"/>
      <c r="GM55" s="192"/>
      <c r="GN55" s="192"/>
      <c r="GO55" s="192"/>
      <c r="GP55" s="192"/>
      <c r="GQ55" s="192"/>
      <c r="GR55" s="192"/>
      <c r="GS55" s="192"/>
      <c r="GT55" s="192"/>
      <c r="GU55" s="192"/>
      <c r="GV55" s="192"/>
      <c r="GW55" s="192"/>
      <c r="GX55" s="192"/>
      <c r="GY55" s="192"/>
      <c r="GZ55" s="192"/>
      <c r="HA55" s="192"/>
      <c r="HB55" s="192"/>
      <c r="HC55" s="192"/>
      <c r="HD55" s="192"/>
      <c r="HE55" s="192"/>
      <c r="HF55" s="192"/>
      <c r="HG55" s="192"/>
      <c r="HH55" s="192"/>
      <c r="HI55" s="192"/>
      <c r="HJ55" s="192"/>
      <c r="HK55" s="192"/>
      <c r="HL55" s="192"/>
      <c r="HM55" s="192"/>
      <c r="HN55" s="192"/>
      <c r="HO55" s="192"/>
      <c r="HP55" s="192"/>
      <c r="HQ55" s="192"/>
      <c r="HR55" s="192"/>
      <c r="HS55" s="192"/>
      <c r="HT55" s="192"/>
      <c r="HU55" s="192"/>
      <c r="HV55" s="192"/>
      <c r="HW55" s="192"/>
      <c r="HX55" s="192"/>
      <c r="HY55" s="192"/>
      <c r="HZ55" s="192"/>
      <c r="IA55" s="192"/>
      <c r="IB55" s="192"/>
      <c r="IC55" s="192"/>
      <c r="ID55" s="192"/>
      <c r="IE55" s="192"/>
      <c r="IF55" s="192"/>
      <c r="IG55" s="192"/>
      <c r="IH55" s="192"/>
      <c r="II55" s="192"/>
      <c r="IJ55" s="192"/>
    </row>
    <row r="56" spans="1:245" s="257" customFormat="1" ht="12">
      <c r="A56" s="178"/>
      <c r="B56" s="86"/>
      <c r="C56" s="87"/>
      <c r="D56" s="87"/>
      <c r="E56" s="179">
        <v>0</v>
      </c>
      <c r="F56" s="368">
        <f t="shared" si="0"/>
        <v>0</v>
      </c>
      <c r="G56" s="54"/>
      <c r="H56" s="43"/>
      <c r="I56" s="43"/>
    </row>
    <row r="57" spans="1:245" s="257" customFormat="1" ht="12">
      <c r="A57" s="178"/>
      <c r="B57" s="86"/>
      <c r="C57" s="87"/>
      <c r="D57" s="87"/>
      <c r="E57" s="179">
        <v>0</v>
      </c>
      <c r="F57" s="368">
        <f t="shared" si="0"/>
        <v>0</v>
      </c>
      <c r="G57" s="54"/>
      <c r="H57" s="43"/>
      <c r="I57" s="43"/>
    </row>
    <row r="58" spans="1:245" s="257" customFormat="1" ht="12">
      <c r="A58" s="361"/>
      <c r="B58" s="362"/>
      <c r="C58" s="363"/>
      <c r="D58" s="363"/>
      <c r="E58" s="364">
        <v>0</v>
      </c>
      <c r="F58" s="369">
        <f t="shared" si="0"/>
        <v>0</v>
      </c>
      <c r="G58" s="54"/>
      <c r="H58" s="43"/>
      <c r="I58" s="43"/>
    </row>
    <row r="59" spans="1:245" s="257" customFormat="1" ht="12">
      <c r="A59" s="220">
        <v>0</v>
      </c>
      <c r="B59" s="86"/>
      <c r="C59" s="219"/>
      <c r="D59" s="219"/>
      <c r="E59" s="179">
        <v>0</v>
      </c>
      <c r="F59" s="368">
        <f t="shared" ref="F59:F65" si="1">A59*E59</f>
        <v>0</v>
      </c>
      <c r="G59" s="16"/>
      <c r="H59" s="241"/>
      <c r="I59" s="241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</row>
    <row r="60" spans="1:245" s="257" customFormat="1" ht="12">
      <c r="A60" s="178">
        <v>0</v>
      </c>
      <c r="B60" s="86"/>
      <c r="C60" s="86"/>
      <c r="D60" s="86"/>
      <c r="E60" s="179">
        <v>0</v>
      </c>
      <c r="F60" s="368">
        <f t="shared" si="1"/>
        <v>0</v>
      </c>
      <c r="G60" s="16"/>
      <c r="H60" s="241"/>
      <c r="I60" s="241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</row>
    <row r="61" spans="1:245" s="257" customFormat="1" ht="12">
      <c r="A61" s="178">
        <v>0</v>
      </c>
      <c r="B61" s="86"/>
      <c r="C61" s="86"/>
      <c r="D61" s="86"/>
      <c r="E61" s="179">
        <v>0</v>
      </c>
      <c r="F61" s="368">
        <f t="shared" si="1"/>
        <v>0</v>
      </c>
      <c r="G61" s="16"/>
      <c r="H61" s="241"/>
      <c r="I61" s="241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</row>
    <row r="62" spans="1:245" s="257" customFormat="1" ht="12">
      <c r="A62" s="193"/>
      <c r="B62" s="86"/>
      <c r="C62" s="194"/>
      <c r="D62" s="225"/>
      <c r="E62" s="179">
        <v>0</v>
      </c>
      <c r="F62" s="368">
        <f t="shared" si="1"/>
        <v>0</v>
      </c>
      <c r="G62" s="183"/>
      <c r="H62" s="43"/>
      <c r="I62" s="43"/>
      <c r="J62" s="191"/>
      <c r="K62" s="191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192"/>
      <c r="GJ62" s="192"/>
      <c r="GK62" s="192"/>
      <c r="GL62" s="192"/>
      <c r="GM62" s="192"/>
      <c r="GN62" s="192"/>
      <c r="GO62" s="192"/>
      <c r="GP62" s="192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192"/>
      <c r="HG62" s="192"/>
      <c r="HH62" s="192"/>
      <c r="HI62" s="192"/>
      <c r="HJ62" s="192"/>
      <c r="HK62" s="192"/>
      <c r="HL62" s="192"/>
      <c r="HM62" s="192"/>
      <c r="HN62" s="192"/>
      <c r="HO62" s="192"/>
      <c r="HP62" s="192"/>
      <c r="HQ62" s="192"/>
      <c r="HR62" s="192"/>
      <c r="HS62" s="192"/>
      <c r="HT62" s="192"/>
      <c r="HU62" s="192"/>
      <c r="HV62" s="192"/>
      <c r="HW62" s="192"/>
      <c r="HX62" s="192"/>
      <c r="HY62" s="192"/>
      <c r="HZ62" s="192"/>
      <c r="IA62" s="192"/>
      <c r="IB62" s="192"/>
      <c r="IC62" s="192"/>
      <c r="ID62" s="192"/>
      <c r="IE62" s="192"/>
      <c r="IF62" s="192"/>
      <c r="IG62" s="192"/>
      <c r="IH62" s="192"/>
      <c r="II62" s="192"/>
      <c r="IJ62" s="192"/>
    </row>
    <row r="63" spans="1:245" s="257" customFormat="1" ht="12">
      <c r="A63" s="190">
        <v>0</v>
      </c>
      <c r="B63" s="86"/>
      <c r="C63" s="86"/>
      <c r="D63" s="86"/>
      <c r="E63" s="179">
        <v>0</v>
      </c>
      <c r="F63" s="368">
        <f t="shared" si="1"/>
        <v>0</v>
      </c>
      <c r="G63" s="258"/>
      <c r="H63" s="241"/>
      <c r="I63" s="241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</row>
    <row r="64" spans="1:245" s="257" customFormat="1" ht="12">
      <c r="A64" s="178">
        <v>0</v>
      </c>
      <c r="B64" s="86"/>
      <c r="C64" s="86"/>
      <c r="D64" s="86"/>
      <c r="E64" s="179">
        <v>0</v>
      </c>
      <c r="F64" s="368">
        <f t="shared" si="1"/>
        <v>0</v>
      </c>
      <c r="G64" s="16"/>
      <c r="H64" s="241"/>
      <c r="I64" s="241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</row>
    <row r="65" spans="1:245" s="257" customFormat="1" ht="12">
      <c r="A65" s="193"/>
      <c r="B65" s="86"/>
      <c r="C65" s="194"/>
      <c r="D65" s="225"/>
      <c r="E65" s="179">
        <v>0</v>
      </c>
      <c r="F65" s="368">
        <f t="shared" si="1"/>
        <v>0</v>
      </c>
      <c r="G65" s="183"/>
      <c r="H65" s="43"/>
      <c r="I65" s="43"/>
      <c r="J65" s="191"/>
      <c r="K65" s="191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</row>
    <row r="66" spans="1:245" s="257" customFormat="1" ht="12">
      <c r="A66" s="190">
        <v>0</v>
      </c>
      <c r="B66" s="86"/>
      <c r="C66" s="86"/>
      <c r="D66" s="86"/>
      <c r="E66" s="179">
        <v>0</v>
      </c>
      <c r="F66" s="368">
        <f>A66*E66</f>
        <v>0</v>
      </c>
      <c r="G66" s="258"/>
      <c r="H66" s="241"/>
      <c r="I66" s="241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</row>
    <row r="67" spans="1:245" s="257" customFormat="1" ht="12">
      <c r="A67" s="178">
        <v>0</v>
      </c>
      <c r="B67" s="86"/>
      <c r="C67" s="86"/>
      <c r="D67" s="86"/>
      <c r="E67" s="179">
        <v>0</v>
      </c>
      <c r="F67" s="368">
        <f>A67*E67</f>
        <v>0</v>
      </c>
      <c r="G67" s="16"/>
      <c r="H67" s="241"/>
      <c r="I67" s="241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</row>
    <row r="68" spans="1:245" s="257" customFormat="1" ht="13" thickBot="1">
      <c r="A68" s="365"/>
      <c r="B68" s="214"/>
      <c r="C68" s="366"/>
      <c r="D68" s="367"/>
      <c r="E68" s="238">
        <v>0</v>
      </c>
      <c r="F68" s="370">
        <f>A68*E68</f>
        <v>0</v>
      </c>
      <c r="G68" s="183"/>
      <c r="H68" s="43"/>
      <c r="I68" s="43"/>
      <c r="J68" s="191"/>
      <c r="K68" s="191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192"/>
      <c r="GJ68" s="192"/>
      <c r="GK68" s="192"/>
      <c r="GL68" s="192"/>
      <c r="GM68" s="192"/>
      <c r="GN68" s="192"/>
      <c r="GO68" s="192"/>
      <c r="GP68" s="192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192"/>
      <c r="HG68" s="192"/>
      <c r="HH68" s="192"/>
      <c r="HI68" s="192"/>
      <c r="HJ68" s="192"/>
      <c r="HK68" s="192"/>
      <c r="HL68" s="192"/>
      <c r="HM68" s="192"/>
      <c r="HN68" s="192"/>
      <c r="HO68" s="192"/>
      <c r="HP68" s="192"/>
      <c r="HQ68" s="192"/>
      <c r="HR68" s="192"/>
      <c r="HS68" s="192"/>
      <c r="HT68" s="192"/>
      <c r="HU68" s="192"/>
      <c r="HV68" s="192"/>
      <c r="HW68" s="192"/>
      <c r="HX68" s="192"/>
      <c r="HY68" s="192"/>
      <c r="HZ68" s="192"/>
      <c r="IA68" s="192"/>
      <c r="IB68" s="192"/>
      <c r="IC68" s="192"/>
      <c r="ID68" s="192"/>
      <c r="IE68" s="192"/>
      <c r="IF68" s="192"/>
      <c r="IG68" s="192"/>
      <c r="IH68" s="192"/>
      <c r="II68" s="192"/>
      <c r="IJ68" s="192"/>
    </row>
    <row r="77" spans="1:245" ht="20" customHeight="1"/>
    <row r="78" spans="1:245" ht="20" customHeight="1"/>
    <row r="79" spans="1:245" ht="20" customHeight="1"/>
    <row r="80" spans="1:245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</sheetData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showZeros="0" zoomScaleSheetLayoutView="70" workbookViewId="0">
      <selection activeCell="D71" sqref="D71"/>
    </sheetView>
  </sheetViews>
  <sheetFormatPr baseColWidth="10" defaultColWidth="8.83203125" defaultRowHeight="15" x14ac:dyDescent="0"/>
  <cols>
    <col min="1" max="1" width="19.33203125" style="256" customWidth="1"/>
    <col min="2" max="2" width="19.6640625" style="256" customWidth="1"/>
    <col min="3" max="3" width="25" style="256" customWidth="1"/>
    <col min="4" max="4" width="30.83203125" style="256" customWidth="1"/>
    <col min="5" max="5" width="7.6640625" style="256" customWidth="1"/>
    <col min="6" max="9" width="15.6640625" style="256" customWidth="1"/>
    <col min="10" max="14" width="15.6640625" style="256" hidden="1" customWidth="1"/>
    <col min="15" max="19" width="15.6640625" style="256" customWidth="1"/>
    <col min="20" max="20" width="29.1640625" style="256" customWidth="1"/>
    <col min="21" max="16384" width="8.83203125" style="256"/>
  </cols>
  <sheetData>
    <row r="1" spans="1:11" s="18" customFormat="1" ht="72" customHeight="1">
      <c r="A1" s="487"/>
      <c r="B1" s="488"/>
      <c r="C1" s="488"/>
      <c r="D1" s="493"/>
      <c r="E1" s="489" t="s">
        <v>186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21" t="str">
        <f>'Master list'!D9:E9</f>
        <v>Silverton Hotel &amp; Casino</v>
      </c>
      <c r="E9" s="522"/>
      <c r="F9" s="258"/>
      <c r="G9" s="258"/>
      <c r="H9" s="258"/>
      <c r="I9" s="258"/>
    </row>
    <row r="10" spans="1:11" s="35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23" t="str">
        <f>'Master list'!D10:E10</f>
        <v>3333 Blue Diamond Road </v>
      </c>
      <c r="E10" s="524"/>
      <c r="F10" s="258"/>
      <c r="G10" s="258"/>
      <c r="H10" s="258"/>
      <c r="I10" s="258"/>
    </row>
    <row r="11" spans="1:11" s="356" customFormat="1" ht="12" customHeight="1">
      <c r="A11" s="143"/>
      <c r="B11" s="244" t="str">
        <f>'Master list'!B11</f>
        <v>Las Vegas, NV 89139</v>
      </c>
      <c r="C11" s="152"/>
      <c r="D11" s="523" t="str">
        <f>'Master list'!D11:E11</f>
        <v>Las Vegas, NV 89139</v>
      </c>
      <c r="E11" s="524"/>
      <c r="F11" s="258"/>
      <c r="G11" s="258"/>
      <c r="H11" s="258"/>
      <c r="I11" s="258"/>
    </row>
    <row r="12" spans="1:11" s="356" customFormat="1" ht="12" customHeight="1">
      <c r="A12" s="143"/>
      <c r="B12" s="245">
        <f>'Master list'!B12</f>
        <v>0</v>
      </c>
      <c r="D12" s="523">
        <f>'Master list'!D12:E12</f>
        <v>0</v>
      </c>
      <c r="E12" s="524"/>
      <c r="F12" s="258"/>
      <c r="G12" s="258"/>
      <c r="H12" s="258"/>
      <c r="I12" s="258"/>
    </row>
    <row r="13" spans="1:11" s="356" customFormat="1" ht="12" customHeight="1">
      <c r="A13" s="144"/>
      <c r="B13" s="244">
        <f>'Master list'!B13</f>
        <v>0</v>
      </c>
      <c r="D13" s="523">
        <f>'Master list'!D13:E13</f>
        <v>0</v>
      </c>
      <c r="E13" s="524"/>
      <c r="F13" s="258"/>
      <c r="G13" s="258"/>
      <c r="H13" s="258"/>
      <c r="I13" s="258"/>
    </row>
    <row r="14" spans="1:11" s="356" customFormat="1" ht="12" customHeight="1">
      <c r="A14" s="144"/>
      <c r="B14" s="244">
        <f>'Master list'!B14</f>
        <v>0</v>
      </c>
      <c r="D14" s="523">
        <f>'Master list'!D14:E14</f>
        <v>0</v>
      </c>
      <c r="E14" s="524"/>
      <c r="F14" s="258"/>
      <c r="G14" s="258"/>
      <c r="H14" s="258"/>
      <c r="I14" s="258"/>
    </row>
    <row r="15" spans="1:11" s="35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23" t="str">
        <f>'Master list'!D15:E15</f>
        <v>Kirk Golding</v>
      </c>
      <c r="E15" s="524"/>
      <c r="F15" s="258"/>
      <c r="G15" s="258"/>
      <c r="H15" s="258"/>
      <c r="I15" s="258"/>
    </row>
    <row r="16" spans="1:11" s="356" customFormat="1" ht="12" customHeight="1">
      <c r="A16" s="143" t="s">
        <v>8</v>
      </c>
      <c r="B16" s="247" t="str">
        <f>'Master list'!B16</f>
        <v>Director of IT Opperations</v>
      </c>
      <c r="C16" s="143" t="s">
        <v>8</v>
      </c>
      <c r="D16" s="523" t="str">
        <f>'Master list'!D16:E16</f>
        <v>Director of IT Opperations</v>
      </c>
      <c r="E16" s="524"/>
      <c r="F16" s="258"/>
      <c r="G16" s="258"/>
      <c r="H16" s="258"/>
      <c r="I16" s="258"/>
    </row>
    <row r="17" spans="1:21" s="35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25" t="str">
        <f>'Master list'!D17:E17</f>
        <v>(702) 914-8580</v>
      </c>
      <c r="E17" s="526"/>
      <c r="F17" s="258"/>
      <c r="G17" s="258"/>
      <c r="H17" s="258"/>
      <c r="I17" s="258"/>
    </row>
    <row r="18" spans="1:21" s="356" customFormat="1" ht="12" customHeight="1">
      <c r="A18" s="332" t="s">
        <v>108</v>
      </c>
      <c r="B18" s="334">
        <f>'Master list'!B18</f>
        <v>0</v>
      </c>
      <c r="C18" s="332" t="s">
        <v>108</v>
      </c>
      <c r="D18" s="525">
        <f>'Master list'!D18:E18</f>
        <v>0</v>
      </c>
      <c r="E18" s="526"/>
      <c r="F18" s="258"/>
      <c r="G18" s="258"/>
      <c r="H18" s="258"/>
      <c r="I18" s="258"/>
    </row>
    <row r="19" spans="1:21" s="35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25" t="str">
        <f>'Master list'!D19:E19</f>
        <v>(702) 491-3884</v>
      </c>
      <c r="E19" s="526"/>
      <c r="F19" s="258"/>
      <c r="G19" s="258"/>
      <c r="H19" s="258"/>
      <c r="I19" s="258"/>
    </row>
    <row r="20" spans="1:21" s="35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29" t="str">
        <f>'Master list'!D20:E20</f>
        <v>kirk.golding@silvertoncasino.com</v>
      </c>
      <c r="E20" s="530"/>
      <c r="F20" s="258"/>
      <c r="G20" s="258"/>
      <c r="H20" s="258"/>
      <c r="I20" s="258"/>
    </row>
    <row r="21" spans="1:21" s="356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6" customFormat="1" ht="12" customHeight="1">
      <c r="A22" s="131" t="s">
        <v>27</v>
      </c>
      <c r="B22" s="600">
        <f>'Master list'!B22</f>
        <v>0</v>
      </c>
      <c r="C22" s="606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6" customFormat="1" ht="12" customHeight="1">
      <c r="A23" s="131" t="s">
        <v>62</v>
      </c>
      <c r="B23" s="448">
        <f>G996</f>
        <v>0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6" customFormat="1" ht="12" customHeight="1">
      <c r="A24" s="138" t="s">
        <v>38</v>
      </c>
      <c r="B24" s="600">
        <f>'Master list'!B24</f>
        <v>0</v>
      </c>
      <c r="C24" s="606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6" customFormat="1" ht="12" customHeight="1">
      <c r="A25" s="151"/>
      <c r="B25" s="602"/>
      <c r="C25" s="603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6" customFormat="1" ht="12" customHeight="1">
      <c r="A26" s="131" t="s">
        <v>30</v>
      </c>
      <c r="B26" s="359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6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6" customFormat="1" ht="12" customHeight="1">
      <c r="A28" s="136" t="s">
        <v>0</v>
      </c>
      <c r="B28" s="607">
        <f ca="1">'Master list'!B30</f>
        <v>41058</v>
      </c>
      <c r="C28" s="608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6" customFormat="1" ht="12" customHeight="1">
      <c r="A29" s="131" t="s">
        <v>189</v>
      </c>
      <c r="B29" s="607">
        <f ca="1">'Master list'!B31</f>
        <v>41118</v>
      </c>
      <c r="C29" s="608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6" customFormat="1" ht="12" customHeight="1">
      <c r="A30" s="483" t="s">
        <v>190</v>
      </c>
      <c r="B30" s="602" t="str">
        <f>'Master list'!B32</f>
        <v>DG</v>
      </c>
      <c r="C30" s="603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6" customFormat="1" ht="12" customHeight="1">
      <c r="A31" s="483" t="s">
        <v>100</v>
      </c>
      <c r="B31" s="602" t="str">
        <f>'Master list'!B33</f>
        <v>DG/MD</v>
      </c>
      <c r="C31" s="603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6" customFormat="1" ht="12" customHeight="1">
      <c r="A32" s="306" t="s">
        <v>191</v>
      </c>
      <c r="B32" s="602" t="str">
        <f>'Master list'!B34</f>
        <v>1205SIL (Conference Room)</v>
      </c>
      <c r="C32" s="603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2" s="356" customFormat="1" ht="12" customHeight="1" thickBot="1">
      <c r="A33" s="484" t="s">
        <v>192</v>
      </c>
      <c r="B33" s="604">
        <f>'Master list'!B35</f>
        <v>1</v>
      </c>
      <c r="C33" s="605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2" s="24" customFormat="1" ht="20" customHeight="1" thickBot="1">
      <c r="A34" s="31"/>
      <c r="B34" s="31"/>
      <c r="C34" s="31"/>
      <c r="D34" s="31"/>
      <c r="E34" s="394"/>
      <c r="F34" s="375"/>
      <c r="G34" s="375"/>
      <c r="H34" s="375"/>
      <c r="I34" s="375"/>
      <c r="J34" s="31"/>
    </row>
    <row r="35" spans="1:22" s="258" customFormat="1" ht="13" thickBot="1">
      <c r="A35" s="378" t="s">
        <v>75</v>
      </c>
      <c r="B35" s="379"/>
      <c r="C35" s="379"/>
      <c r="D35" s="379"/>
      <c r="E35" s="379"/>
      <c r="F35" s="376"/>
      <c r="G35" s="377"/>
      <c r="H35" s="377"/>
      <c r="I35" s="377"/>
      <c r="J35" s="42"/>
      <c r="K35" s="42"/>
      <c r="L35" s="42"/>
      <c r="M35" s="42"/>
      <c r="N35" s="42"/>
      <c r="O35" s="292"/>
      <c r="P35" s="127"/>
      <c r="Q35" s="127"/>
      <c r="R35" s="127"/>
      <c r="S35" s="127"/>
      <c r="T35" s="292"/>
      <c r="U35" s="24"/>
    </row>
    <row r="36" spans="1:22" s="257" customFormat="1">
      <c r="A36" s="75"/>
      <c r="B36" s="44"/>
      <c r="C36" s="41"/>
      <c r="D36" s="41"/>
      <c r="E36" s="41"/>
      <c r="F36" s="41"/>
      <c r="G36" s="41"/>
      <c r="H36" s="41"/>
      <c r="I36" s="44"/>
      <c r="J36" s="44"/>
      <c r="K36" s="45"/>
      <c r="L36" s="46"/>
      <c r="M36" s="41"/>
      <c r="N36" s="41"/>
      <c r="O36" s="71"/>
      <c r="P36" s="70"/>
      <c r="Q36" s="70"/>
      <c r="R36" s="70"/>
      <c r="S36" s="70"/>
      <c r="T36" s="70"/>
      <c r="U36" s="259"/>
      <c r="V36" s="259"/>
    </row>
    <row r="37" spans="1:22" s="257" customFormat="1">
      <c r="A37" s="296" t="s">
        <v>7</v>
      </c>
      <c r="B37" s="297" t="s">
        <v>23</v>
      </c>
      <c r="C37" s="41"/>
      <c r="D37" s="41"/>
      <c r="E37" s="41"/>
      <c r="F37" s="41"/>
      <c r="G37" s="41"/>
      <c r="H37" s="41"/>
      <c r="I37" s="44"/>
      <c r="J37" s="44"/>
      <c r="K37" s="45"/>
      <c r="L37" s="46"/>
      <c r="M37" s="41"/>
      <c r="N37" s="41"/>
      <c r="O37" s="71"/>
      <c r="P37" s="70"/>
      <c r="Q37" s="70"/>
      <c r="R37" s="70"/>
      <c r="S37" s="70"/>
      <c r="T37" s="70"/>
      <c r="U37" s="259"/>
      <c r="V37" s="259"/>
    </row>
    <row r="38" spans="1:22" s="257" customFormat="1">
      <c r="A38" s="296" t="s">
        <v>7</v>
      </c>
      <c r="B38" s="298" t="s">
        <v>24</v>
      </c>
      <c r="C38" s="41"/>
      <c r="D38" s="41"/>
      <c r="E38" s="41"/>
      <c r="F38" s="41"/>
      <c r="G38" s="41"/>
      <c r="H38" s="41"/>
      <c r="I38" s="44"/>
      <c r="J38" s="44"/>
      <c r="K38" s="45"/>
      <c r="L38" s="46"/>
      <c r="M38" s="41"/>
      <c r="N38" s="41"/>
      <c r="O38" s="71"/>
      <c r="P38" s="70"/>
      <c r="Q38" s="70"/>
      <c r="R38" s="70"/>
      <c r="S38" s="70"/>
      <c r="T38" s="70"/>
      <c r="U38" s="259"/>
      <c r="V38" s="259"/>
    </row>
    <row r="39" spans="1:22" s="257" customFormat="1">
      <c r="A39" s="296" t="s">
        <v>7</v>
      </c>
      <c r="B39" s="299" t="s">
        <v>25</v>
      </c>
      <c r="C39" s="41"/>
      <c r="D39" s="41"/>
      <c r="E39" s="41"/>
      <c r="F39" s="41"/>
      <c r="G39" s="41"/>
      <c r="H39" s="41"/>
      <c r="I39" s="44"/>
      <c r="J39" s="44"/>
      <c r="K39" s="45"/>
      <c r="L39" s="46"/>
      <c r="M39" s="41"/>
      <c r="N39" s="41"/>
      <c r="O39" s="71"/>
      <c r="P39" s="70"/>
      <c r="Q39" s="70"/>
      <c r="R39" s="70"/>
      <c r="S39" s="70"/>
      <c r="T39" s="70"/>
      <c r="U39" s="259"/>
      <c r="V39" s="259"/>
    </row>
    <row r="40" spans="1:22" s="257" customFormat="1">
      <c r="A40" s="296" t="s">
        <v>7</v>
      </c>
      <c r="B40" s="300" t="s">
        <v>73</v>
      </c>
      <c r="C40" s="41"/>
      <c r="D40" s="41"/>
      <c r="E40" s="41"/>
      <c r="F40" s="41"/>
      <c r="G40" s="41"/>
      <c r="H40" s="41"/>
      <c r="I40" s="44"/>
      <c r="J40" s="44"/>
      <c r="K40" s="45"/>
      <c r="L40" s="46"/>
      <c r="M40" s="41"/>
      <c r="N40" s="41"/>
      <c r="O40" s="71"/>
      <c r="P40" s="70"/>
      <c r="Q40" s="70"/>
      <c r="R40" s="70"/>
      <c r="S40" s="70"/>
      <c r="T40" s="70"/>
      <c r="U40" s="259"/>
      <c r="V40" s="259"/>
    </row>
    <row r="41" spans="1:22" s="257" customFormat="1">
      <c r="A41" s="296" t="s">
        <v>74</v>
      </c>
      <c r="B41" s="301" t="s">
        <v>72</v>
      </c>
      <c r="C41" s="41"/>
      <c r="D41" s="41"/>
      <c r="E41" s="41"/>
      <c r="F41" s="41"/>
      <c r="G41" s="41"/>
      <c r="H41" s="41"/>
      <c r="I41" s="44"/>
      <c r="J41" s="44"/>
      <c r="K41" s="45"/>
      <c r="L41" s="46"/>
      <c r="M41" s="41"/>
      <c r="N41" s="41"/>
      <c r="O41" s="71"/>
      <c r="P41" s="70"/>
      <c r="Q41" s="70"/>
      <c r="R41" s="70"/>
      <c r="S41" s="70"/>
      <c r="T41" s="70"/>
      <c r="U41" s="259"/>
      <c r="V41" s="259"/>
    </row>
    <row r="42" spans="1:22" s="257" customFormat="1">
      <c r="A42" s="296" t="s">
        <v>74</v>
      </c>
      <c r="B42" s="302" t="s">
        <v>71</v>
      </c>
      <c r="C42" s="41"/>
      <c r="D42" s="41"/>
      <c r="E42" s="41"/>
      <c r="F42" s="41"/>
      <c r="G42" s="41"/>
      <c r="H42" s="41"/>
      <c r="I42" s="44"/>
      <c r="J42" s="44"/>
      <c r="K42" s="45"/>
      <c r="L42" s="46"/>
      <c r="M42" s="41"/>
      <c r="N42" s="41"/>
      <c r="O42" s="71"/>
      <c r="P42" s="70"/>
      <c r="Q42" s="70"/>
      <c r="R42" s="70"/>
      <c r="S42" s="70"/>
      <c r="T42" s="70"/>
      <c r="U42" s="259"/>
      <c r="V42" s="259"/>
    </row>
    <row r="43" spans="1:22" s="257" customFormat="1">
      <c r="A43" s="296" t="s">
        <v>74</v>
      </c>
      <c r="B43" s="303" t="s">
        <v>70</v>
      </c>
      <c r="C43" s="41"/>
      <c r="D43" s="41"/>
      <c r="E43" s="41"/>
      <c r="F43" s="41"/>
      <c r="G43" s="41"/>
      <c r="H43" s="41"/>
      <c r="I43" s="44"/>
      <c r="J43" s="44"/>
      <c r="K43" s="45"/>
      <c r="L43" s="46"/>
      <c r="M43" s="41"/>
      <c r="N43" s="41"/>
      <c r="O43" s="71"/>
      <c r="P43" s="70"/>
      <c r="Q43" s="70"/>
      <c r="R43" s="70"/>
      <c r="S43" s="70"/>
      <c r="T43" s="70"/>
      <c r="U43" s="259"/>
      <c r="V43" s="259"/>
    </row>
    <row r="44" spans="1:22" s="257" customFormat="1">
      <c r="A44" s="296" t="s">
        <v>74</v>
      </c>
      <c r="B44" s="304" t="s">
        <v>105</v>
      </c>
      <c r="C44" s="41"/>
      <c r="F44" s="41"/>
      <c r="G44" s="41"/>
      <c r="H44" s="41"/>
      <c r="I44" s="44"/>
      <c r="J44" s="44"/>
      <c r="K44" s="45"/>
      <c r="L44" s="46"/>
      <c r="M44" s="41"/>
      <c r="N44" s="41"/>
      <c r="O44" s="71"/>
      <c r="P44" s="70"/>
      <c r="Q44" s="70"/>
      <c r="R44" s="70"/>
      <c r="S44" s="70"/>
      <c r="T44" s="70"/>
      <c r="U44" s="259"/>
      <c r="V44" s="259"/>
    </row>
    <row r="45" spans="1:22" s="257" customFormat="1">
      <c r="A45" s="296" t="s">
        <v>74</v>
      </c>
      <c r="B45" s="305" t="s">
        <v>106</v>
      </c>
      <c r="C45" s="41"/>
      <c r="D45" s="41"/>
      <c r="E45" s="41"/>
      <c r="F45" s="41"/>
      <c r="G45" s="41"/>
      <c r="H45" s="41"/>
      <c r="I45" s="44"/>
      <c r="J45" s="44"/>
      <c r="K45" s="45"/>
      <c r="L45" s="46"/>
      <c r="M45" s="41"/>
      <c r="N45" s="41"/>
      <c r="O45" s="71"/>
      <c r="P45" s="70"/>
      <c r="Q45" s="70"/>
      <c r="R45" s="70"/>
      <c r="S45" s="70"/>
      <c r="T45" s="70"/>
      <c r="U45" s="259"/>
      <c r="V45" s="259"/>
    </row>
    <row r="46" spans="1:22" s="257" customFormat="1" ht="16" thickBot="1">
      <c r="A46" s="75"/>
      <c r="B46" s="44"/>
      <c r="C46" s="41"/>
      <c r="D46" s="41"/>
      <c r="E46" s="41"/>
      <c r="F46" s="41"/>
      <c r="G46" s="41"/>
      <c r="H46" s="41"/>
      <c r="I46" s="44"/>
      <c r="J46" s="44"/>
      <c r="K46" s="45"/>
      <c r="L46" s="46"/>
      <c r="M46" s="41"/>
      <c r="N46" s="41"/>
      <c r="O46" s="71"/>
      <c r="P46" s="70"/>
      <c r="Q46" s="70"/>
      <c r="R46" s="70"/>
      <c r="S46" s="70"/>
      <c r="T46" s="70"/>
      <c r="U46" s="259"/>
      <c r="V46" s="259"/>
    </row>
    <row r="47" spans="1:22" s="257" customFormat="1" ht="16" thickBot="1">
      <c r="A47" s="378" t="s">
        <v>143</v>
      </c>
      <c r="B47" s="383"/>
      <c r="C47" s="384"/>
      <c r="D47" s="384"/>
      <c r="E47" s="379"/>
      <c r="F47" s="376"/>
      <c r="G47" s="377"/>
      <c r="H47" s="41"/>
      <c r="I47" s="44"/>
      <c r="J47" s="44"/>
      <c r="K47" s="45"/>
      <c r="L47" s="46"/>
      <c r="M47" s="41"/>
      <c r="N47" s="41"/>
      <c r="O47" s="71"/>
      <c r="P47" s="70"/>
      <c r="Q47" s="70"/>
      <c r="R47" s="70"/>
      <c r="S47" s="70"/>
      <c r="T47" s="70"/>
      <c r="U47" s="259"/>
      <c r="V47" s="259"/>
    </row>
    <row r="48" spans="1:22" s="257" customFormat="1" ht="16" thickBot="1">
      <c r="A48" s="291"/>
      <c r="B48" s="44"/>
      <c r="C48" s="41"/>
      <c r="D48" s="41"/>
      <c r="E48" s="41"/>
      <c r="F48" s="41"/>
      <c r="G48" s="41"/>
      <c r="H48" s="41"/>
      <c r="I48" s="44"/>
      <c r="J48" s="44"/>
      <c r="K48" s="45"/>
      <c r="L48" s="46"/>
      <c r="M48" s="41"/>
      <c r="N48" s="41"/>
      <c r="O48" s="71"/>
      <c r="P48" s="70"/>
      <c r="Q48" s="70"/>
      <c r="R48" s="70"/>
      <c r="S48" s="70"/>
      <c r="T48" s="70"/>
      <c r="U48" s="259"/>
      <c r="V48" s="259"/>
    </row>
    <row r="49" spans="1:22" s="258" customFormat="1" ht="13" thickBot="1">
      <c r="A49" s="324" t="s">
        <v>46</v>
      </c>
      <c r="B49" s="325" t="s">
        <v>45</v>
      </c>
      <c r="C49" s="325" t="s">
        <v>47</v>
      </c>
      <c r="D49" s="325" t="s">
        <v>48</v>
      </c>
      <c r="E49" s="325" t="s">
        <v>31</v>
      </c>
      <c r="F49" s="325" t="s">
        <v>49</v>
      </c>
      <c r="G49" s="325" t="s">
        <v>50</v>
      </c>
      <c r="H49" s="325" t="s">
        <v>141</v>
      </c>
      <c r="I49" s="325" t="s">
        <v>142</v>
      </c>
      <c r="J49" s="380" t="s">
        <v>53</v>
      </c>
      <c r="K49" s="380" t="s">
        <v>51</v>
      </c>
      <c r="L49" s="380" t="s">
        <v>52</v>
      </c>
      <c r="M49" s="380" t="s">
        <v>1</v>
      </c>
      <c r="N49" s="380"/>
      <c r="O49" s="381" t="s">
        <v>68</v>
      </c>
      <c r="P49" s="380" t="s">
        <v>65</v>
      </c>
      <c r="Q49" s="380" t="s">
        <v>140</v>
      </c>
      <c r="R49" s="380" t="s">
        <v>64</v>
      </c>
      <c r="S49" s="380" t="s">
        <v>66</v>
      </c>
      <c r="T49" s="382" t="s">
        <v>67</v>
      </c>
    </row>
    <row r="50" spans="1:22" s="257" customFormat="1">
      <c r="A50" s="75"/>
      <c r="B50" s="44"/>
      <c r="C50" s="41"/>
      <c r="D50" s="41"/>
      <c r="E50" s="41"/>
      <c r="F50" s="41"/>
      <c r="G50" s="41"/>
      <c r="H50" s="41"/>
      <c r="I50" s="76"/>
      <c r="J50" s="44"/>
      <c r="K50" s="45"/>
      <c r="L50" s="46"/>
      <c r="M50" s="41"/>
      <c r="N50" s="41"/>
      <c r="O50" s="71"/>
      <c r="P50" s="70"/>
      <c r="Q50" s="70"/>
      <c r="R50" s="70"/>
      <c r="S50" s="70"/>
      <c r="T50" s="70"/>
      <c r="U50" s="259"/>
      <c r="V50" s="259"/>
    </row>
    <row r="51" spans="1:22" s="257" customFormat="1" ht="12">
      <c r="A51" s="282">
        <v>0</v>
      </c>
      <c r="B51" s="94"/>
      <c r="C51" s="94"/>
      <c r="D51" s="94"/>
      <c r="E51" s="94"/>
      <c r="F51" s="286">
        <v>0</v>
      </c>
      <c r="G51" s="286">
        <f t="shared" ref="G51:G76" si="0">A51*F51</f>
        <v>0</v>
      </c>
      <c r="H51" s="285"/>
      <c r="I51" s="284"/>
      <c r="J51" s="54">
        <f t="shared" ref="J51:J77" si="1">SUM(L51*0.01)</f>
        <v>0</v>
      </c>
      <c r="K51" s="43">
        <f t="shared" ref="K51:K77" si="2">SUM(L51*0.25)</f>
        <v>0</v>
      </c>
      <c r="L51" s="43">
        <v>0</v>
      </c>
      <c r="M51" s="43">
        <v>0</v>
      </c>
      <c r="N51" s="43"/>
      <c r="O51" s="288"/>
      <c r="P51" s="290"/>
      <c r="Q51" s="290"/>
      <c r="R51" s="289"/>
      <c r="S51" s="288"/>
      <c r="T51" s="94"/>
    </row>
    <row r="52" spans="1:22" s="257" customFormat="1" ht="12">
      <c r="A52" s="282">
        <v>0</v>
      </c>
      <c r="B52" s="91"/>
      <c r="C52" s="91"/>
      <c r="D52" s="91"/>
      <c r="E52" s="91"/>
      <c r="F52" s="260">
        <v>0</v>
      </c>
      <c r="G52" s="260">
        <f t="shared" si="0"/>
        <v>0</v>
      </c>
      <c r="H52" s="89"/>
      <c r="I52" s="283"/>
      <c r="J52" s="54">
        <f t="shared" si="1"/>
        <v>0</v>
      </c>
      <c r="K52" s="43">
        <f t="shared" si="2"/>
        <v>0</v>
      </c>
      <c r="L52" s="43">
        <v>0</v>
      </c>
      <c r="M52" s="43">
        <v>0</v>
      </c>
      <c r="N52" s="43"/>
      <c r="O52" s="288"/>
      <c r="P52" s="290"/>
      <c r="Q52" s="290"/>
      <c r="R52" s="289"/>
      <c r="S52" s="94"/>
      <c r="T52" s="94"/>
    </row>
    <row r="53" spans="1:22" s="257" customFormat="1" ht="12">
      <c r="A53" s="282">
        <v>0</v>
      </c>
      <c r="B53" s="91"/>
      <c r="C53" s="91"/>
      <c r="D53" s="91"/>
      <c r="E53" s="91"/>
      <c r="F53" s="260">
        <v>0</v>
      </c>
      <c r="G53" s="260">
        <f t="shared" si="0"/>
        <v>0</v>
      </c>
      <c r="H53" s="89"/>
      <c r="I53" s="283"/>
      <c r="J53" s="54">
        <f t="shared" si="1"/>
        <v>0</v>
      </c>
      <c r="K53" s="43">
        <f t="shared" si="2"/>
        <v>0</v>
      </c>
      <c r="L53" s="43">
        <v>0</v>
      </c>
      <c r="M53" s="43">
        <v>0</v>
      </c>
      <c r="N53" s="43"/>
      <c r="O53" s="288"/>
      <c r="P53" s="290"/>
      <c r="Q53" s="290"/>
      <c r="R53" s="289"/>
      <c r="S53" s="94"/>
      <c r="T53" s="94"/>
    </row>
    <row r="54" spans="1:22" s="257" customFormat="1" ht="12">
      <c r="A54" s="282">
        <v>0</v>
      </c>
      <c r="B54" s="91"/>
      <c r="C54" s="91"/>
      <c r="D54" s="91"/>
      <c r="E54" s="91"/>
      <c r="F54" s="260">
        <v>0</v>
      </c>
      <c r="G54" s="260">
        <f t="shared" si="0"/>
        <v>0</v>
      </c>
      <c r="H54" s="89"/>
      <c r="I54" s="283"/>
      <c r="J54" s="54">
        <f t="shared" si="1"/>
        <v>0</v>
      </c>
      <c r="K54" s="43">
        <f t="shared" si="2"/>
        <v>0</v>
      </c>
      <c r="L54" s="43">
        <v>0</v>
      </c>
      <c r="M54" s="43">
        <v>0</v>
      </c>
      <c r="N54" s="43"/>
      <c r="O54" s="288"/>
      <c r="P54" s="290"/>
      <c r="Q54" s="290"/>
      <c r="R54" s="289"/>
      <c r="S54" s="94"/>
      <c r="T54" s="94"/>
    </row>
    <row r="55" spans="1:22" s="257" customFormat="1" ht="12">
      <c r="A55" s="282">
        <v>0</v>
      </c>
      <c r="B55" s="91"/>
      <c r="C55" s="91"/>
      <c r="D55" s="91"/>
      <c r="E55" s="91"/>
      <c r="F55" s="260">
        <v>0</v>
      </c>
      <c r="G55" s="260">
        <f t="shared" si="0"/>
        <v>0</v>
      </c>
      <c r="H55" s="89"/>
      <c r="I55" s="283"/>
      <c r="J55" s="54">
        <f t="shared" si="1"/>
        <v>0</v>
      </c>
      <c r="K55" s="43">
        <f t="shared" si="2"/>
        <v>0</v>
      </c>
      <c r="L55" s="43">
        <v>0</v>
      </c>
      <c r="M55" s="43">
        <v>0</v>
      </c>
      <c r="N55" s="43"/>
      <c r="O55" s="288"/>
      <c r="P55" s="290"/>
      <c r="Q55" s="290"/>
      <c r="R55" s="289"/>
      <c r="S55" s="94"/>
      <c r="T55" s="94"/>
    </row>
    <row r="56" spans="1:22" s="257" customFormat="1" ht="12">
      <c r="A56" s="282">
        <v>0</v>
      </c>
      <c r="B56" s="91"/>
      <c r="C56" s="91"/>
      <c r="D56" s="91"/>
      <c r="E56" s="91"/>
      <c r="F56" s="260">
        <v>0</v>
      </c>
      <c r="G56" s="260">
        <f t="shared" si="0"/>
        <v>0</v>
      </c>
      <c r="H56" s="89"/>
      <c r="I56" s="283"/>
      <c r="J56" s="54">
        <f t="shared" si="1"/>
        <v>0</v>
      </c>
      <c r="K56" s="43">
        <f t="shared" si="2"/>
        <v>0</v>
      </c>
      <c r="L56" s="43">
        <v>0</v>
      </c>
      <c r="M56" s="43">
        <v>0</v>
      </c>
      <c r="N56" s="43"/>
      <c r="O56" s="288"/>
      <c r="P56" s="290"/>
      <c r="Q56" s="290"/>
      <c r="R56" s="289"/>
      <c r="S56" s="94"/>
      <c r="T56" s="94"/>
    </row>
    <row r="57" spans="1:22" s="257" customFormat="1" ht="12">
      <c r="A57" s="282">
        <v>0</v>
      </c>
      <c r="B57" s="91"/>
      <c r="C57" s="91"/>
      <c r="D57" s="91"/>
      <c r="E57" s="91"/>
      <c r="F57" s="260">
        <v>0</v>
      </c>
      <c r="G57" s="260">
        <f t="shared" si="0"/>
        <v>0</v>
      </c>
      <c r="H57" s="89"/>
      <c r="I57" s="283"/>
      <c r="J57" s="54">
        <f t="shared" si="1"/>
        <v>0</v>
      </c>
      <c r="K57" s="43">
        <f t="shared" si="2"/>
        <v>0</v>
      </c>
      <c r="L57" s="43">
        <v>0</v>
      </c>
      <c r="M57" s="43">
        <v>0</v>
      </c>
      <c r="N57" s="43"/>
      <c r="O57" s="288"/>
      <c r="P57" s="290"/>
      <c r="Q57" s="290"/>
      <c r="R57" s="289"/>
      <c r="S57" s="94"/>
      <c r="T57" s="94"/>
    </row>
    <row r="58" spans="1:22" s="257" customFormat="1" ht="12">
      <c r="A58" s="282">
        <v>0</v>
      </c>
      <c r="B58" s="91"/>
      <c r="C58" s="91"/>
      <c r="D58" s="91"/>
      <c r="E58" s="91"/>
      <c r="F58" s="260">
        <v>0</v>
      </c>
      <c r="G58" s="260">
        <f t="shared" si="0"/>
        <v>0</v>
      </c>
      <c r="H58" s="89"/>
      <c r="I58" s="283"/>
      <c r="J58" s="54">
        <f t="shared" si="1"/>
        <v>0</v>
      </c>
      <c r="K58" s="43">
        <f t="shared" si="2"/>
        <v>0</v>
      </c>
      <c r="L58" s="43">
        <v>0</v>
      </c>
      <c r="M58" s="43">
        <v>0</v>
      </c>
      <c r="N58" s="43"/>
      <c r="O58" s="288"/>
      <c r="P58" s="290"/>
      <c r="Q58" s="290"/>
      <c r="R58" s="289"/>
      <c r="S58" s="94"/>
      <c r="T58" s="94"/>
    </row>
    <row r="59" spans="1:22" s="257" customFormat="1" ht="12">
      <c r="A59" s="282">
        <v>0</v>
      </c>
      <c r="B59" s="91"/>
      <c r="C59" s="91"/>
      <c r="D59" s="91"/>
      <c r="E59" s="91"/>
      <c r="F59" s="260">
        <v>0</v>
      </c>
      <c r="G59" s="260">
        <f t="shared" si="0"/>
        <v>0</v>
      </c>
      <c r="H59" s="89"/>
      <c r="I59" s="283"/>
      <c r="J59" s="54">
        <f t="shared" si="1"/>
        <v>0</v>
      </c>
      <c r="K59" s="43">
        <f t="shared" si="2"/>
        <v>0</v>
      </c>
      <c r="L59" s="43">
        <v>0</v>
      </c>
      <c r="M59" s="43">
        <v>0</v>
      </c>
      <c r="N59" s="43"/>
      <c r="O59" s="288"/>
      <c r="P59" s="290"/>
      <c r="Q59" s="290"/>
      <c r="R59" s="289"/>
      <c r="S59" s="94"/>
      <c r="T59" s="94"/>
    </row>
    <row r="60" spans="1:22" s="257" customFormat="1" ht="12">
      <c r="A60" s="282">
        <v>0</v>
      </c>
      <c r="B60" s="91"/>
      <c r="C60" s="91"/>
      <c r="D60" s="91"/>
      <c r="E60" s="91"/>
      <c r="F60" s="260">
        <v>0</v>
      </c>
      <c r="G60" s="260">
        <f t="shared" si="0"/>
        <v>0</v>
      </c>
      <c r="H60" s="89"/>
      <c r="I60" s="283"/>
      <c r="J60" s="54">
        <f t="shared" si="1"/>
        <v>0</v>
      </c>
      <c r="K60" s="43">
        <f t="shared" si="2"/>
        <v>0</v>
      </c>
      <c r="L60" s="43">
        <v>0</v>
      </c>
      <c r="M60" s="43">
        <v>0</v>
      </c>
      <c r="N60" s="43"/>
      <c r="O60" s="288"/>
      <c r="P60" s="290"/>
      <c r="Q60" s="290"/>
      <c r="R60" s="289"/>
      <c r="S60" s="94"/>
      <c r="T60" s="94"/>
    </row>
    <row r="61" spans="1:22" s="257" customFormat="1" ht="12">
      <c r="A61" s="282">
        <v>0</v>
      </c>
      <c r="B61" s="91"/>
      <c r="C61" s="91"/>
      <c r="D61" s="91"/>
      <c r="E61" s="91"/>
      <c r="F61" s="260">
        <v>0</v>
      </c>
      <c r="G61" s="260">
        <f t="shared" si="0"/>
        <v>0</v>
      </c>
      <c r="H61" s="89"/>
      <c r="I61" s="283"/>
      <c r="J61" s="54">
        <f t="shared" si="1"/>
        <v>0</v>
      </c>
      <c r="K61" s="43">
        <f t="shared" si="2"/>
        <v>0</v>
      </c>
      <c r="L61" s="43">
        <v>0</v>
      </c>
      <c r="M61" s="43">
        <v>0</v>
      </c>
      <c r="N61" s="43"/>
      <c r="O61" s="288"/>
      <c r="P61" s="290"/>
      <c r="Q61" s="290"/>
      <c r="R61" s="289"/>
      <c r="S61" s="94"/>
      <c r="T61" s="94"/>
    </row>
    <row r="62" spans="1:22" s="257" customFormat="1" ht="12">
      <c r="A62" s="282">
        <v>0</v>
      </c>
      <c r="B62" s="91"/>
      <c r="C62" s="91"/>
      <c r="D62" s="91"/>
      <c r="E62" s="91"/>
      <c r="F62" s="260">
        <v>0</v>
      </c>
      <c r="G62" s="260">
        <f t="shared" si="0"/>
        <v>0</v>
      </c>
      <c r="H62" s="89"/>
      <c r="I62" s="283"/>
      <c r="J62" s="54">
        <f t="shared" si="1"/>
        <v>0</v>
      </c>
      <c r="K62" s="43">
        <f t="shared" si="2"/>
        <v>0</v>
      </c>
      <c r="L62" s="43">
        <v>0</v>
      </c>
      <c r="M62" s="43">
        <v>0</v>
      </c>
      <c r="N62" s="43"/>
      <c r="O62" s="288"/>
      <c r="P62" s="290"/>
      <c r="Q62" s="290"/>
      <c r="R62" s="289"/>
      <c r="S62" s="94"/>
      <c r="T62" s="94"/>
    </row>
    <row r="63" spans="1:22" s="257" customFormat="1" ht="12">
      <c r="A63" s="282">
        <v>0</v>
      </c>
      <c r="B63" s="91"/>
      <c r="C63" s="91"/>
      <c r="D63" s="91"/>
      <c r="E63" s="91"/>
      <c r="F63" s="260">
        <v>0</v>
      </c>
      <c r="G63" s="260">
        <f t="shared" si="0"/>
        <v>0</v>
      </c>
      <c r="H63" s="89"/>
      <c r="I63" s="283"/>
      <c r="J63" s="54">
        <f t="shared" si="1"/>
        <v>0</v>
      </c>
      <c r="K63" s="43">
        <f t="shared" si="2"/>
        <v>0</v>
      </c>
      <c r="L63" s="43">
        <v>0</v>
      </c>
      <c r="M63" s="43">
        <v>0</v>
      </c>
      <c r="N63" s="43"/>
      <c r="O63" s="288"/>
      <c r="P63" s="290"/>
      <c r="Q63" s="290"/>
      <c r="R63" s="289"/>
      <c r="S63" s="94"/>
      <c r="T63" s="94"/>
    </row>
    <row r="64" spans="1:22" s="257" customFormat="1" ht="12">
      <c r="A64" s="282">
        <v>0</v>
      </c>
      <c r="B64" s="91"/>
      <c r="C64" s="91"/>
      <c r="D64" s="91"/>
      <c r="E64" s="91"/>
      <c r="F64" s="260">
        <v>0</v>
      </c>
      <c r="G64" s="260">
        <f t="shared" si="0"/>
        <v>0</v>
      </c>
      <c r="H64" s="89"/>
      <c r="I64" s="283"/>
      <c r="J64" s="54">
        <f t="shared" si="1"/>
        <v>0</v>
      </c>
      <c r="K64" s="43">
        <f t="shared" si="2"/>
        <v>0</v>
      </c>
      <c r="L64" s="43">
        <v>0</v>
      </c>
      <c r="M64" s="43">
        <v>0</v>
      </c>
      <c r="N64" s="43"/>
      <c r="O64" s="288"/>
      <c r="P64" s="290"/>
      <c r="Q64" s="290"/>
      <c r="R64" s="289"/>
      <c r="S64" s="94"/>
      <c r="T64" s="94"/>
    </row>
    <row r="65" spans="1:20" s="257" customFormat="1" ht="12">
      <c r="A65" s="282">
        <v>0</v>
      </c>
      <c r="B65" s="91"/>
      <c r="C65" s="91"/>
      <c r="D65" s="91"/>
      <c r="E65" s="91"/>
      <c r="F65" s="260">
        <v>0</v>
      </c>
      <c r="G65" s="260">
        <f t="shared" si="0"/>
        <v>0</v>
      </c>
      <c r="H65" s="89"/>
      <c r="I65" s="283"/>
      <c r="J65" s="54">
        <f t="shared" si="1"/>
        <v>0</v>
      </c>
      <c r="K65" s="43">
        <f t="shared" si="2"/>
        <v>0</v>
      </c>
      <c r="L65" s="43">
        <v>0</v>
      </c>
      <c r="M65" s="43">
        <v>0</v>
      </c>
      <c r="N65" s="43"/>
      <c r="O65" s="288"/>
      <c r="P65" s="290"/>
      <c r="Q65" s="290"/>
      <c r="R65" s="289"/>
      <c r="S65" s="94"/>
      <c r="T65" s="94"/>
    </row>
    <row r="66" spans="1:20" s="257" customFormat="1" ht="12">
      <c r="A66" s="282">
        <v>0</v>
      </c>
      <c r="B66" s="91"/>
      <c r="C66" s="91"/>
      <c r="D66" s="91"/>
      <c r="E66" s="91"/>
      <c r="F66" s="260">
        <v>0</v>
      </c>
      <c r="G66" s="260">
        <f t="shared" si="0"/>
        <v>0</v>
      </c>
      <c r="H66" s="89"/>
      <c r="I66" s="283"/>
      <c r="J66" s="54">
        <f t="shared" si="1"/>
        <v>0</v>
      </c>
      <c r="K66" s="43">
        <f t="shared" si="2"/>
        <v>0</v>
      </c>
      <c r="L66" s="43">
        <v>0</v>
      </c>
      <c r="M66" s="43">
        <v>0</v>
      </c>
      <c r="N66" s="43"/>
      <c r="O66" s="288"/>
      <c r="P66" s="290"/>
      <c r="Q66" s="290"/>
      <c r="R66" s="289"/>
      <c r="S66" s="94"/>
      <c r="T66" s="94"/>
    </row>
    <row r="67" spans="1:20" s="257" customFormat="1" ht="12">
      <c r="A67" s="282">
        <v>0</v>
      </c>
      <c r="B67" s="91"/>
      <c r="C67" s="91"/>
      <c r="D67" s="91"/>
      <c r="E67" s="91"/>
      <c r="F67" s="260">
        <v>0</v>
      </c>
      <c r="G67" s="260">
        <f t="shared" si="0"/>
        <v>0</v>
      </c>
      <c r="H67" s="89"/>
      <c r="I67" s="283"/>
      <c r="J67" s="54">
        <f t="shared" si="1"/>
        <v>0</v>
      </c>
      <c r="K67" s="43">
        <f t="shared" si="2"/>
        <v>0</v>
      </c>
      <c r="L67" s="43">
        <v>0</v>
      </c>
      <c r="M67" s="43">
        <v>0</v>
      </c>
      <c r="N67" s="43"/>
      <c r="O67" s="288"/>
      <c r="P67" s="290"/>
      <c r="Q67" s="290"/>
      <c r="R67" s="289"/>
      <c r="S67" s="94"/>
      <c r="T67" s="94"/>
    </row>
    <row r="68" spans="1:20" s="257" customFormat="1" ht="12">
      <c r="A68" s="282">
        <v>0</v>
      </c>
      <c r="B68" s="91"/>
      <c r="C68" s="91"/>
      <c r="D68" s="91"/>
      <c r="E68" s="91"/>
      <c r="F68" s="260">
        <v>0</v>
      </c>
      <c r="G68" s="260">
        <f t="shared" si="0"/>
        <v>0</v>
      </c>
      <c r="H68" s="89"/>
      <c r="I68" s="283"/>
      <c r="J68" s="54">
        <f t="shared" si="1"/>
        <v>0</v>
      </c>
      <c r="K68" s="43">
        <f t="shared" si="2"/>
        <v>0</v>
      </c>
      <c r="L68" s="43">
        <v>0</v>
      </c>
      <c r="M68" s="43">
        <v>0</v>
      </c>
      <c r="N68" s="43"/>
      <c r="O68" s="288"/>
      <c r="P68" s="290"/>
      <c r="Q68" s="290"/>
      <c r="R68" s="289"/>
      <c r="S68" s="94"/>
      <c r="T68" s="94"/>
    </row>
    <row r="69" spans="1:20" s="257" customFormat="1" ht="12">
      <c r="A69" s="282">
        <v>0</v>
      </c>
      <c r="B69" s="91"/>
      <c r="C69" s="91"/>
      <c r="D69" s="91"/>
      <c r="E69" s="91"/>
      <c r="F69" s="260">
        <v>0</v>
      </c>
      <c r="G69" s="260">
        <f t="shared" si="0"/>
        <v>0</v>
      </c>
      <c r="H69" s="89"/>
      <c r="I69" s="283"/>
      <c r="J69" s="54">
        <f t="shared" si="1"/>
        <v>0</v>
      </c>
      <c r="K69" s="43">
        <f t="shared" si="2"/>
        <v>0</v>
      </c>
      <c r="L69" s="43">
        <v>0</v>
      </c>
      <c r="M69" s="43">
        <v>0</v>
      </c>
      <c r="N69" s="43"/>
      <c r="O69" s="288"/>
      <c r="P69" s="290"/>
      <c r="Q69" s="290"/>
      <c r="R69" s="289"/>
      <c r="S69" s="94"/>
      <c r="T69" s="94"/>
    </row>
    <row r="70" spans="1:20" s="257" customFormat="1" ht="12">
      <c r="A70" s="282">
        <v>0</v>
      </c>
      <c r="B70" s="91"/>
      <c r="C70" s="91"/>
      <c r="D70" s="91"/>
      <c r="E70" s="91"/>
      <c r="F70" s="260">
        <v>0</v>
      </c>
      <c r="G70" s="260">
        <f t="shared" si="0"/>
        <v>0</v>
      </c>
      <c r="H70" s="89"/>
      <c r="I70" s="283"/>
      <c r="J70" s="54">
        <f t="shared" si="1"/>
        <v>0</v>
      </c>
      <c r="K70" s="43">
        <f t="shared" si="2"/>
        <v>0</v>
      </c>
      <c r="L70" s="43">
        <v>0</v>
      </c>
      <c r="M70" s="43">
        <v>0</v>
      </c>
      <c r="N70" s="43"/>
      <c r="O70" s="288"/>
      <c r="P70" s="290"/>
      <c r="Q70" s="290"/>
      <c r="R70" s="289"/>
      <c r="S70" s="94"/>
      <c r="T70" s="94"/>
    </row>
    <row r="71" spans="1:20" s="257" customFormat="1" ht="12">
      <c r="A71" s="282">
        <v>0</v>
      </c>
      <c r="B71" s="91"/>
      <c r="C71" s="91"/>
      <c r="D71" s="91"/>
      <c r="E71" s="91"/>
      <c r="F71" s="260">
        <v>0</v>
      </c>
      <c r="G71" s="260">
        <f t="shared" si="0"/>
        <v>0</v>
      </c>
      <c r="H71" s="89"/>
      <c r="I71" s="283"/>
      <c r="J71" s="54">
        <f t="shared" si="1"/>
        <v>0</v>
      </c>
      <c r="K71" s="43">
        <f t="shared" si="2"/>
        <v>0</v>
      </c>
      <c r="L71" s="43">
        <v>0</v>
      </c>
      <c r="M71" s="43">
        <v>0</v>
      </c>
      <c r="N71" s="43"/>
      <c r="O71" s="288"/>
      <c r="P71" s="290"/>
      <c r="Q71" s="290"/>
      <c r="R71" s="289"/>
      <c r="S71" s="94"/>
      <c r="T71" s="94"/>
    </row>
    <row r="72" spans="1:20" s="257" customFormat="1" ht="12">
      <c r="A72" s="282">
        <v>0</v>
      </c>
      <c r="B72" s="91"/>
      <c r="C72" s="91"/>
      <c r="D72" s="91"/>
      <c r="E72" s="91"/>
      <c r="F72" s="260">
        <v>0</v>
      </c>
      <c r="G72" s="260">
        <f t="shared" si="0"/>
        <v>0</v>
      </c>
      <c r="H72" s="89"/>
      <c r="I72" s="283"/>
      <c r="J72" s="54">
        <f t="shared" si="1"/>
        <v>0</v>
      </c>
      <c r="K72" s="43">
        <f t="shared" si="2"/>
        <v>0</v>
      </c>
      <c r="L72" s="43">
        <v>0</v>
      </c>
      <c r="M72" s="43">
        <v>0</v>
      </c>
      <c r="N72" s="43"/>
      <c r="O72" s="288"/>
      <c r="P72" s="290"/>
      <c r="Q72" s="290"/>
      <c r="R72" s="289"/>
      <c r="S72" s="94"/>
      <c r="T72" s="94"/>
    </row>
    <row r="73" spans="1:20" s="257" customFormat="1" ht="12">
      <c r="A73" s="282">
        <v>0</v>
      </c>
      <c r="B73" s="91"/>
      <c r="C73" s="91"/>
      <c r="D73" s="91"/>
      <c r="E73" s="91"/>
      <c r="F73" s="260">
        <v>0</v>
      </c>
      <c r="G73" s="260">
        <f t="shared" si="0"/>
        <v>0</v>
      </c>
      <c r="H73" s="89"/>
      <c r="I73" s="283"/>
      <c r="J73" s="54">
        <f t="shared" si="1"/>
        <v>0</v>
      </c>
      <c r="K73" s="43">
        <f t="shared" si="2"/>
        <v>0</v>
      </c>
      <c r="L73" s="43">
        <v>0</v>
      </c>
      <c r="M73" s="43">
        <v>0</v>
      </c>
      <c r="N73" s="43"/>
      <c r="O73" s="288"/>
      <c r="P73" s="290"/>
      <c r="Q73" s="290"/>
      <c r="R73" s="289"/>
      <c r="S73" s="94"/>
      <c r="T73" s="94"/>
    </row>
    <row r="74" spans="1:20" s="257" customFormat="1" ht="12">
      <c r="A74" s="282">
        <v>0</v>
      </c>
      <c r="B74" s="91"/>
      <c r="C74" s="91"/>
      <c r="D74" s="91"/>
      <c r="E74" s="91"/>
      <c r="F74" s="260">
        <v>0</v>
      </c>
      <c r="G74" s="260">
        <f t="shared" si="0"/>
        <v>0</v>
      </c>
      <c r="H74" s="89"/>
      <c r="I74" s="283"/>
      <c r="J74" s="54">
        <f t="shared" si="1"/>
        <v>0</v>
      </c>
      <c r="K74" s="43">
        <f t="shared" si="2"/>
        <v>0</v>
      </c>
      <c r="L74" s="43">
        <v>0</v>
      </c>
      <c r="M74" s="43">
        <v>0</v>
      </c>
      <c r="N74" s="43"/>
      <c r="O74" s="288"/>
      <c r="P74" s="290"/>
      <c r="Q74" s="290"/>
      <c r="R74" s="289"/>
      <c r="S74" s="94"/>
      <c r="T74" s="94"/>
    </row>
    <row r="75" spans="1:20" s="257" customFormat="1" ht="12">
      <c r="A75" s="282">
        <v>0</v>
      </c>
      <c r="B75" s="91"/>
      <c r="C75" s="91"/>
      <c r="D75" s="91"/>
      <c r="E75" s="91"/>
      <c r="F75" s="260">
        <v>0</v>
      </c>
      <c r="G75" s="260">
        <f t="shared" si="0"/>
        <v>0</v>
      </c>
      <c r="H75" s="89"/>
      <c r="I75" s="283"/>
      <c r="J75" s="54">
        <f t="shared" si="1"/>
        <v>0</v>
      </c>
      <c r="K75" s="43">
        <f t="shared" si="2"/>
        <v>0</v>
      </c>
      <c r="L75" s="43">
        <v>0</v>
      </c>
      <c r="M75" s="43">
        <v>0</v>
      </c>
      <c r="N75" s="43"/>
      <c r="O75" s="288"/>
      <c r="P75" s="290"/>
      <c r="Q75" s="290"/>
      <c r="R75" s="289"/>
      <c r="S75" s="94"/>
      <c r="T75" s="94"/>
    </row>
    <row r="76" spans="1:20" s="257" customFormat="1" ht="12">
      <c r="A76" s="282">
        <v>0</v>
      </c>
      <c r="B76" s="91"/>
      <c r="C76" s="91"/>
      <c r="D76" s="91"/>
      <c r="E76" s="91"/>
      <c r="F76" s="260">
        <v>0</v>
      </c>
      <c r="G76" s="260">
        <f t="shared" si="0"/>
        <v>0</v>
      </c>
      <c r="H76" s="89"/>
      <c r="I76" s="283"/>
      <c r="J76" s="54">
        <f t="shared" si="1"/>
        <v>0</v>
      </c>
      <c r="K76" s="43">
        <f t="shared" si="2"/>
        <v>0</v>
      </c>
      <c r="L76" s="43">
        <v>0</v>
      </c>
      <c r="M76" s="43">
        <v>0</v>
      </c>
      <c r="N76" s="43"/>
      <c r="O76" s="288"/>
      <c r="P76" s="290"/>
      <c r="Q76" s="290"/>
      <c r="R76" s="289"/>
      <c r="S76" s="94"/>
      <c r="T76" s="94"/>
    </row>
    <row r="77" spans="1:20" s="257" customFormat="1" ht="13" thickBot="1">
      <c r="A77" s="43"/>
      <c r="B77" s="450"/>
      <c r="C77" s="450"/>
      <c r="D77" s="450"/>
      <c r="E77" s="450"/>
      <c r="F77" s="48"/>
      <c r="I77" s="50"/>
      <c r="J77" s="54">
        <f t="shared" si="1"/>
        <v>0</v>
      </c>
      <c r="K77" s="43">
        <f t="shared" si="2"/>
        <v>0</v>
      </c>
      <c r="L77" s="43">
        <v>0</v>
      </c>
      <c r="M77" s="43">
        <v>0</v>
      </c>
      <c r="N77" s="43"/>
    </row>
    <row r="78" spans="1:20" s="257" customFormat="1" ht="12">
      <c r="A78" s="43"/>
      <c r="B78" s="450"/>
      <c r="C78" s="450"/>
      <c r="D78" s="276" t="s">
        <v>104</v>
      </c>
      <c r="E78" s="275"/>
      <c r="F78" s="274"/>
      <c r="G78" s="287">
        <f>SUM(G51:G77)</f>
        <v>0</v>
      </c>
      <c r="H78" s="48"/>
      <c r="I78" s="48"/>
      <c r="J78" s="72"/>
      <c r="K78" s="264"/>
      <c r="M78" s="73"/>
    </row>
    <row r="79" spans="1:20" s="257" customFormat="1" ht="12">
      <c r="A79" s="43"/>
      <c r="B79" s="450"/>
      <c r="C79" s="450"/>
      <c r="D79" s="272" t="s">
        <v>103</v>
      </c>
      <c r="E79" s="271"/>
      <c r="F79" s="270"/>
      <c r="G79" s="281">
        <f>AV!F47+(AV!H49*0.8)</f>
        <v>4918.5</v>
      </c>
      <c r="H79" s="48"/>
      <c r="I79" s="48"/>
      <c r="J79" s="72"/>
      <c r="K79" s="264"/>
      <c r="M79" s="73"/>
    </row>
    <row r="80" spans="1:20" s="257" customFormat="1" ht="12">
      <c r="A80" s="43"/>
      <c r="B80" s="450"/>
      <c r="C80" s="450"/>
      <c r="D80" s="272" t="s">
        <v>102</v>
      </c>
      <c r="E80" s="271"/>
      <c r="F80" s="270"/>
      <c r="G80" s="281">
        <f>G79-G78</f>
        <v>4918.5</v>
      </c>
      <c r="H80" s="48"/>
      <c r="I80" s="48"/>
      <c r="J80" s="72"/>
      <c r="K80" s="264"/>
      <c r="M80" s="73"/>
    </row>
    <row r="81" spans="1:22" s="257" customFormat="1" ht="13" thickBot="1">
      <c r="A81" s="43"/>
      <c r="B81" s="450"/>
      <c r="C81" s="450"/>
      <c r="D81" s="268" t="s">
        <v>101</v>
      </c>
      <c r="E81" s="267"/>
      <c r="F81" s="266"/>
      <c r="G81" s="265">
        <f>G80/G79</f>
        <v>1</v>
      </c>
      <c r="H81" s="48"/>
      <c r="I81" s="48"/>
      <c r="J81" s="72"/>
      <c r="K81" s="264"/>
      <c r="M81" s="73"/>
    </row>
    <row r="82" spans="1:22" s="163" customFormat="1" ht="25.5" customHeight="1">
      <c r="D82" s="280"/>
      <c r="E82" s="280"/>
      <c r="G82" s="279"/>
      <c r="I82" s="278"/>
      <c r="J82" s="277"/>
      <c r="K82" s="261"/>
      <c r="L82" s="263"/>
      <c r="M82" s="3"/>
      <c r="N82" s="3"/>
      <c r="O82" s="261"/>
      <c r="P82" s="262"/>
      <c r="Q82" s="262"/>
      <c r="R82" s="262"/>
      <c r="S82" s="262"/>
    </row>
    <row r="83" spans="1:22" s="163" customFormat="1" ht="20" customHeight="1">
      <c r="F83" s="58" t="s">
        <v>57</v>
      </c>
      <c r="G83" s="59">
        <f>SUM(G51:G76)</f>
        <v>0</v>
      </c>
      <c r="H83" s="1"/>
      <c r="J83" s="2"/>
      <c r="L83" s="162"/>
      <c r="M83" s="162"/>
      <c r="N83" s="162"/>
      <c r="O83" s="164"/>
      <c r="P83" s="162"/>
      <c r="Q83" s="162"/>
      <c r="R83" s="162"/>
      <c r="S83" s="162"/>
    </row>
    <row r="84" spans="1:22" s="257" customFormat="1" ht="20" customHeight="1">
      <c r="A84" s="43"/>
      <c r="B84" s="450"/>
      <c r="C84" s="450"/>
      <c r="D84" s="450"/>
      <c r="E84" s="450"/>
      <c r="F84" s="60" t="s">
        <v>59</v>
      </c>
      <c r="G84" s="61">
        <f>AV!H47-G83</f>
        <v>6148.125</v>
      </c>
      <c r="H84" s="49"/>
      <c r="I84" s="50"/>
      <c r="J84" s="54"/>
      <c r="K84" s="43"/>
      <c r="L84" s="43"/>
      <c r="M84" s="43"/>
      <c r="N84" s="43"/>
    </row>
    <row r="85" spans="1:22" s="257" customFormat="1" ht="20" customHeight="1">
      <c r="A85" s="43"/>
      <c r="B85" s="450"/>
      <c r="C85" s="450"/>
      <c r="D85" s="450"/>
      <c r="E85" s="450"/>
      <c r="F85" s="60" t="s">
        <v>60</v>
      </c>
      <c r="G85" s="62">
        <f>G84/AV!H47</f>
        <v>1</v>
      </c>
      <c r="H85" s="49"/>
      <c r="I85" s="50"/>
      <c r="J85" s="54"/>
      <c r="K85" s="43"/>
      <c r="L85" s="43"/>
      <c r="M85" s="43"/>
      <c r="N85" s="43"/>
    </row>
    <row r="86" spans="1:22" s="257" customFormat="1" ht="20" customHeight="1">
      <c r="A86" s="43"/>
      <c r="B86" s="450"/>
      <c r="C86" s="450"/>
      <c r="D86" s="450"/>
      <c r="E86" s="450"/>
      <c r="F86" s="60"/>
      <c r="G86" s="62"/>
      <c r="H86" s="49"/>
      <c r="I86" s="50"/>
      <c r="J86" s="54"/>
      <c r="K86" s="43"/>
      <c r="L86" s="43"/>
      <c r="M86" s="43"/>
      <c r="N86" s="43"/>
    </row>
    <row r="87" spans="1:22" s="257" customFormat="1" ht="20" customHeight="1">
      <c r="A87" s="43"/>
      <c r="B87" s="450"/>
      <c r="C87" s="450"/>
      <c r="D87" s="450"/>
      <c r="E87" s="450"/>
      <c r="F87" s="63" t="s">
        <v>58</v>
      </c>
      <c r="G87" s="64">
        <f>SUM(AV!F65)</f>
        <v>2390</v>
      </c>
      <c r="H87" s="49"/>
      <c r="I87" s="50"/>
      <c r="J87" s="54"/>
      <c r="K87" s="43"/>
      <c r="L87" s="43"/>
      <c r="M87" s="43"/>
      <c r="N87" s="43"/>
    </row>
    <row r="88" spans="1:22" s="257" customFormat="1" ht="20" customHeight="1">
      <c r="A88" s="43"/>
      <c r="B88" s="450"/>
      <c r="C88" s="450"/>
      <c r="D88" s="450"/>
      <c r="E88" s="450"/>
      <c r="F88" s="60" t="s">
        <v>59</v>
      </c>
      <c r="G88" s="61">
        <f>AV!H65-G87</f>
        <v>1885</v>
      </c>
      <c r="H88" s="49"/>
      <c r="I88" s="50"/>
      <c r="J88" s="54"/>
      <c r="K88" s="43"/>
      <c r="L88" s="43"/>
      <c r="M88" s="43"/>
      <c r="N88" s="43"/>
    </row>
    <row r="89" spans="1:22" s="257" customFormat="1" ht="20" customHeight="1">
      <c r="A89" s="43"/>
      <c r="B89" s="450"/>
      <c r="C89" s="450"/>
      <c r="D89" s="450"/>
      <c r="E89" s="450"/>
      <c r="F89" s="65" t="s">
        <v>60</v>
      </c>
      <c r="G89" s="66">
        <f>G88/AV!H65</f>
        <v>0.4409356725146199</v>
      </c>
      <c r="H89" s="49"/>
      <c r="I89" s="50"/>
      <c r="J89" s="54"/>
      <c r="K89" s="43"/>
      <c r="L89" s="43"/>
      <c r="M89" s="43"/>
      <c r="N89" s="43"/>
    </row>
    <row r="90" spans="1:22" ht="16" thickBot="1"/>
    <row r="91" spans="1:22" s="257" customFormat="1" ht="16" thickBot="1">
      <c r="A91" s="378" t="s">
        <v>198</v>
      </c>
      <c r="B91" s="383"/>
      <c r="C91" s="384"/>
      <c r="D91" s="384"/>
      <c r="E91" s="379"/>
      <c r="F91" s="376"/>
      <c r="G91" s="377"/>
      <c r="H91" s="41"/>
      <c r="I91" s="44"/>
      <c r="J91" s="44"/>
      <c r="K91" s="45"/>
      <c r="L91" s="46"/>
      <c r="M91" s="41"/>
      <c r="N91" s="41"/>
      <c r="O91" s="71"/>
      <c r="P91" s="70"/>
      <c r="Q91" s="70"/>
      <c r="R91" s="70"/>
      <c r="S91" s="70"/>
      <c r="T91" s="70"/>
      <c r="U91" s="259"/>
      <c r="V91" s="259"/>
    </row>
    <row r="92" spans="1:22" s="257" customFormat="1" ht="16" thickBot="1">
      <c r="A92" s="291"/>
      <c r="B92" s="44"/>
      <c r="C92" s="41"/>
      <c r="D92" s="41"/>
      <c r="E92" s="41"/>
      <c r="F92" s="41"/>
      <c r="G92" s="41"/>
      <c r="H92" s="41"/>
      <c r="I92" s="44"/>
      <c r="J92" s="44"/>
      <c r="K92" s="45"/>
      <c r="L92" s="46"/>
      <c r="M92" s="41"/>
      <c r="N92" s="41"/>
      <c r="O92" s="71"/>
      <c r="P92" s="70"/>
      <c r="Q92" s="70"/>
      <c r="R92" s="70"/>
      <c r="S92" s="70"/>
      <c r="T92" s="70"/>
      <c r="U92" s="259"/>
      <c r="V92" s="259"/>
    </row>
    <row r="93" spans="1:22" s="258" customFormat="1" ht="13" thickBot="1">
      <c r="A93" s="324" t="s">
        <v>46</v>
      </c>
      <c r="B93" s="325" t="s">
        <v>45</v>
      </c>
      <c r="C93" s="325" t="s">
        <v>47</v>
      </c>
      <c r="D93" s="325" t="s">
        <v>48</v>
      </c>
      <c r="E93" s="325" t="s">
        <v>31</v>
      </c>
      <c r="F93" s="325" t="s">
        <v>49</v>
      </c>
      <c r="G93" s="325" t="s">
        <v>50</v>
      </c>
      <c r="H93" s="325" t="s">
        <v>141</v>
      </c>
      <c r="I93" s="325" t="s">
        <v>142</v>
      </c>
      <c r="J93" s="380" t="s">
        <v>53</v>
      </c>
      <c r="K93" s="380" t="s">
        <v>51</v>
      </c>
      <c r="L93" s="380" t="s">
        <v>52</v>
      </c>
      <c r="M93" s="380" t="s">
        <v>1</v>
      </c>
      <c r="N93" s="380"/>
      <c r="O93" s="381" t="s">
        <v>68</v>
      </c>
      <c r="P93" s="380" t="s">
        <v>65</v>
      </c>
      <c r="Q93" s="380" t="s">
        <v>140</v>
      </c>
      <c r="R93" s="380" t="s">
        <v>64</v>
      </c>
      <c r="S93" s="380" t="s">
        <v>66</v>
      </c>
      <c r="T93" s="382" t="s">
        <v>67</v>
      </c>
    </row>
    <row r="94" spans="1:22" s="257" customFormat="1" ht="12">
      <c r="A94" s="41"/>
      <c r="B94" s="44"/>
      <c r="C94" s="41"/>
      <c r="D94" s="41"/>
      <c r="E94" s="41"/>
      <c r="F94" s="41"/>
      <c r="G94" s="41"/>
      <c r="H94" s="41"/>
      <c r="I94" s="44"/>
      <c r="J94" s="44"/>
      <c r="K94" s="45"/>
      <c r="L94" s="46"/>
      <c r="M94" s="41"/>
      <c r="N94" s="41"/>
      <c r="P94" s="41"/>
      <c r="Q94" s="41"/>
    </row>
    <row r="95" spans="1:22" s="257" customFormat="1" ht="12">
      <c r="A95" s="282">
        <v>0</v>
      </c>
      <c r="B95" s="94"/>
      <c r="C95" s="94"/>
      <c r="D95" s="94"/>
      <c r="E95" s="94"/>
      <c r="F95" s="286">
        <v>0</v>
      </c>
      <c r="G95" s="286">
        <f t="shared" ref="G95:G119" si="3">A95*F95</f>
        <v>0</v>
      </c>
      <c r="H95" s="285"/>
      <c r="I95" s="284"/>
      <c r="J95" s="54">
        <f t="shared" ref="J95:J120" si="4">SUM(L95*0.01)</f>
        <v>0</v>
      </c>
      <c r="K95" s="43">
        <f t="shared" ref="K95:K120" si="5">SUM(L95*0.25)</f>
        <v>0</v>
      </c>
      <c r="L95" s="43">
        <v>0</v>
      </c>
      <c r="M95" s="43">
        <v>0</v>
      </c>
      <c r="N95" s="43"/>
      <c r="O95" s="94"/>
      <c r="P95" s="94"/>
      <c r="Q95" s="94"/>
      <c r="R95" s="94"/>
      <c r="S95" s="94"/>
      <c r="T95" s="94"/>
    </row>
    <row r="96" spans="1:22" s="257" customFormat="1" ht="12">
      <c r="A96" s="282">
        <v>0</v>
      </c>
      <c r="B96" s="91"/>
      <c r="C96" s="91"/>
      <c r="D96" s="91"/>
      <c r="E96" s="91"/>
      <c r="F96" s="260">
        <v>0</v>
      </c>
      <c r="G96" s="260">
        <f t="shared" si="3"/>
        <v>0</v>
      </c>
      <c r="H96" s="89"/>
      <c r="I96" s="283"/>
      <c r="J96" s="54">
        <f t="shared" si="4"/>
        <v>0</v>
      </c>
      <c r="K96" s="43">
        <f t="shared" si="5"/>
        <v>0</v>
      </c>
      <c r="L96" s="43">
        <v>0</v>
      </c>
      <c r="M96" s="43">
        <v>0</v>
      </c>
      <c r="N96" s="43"/>
      <c r="O96" s="94"/>
      <c r="P96" s="94"/>
      <c r="Q96" s="94"/>
      <c r="R96" s="94"/>
      <c r="S96" s="94"/>
      <c r="T96" s="94"/>
    </row>
    <row r="97" spans="1:20" s="257" customFormat="1" ht="12">
      <c r="A97" s="282">
        <v>0</v>
      </c>
      <c r="B97" s="91"/>
      <c r="C97" s="91"/>
      <c r="D97" s="91"/>
      <c r="E97" s="91"/>
      <c r="F97" s="260">
        <v>0</v>
      </c>
      <c r="G97" s="260">
        <f t="shared" si="3"/>
        <v>0</v>
      </c>
      <c r="H97" s="89"/>
      <c r="I97" s="283"/>
      <c r="J97" s="54">
        <f t="shared" si="4"/>
        <v>0</v>
      </c>
      <c r="K97" s="43">
        <f t="shared" si="5"/>
        <v>0</v>
      </c>
      <c r="L97" s="43">
        <v>0</v>
      </c>
      <c r="M97" s="43">
        <v>0</v>
      </c>
      <c r="N97" s="43"/>
      <c r="O97" s="94"/>
      <c r="P97" s="94"/>
      <c r="Q97" s="94"/>
      <c r="R97" s="94"/>
      <c r="S97" s="94"/>
      <c r="T97" s="94"/>
    </row>
    <row r="98" spans="1:20" s="257" customFormat="1" ht="12">
      <c r="A98" s="282">
        <v>0</v>
      </c>
      <c r="B98" s="91"/>
      <c r="C98" s="91"/>
      <c r="D98" s="91"/>
      <c r="E98" s="91"/>
      <c r="F98" s="260">
        <v>0</v>
      </c>
      <c r="G98" s="260">
        <f t="shared" si="3"/>
        <v>0</v>
      </c>
      <c r="H98" s="89"/>
      <c r="I98" s="283"/>
      <c r="J98" s="54">
        <f t="shared" si="4"/>
        <v>0</v>
      </c>
      <c r="K98" s="43">
        <f t="shared" si="5"/>
        <v>0</v>
      </c>
      <c r="L98" s="43">
        <v>0</v>
      </c>
      <c r="M98" s="43">
        <v>0</v>
      </c>
      <c r="N98" s="43"/>
      <c r="O98" s="94"/>
      <c r="P98" s="94"/>
      <c r="Q98" s="94"/>
      <c r="R98" s="94"/>
      <c r="S98" s="94"/>
      <c r="T98" s="94"/>
    </row>
    <row r="99" spans="1:20" s="257" customFormat="1" ht="12">
      <c r="A99" s="282">
        <v>0</v>
      </c>
      <c r="B99" s="91"/>
      <c r="C99" s="91"/>
      <c r="D99" s="91"/>
      <c r="E99" s="91"/>
      <c r="F99" s="260">
        <v>0</v>
      </c>
      <c r="G99" s="260">
        <f t="shared" si="3"/>
        <v>0</v>
      </c>
      <c r="H99" s="89"/>
      <c r="I99" s="283"/>
      <c r="J99" s="54">
        <f t="shared" si="4"/>
        <v>0</v>
      </c>
      <c r="K99" s="43">
        <f t="shared" si="5"/>
        <v>0</v>
      </c>
      <c r="L99" s="43">
        <v>0</v>
      </c>
      <c r="M99" s="43">
        <v>0</v>
      </c>
      <c r="N99" s="43"/>
      <c r="O99" s="94"/>
      <c r="P99" s="94"/>
      <c r="Q99" s="94"/>
      <c r="R99" s="94"/>
      <c r="S99" s="94"/>
      <c r="T99" s="94"/>
    </row>
    <row r="100" spans="1:20" s="257" customFormat="1" ht="12">
      <c r="A100" s="282">
        <v>0</v>
      </c>
      <c r="B100" s="91"/>
      <c r="C100" s="91"/>
      <c r="D100" s="91"/>
      <c r="E100" s="91"/>
      <c r="F100" s="260">
        <v>0</v>
      </c>
      <c r="G100" s="260">
        <f t="shared" si="3"/>
        <v>0</v>
      </c>
      <c r="H100" s="89"/>
      <c r="I100" s="283"/>
      <c r="J100" s="54">
        <f t="shared" si="4"/>
        <v>0</v>
      </c>
      <c r="K100" s="43">
        <f t="shared" si="5"/>
        <v>0</v>
      </c>
      <c r="L100" s="43">
        <v>0</v>
      </c>
      <c r="M100" s="43">
        <v>0</v>
      </c>
      <c r="N100" s="43"/>
      <c r="O100" s="94"/>
      <c r="P100" s="94"/>
      <c r="Q100" s="94"/>
      <c r="R100" s="94"/>
      <c r="S100" s="94"/>
      <c r="T100" s="94"/>
    </row>
    <row r="101" spans="1:20" s="257" customFormat="1" ht="12">
      <c r="A101" s="282">
        <v>0</v>
      </c>
      <c r="B101" s="91"/>
      <c r="C101" s="91"/>
      <c r="D101" s="91"/>
      <c r="E101" s="91"/>
      <c r="F101" s="260">
        <v>0</v>
      </c>
      <c r="G101" s="260">
        <f t="shared" si="3"/>
        <v>0</v>
      </c>
      <c r="H101" s="89"/>
      <c r="I101" s="283"/>
      <c r="J101" s="54">
        <f t="shared" si="4"/>
        <v>0</v>
      </c>
      <c r="K101" s="43">
        <f t="shared" si="5"/>
        <v>0</v>
      </c>
      <c r="L101" s="43">
        <v>0</v>
      </c>
      <c r="M101" s="43">
        <v>0</v>
      </c>
      <c r="N101" s="43"/>
      <c r="O101" s="94"/>
      <c r="P101" s="94"/>
      <c r="Q101" s="94"/>
      <c r="R101" s="94"/>
      <c r="S101" s="94"/>
      <c r="T101" s="94"/>
    </row>
    <row r="102" spans="1:20" s="257" customFormat="1" ht="12">
      <c r="A102" s="282">
        <v>0</v>
      </c>
      <c r="B102" s="91"/>
      <c r="C102" s="91"/>
      <c r="D102" s="91"/>
      <c r="E102" s="91"/>
      <c r="F102" s="260">
        <v>0</v>
      </c>
      <c r="G102" s="260">
        <f t="shared" si="3"/>
        <v>0</v>
      </c>
      <c r="H102" s="89"/>
      <c r="I102" s="283"/>
      <c r="J102" s="54">
        <f t="shared" si="4"/>
        <v>0</v>
      </c>
      <c r="K102" s="43">
        <f t="shared" si="5"/>
        <v>0</v>
      </c>
      <c r="L102" s="43">
        <v>0</v>
      </c>
      <c r="M102" s="43">
        <v>0</v>
      </c>
      <c r="N102" s="43"/>
      <c r="O102" s="94"/>
      <c r="P102" s="94"/>
      <c r="Q102" s="94"/>
      <c r="R102" s="94"/>
      <c r="S102" s="94"/>
      <c r="T102" s="94"/>
    </row>
    <row r="103" spans="1:20" s="257" customFormat="1" ht="12">
      <c r="A103" s="282">
        <v>0</v>
      </c>
      <c r="B103" s="91"/>
      <c r="C103" s="91"/>
      <c r="D103" s="91"/>
      <c r="E103" s="91"/>
      <c r="F103" s="260">
        <v>0</v>
      </c>
      <c r="G103" s="260">
        <f t="shared" si="3"/>
        <v>0</v>
      </c>
      <c r="H103" s="89"/>
      <c r="I103" s="283"/>
      <c r="J103" s="54">
        <f t="shared" si="4"/>
        <v>0</v>
      </c>
      <c r="K103" s="43">
        <f t="shared" si="5"/>
        <v>0</v>
      </c>
      <c r="L103" s="43">
        <v>0</v>
      </c>
      <c r="M103" s="43">
        <v>0</v>
      </c>
      <c r="N103" s="43"/>
      <c r="O103" s="94"/>
      <c r="P103" s="94"/>
      <c r="Q103" s="94"/>
      <c r="R103" s="94"/>
      <c r="S103" s="94"/>
      <c r="T103" s="94"/>
    </row>
    <row r="104" spans="1:20" s="257" customFormat="1" ht="12">
      <c r="A104" s="282">
        <v>0</v>
      </c>
      <c r="B104" s="91"/>
      <c r="C104" s="91"/>
      <c r="D104" s="91"/>
      <c r="E104" s="91"/>
      <c r="F104" s="260">
        <v>0</v>
      </c>
      <c r="G104" s="260">
        <f t="shared" si="3"/>
        <v>0</v>
      </c>
      <c r="H104" s="89"/>
      <c r="I104" s="283"/>
      <c r="J104" s="54">
        <f t="shared" si="4"/>
        <v>0</v>
      </c>
      <c r="K104" s="43">
        <f t="shared" si="5"/>
        <v>0</v>
      </c>
      <c r="L104" s="43">
        <v>0</v>
      </c>
      <c r="M104" s="43">
        <v>0</v>
      </c>
      <c r="N104" s="43"/>
      <c r="O104" s="94"/>
      <c r="P104" s="94"/>
      <c r="Q104" s="94"/>
      <c r="R104" s="94"/>
      <c r="S104" s="94"/>
      <c r="T104" s="94"/>
    </row>
    <row r="105" spans="1:20" s="257" customFormat="1" ht="12">
      <c r="A105" s="282">
        <v>0</v>
      </c>
      <c r="B105" s="91"/>
      <c r="C105" s="91"/>
      <c r="D105" s="91"/>
      <c r="E105" s="91"/>
      <c r="F105" s="260">
        <v>0</v>
      </c>
      <c r="G105" s="260">
        <f t="shared" si="3"/>
        <v>0</v>
      </c>
      <c r="H105" s="89"/>
      <c r="I105" s="283"/>
      <c r="J105" s="54">
        <f t="shared" si="4"/>
        <v>0</v>
      </c>
      <c r="K105" s="43">
        <f t="shared" si="5"/>
        <v>0</v>
      </c>
      <c r="L105" s="43">
        <v>0</v>
      </c>
      <c r="M105" s="43">
        <v>0</v>
      </c>
      <c r="N105" s="43"/>
      <c r="O105" s="94"/>
      <c r="P105" s="94"/>
      <c r="Q105" s="94"/>
      <c r="R105" s="94"/>
      <c r="S105" s="94"/>
      <c r="T105" s="94"/>
    </row>
    <row r="106" spans="1:20" s="257" customFormat="1" ht="12">
      <c r="A106" s="282">
        <v>0</v>
      </c>
      <c r="B106" s="91"/>
      <c r="C106" s="91"/>
      <c r="D106" s="91"/>
      <c r="E106" s="91"/>
      <c r="F106" s="260">
        <v>0</v>
      </c>
      <c r="G106" s="260">
        <f t="shared" si="3"/>
        <v>0</v>
      </c>
      <c r="H106" s="89"/>
      <c r="I106" s="283"/>
      <c r="J106" s="54">
        <f t="shared" si="4"/>
        <v>0</v>
      </c>
      <c r="K106" s="43">
        <f t="shared" si="5"/>
        <v>0</v>
      </c>
      <c r="L106" s="43">
        <v>0</v>
      </c>
      <c r="M106" s="43">
        <v>0</v>
      </c>
      <c r="N106" s="43"/>
      <c r="O106" s="94"/>
      <c r="P106" s="94"/>
      <c r="Q106" s="94"/>
      <c r="R106" s="94"/>
      <c r="S106" s="94"/>
      <c r="T106" s="94"/>
    </row>
    <row r="107" spans="1:20" s="257" customFormat="1" ht="12">
      <c r="A107" s="282">
        <v>0</v>
      </c>
      <c r="B107" s="91"/>
      <c r="C107" s="91"/>
      <c r="D107" s="91"/>
      <c r="E107" s="91"/>
      <c r="F107" s="260">
        <v>0</v>
      </c>
      <c r="G107" s="260">
        <f t="shared" si="3"/>
        <v>0</v>
      </c>
      <c r="H107" s="89"/>
      <c r="I107" s="283"/>
      <c r="J107" s="54">
        <f t="shared" si="4"/>
        <v>0</v>
      </c>
      <c r="K107" s="43">
        <f t="shared" si="5"/>
        <v>0</v>
      </c>
      <c r="L107" s="43">
        <v>0</v>
      </c>
      <c r="M107" s="43">
        <v>0</v>
      </c>
      <c r="N107" s="43"/>
      <c r="O107" s="94"/>
      <c r="P107" s="94"/>
      <c r="Q107" s="94"/>
      <c r="R107" s="94"/>
      <c r="S107" s="94"/>
      <c r="T107" s="94"/>
    </row>
    <row r="108" spans="1:20" s="257" customFormat="1" ht="12">
      <c r="A108" s="282">
        <v>0</v>
      </c>
      <c r="B108" s="91"/>
      <c r="C108" s="91"/>
      <c r="D108" s="91"/>
      <c r="E108" s="91"/>
      <c r="F108" s="260">
        <v>0</v>
      </c>
      <c r="G108" s="260">
        <f t="shared" si="3"/>
        <v>0</v>
      </c>
      <c r="H108" s="89"/>
      <c r="I108" s="283"/>
      <c r="J108" s="54">
        <f t="shared" si="4"/>
        <v>0</v>
      </c>
      <c r="K108" s="43">
        <f t="shared" si="5"/>
        <v>0</v>
      </c>
      <c r="L108" s="43">
        <v>0</v>
      </c>
      <c r="M108" s="43">
        <v>0</v>
      </c>
      <c r="N108" s="43"/>
      <c r="O108" s="94"/>
      <c r="P108" s="94"/>
      <c r="Q108" s="94"/>
      <c r="R108" s="94"/>
      <c r="S108" s="94"/>
      <c r="T108" s="94"/>
    </row>
    <row r="109" spans="1:20" s="257" customFormat="1" ht="12">
      <c r="A109" s="282">
        <v>0</v>
      </c>
      <c r="B109" s="91"/>
      <c r="C109" s="91"/>
      <c r="D109" s="91"/>
      <c r="E109" s="91"/>
      <c r="F109" s="260">
        <v>0</v>
      </c>
      <c r="G109" s="260">
        <f t="shared" si="3"/>
        <v>0</v>
      </c>
      <c r="H109" s="89"/>
      <c r="I109" s="283"/>
      <c r="J109" s="54">
        <f t="shared" si="4"/>
        <v>0</v>
      </c>
      <c r="K109" s="43">
        <f t="shared" si="5"/>
        <v>0</v>
      </c>
      <c r="L109" s="43">
        <v>0</v>
      </c>
      <c r="M109" s="43">
        <v>0</v>
      </c>
      <c r="N109" s="43"/>
      <c r="O109" s="94"/>
      <c r="P109" s="94"/>
      <c r="Q109" s="94"/>
      <c r="R109" s="94"/>
      <c r="S109" s="94"/>
      <c r="T109" s="94"/>
    </row>
    <row r="110" spans="1:20" s="257" customFormat="1" ht="12">
      <c r="A110" s="282">
        <v>0</v>
      </c>
      <c r="B110" s="91"/>
      <c r="C110" s="91"/>
      <c r="D110" s="91"/>
      <c r="E110" s="91"/>
      <c r="F110" s="260">
        <v>0</v>
      </c>
      <c r="G110" s="260">
        <f t="shared" si="3"/>
        <v>0</v>
      </c>
      <c r="H110" s="89"/>
      <c r="I110" s="283"/>
      <c r="J110" s="54">
        <f t="shared" si="4"/>
        <v>0</v>
      </c>
      <c r="K110" s="43">
        <f t="shared" si="5"/>
        <v>0</v>
      </c>
      <c r="L110" s="43">
        <v>0</v>
      </c>
      <c r="M110" s="43">
        <v>0</v>
      </c>
      <c r="N110" s="43"/>
      <c r="O110" s="94"/>
      <c r="P110" s="94"/>
      <c r="Q110" s="94"/>
      <c r="R110" s="94"/>
      <c r="S110" s="94"/>
      <c r="T110" s="94"/>
    </row>
    <row r="111" spans="1:20" s="257" customFormat="1" ht="12">
      <c r="A111" s="282">
        <v>0</v>
      </c>
      <c r="B111" s="91"/>
      <c r="C111" s="91"/>
      <c r="D111" s="91"/>
      <c r="E111" s="91"/>
      <c r="F111" s="260">
        <v>0</v>
      </c>
      <c r="G111" s="260">
        <f t="shared" si="3"/>
        <v>0</v>
      </c>
      <c r="H111" s="89"/>
      <c r="I111" s="283"/>
      <c r="J111" s="54">
        <f t="shared" si="4"/>
        <v>0</v>
      </c>
      <c r="K111" s="43">
        <f t="shared" si="5"/>
        <v>0</v>
      </c>
      <c r="L111" s="43">
        <v>0</v>
      </c>
      <c r="M111" s="43">
        <v>0</v>
      </c>
      <c r="N111" s="43"/>
      <c r="O111" s="94"/>
      <c r="P111" s="94"/>
      <c r="Q111" s="94"/>
      <c r="R111" s="94"/>
      <c r="S111" s="94"/>
      <c r="T111" s="94"/>
    </row>
    <row r="112" spans="1:20" s="257" customFormat="1" ht="12">
      <c r="A112" s="282">
        <v>0</v>
      </c>
      <c r="B112" s="91"/>
      <c r="C112" s="91"/>
      <c r="D112" s="91"/>
      <c r="E112" s="91"/>
      <c r="F112" s="260">
        <v>0</v>
      </c>
      <c r="G112" s="260">
        <f t="shared" si="3"/>
        <v>0</v>
      </c>
      <c r="H112" s="89"/>
      <c r="I112" s="283"/>
      <c r="J112" s="54">
        <f t="shared" si="4"/>
        <v>0</v>
      </c>
      <c r="K112" s="43">
        <f t="shared" si="5"/>
        <v>0</v>
      </c>
      <c r="L112" s="43">
        <v>0</v>
      </c>
      <c r="M112" s="43">
        <v>0</v>
      </c>
      <c r="N112" s="43"/>
      <c r="O112" s="94"/>
      <c r="P112" s="94"/>
      <c r="Q112" s="94"/>
      <c r="R112" s="94"/>
      <c r="S112" s="94"/>
      <c r="T112" s="94"/>
    </row>
    <row r="113" spans="1:20" s="257" customFormat="1" ht="12">
      <c r="A113" s="282">
        <v>0</v>
      </c>
      <c r="B113" s="91"/>
      <c r="C113" s="91"/>
      <c r="D113" s="91"/>
      <c r="E113" s="91"/>
      <c r="F113" s="260">
        <v>0</v>
      </c>
      <c r="G113" s="260">
        <f t="shared" si="3"/>
        <v>0</v>
      </c>
      <c r="H113" s="89"/>
      <c r="I113" s="283"/>
      <c r="J113" s="54">
        <f t="shared" si="4"/>
        <v>0</v>
      </c>
      <c r="K113" s="43">
        <f t="shared" si="5"/>
        <v>0</v>
      </c>
      <c r="L113" s="43">
        <v>0</v>
      </c>
      <c r="M113" s="43">
        <v>0</v>
      </c>
      <c r="N113" s="43"/>
      <c r="O113" s="94"/>
      <c r="P113" s="94"/>
      <c r="Q113" s="94"/>
      <c r="R113" s="94"/>
      <c r="S113" s="94"/>
      <c r="T113" s="94"/>
    </row>
    <row r="114" spans="1:20" s="257" customFormat="1" ht="12">
      <c r="A114" s="282">
        <v>0</v>
      </c>
      <c r="B114" s="91"/>
      <c r="C114" s="91"/>
      <c r="D114" s="91"/>
      <c r="E114" s="91"/>
      <c r="F114" s="260">
        <v>0</v>
      </c>
      <c r="G114" s="260">
        <f t="shared" si="3"/>
        <v>0</v>
      </c>
      <c r="H114" s="89"/>
      <c r="I114" s="283"/>
      <c r="J114" s="54">
        <f t="shared" si="4"/>
        <v>0</v>
      </c>
      <c r="K114" s="43">
        <f t="shared" si="5"/>
        <v>0</v>
      </c>
      <c r="L114" s="43">
        <v>0</v>
      </c>
      <c r="M114" s="43">
        <v>0</v>
      </c>
      <c r="N114" s="43"/>
      <c r="O114" s="94"/>
      <c r="P114" s="94"/>
      <c r="Q114" s="94"/>
      <c r="R114" s="94"/>
      <c r="S114" s="94"/>
      <c r="T114" s="94"/>
    </row>
    <row r="115" spans="1:20" s="257" customFormat="1" ht="12">
      <c r="A115" s="282">
        <v>0</v>
      </c>
      <c r="B115" s="91"/>
      <c r="C115" s="91"/>
      <c r="D115" s="91"/>
      <c r="E115" s="91"/>
      <c r="F115" s="260">
        <v>0</v>
      </c>
      <c r="G115" s="260">
        <f t="shared" si="3"/>
        <v>0</v>
      </c>
      <c r="H115" s="89"/>
      <c r="I115" s="283"/>
      <c r="J115" s="54">
        <f t="shared" si="4"/>
        <v>0</v>
      </c>
      <c r="K115" s="43">
        <f t="shared" si="5"/>
        <v>0</v>
      </c>
      <c r="L115" s="43">
        <v>0</v>
      </c>
      <c r="M115" s="43">
        <v>0</v>
      </c>
      <c r="N115" s="43"/>
      <c r="O115" s="94"/>
      <c r="P115" s="94"/>
      <c r="Q115" s="94"/>
      <c r="R115" s="94"/>
      <c r="S115" s="94"/>
      <c r="T115" s="94"/>
    </row>
    <row r="116" spans="1:20" s="257" customFormat="1" ht="12">
      <c r="A116" s="282">
        <v>0</v>
      </c>
      <c r="B116" s="91"/>
      <c r="C116" s="91"/>
      <c r="D116" s="91"/>
      <c r="E116" s="91"/>
      <c r="F116" s="260">
        <v>0</v>
      </c>
      <c r="G116" s="260">
        <f t="shared" si="3"/>
        <v>0</v>
      </c>
      <c r="H116" s="89"/>
      <c r="I116" s="283"/>
      <c r="J116" s="54">
        <f t="shared" si="4"/>
        <v>0</v>
      </c>
      <c r="K116" s="43">
        <f t="shared" si="5"/>
        <v>0</v>
      </c>
      <c r="L116" s="43">
        <v>0</v>
      </c>
      <c r="M116" s="43">
        <v>0</v>
      </c>
      <c r="N116" s="43"/>
      <c r="O116" s="94"/>
      <c r="P116" s="94"/>
      <c r="Q116" s="94"/>
      <c r="R116" s="94"/>
      <c r="S116" s="94"/>
      <c r="T116" s="94"/>
    </row>
    <row r="117" spans="1:20" s="257" customFormat="1" ht="12">
      <c r="A117" s="282">
        <v>0</v>
      </c>
      <c r="B117" s="91"/>
      <c r="C117" s="91"/>
      <c r="D117" s="91"/>
      <c r="E117" s="91"/>
      <c r="F117" s="260">
        <v>0</v>
      </c>
      <c r="G117" s="260">
        <f t="shared" si="3"/>
        <v>0</v>
      </c>
      <c r="H117" s="89"/>
      <c r="I117" s="283"/>
      <c r="J117" s="54">
        <f t="shared" si="4"/>
        <v>0</v>
      </c>
      <c r="K117" s="43">
        <f t="shared" si="5"/>
        <v>0</v>
      </c>
      <c r="L117" s="43">
        <v>0</v>
      </c>
      <c r="M117" s="43">
        <v>0</v>
      </c>
      <c r="N117" s="43"/>
      <c r="O117" s="94"/>
      <c r="P117" s="94"/>
      <c r="Q117" s="94"/>
      <c r="R117" s="94"/>
      <c r="S117" s="94"/>
      <c r="T117" s="94"/>
    </row>
    <row r="118" spans="1:20" s="257" customFormat="1" ht="12">
      <c r="A118" s="282">
        <v>0</v>
      </c>
      <c r="B118" s="91"/>
      <c r="C118" s="91"/>
      <c r="D118" s="91"/>
      <c r="E118" s="91"/>
      <c r="F118" s="260">
        <v>0</v>
      </c>
      <c r="G118" s="260">
        <f t="shared" si="3"/>
        <v>0</v>
      </c>
      <c r="H118" s="89"/>
      <c r="I118" s="283"/>
      <c r="J118" s="54">
        <f t="shared" si="4"/>
        <v>0</v>
      </c>
      <c r="K118" s="43">
        <f t="shared" si="5"/>
        <v>0</v>
      </c>
      <c r="L118" s="43">
        <v>0</v>
      </c>
      <c r="M118" s="43">
        <v>0</v>
      </c>
      <c r="N118" s="43"/>
      <c r="O118" s="94"/>
      <c r="P118" s="94"/>
      <c r="Q118" s="94"/>
      <c r="R118" s="94"/>
      <c r="S118" s="94"/>
      <c r="T118" s="94"/>
    </row>
    <row r="119" spans="1:20" s="257" customFormat="1" ht="12">
      <c r="A119" s="282">
        <v>0</v>
      </c>
      <c r="B119" s="91"/>
      <c r="C119" s="91"/>
      <c r="D119" s="91"/>
      <c r="E119" s="91"/>
      <c r="F119" s="260">
        <v>0</v>
      </c>
      <c r="G119" s="260">
        <f t="shared" si="3"/>
        <v>0</v>
      </c>
      <c r="H119" s="89"/>
      <c r="I119" s="283"/>
      <c r="J119" s="54">
        <f t="shared" si="4"/>
        <v>0</v>
      </c>
      <c r="K119" s="43">
        <f t="shared" si="5"/>
        <v>0</v>
      </c>
      <c r="L119" s="43">
        <v>0</v>
      </c>
      <c r="M119" s="43">
        <v>0</v>
      </c>
      <c r="N119" s="43"/>
      <c r="O119" s="94"/>
      <c r="P119" s="94"/>
      <c r="Q119" s="94"/>
      <c r="R119" s="94"/>
      <c r="S119" s="94"/>
      <c r="T119" s="94"/>
    </row>
    <row r="120" spans="1:20" s="257" customFormat="1" ht="13" thickBot="1">
      <c r="A120" s="43">
        <v>0</v>
      </c>
      <c r="B120" s="450"/>
      <c r="C120" s="450"/>
      <c r="D120" s="450"/>
      <c r="E120" s="450"/>
      <c r="F120" s="52"/>
      <c r="G120" s="52"/>
      <c r="H120" s="49"/>
      <c r="I120" s="50"/>
      <c r="J120" s="54">
        <f t="shared" si="4"/>
        <v>0</v>
      </c>
      <c r="K120" s="43">
        <f t="shared" si="5"/>
        <v>0</v>
      </c>
      <c r="L120" s="43">
        <v>0</v>
      </c>
      <c r="M120" s="43">
        <v>0</v>
      </c>
      <c r="N120" s="43"/>
    </row>
    <row r="121" spans="1:20" s="257" customFormat="1" ht="12">
      <c r="A121" s="43"/>
      <c r="B121" s="450"/>
      <c r="C121" s="450"/>
      <c r="D121" s="276" t="s">
        <v>104</v>
      </c>
      <c r="E121" s="275"/>
      <c r="F121" s="274"/>
      <c r="G121" s="287">
        <f>SUM(G95:G120)</f>
        <v>0</v>
      </c>
      <c r="H121" s="48"/>
      <c r="I121" s="48"/>
      <c r="J121" s="72"/>
      <c r="K121" s="264"/>
      <c r="M121" s="73"/>
    </row>
    <row r="122" spans="1:20" s="257" customFormat="1" ht="12">
      <c r="A122" s="43"/>
      <c r="B122" s="450"/>
      <c r="C122" s="450"/>
      <c r="D122" s="272" t="s">
        <v>103</v>
      </c>
      <c r="E122" s="271"/>
      <c r="F122" s="270"/>
      <c r="G122" s="281">
        <f>Audio!F84+(Audio!H86*0.8)</f>
        <v>0</v>
      </c>
      <c r="H122" s="48"/>
      <c r="I122" s="48"/>
      <c r="J122" s="72"/>
      <c r="K122" s="264"/>
      <c r="M122" s="73"/>
    </row>
    <row r="123" spans="1:20" s="257" customFormat="1" ht="12">
      <c r="A123" s="43"/>
      <c r="B123" s="450"/>
      <c r="C123" s="450"/>
      <c r="D123" s="272" t="s">
        <v>102</v>
      </c>
      <c r="E123" s="271"/>
      <c r="F123" s="270"/>
      <c r="G123" s="281">
        <f>G122-G121</f>
        <v>0</v>
      </c>
      <c r="H123" s="48"/>
      <c r="I123" s="48"/>
      <c r="J123" s="72"/>
      <c r="K123" s="264"/>
      <c r="M123" s="73"/>
    </row>
    <row r="124" spans="1:20" s="257" customFormat="1" ht="13" thickBot="1">
      <c r="A124" s="43"/>
      <c r="B124" s="450"/>
      <c r="C124" s="450"/>
      <c r="D124" s="268" t="s">
        <v>101</v>
      </c>
      <c r="E124" s="267"/>
      <c r="F124" s="266"/>
      <c r="G124" s="265" t="e">
        <f>G123/G122</f>
        <v>#DIV/0!</v>
      </c>
      <c r="H124" s="48"/>
      <c r="I124" s="48"/>
      <c r="J124" s="72"/>
      <c r="K124" s="264"/>
      <c r="M124" s="73"/>
    </row>
    <row r="125" spans="1:20" s="163" customFormat="1" ht="25.5" customHeight="1">
      <c r="D125" s="280"/>
      <c r="E125" s="280"/>
      <c r="G125" s="279"/>
      <c r="I125" s="278"/>
      <c r="J125" s="277"/>
      <c r="K125" s="261"/>
      <c r="L125" s="263"/>
      <c r="M125" s="3"/>
      <c r="N125" s="3"/>
      <c r="P125" s="262"/>
      <c r="Q125" s="262"/>
      <c r="R125" s="261"/>
    </row>
    <row r="126" spans="1:20" s="163" customFormat="1" ht="20" customHeight="1">
      <c r="F126" s="58" t="s">
        <v>57</v>
      </c>
      <c r="G126" s="59">
        <f>SUM(G95:G119)</f>
        <v>0</v>
      </c>
      <c r="H126" s="1"/>
      <c r="J126" s="2"/>
      <c r="L126" s="162"/>
      <c r="M126" s="162"/>
      <c r="N126" s="162"/>
      <c r="P126" s="162"/>
      <c r="Q126" s="162"/>
      <c r="R126" s="164"/>
    </row>
    <row r="127" spans="1:20" s="257" customFormat="1" ht="20" customHeight="1">
      <c r="A127" s="43"/>
      <c r="B127" s="450"/>
      <c r="C127" s="450"/>
      <c r="D127" s="450"/>
      <c r="E127" s="450"/>
      <c r="F127" s="60" t="s">
        <v>59</v>
      </c>
      <c r="G127" s="61">
        <f>Audio!H84-G126</f>
        <v>0</v>
      </c>
      <c r="H127" s="49"/>
      <c r="I127" s="50"/>
      <c r="J127" s="54"/>
      <c r="K127" s="43"/>
      <c r="L127" s="43"/>
      <c r="M127" s="43"/>
      <c r="N127" s="43"/>
    </row>
    <row r="128" spans="1:20" s="257" customFormat="1" ht="20" customHeight="1">
      <c r="A128" s="43"/>
      <c r="B128" s="450"/>
      <c r="C128" s="450"/>
      <c r="D128" s="450"/>
      <c r="E128" s="450"/>
      <c r="F128" s="60" t="s">
        <v>60</v>
      </c>
      <c r="G128" s="62" t="e">
        <f>G127/Audio!H84</f>
        <v>#DIV/0!</v>
      </c>
      <c r="H128" s="49"/>
      <c r="I128" s="50"/>
      <c r="J128" s="54"/>
      <c r="K128" s="43"/>
      <c r="L128" s="43"/>
      <c r="M128" s="43"/>
      <c r="N128" s="43"/>
    </row>
    <row r="129" spans="1:22" s="257" customFormat="1" ht="20" customHeight="1">
      <c r="A129" s="43"/>
      <c r="B129" s="450"/>
      <c r="C129" s="450"/>
      <c r="D129" s="450"/>
      <c r="E129" s="450"/>
      <c r="F129" s="60"/>
      <c r="G129" s="62"/>
      <c r="H129" s="49"/>
      <c r="I129" s="50"/>
      <c r="J129" s="54"/>
      <c r="K129" s="43"/>
      <c r="L129" s="43"/>
      <c r="M129" s="43"/>
      <c r="N129" s="43"/>
    </row>
    <row r="130" spans="1:22" s="257" customFormat="1" ht="20" customHeight="1">
      <c r="A130" s="43"/>
      <c r="B130" s="450"/>
      <c r="C130" s="450"/>
      <c r="D130" s="450"/>
      <c r="E130" s="450"/>
      <c r="F130" s="63" t="s">
        <v>58</v>
      </c>
      <c r="G130" s="64">
        <f>SUM(Audio!F102)</f>
        <v>0</v>
      </c>
      <c r="H130" s="49"/>
      <c r="I130" s="50"/>
      <c r="J130" s="54"/>
      <c r="K130" s="43"/>
      <c r="L130" s="43"/>
      <c r="M130" s="43"/>
      <c r="N130" s="43"/>
    </row>
    <row r="131" spans="1:22" s="257" customFormat="1" ht="20" customHeight="1">
      <c r="A131" s="43"/>
      <c r="B131" s="450"/>
      <c r="C131" s="450"/>
      <c r="D131" s="450"/>
      <c r="E131" s="450"/>
      <c r="F131" s="60" t="s">
        <v>59</v>
      </c>
      <c r="G131" s="61">
        <f>Audio!H102-G130</f>
        <v>0</v>
      </c>
      <c r="H131" s="49"/>
      <c r="I131" s="50"/>
      <c r="J131" s="54"/>
      <c r="K131" s="43"/>
      <c r="L131" s="43"/>
      <c r="M131" s="43"/>
      <c r="N131" s="43"/>
    </row>
    <row r="132" spans="1:22" s="257" customFormat="1" ht="20" customHeight="1">
      <c r="A132" s="43"/>
      <c r="B132" s="450"/>
      <c r="C132" s="450"/>
      <c r="D132" s="450"/>
      <c r="E132" s="450"/>
      <c r="F132" s="65" t="s">
        <v>60</v>
      </c>
      <c r="G132" s="66" t="e">
        <f>G131/Audio!H102</f>
        <v>#DIV/0!</v>
      </c>
      <c r="H132" s="49"/>
      <c r="I132" s="50"/>
      <c r="J132" s="54"/>
      <c r="K132" s="43"/>
      <c r="L132" s="43"/>
      <c r="M132" s="43"/>
      <c r="N132" s="43"/>
    </row>
    <row r="133" spans="1:22" ht="16" thickBot="1"/>
    <row r="134" spans="1:22" s="257" customFormat="1" ht="16" thickBot="1">
      <c r="A134" s="378" t="s">
        <v>199</v>
      </c>
      <c r="B134" s="383"/>
      <c r="C134" s="384"/>
      <c r="D134" s="384"/>
      <c r="E134" s="379"/>
      <c r="F134" s="376"/>
      <c r="G134" s="377"/>
      <c r="H134" s="41"/>
      <c r="I134" s="44"/>
      <c r="J134" s="44"/>
      <c r="K134" s="45"/>
      <c r="L134" s="46"/>
      <c r="M134" s="41"/>
      <c r="N134" s="41"/>
      <c r="O134" s="71"/>
      <c r="P134" s="70"/>
      <c r="Q134" s="70"/>
      <c r="R134" s="70"/>
      <c r="S134" s="70"/>
      <c r="T134" s="70"/>
      <c r="U134" s="259"/>
      <c r="V134" s="259"/>
    </row>
    <row r="135" spans="1:22" s="257" customFormat="1" ht="16" thickBot="1">
      <c r="A135" s="291"/>
      <c r="B135" s="44"/>
      <c r="C135" s="41"/>
      <c r="D135" s="41"/>
      <c r="E135" s="41"/>
      <c r="F135" s="41"/>
      <c r="G135" s="41"/>
      <c r="H135" s="41"/>
      <c r="I135" s="44"/>
      <c r="J135" s="44"/>
      <c r="K135" s="45"/>
      <c r="L135" s="46"/>
      <c r="M135" s="41"/>
      <c r="N135" s="41"/>
      <c r="O135" s="71"/>
      <c r="P135" s="70"/>
      <c r="Q135" s="70"/>
      <c r="R135" s="70"/>
      <c r="S135" s="70"/>
      <c r="T135" s="70"/>
      <c r="U135" s="259"/>
      <c r="V135" s="259"/>
    </row>
    <row r="136" spans="1:22" s="258" customFormat="1" ht="13" thickBot="1">
      <c r="A136" s="324" t="s">
        <v>46</v>
      </c>
      <c r="B136" s="325" t="s">
        <v>45</v>
      </c>
      <c r="C136" s="325" t="s">
        <v>47</v>
      </c>
      <c r="D136" s="325" t="s">
        <v>48</v>
      </c>
      <c r="E136" s="325" t="s">
        <v>31</v>
      </c>
      <c r="F136" s="325" t="s">
        <v>49</v>
      </c>
      <c r="G136" s="325" t="s">
        <v>50</v>
      </c>
      <c r="H136" s="325" t="s">
        <v>141</v>
      </c>
      <c r="I136" s="325" t="s">
        <v>142</v>
      </c>
      <c r="J136" s="380" t="s">
        <v>53</v>
      </c>
      <c r="K136" s="380" t="s">
        <v>51</v>
      </c>
      <c r="L136" s="380" t="s">
        <v>52</v>
      </c>
      <c r="M136" s="380" t="s">
        <v>1</v>
      </c>
      <c r="N136" s="380"/>
      <c r="O136" s="381" t="s">
        <v>68</v>
      </c>
      <c r="P136" s="380" t="s">
        <v>65</v>
      </c>
      <c r="Q136" s="380" t="s">
        <v>140</v>
      </c>
      <c r="R136" s="380" t="s">
        <v>64</v>
      </c>
      <c r="S136" s="380" t="s">
        <v>66</v>
      </c>
      <c r="T136" s="382" t="s">
        <v>67</v>
      </c>
    </row>
    <row r="137" spans="1:22" s="257" customFormat="1" ht="12">
      <c r="A137" s="41"/>
      <c r="B137" s="44"/>
      <c r="C137" s="41"/>
      <c r="D137" s="41"/>
      <c r="E137" s="41"/>
      <c r="F137" s="41"/>
      <c r="G137" s="41"/>
      <c r="H137" s="41"/>
      <c r="I137" s="44"/>
      <c r="J137" s="44"/>
      <c r="K137" s="45"/>
      <c r="L137" s="46"/>
      <c r="M137" s="41"/>
      <c r="N137" s="41"/>
      <c r="P137" s="41"/>
      <c r="Q137" s="41"/>
    </row>
    <row r="138" spans="1:22" s="257" customFormat="1" ht="12">
      <c r="A138" s="282">
        <v>0</v>
      </c>
      <c r="B138" s="94"/>
      <c r="C138" s="94"/>
      <c r="D138" s="94"/>
      <c r="E138" s="94"/>
      <c r="F138" s="286">
        <v>0</v>
      </c>
      <c r="G138" s="286">
        <f t="shared" ref="G138:G162" si="6">A138*F138</f>
        <v>0</v>
      </c>
      <c r="H138" s="285"/>
      <c r="I138" s="284"/>
      <c r="J138" s="54">
        <f t="shared" ref="J138:J163" si="7">SUM(L138*0.01)</f>
        <v>0</v>
      </c>
      <c r="K138" s="43">
        <f t="shared" ref="K138:K163" si="8">SUM(L138*0.25)</f>
        <v>0</v>
      </c>
      <c r="L138" s="43">
        <v>0</v>
      </c>
      <c r="M138" s="43">
        <v>0</v>
      </c>
      <c r="N138" s="43"/>
      <c r="O138" s="94"/>
      <c r="P138" s="94"/>
      <c r="Q138" s="94"/>
      <c r="R138" s="94"/>
      <c r="S138" s="94"/>
      <c r="T138" s="94"/>
    </row>
    <row r="139" spans="1:22" s="257" customFormat="1" ht="12">
      <c r="A139" s="282">
        <v>0</v>
      </c>
      <c r="B139" s="91"/>
      <c r="C139" s="91"/>
      <c r="D139" s="91"/>
      <c r="E139" s="91"/>
      <c r="F139" s="260">
        <v>0</v>
      </c>
      <c r="G139" s="260">
        <f t="shared" si="6"/>
        <v>0</v>
      </c>
      <c r="H139" s="89"/>
      <c r="I139" s="283"/>
      <c r="J139" s="54">
        <f t="shared" si="7"/>
        <v>0</v>
      </c>
      <c r="K139" s="43">
        <f t="shared" si="8"/>
        <v>0</v>
      </c>
      <c r="L139" s="43">
        <v>0</v>
      </c>
      <c r="M139" s="43">
        <v>0</v>
      </c>
      <c r="N139" s="43"/>
      <c r="O139" s="94"/>
      <c r="P139" s="94"/>
      <c r="Q139" s="94"/>
      <c r="R139" s="94"/>
      <c r="S139" s="94"/>
      <c r="T139" s="94"/>
    </row>
    <row r="140" spans="1:22" s="257" customFormat="1" ht="12">
      <c r="A140" s="282">
        <v>0</v>
      </c>
      <c r="B140" s="91"/>
      <c r="C140" s="91"/>
      <c r="D140" s="91"/>
      <c r="E140" s="91"/>
      <c r="F140" s="260">
        <v>0</v>
      </c>
      <c r="G140" s="260">
        <f t="shared" si="6"/>
        <v>0</v>
      </c>
      <c r="H140" s="89"/>
      <c r="I140" s="283"/>
      <c r="J140" s="54">
        <f t="shared" si="7"/>
        <v>0</v>
      </c>
      <c r="K140" s="43">
        <f t="shared" si="8"/>
        <v>0</v>
      </c>
      <c r="L140" s="43">
        <v>0</v>
      </c>
      <c r="M140" s="43">
        <v>0</v>
      </c>
      <c r="N140" s="43"/>
      <c r="O140" s="94"/>
      <c r="P140" s="94"/>
      <c r="Q140" s="94"/>
      <c r="R140" s="94"/>
      <c r="S140" s="94"/>
      <c r="T140" s="94"/>
    </row>
    <row r="141" spans="1:22" s="257" customFormat="1" ht="12">
      <c r="A141" s="282">
        <v>0</v>
      </c>
      <c r="B141" s="91"/>
      <c r="C141" s="91"/>
      <c r="D141" s="91"/>
      <c r="E141" s="91"/>
      <c r="F141" s="260">
        <v>0</v>
      </c>
      <c r="G141" s="260">
        <f t="shared" si="6"/>
        <v>0</v>
      </c>
      <c r="H141" s="89"/>
      <c r="I141" s="283"/>
      <c r="J141" s="54">
        <f t="shared" si="7"/>
        <v>0</v>
      </c>
      <c r="K141" s="43">
        <f t="shared" si="8"/>
        <v>0</v>
      </c>
      <c r="L141" s="43">
        <v>0</v>
      </c>
      <c r="M141" s="43">
        <v>0</v>
      </c>
      <c r="N141" s="43"/>
      <c r="O141" s="94"/>
      <c r="P141" s="94"/>
      <c r="Q141" s="94"/>
      <c r="R141" s="94"/>
      <c r="S141" s="94"/>
      <c r="T141" s="94"/>
    </row>
    <row r="142" spans="1:22" s="257" customFormat="1" ht="12">
      <c r="A142" s="282">
        <v>0</v>
      </c>
      <c r="B142" s="91"/>
      <c r="C142" s="91"/>
      <c r="D142" s="91"/>
      <c r="E142" s="91"/>
      <c r="F142" s="260">
        <v>0</v>
      </c>
      <c r="G142" s="260">
        <f t="shared" si="6"/>
        <v>0</v>
      </c>
      <c r="H142" s="89"/>
      <c r="I142" s="283"/>
      <c r="J142" s="54">
        <f t="shared" si="7"/>
        <v>0</v>
      </c>
      <c r="K142" s="43">
        <f t="shared" si="8"/>
        <v>0</v>
      </c>
      <c r="L142" s="43">
        <v>0</v>
      </c>
      <c r="M142" s="43">
        <v>0</v>
      </c>
      <c r="N142" s="43"/>
      <c r="O142" s="94"/>
      <c r="P142" s="94"/>
      <c r="Q142" s="94"/>
      <c r="R142" s="94"/>
      <c r="S142" s="94"/>
      <c r="T142" s="94"/>
    </row>
    <row r="143" spans="1:22" s="257" customFormat="1" ht="12">
      <c r="A143" s="282">
        <v>0</v>
      </c>
      <c r="B143" s="91"/>
      <c r="C143" s="91"/>
      <c r="D143" s="91"/>
      <c r="E143" s="91"/>
      <c r="F143" s="260">
        <v>0</v>
      </c>
      <c r="G143" s="260">
        <f t="shared" si="6"/>
        <v>0</v>
      </c>
      <c r="H143" s="89"/>
      <c r="I143" s="283"/>
      <c r="J143" s="54">
        <f t="shared" si="7"/>
        <v>0</v>
      </c>
      <c r="K143" s="43">
        <f t="shared" si="8"/>
        <v>0</v>
      </c>
      <c r="L143" s="43">
        <v>0</v>
      </c>
      <c r="M143" s="43">
        <v>0</v>
      </c>
      <c r="N143" s="43"/>
      <c r="O143" s="94"/>
      <c r="P143" s="94"/>
      <c r="Q143" s="94"/>
      <c r="R143" s="94"/>
      <c r="S143" s="94"/>
      <c r="T143" s="94"/>
    </row>
    <row r="144" spans="1:22" s="257" customFormat="1" ht="12">
      <c r="A144" s="282">
        <v>0</v>
      </c>
      <c r="B144" s="91"/>
      <c r="C144" s="91"/>
      <c r="D144" s="91"/>
      <c r="E144" s="91"/>
      <c r="F144" s="260">
        <v>0</v>
      </c>
      <c r="G144" s="260">
        <f t="shared" si="6"/>
        <v>0</v>
      </c>
      <c r="H144" s="89"/>
      <c r="I144" s="283"/>
      <c r="J144" s="54">
        <f t="shared" si="7"/>
        <v>0</v>
      </c>
      <c r="K144" s="43">
        <f t="shared" si="8"/>
        <v>0</v>
      </c>
      <c r="L144" s="43">
        <v>0</v>
      </c>
      <c r="M144" s="43">
        <v>0</v>
      </c>
      <c r="N144" s="43"/>
      <c r="O144" s="94"/>
      <c r="P144" s="94"/>
      <c r="Q144" s="94"/>
      <c r="R144" s="94"/>
      <c r="S144" s="94"/>
      <c r="T144" s="94"/>
    </row>
    <row r="145" spans="1:20" s="257" customFormat="1" ht="12">
      <c r="A145" s="282">
        <v>0</v>
      </c>
      <c r="B145" s="91"/>
      <c r="C145" s="91"/>
      <c r="D145" s="91"/>
      <c r="E145" s="91"/>
      <c r="F145" s="260">
        <v>0</v>
      </c>
      <c r="G145" s="260">
        <f t="shared" si="6"/>
        <v>0</v>
      </c>
      <c r="H145" s="89"/>
      <c r="I145" s="283"/>
      <c r="J145" s="54">
        <f t="shared" si="7"/>
        <v>0</v>
      </c>
      <c r="K145" s="43">
        <f t="shared" si="8"/>
        <v>0</v>
      </c>
      <c r="L145" s="43">
        <v>0</v>
      </c>
      <c r="M145" s="43">
        <v>0</v>
      </c>
      <c r="N145" s="43"/>
      <c r="O145" s="94"/>
      <c r="P145" s="94"/>
      <c r="Q145" s="94"/>
      <c r="R145" s="94"/>
      <c r="S145" s="94"/>
      <c r="T145" s="94"/>
    </row>
    <row r="146" spans="1:20" s="257" customFormat="1" ht="12">
      <c r="A146" s="282">
        <v>0</v>
      </c>
      <c r="B146" s="91"/>
      <c r="C146" s="91"/>
      <c r="D146" s="91"/>
      <c r="E146" s="91"/>
      <c r="F146" s="260">
        <v>0</v>
      </c>
      <c r="G146" s="260">
        <f t="shared" si="6"/>
        <v>0</v>
      </c>
      <c r="H146" s="89"/>
      <c r="I146" s="283"/>
      <c r="J146" s="54">
        <f t="shared" si="7"/>
        <v>0</v>
      </c>
      <c r="K146" s="43">
        <f t="shared" si="8"/>
        <v>0</v>
      </c>
      <c r="L146" s="43">
        <v>0</v>
      </c>
      <c r="M146" s="43">
        <v>0</v>
      </c>
      <c r="N146" s="43"/>
      <c r="O146" s="94"/>
      <c r="P146" s="94"/>
      <c r="Q146" s="94"/>
      <c r="R146" s="94"/>
      <c r="S146" s="94"/>
      <c r="T146" s="94"/>
    </row>
    <row r="147" spans="1:20" s="257" customFormat="1" ht="12">
      <c r="A147" s="282">
        <v>0</v>
      </c>
      <c r="B147" s="91"/>
      <c r="C147" s="91"/>
      <c r="D147" s="91"/>
      <c r="E147" s="91"/>
      <c r="F147" s="260">
        <v>0</v>
      </c>
      <c r="G147" s="260">
        <f t="shared" si="6"/>
        <v>0</v>
      </c>
      <c r="H147" s="89"/>
      <c r="I147" s="283"/>
      <c r="J147" s="54">
        <f t="shared" si="7"/>
        <v>0</v>
      </c>
      <c r="K147" s="43">
        <f t="shared" si="8"/>
        <v>0</v>
      </c>
      <c r="L147" s="43">
        <v>0</v>
      </c>
      <c r="M147" s="43">
        <v>0</v>
      </c>
      <c r="N147" s="43"/>
      <c r="O147" s="94"/>
      <c r="P147" s="94"/>
      <c r="Q147" s="94"/>
      <c r="R147" s="94"/>
      <c r="S147" s="94"/>
      <c r="T147" s="94"/>
    </row>
    <row r="148" spans="1:20" s="257" customFormat="1" ht="12">
      <c r="A148" s="282">
        <v>0</v>
      </c>
      <c r="B148" s="91"/>
      <c r="C148" s="91"/>
      <c r="D148" s="91"/>
      <c r="E148" s="91"/>
      <c r="F148" s="260">
        <v>0</v>
      </c>
      <c r="G148" s="260">
        <f t="shared" si="6"/>
        <v>0</v>
      </c>
      <c r="H148" s="89"/>
      <c r="I148" s="283"/>
      <c r="J148" s="54">
        <f t="shared" si="7"/>
        <v>0</v>
      </c>
      <c r="K148" s="43">
        <f t="shared" si="8"/>
        <v>0</v>
      </c>
      <c r="L148" s="43">
        <v>0</v>
      </c>
      <c r="M148" s="43">
        <v>0</v>
      </c>
      <c r="N148" s="43"/>
      <c r="O148" s="94"/>
      <c r="P148" s="94"/>
      <c r="Q148" s="94"/>
      <c r="R148" s="94"/>
      <c r="S148" s="94"/>
      <c r="T148" s="94"/>
    </row>
    <row r="149" spans="1:20" s="257" customFormat="1" ht="12">
      <c r="A149" s="282">
        <v>0</v>
      </c>
      <c r="B149" s="91"/>
      <c r="C149" s="91"/>
      <c r="D149" s="91"/>
      <c r="E149" s="91"/>
      <c r="F149" s="260">
        <v>0</v>
      </c>
      <c r="G149" s="260">
        <f t="shared" si="6"/>
        <v>0</v>
      </c>
      <c r="H149" s="89"/>
      <c r="I149" s="283"/>
      <c r="J149" s="54">
        <f t="shared" si="7"/>
        <v>0</v>
      </c>
      <c r="K149" s="43">
        <f t="shared" si="8"/>
        <v>0</v>
      </c>
      <c r="L149" s="43">
        <v>0</v>
      </c>
      <c r="M149" s="43">
        <v>0</v>
      </c>
      <c r="N149" s="43"/>
      <c r="O149" s="94"/>
      <c r="P149" s="94"/>
      <c r="Q149" s="94"/>
      <c r="R149" s="94"/>
      <c r="S149" s="94"/>
      <c r="T149" s="94"/>
    </row>
    <row r="150" spans="1:20" s="257" customFormat="1" ht="12">
      <c r="A150" s="282">
        <v>0</v>
      </c>
      <c r="B150" s="91"/>
      <c r="C150" s="91"/>
      <c r="D150" s="91"/>
      <c r="E150" s="91"/>
      <c r="F150" s="260">
        <v>0</v>
      </c>
      <c r="G150" s="260">
        <f t="shared" si="6"/>
        <v>0</v>
      </c>
      <c r="H150" s="89"/>
      <c r="I150" s="283"/>
      <c r="J150" s="54">
        <f t="shared" si="7"/>
        <v>0</v>
      </c>
      <c r="K150" s="43">
        <f t="shared" si="8"/>
        <v>0</v>
      </c>
      <c r="L150" s="43">
        <v>0</v>
      </c>
      <c r="M150" s="43">
        <v>0</v>
      </c>
      <c r="N150" s="43"/>
      <c r="O150" s="94"/>
      <c r="P150" s="94"/>
      <c r="Q150" s="94"/>
      <c r="R150" s="94"/>
      <c r="S150" s="94"/>
      <c r="T150" s="94"/>
    </row>
    <row r="151" spans="1:20" s="257" customFormat="1" ht="12">
      <c r="A151" s="282">
        <v>0</v>
      </c>
      <c r="B151" s="91"/>
      <c r="C151" s="91"/>
      <c r="D151" s="91"/>
      <c r="E151" s="91"/>
      <c r="F151" s="260">
        <v>0</v>
      </c>
      <c r="G151" s="260">
        <f t="shared" si="6"/>
        <v>0</v>
      </c>
      <c r="H151" s="89"/>
      <c r="I151" s="283"/>
      <c r="J151" s="54">
        <f t="shared" si="7"/>
        <v>0</v>
      </c>
      <c r="K151" s="43">
        <f t="shared" si="8"/>
        <v>0</v>
      </c>
      <c r="L151" s="43">
        <v>0</v>
      </c>
      <c r="M151" s="43">
        <v>0</v>
      </c>
      <c r="N151" s="43"/>
      <c r="O151" s="94"/>
      <c r="P151" s="94"/>
      <c r="Q151" s="94"/>
      <c r="R151" s="94"/>
      <c r="S151" s="94"/>
      <c r="T151" s="94"/>
    </row>
    <row r="152" spans="1:20" s="257" customFormat="1" ht="12">
      <c r="A152" s="282">
        <v>0</v>
      </c>
      <c r="B152" s="91"/>
      <c r="C152" s="91"/>
      <c r="D152" s="91"/>
      <c r="E152" s="91"/>
      <c r="F152" s="260">
        <v>0</v>
      </c>
      <c r="G152" s="260">
        <f t="shared" si="6"/>
        <v>0</v>
      </c>
      <c r="H152" s="89"/>
      <c r="I152" s="283"/>
      <c r="J152" s="54">
        <f t="shared" si="7"/>
        <v>0</v>
      </c>
      <c r="K152" s="43">
        <f t="shared" si="8"/>
        <v>0</v>
      </c>
      <c r="L152" s="43">
        <v>0</v>
      </c>
      <c r="M152" s="43">
        <v>0</v>
      </c>
      <c r="N152" s="43"/>
      <c r="O152" s="94"/>
      <c r="P152" s="94"/>
      <c r="Q152" s="94"/>
      <c r="R152" s="94"/>
      <c r="S152" s="94"/>
      <c r="T152" s="94"/>
    </row>
    <row r="153" spans="1:20" s="257" customFormat="1" ht="12">
      <c r="A153" s="282">
        <v>0</v>
      </c>
      <c r="B153" s="91"/>
      <c r="C153" s="91"/>
      <c r="D153" s="91"/>
      <c r="E153" s="91"/>
      <c r="F153" s="260">
        <v>0</v>
      </c>
      <c r="G153" s="260">
        <f t="shared" si="6"/>
        <v>0</v>
      </c>
      <c r="H153" s="89"/>
      <c r="I153" s="283"/>
      <c r="J153" s="54">
        <f t="shared" si="7"/>
        <v>0</v>
      </c>
      <c r="K153" s="43">
        <f t="shared" si="8"/>
        <v>0</v>
      </c>
      <c r="L153" s="43">
        <v>0</v>
      </c>
      <c r="M153" s="43">
        <v>0</v>
      </c>
      <c r="N153" s="43"/>
      <c r="O153" s="94"/>
      <c r="P153" s="94"/>
      <c r="Q153" s="94"/>
      <c r="R153" s="94"/>
      <c r="S153" s="94"/>
      <c r="T153" s="94"/>
    </row>
    <row r="154" spans="1:20" s="257" customFormat="1" ht="12">
      <c r="A154" s="282">
        <v>0</v>
      </c>
      <c r="B154" s="91"/>
      <c r="C154" s="91"/>
      <c r="D154" s="91"/>
      <c r="E154" s="91"/>
      <c r="F154" s="260">
        <v>0</v>
      </c>
      <c r="G154" s="260">
        <f t="shared" si="6"/>
        <v>0</v>
      </c>
      <c r="H154" s="89"/>
      <c r="I154" s="283"/>
      <c r="J154" s="54">
        <f t="shared" si="7"/>
        <v>0</v>
      </c>
      <c r="K154" s="43">
        <f t="shared" si="8"/>
        <v>0</v>
      </c>
      <c r="L154" s="43">
        <v>0</v>
      </c>
      <c r="M154" s="43">
        <v>0</v>
      </c>
      <c r="N154" s="43"/>
      <c r="O154" s="94"/>
      <c r="P154" s="94"/>
      <c r="Q154" s="94"/>
      <c r="R154" s="94"/>
      <c r="S154" s="94"/>
      <c r="T154" s="94"/>
    </row>
    <row r="155" spans="1:20" s="257" customFormat="1" ht="12">
      <c r="A155" s="282">
        <v>0</v>
      </c>
      <c r="B155" s="91"/>
      <c r="C155" s="91"/>
      <c r="D155" s="91"/>
      <c r="E155" s="91"/>
      <c r="F155" s="260">
        <v>0</v>
      </c>
      <c r="G155" s="260">
        <f t="shared" si="6"/>
        <v>0</v>
      </c>
      <c r="H155" s="89"/>
      <c r="I155" s="283"/>
      <c r="J155" s="54">
        <f t="shared" si="7"/>
        <v>0</v>
      </c>
      <c r="K155" s="43">
        <f t="shared" si="8"/>
        <v>0</v>
      </c>
      <c r="L155" s="43">
        <v>0</v>
      </c>
      <c r="M155" s="43">
        <v>0</v>
      </c>
      <c r="N155" s="43"/>
      <c r="O155" s="94"/>
      <c r="P155" s="94"/>
      <c r="Q155" s="94"/>
      <c r="R155" s="94"/>
      <c r="S155" s="94"/>
      <c r="T155" s="94"/>
    </row>
    <row r="156" spans="1:20" s="257" customFormat="1" ht="12">
      <c r="A156" s="282">
        <v>0</v>
      </c>
      <c r="B156" s="91"/>
      <c r="C156" s="91"/>
      <c r="D156" s="91"/>
      <c r="E156" s="91"/>
      <c r="F156" s="260">
        <v>0</v>
      </c>
      <c r="G156" s="260">
        <f t="shared" si="6"/>
        <v>0</v>
      </c>
      <c r="H156" s="89"/>
      <c r="I156" s="283"/>
      <c r="J156" s="54">
        <f t="shared" si="7"/>
        <v>0</v>
      </c>
      <c r="K156" s="43">
        <f t="shared" si="8"/>
        <v>0</v>
      </c>
      <c r="L156" s="43">
        <v>0</v>
      </c>
      <c r="M156" s="43">
        <v>0</v>
      </c>
      <c r="N156" s="43"/>
      <c r="O156" s="94"/>
      <c r="P156" s="94"/>
      <c r="Q156" s="94"/>
      <c r="R156" s="94"/>
      <c r="S156" s="94"/>
      <c r="T156" s="94"/>
    </row>
    <row r="157" spans="1:20" s="257" customFormat="1" ht="12">
      <c r="A157" s="282">
        <v>0</v>
      </c>
      <c r="B157" s="91"/>
      <c r="C157" s="91"/>
      <c r="D157" s="91"/>
      <c r="E157" s="91"/>
      <c r="F157" s="260">
        <v>0</v>
      </c>
      <c r="G157" s="260">
        <f t="shared" si="6"/>
        <v>0</v>
      </c>
      <c r="H157" s="89"/>
      <c r="I157" s="283"/>
      <c r="J157" s="54">
        <f t="shared" si="7"/>
        <v>0</v>
      </c>
      <c r="K157" s="43">
        <f t="shared" si="8"/>
        <v>0</v>
      </c>
      <c r="L157" s="43">
        <v>0</v>
      </c>
      <c r="M157" s="43">
        <v>0</v>
      </c>
      <c r="N157" s="43"/>
      <c r="O157" s="94"/>
      <c r="P157" s="94"/>
      <c r="Q157" s="94"/>
      <c r="R157" s="94"/>
      <c r="S157" s="94"/>
      <c r="T157" s="94"/>
    </row>
    <row r="158" spans="1:20" s="257" customFormat="1" ht="12">
      <c r="A158" s="282">
        <v>0</v>
      </c>
      <c r="B158" s="91"/>
      <c r="C158" s="91"/>
      <c r="D158" s="91"/>
      <c r="E158" s="91"/>
      <c r="F158" s="260">
        <v>0</v>
      </c>
      <c r="G158" s="260">
        <f t="shared" si="6"/>
        <v>0</v>
      </c>
      <c r="H158" s="89"/>
      <c r="I158" s="283"/>
      <c r="J158" s="54">
        <f t="shared" si="7"/>
        <v>0</v>
      </c>
      <c r="K158" s="43">
        <f t="shared" si="8"/>
        <v>0</v>
      </c>
      <c r="L158" s="43">
        <v>0</v>
      </c>
      <c r="M158" s="43">
        <v>0</v>
      </c>
      <c r="N158" s="43"/>
      <c r="O158" s="94"/>
      <c r="P158" s="94"/>
      <c r="Q158" s="94"/>
      <c r="R158" s="94"/>
      <c r="S158" s="94"/>
      <c r="T158" s="94"/>
    </row>
    <row r="159" spans="1:20" s="257" customFormat="1" ht="12">
      <c r="A159" s="282">
        <v>0</v>
      </c>
      <c r="B159" s="91"/>
      <c r="C159" s="91"/>
      <c r="D159" s="91"/>
      <c r="E159" s="91"/>
      <c r="F159" s="260">
        <v>0</v>
      </c>
      <c r="G159" s="260">
        <f t="shared" si="6"/>
        <v>0</v>
      </c>
      <c r="H159" s="89"/>
      <c r="I159" s="283"/>
      <c r="J159" s="54">
        <f t="shared" si="7"/>
        <v>0</v>
      </c>
      <c r="K159" s="43">
        <f t="shared" si="8"/>
        <v>0</v>
      </c>
      <c r="L159" s="43">
        <v>0</v>
      </c>
      <c r="M159" s="43">
        <v>0</v>
      </c>
      <c r="N159" s="43"/>
      <c r="O159" s="94"/>
      <c r="P159" s="94"/>
      <c r="Q159" s="94"/>
      <c r="R159" s="94"/>
      <c r="S159" s="94"/>
      <c r="T159" s="94"/>
    </row>
    <row r="160" spans="1:20" s="257" customFormat="1" ht="12">
      <c r="A160" s="282">
        <v>0</v>
      </c>
      <c r="B160" s="91"/>
      <c r="C160" s="91"/>
      <c r="D160" s="91"/>
      <c r="E160" s="91"/>
      <c r="F160" s="260">
        <v>0</v>
      </c>
      <c r="G160" s="260">
        <f t="shared" si="6"/>
        <v>0</v>
      </c>
      <c r="H160" s="89"/>
      <c r="I160" s="283"/>
      <c r="J160" s="54">
        <f t="shared" si="7"/>
        <v>0</v>
      </c>
      <c r="K160" s="43">
        <f t="shared" si="8"/>
        <v>0</v>
      </c>
      <c r="L160" s="43">
        <v>0</v>
      </c>
      <c r="M160" s="43">
        <v>0</v>
      </c>
      <c r="N160" s="43"/>
      <c r="O160" s="94"/>
      <c r="P160" s="94"/>
      <c r="Q160" s="94"/>
      <c r="R160" s="94"/>
      <c r="S160" s="94"/>
      <c r="T160" s="94"/>
    </row>
    <row r="161" spans="1:20" s="257" customFormat="1" ht="12">
      <c r="A161" s="282">
        <v>0</v>
      </c>
      <c r="B161" s="91"/>
      <c r="C161" s="91"/>
      <c r="D161" s="91"/>
      <c r="E161" s="91"/>
      <c r="F161" s="260">
        <v>0</v>
      </c>
      <c r="G161" s="260">
        <f t="shared" si="6"/>
        <v>0</v>
      </c>
      <c r="H161" s="89"/>
      <c r="I161" s="283"/>
      <c r="J161" s="54">
        <f t="shared" si="7"/>
        <v>0</v>
      </c>
      <c r="K161" s="43">
        <f t="shared" si="8"/>
        <v>0</v>
      </c>
      <c r="L161" s="43">
        <v>0</v>
      </c>
      <c r="M161" s="43">
        <v>0</v>
      </c>
      <c r="N161" s="43"/>
      <c r="O161" s="94"/>
      <c r="P161" s="94"/>
      <c r="Q161" s="94"/>
      <c r="R161" s="94"/>
      <c r="S161" s="94"/>
      <c r="T161" s="94"/>
    </row>
    <row r="162" spans="1:20" s="257" customFormat="1" ht="12">
      <c r="A162" s="282">
        <v>0</v>
      </c>
      <c r="B162" s="91"/>
      <c r="C162" s="91"/>
      <c r="D162" s="91"/>
      <c r="E162" s="91"/>
      <c r="F162" s="260">
        <v>0</v>
      </c>
      <c r="G162" s="260">
        <f t="shared" si="6"/>
        <v>0</v>
      </c>
      <c r="H162" s="89"/>
      <c r="I162" s="283"/>
      <c r="J162" s="54">
        <f t="shared" si="7"/>
        <v>0</v>
      </c>
      <c r="K162" s="43">
        <f t="shared" si="8"/>
        <v>0</v>
      </c>
      <c r="L162" s="43">
        <v>0</v>
      </c>
      <c r="M162" s="43">
        <v>0</v>
      </c>
      <c r="N162" s="43"/>
      <c r="O162" s="94"/>
      <c r="P162" s="94"/>
      <c r="Q162" s="94"/>
      <c r="R162" s="94"/>
      <c r="S162" s="94"/>
      <c r="T162" s="94"/>
    </row>
    <row r="163" spans="1:20" s="257" customFormat="1" ht="13" thickBot="1">
      <c r="A163" s="43">
        <v>0</v>
      </c>
      <c r="B163" s="450"/>
      <c r="C163" s="450"/>
      <c r="D163" s="450"/>
      <c r="E163" s="450"/>
      <c r="F163" s="52"/>
      <c r="G163" s="52"/>
      <c r="H163" s="49"/>
      <c r="I163" s="50"/>
      <c r="J163" s="54">
        <f t="shared" si="7"/>
        <v>0</v>
      </c>
      <c r="K163" s="43">
        <f t="shared" si="8"/>
        <v>0</v>
      </c>
      <c r="L163" s="43">
        <v>0</v>
      </c>
      <c r="M163" s="43">
        <v>0</v>
      </c>
      <c r="N163" s="43"/>
    </row>
    <row r="164" spans="1:20" s="257" customFormat="1" ht="12">
      <c r="A164" s="43"/>
      <c r="B164" s="450"/>
      <c r="C164" s="450"/>
      <c r="D164" s="276" t="s">
        <v>104</v>
      </c>
      <c r="E164" s="275"/>
      <c r="F164" s="274"/>
      <c r="G164" s="287">
        <f>SUM(G138:G163)</f>
        <v>0</v>
      </c>
      <c r="H164" s="48"/>
      <c r="I164" s="48"/>
      <c r="J164" s="72"/>
      <c r="K164" s="264"/>
      <c r="M164" s="73"/>
    </row>
    <row r="165" spans="1:20" s="257" customFormat="1" ht="12">
      <c r="A165" s="43"/>
      <c r="B165" s="450"/>
      <c r="C165" s="450"/>
      <c r="D165" s="272" t="s">
        <v>103</v>
      </c>
      <c r="E165" s="271"/>
      <c r="F165" s="270"/>
      <c r="G165" s="281">
        <f>Video!F84+(Video!H86*0.8)</f>
        <v>0</v>
      </c>
      <c r="H165" s="48"/>
      <c r="I165" s="48"/>
      <c r="J165" s="72"/>
      <c r="K165" s="264"/>
      <c r="M165" s="73"/>
    </row>
    <row r="166" spans="1:20" s="257" customFormat="1" ht="12">
      <c r="A166" s="43"/>
      <c r="B166" s="450"/>
      <c r="C166" s="450"/>
      <c r="D166" s="272" t="s">
        <v>102</v>
      </c>
      <c r="E166" s="271"/>
      <c r="F166" s="270"/>
      <c r="G166" s="281">
        <f>G165-G164</f>
        <v>0</v>
      </c>
      <c r="H166" s="48"/>
      <c r="I166" s="48"/>
      <c r="J166" s="72"/>
      <c r="K166" s="264"/>
      <c r="M166" s="73"/>
    </row>
    <row r="167" spans="1:20" s="257" customFormat="1" ht="13" thickBot="1">
      <c r="A167" s="43"/>
      <c r="B167" s="450"/>
      <c r="C167" s="450"/>
      <c r="D167" s="268" t="s">
        <v>101</v>
      </c>
      <c r="E167" s="267"/>
      <c r="F167" s="266"/>
      <c r="G167" s="265" t="e">
        <f>G166/G165</f>
        <v>#DIV/0!</v>
      </c>
      <c r="H167" s="48"/>
      <c r="I167" s="48"/>
      <c r="J167" s="72"/>
      <c r="K167" s="264"/>
      <c r="M167" s="73"/>
    </row>
    <row r="168" spans="1:20" s="163" customFormat="1" ht="25.5" customHeight="1">
      <c r="D168" s="280"/>
      <c r="E168" s="280"/>
      <c r="G168" s="279"/>
      <c r="I168" s="278"/>
      <c r="J168" s="277"/>
      <c r="K168" s="261"/>
      <c r="L168" s="263"/>
      <c r="M168" s="3"/>
      <c r="N168" s="3"/>
      <c r="P168" s="262"/>
      <c r="Q168" s="262"/>
      <c r="R168" s="261"/>
    </row>
    <row r="169" spans="1:20" s="163" customFormat="1" ht="20" customHeight="1">
      <c r="F169" s="58" t="s">
        <v>57</v>
      </c>
      <c r="G169" s="59">
        <f>SUM(G138:G162)</f>
        <v>0</v>
      </c>
      <c r="H169" s="1"/>
      <c r="J169" s="2"/>
      <c r="L169" s="162"/>
      <c r="M169" s="162"/>
      <c r="N169" s="162"/>
      <c r="P169" s="162"/>
      <c r="Q169" s="162"/>
      <c r="R169" s="164"/>
    </row>
    <row r="170" spans="1:20" s="257" customFormat="1" ht="20" customHeight="1">
      <c r="A170" s="43"/>
      <c r="B170" s="450"/>
      <c r="C170" s="450"/>
      <c r="D170" s="450"/>
      <c r="E170" s="450"/>
      <c r="F170" s="60" t="s">
        <v>59</v>
      </c>
      <c r="G170" s="61">
        <f>Video!H84-G169</f>
        <v>0</v>
      </c>
      <c r="H170" s="49"/>
      <c r="I170" s="50"/>
      <c r="J170" s="54"/>
      <c r="K170" s="43"/>
      <c r="L170" s="43"/>
      <c r="M170" s="43"/>
      <c r="N170" s="43"/>
    </row>
    <row r="171" spans="1:20" s="257" customFormat="1" ht="20" customHeight="1">
      <c r="A171" s="43"/>
      <c r="B171" s="450"/>
      <c r="C171" s="450"/>
      <c r="D171" s="450"/>
      <c r="E171" s="450"/>
      <c r="F171" s="60" t="s">
        <v>60</v>
      </c>
      <c r="G171" s="62" t="e">
        <f>G170/Video!H84</f>
        <v>#DIV/0!</v>
      </c>
      <c r="H171" s="49"/>
      <c r="I171" s="50"/>
      <c r="J171" s="54"/>
      <c r="K171" s="43"/>
      <c r="L171" s="43"/>
      <c r="M171" s="43"/>
      <c r="N171" s="43"/>
    </row>
    <row r="172" spans="1:20" s="257" customFormat="1" ht="20" customHeight="1">
      <c r="A172" s="43"/>
      <c r="B172" s="450"/>
      <c r="C172" s="450"/>
      <c r="D172" s="450"/>
      <c r="E172" s="450"/>
      <c r="F172" s="60"/>
      <c r="G172" s="62"/>
      <c r="H172" s="49"/>
      <c r="I172" s="50"/>
      <c r="J172" s="54"/>
      <c r="K172" s="43"/>
      <c r="L172" s="43"/>
      <c r="M172" s="43"/>
      <c r="N172" s="43"/>
    </row>
    <row r="173" spans="1:20" s="257" customFormat="1" ht="20" customHeight="1">
      <c r="A173" s="43"/>
      <c r="B173" s="450"/>
      <c r="C173" s="450"/>
      <c r="D173" s="450"/>
      <c r="E173" s="450"/>
      <c r="F173" s="63" t="s">
        <v>58</v>
      </c>
      <c r="G173" s="64">
        <f>SUM(Video!F102)</f>
        <v>0</v>
      </c>
      <c r="H173" s="49"/>
      <c r="I173" s="50"/>
      <c r="J173" s="54"/>
      <c r="K173" s="43"/>
      <c r="L173" s="43"/>
      <c r="M173" s="43"/>
      <c r="N173" s="43"/>
    </row>
    <row r="174" spans="1:20" s="257" customFormat="1" ht="20" customHeight="1">
      <c r="A174" s="43"/>
      <c r="B174" s="450"/>
      <c r="C174" s="450"/>
      <c r="D174" s="450"/>
      <c r="E174" s="450"/>
      <c r="F174" s="60" t="s">
        <v>59</v>
      </c>
      <c r="G174" s="61">
        <f>Video!H102-G173</f>
        <v>0</v>
      </c>
      <c r="H174" s="49"/>
      <c r="I174" s="50"/>
      <c r="J174" s="54"/>
      <c r="K174" s="43"/>
      <c r="L174" s="43"/>
      <c r="M174" s="43"/>
      <c r="N174" s="43"/>
    </row>
    <row r="175" spans="1:20" s="257" customFormat="1" ht="20" customHeight="1">
      <c r="A175" s="43"/>
      <c r="B175" s="450"/>
      <c r="C175" s="450"/>
      <c r="D175" s="450"/>
      <c r="E175" s="450"/>
      <c r="F175" s="65" t="s">
        <v>60</v>
      </c>
      <c r="G175" s="66" t="e">
        <f>G174/Video!H102</f>
        <v>#DIV/0!</v>
      </c>
      <c r="H175" s="49"/>
      <c r="I175" s="50"/>
      <c r="J175" s="54"/>
      <c r="K175" s="43"/>
      <c r="L175" s="43"/>
      <c r="M175" s="43"/>
      <c r="N175" s="43"/>
    </row>
    <row r="176" spans="1:20" ht="16" thickBot="1"/>
    <row r="177" spans="1:22" s="257" customFormat="1" ht="16" hidden="1" thickBot="1">
      <c r="A177" s="378" t="s">
        <v>173</v>
      </c>
      <c r="B177" s="383"/>
      <c r="C177" s="384"/>
      <c r="D177" s="384"/>
      <c r="E177" s="379"/>
      <c r="F177" s="376"/>
      <c r="G177" s="377"/>
      <c r="H177" s="41"/>
      <c r="I177" s="44"/>
      <c r="J177" s="44"/>
      <c r="K177" s="45"/>
      <c r="L177" s="46"/>
      <c r="M177" s="41"/>
      <c r="N177" s="41"/>
      <c r="O177" s="71"/>
      <c r="P177" s="70"/>
      <c r="Q177" s="70"/>
      <c r="R177" s="70"/>
      <c r="S177" s="70"/>
      <c r="T177" s="70"/>
      <c r="U177" s="259"/>
      <c r="V177" s="259"/>
    </row>
    <row r="178" spans="1:22" s="257" customFormat="1" ht="16" hidden="1" thickBot="1">
      <c r="A178" s="291"/>
      <c r="B178" s="44"/>
      <c r="C178" s="41"/>
      <c r="D178" s="41"/>
      <c r="E178" s="41"/>
      <c r="F178" s="41"/>
      <c r="G178" s="41"/>
      <c r="H178" s="41"/>
      <c r="I178" s="44"/>
      <c r="J178" s="44"/>
      <c r="K178" s="45"/>
      <c r="L178" s="46"/>
      <c r="M178" s="41"/>
      <c r="N178" s="41"/>
      <c r="O178" s="71"/>
      <c r="P178" s="70"/>
      <c r="Q178" s="70"/>
      <c r="R178" s="70"/>
      <c r="S178" s="70"/>
      <c r="T178" s="70"/>
      <c r="U178" s="259"/>
      <c r="V178" s="259"/>
    </row>
    <row r="179" spans="1:22" s="258" customFormat="1" ht="13" hidden="1" thickBot="1">
      <c r="A179" s="324" t="s">
        <v>46</v>
      </c>
      <c r="B179" s="325" t="s">
        <v>45</v>
      </c>
      <c r="C179" s="325" t="s">
        <v>47</v>
      </c>
      <c r="D179" s="325" t="s">
        <v>48</v>
      </c>
      <c r="E179" s="325" t="s">
        <v>31</v>
      </c>
      <c r="F179" s="325" t="s">
        <v>49</v>
      </c>
      <c r="G179" s="325" t="s">
        <v>50</v>
      </c>
      <c r="H179" s="325" t="s">
        <v>141</v>
      </c>
      <c r="I179" s="325" t="s">
        <v>142</v>
      </c>
      <c r="J179" s="380" t="s">
        <v>53</v>
      </c>
      <c r="K179" s="380" t="s">
        <v>51</v>
      </c>
      <c r="L179" s="380" t="s">
        <v>52</v>
      </c>
      <c r="M179" s="380" t="s">
        <v>1</v>
      </c>
      <c r="N179" s="380"/>
      <c r="O179" s="381" t="s">
        <v>68</v>
      </c>
      <c r="P179" s="380" t="s">
        <v>65</v>
      </c>
      <c r="Q179" s="380" t="s">
        <v>140</v>
      </c>
      <c r="R179" s="380" t="s">
        <v>64</v>
      </c>
      <c r="S179" s="380" t="s">
        <v>66</v>
      </c>
      <c r="T179" s="382" t="s">
        <v>67</v>
      </c>
    </row>
    <row r="180" spans="1:22" s="257" customFormat="1" ht="12" hidden="1">
      <c r="A180" s="41"/>
      <c r="B180" s="44"/>
      <c r="C180" s="41"/>
      <c r="D180" s="41"/>
      <c r="E180" s="41"/>
      <c r="F180" s="41"/>
      <c r="G180" s="41"/>
      <c r="H180" s="41"/>
      <c r="I180" s="44"/>
      <c r="J180" s="44"/>
      <c r="K180" s="45"/>
      <c r="L180" s="46"/>
      <c r="M180" s="41"/>
      <c r="N180" s="41"/>
      <c r="P180" s="41"/>
      <c r="Q180" s="41"/>
    </row>
    <row r="181" spans="1:22" s="257" customFormat="1" ht="12" hidden="1">
      <c r="A181" s="282">
        <v>0</v>
      </c>
      <c r="B181" s="94"/>
      <c r="C181" s="94"/>
      <c r="D181" s="94"/>
      <c r="E181" s="94"/>
      <c r="F181" s="286">
        <v>0</v>
      </c>
      <c r="G181" s="286">
        <f t="shared" ref="G181:G205" si="9">A181*F181</f>
        <v>0</v>
      </c>
      <c r="H181" s="285"/>
      <c r="I181" s="284"/>
      <c r="J181" s="54">
        <f t="shared" ref="J181:J206" si="10">SUM(L181*0.01)</f>
        <v>0</v>
      </c>
      <c r="K181" s="43">
        <f t="shared" ref="K181:K206" si="11">SUM(L181*0.25)</f>
        <v>0</v>
      </c>
      <c r="L181" s="43">
        <v>0</v>
      </c>
      <c r="M181" s="43">
        <v>0</v>
      </c>
      <c r="N181" s="43"/>
      <c r="O181" s="94"/>
      <c r="P181" s="94"/>
      <c r="Q181" s="94"/>
      <c r="R181" s="94"/>
      <c r="S181" s="94"/>
      <c r="T181" s="94"/>
    </row>
    <row r="182" spans="1:22" s="257" customFormat="1" ht="12" hidden="1">
      <c r="A182" s="282">
        <v>0</v>
      </c>
      <c r="B182" s="91"/>
      <c r="C182" s="91"/>
      <c r="D182" s="91"/>
      <c r="E182" s="91"/>
      <c r="F182" s="260">
        <v>0</v>
      </c>
      <c r="G182" s="260">
        <f t="shared" si="9"/>
        <v>0</v>
      </c>
      <c r="H182" s="89"/>
      <c r="I182" s="283"/>
      <c r="J182" s="54">
        <f t="shared" si="10"/>
        <v>0</v>
      </c>
      <c r="K182" s="43">
        <f t="shared" si="11"/>
        <v>0</v>
      </c>
      <c r="L182" s="43">
        <v>0</v>
      </c>
      <c r="M182" s="43">
        <v>0</v>
      </c>
      <c r="N182" s="43"/>
      <c r="O182" s="94"/>
      <c r="P182" s="94"/>
      <c r="Q182" s="94"/>
      <c r="R182" s="94"/>
      <c r="S182" s="94"/>
      <c r="T182" s="94"/>
    </row>
    <row r="183" spans="1:22" s="257" customFormat="1" ht="12" hidden="1">
      <c r="A183" s="282">
        <v>0</v>
      </c>
      <c r="B183" s="91"/>
      <c r="C183" s="91"/>
      <c r="D183" s="91"/>
      <c r="E183" s="91"/>
      <c r="F183" s="260">
        <v>0</v>
      </c>
      <c r="G183" s="260">
        <f t="shared" si="9"/>
        <v>0</v>
      </c>
      <c r="H183" s="89"/>
      <c r="I183" s="283"/>
      <c r="J183" s="54">
        <f t="shared" si="10"/>
        <v>0</v>
      </c>
      <c r="K183" s="43">
        <f t="shared" si="11"/>
        <v>0</v>
      </c>
      <c r="L183" s="43">
        <v>0</v>
      </c>
      <c r="M183" s="43">
        <v>0</v>
      </c>
      <c r="N183" s="43"/>
      <c r="O183" s="94"/>
      <c r="P183" s="94"/>
      <c r="Q183" s="94"/>
      <c r="R183" s="94"/>
      <c r="S183" s="94"/>
      <c r="T183" s="94"/>
    </row>
    <row r="184" spans="1:22" s="257" customFormat="1" ht="12" hidden="1">
      <c r="A184" s="282">
        <v>0</v>
      </c>
      <c r="B184" s="91"/>
      <c r="C184" s="91"/>
      <c r="D184" s="91"/>
      <c r="E184" s="91"/>
      <c r="F184" s="260">
        <v>0</v>
      </c>
      <c r="G184" s="260">
        <f t="shared" si="9"/>
        <v>0</v>
      </c>
      <c r="H184" s="89"/>
      <c r="I184" s="283"/>
      <c r="J184" s="54">
        <f t="shared" si="10"/>
        <v>0</v>
      </c>
      <c r="K184" s="43">
        <f t="shared" si="11"/>
        <v>0</v>
      </c>
      <c r="L184" s="43">
        <v>0</v>
      </c>
      <c r="M184" s="43">
        <v>0</v>
      </c>
      <c r="N184" s="43"/>
      <c r="O184" s="94"/>
      <c r="P184" s="94"/>
      <c r="Q184" s="94"/>
      <c r="R184" s="94"/>
      <c r="S184" s="94"/>
      <c r="T184" s="94"/>
    </row>
    <row r="185" spans="1:22" s="257" customFormat="1" ht="12" hidden="1">
      <c r="A185" s="282">
        <v>0</v>
      </c>
      <c r="B185" s="91"/>
      <c r="C185" s="91"/>
      <c r="D185" s="91"/>
      <c r="E185" s="91"/>
      <c r="F185" s="260">
        <v>0</v>
      </c>
      <c r="G185" s="260">
        <f t="shared" si="9"/>
        <v>0</v>
      </c>
      <c r="H185" s="89"/>
      <c r="I185" s="283"/>
      <c r="J185" s="54">
        <f t="shared" si="10"/>
        <v>0</v>
      </c>
      <c r="K185" s="43">
        <f t="shared" si="11"/>
        <v>0</v>
      </c>
      <c r="L185" s="43">
        <v>0</v>
      </c>
      <c r="M185" s="43">
        <v>0</v>
      </c>
      <c r="N185" s="43"/>
      <c r="O185" s="94"/>
      <c r="P185" s="94"/>
      <c r="Q185" s="94"/>
      <c r="R185" s="94"/>
      <c r="S185" s="94"/>
      <c r="T185" s="94"/>
    </row>
    <row r="186" spans="1:22" s="257" customFormat="1" ht="12" hidden="1">
      <c r="A186" s="282">
        <v>0</v>
      </c>
      <c r="B186" s="91"/>
      <c r="C186" s="91"/>
      <c r="D186" s="91"/>
      <c r="E186" s="91"/>
      <c r="F186" s="260">
        <v>0</v>
      </c>
      <c r="G186" s="260">
        <f t="shared" si="9"/>
        <v>0</v>
      </c>
      <c r="H186" s="89"/>
      <c r="I186" s="283"/>
      <c r="J186" s="54">
        <f t="shared" si="10"/>
        <v>0</v>
      </c>
      <c r="K186" s="43">
        <f t="shared" si="11"/>
        <v>0</v>
      </c>
      <c r="L186" s="43">
        <v>0</v>
      </c>
      <c r="M186" s="43">
        <v>0</v>
      </c>
      <c r="N186" s="43"/>
      <c r="O186" s="94"/>
      <c r="P186" s="94"/>
      <c r="Q186" s="94"/>
      <c r="R186" s="94"/>
      <c r="S186" s="94"/>
      <c r="T186" s="94"/>
    </row>
    <row r="187" spans="1:22" s="257" customFormat="1" ht="12" hidden="1">
      <c r="A187" s="282">
        <v>0</v>
      </c>
      <c r="B187" s="91"/>
      <c r="C187" s="91"/>
      <c r="D187" s="91"/>
      <c r="E187" s="91"/>
      <c r="F187" s="260">
        <v>0</v>
      </c>
      <c r="G187" s="260">
        <f t="shared" si="9"/>
        <v>0</v>
      </c>
      <c r="H187" s="89"/>
      <c r="I187" s="283"/>
      <c r="J187" s="54">
        <f t="shared" si="10"/>
        <v>0</v>
      </c>
      <c r="K187" s="43">
        <f t="shared" si="11"/>
        <v>0</v>
      </c>
      <c r="L187" s="43">
        <v>0</v>
      </c>
      <c r="M187" s="43">
        <v>0</v>
      </c>
      <c r="N187" s="43"/>
      <c r="O187" s="94"/>
      <c r="P187" s="94"/>
      <c r="Q187" s="94"/>
      <c r="R187" s="94"/>
      <c r="S187" s="94"/>
      <c r="T187" s="94"/>
    </row>
    <row r="188" spans="1:22" s="257" customFormat="1" ht="12" hidden="1">
      <c r="A188" s="282">
        <v>0</v>
      </c>
      <c r="B188" s="91"/>
      <c r="C188" s="91"/>
      <c r="D188" s="91"/>
      <c r="E188" s="91"/>
      <c r="F188" s="260">
        <v>0</v>
      </c>
      <c r="G188" s="260">
        <f t="shared" si="9"/>
        <v>0</v>
      </c>
      <c r="H188" s="89"/>
      <c r="I188" s="283"/>
      <c r="J188" s="54">
        <f t="shared" si="10"/>
        <v>0</v>
      </c>
      <c r="K188" s="43">
        <f t="shared" si="11"/>
        <v>0</v>
      </c>
      <c r="L188" s="43">
        <v>0</v>
      </c>
      <c r="M188" s="43">
        <v>0</v>
      </c>
      <c r="N188" s="43"/>
      <c r="O188" s="94"/>
      <c r="P188" s="94"/>
      <c r="Q188" s="94"/>
      <c r="R188" s="94"/>
      <c r="S188" s="94"/>
      <c r="T188" s="94"/>
    </row>
    <row r="189" spans="1:22" s="257" customFormat="1" ht="12" hidden="1">
      <c r="A189" s="282">
        <v>0</v>
      </c>
      <c r="B189" s="91"/>
      <c r="C189" s="91"/>
      <c r="D189" s="91"/>
      <c r="E189" s="91"/>
      <c r="F189" s="260">
        <v>0</v>
      </c>
      <c r="G189" s="260">
        <f t="shared" si="9"/>
        <v>0</v>
      </c>
      <c r="H189" s="89"/>
      <c r="I189" s="283"/>
      <c r="J189" s="54">
        <f t="shared" si="10"/>
        <v>0</v>
      </c>
      <c r="K189" s="43">
        <f t="shared" si="11"/>
        <v>0</v>
      </c>
      <c r="L189" s="43">
        <v>0</v>
      </c>
      <c r="M189" s="43">
        <v>0</v>
      </c>
      <c r="N189" s="43"/>
      <c r="O189" s="94"/>
      <c r="P189" s="94"/>
      <c r="Q189" s="94"/>
      <c r="R189" s="94"/>
      <c r="S189" s="94"/>
      <c r="T189" s="94"/>
    </row>
    <row r="190" spans="1:22" s="257" customFormat="1" ht="12" hidden="1">
      <c r="A190" s="282">
        <v>0</v>
      </c>
      <c r="B190" s="91"/>
      <c r="C190" s="91"/>
      <c r="D190" s="91"/>
      <c r="E190" s="91"/>
      <c r="F190" s="260">
        <v>0</v>
      </c>
      <c r="G190" s="260">
        <f t="shared" si="9"/>
        <v>0</v>
      </c>
      <c r="H190" s="89"/>
      <c r="I190" s="283"/>
      <c r="J190" s="54">
        <f t="shared" si="10"/>
        <v>0</v>
      </c>
      <c r="K190" s="43">
        <f t="shared" si="11"/>
        <v>0</v>
      </c>
      <c r="L190" s="43">
        <v>0</v>
      </c>
      <c r="M190" s="43">
        <v>0</v>
      </c>
      <c r="N190" s="43"/>
      <c r="O190" s="94"/>
      <c r="P190" s="94"/>
      <c r="Q190" s="94"/>
      <c r="R190" s="94"/>
      <c r="S190" s="94"/>
      <c r="T190" s="94"/>
    </row>
    <row r="191" spans="1:22" s="257" customFormat="1" ht="12" hidden="1">
      <c r="A191" s="282">
        <v>0</v>
      </c>
      <c r="B191" s="91"/>
      <c r="C191" s="91"/>
      <c r="D191" s="91"/>
      <c r="E191" s="91"/>
      <c r="F191" s="260">
        <v>0</v>
      </c>
      <c r="G191" s="260">
        <f t="shared" si="9"/>
        <v>0</v>
      </c>
      <c r="H191" s="89"/>
      <c r="I191" s="283"/>
      <c r="J191" s="54">
        <f t="shared" si="10"/>
        <v>0</v>
      </c>
      <c r="K191" s="43">
        <f t="shared" si="11"/>
        <v>0</v>
      </c>
      <c r="L191" s="43">
        <v>0</v>
      </c>
      <c r="M191" s="43">
        <v>0</v>
      </c>
      <c r="N191" s="43"/>
      <c r="O191" s="94"/>
      <c r="P191" s="94"/>
      <c r="Q191" s="94"/>
      <c r="R191" s="94"/>
      <c r="S191" s="94"/>
      <c r="T191" s="94"/>
    </row>
    <row r="192" spans="1:22" s="257" customFormat="1" ht="12" hidden="1">
      <c r="A192" s="282">
        <v>0</v>
      </c>
      <c r="B192" s="91"/>
      <c r="C192" s="91"/>
      <c r="D192" s="91"/>
      <c r="E192" s="91"/>
      <c r="F192" s="260">
        <v>0</v>
      </c>
      <c r="G192" s="260">
        <f t="shared" si="9"/>
        <v>0</v>
      </c>
      <c r="H192" s="89"/>
      <c r="I192" s="283"/>
      <c r="J192" s="54">
        <f t="shared" si="10"/>
        <v>0</v>
      </c>
      <c r="K192" s="43">
        <f t="shared" si="11"/>
        <v>0</v>
      </c>
      <c r="L192" s="43">
        <v>0</v>
      </c>
      <c r="M192" s="43">
        <v>0</v>
      </c>
      <c r="N192" s="43"/>
      <c r="O192" s="94"/>
      <c r="P192" s="94"/>
      <c r="Q192" s="94"/>
      <c r="R192" s="94"/>
      <c r="S192" s="94"/>
      <c r="T192" s="94"/>
    </row>
    <row r="193" spans="1:20" s="257" customFormat="1" ht="12" hidden="1">
      <c r="A193" s="282">
        <v>0</v>
      </c>
      <c r="B193" s="91"/>
      <c r="C193" s="91"/>
      <c r="D193" s="91"/>
      <c r="E193" s="91"/>
      <c r="F193" s="260">
        <v>0</v>
      </c>
      <c r="G193" s="260">
        <f t="shared" si="9"/>
        <v>0</v>
      </c>
      <c r="H193" s="89"/>
      <c r="I193" s="283"/>
      <c r="J193" s="54">
        <f t="shared" si="10"/>
        <v>0</v>
      </c>
      <c r="K193" s="43">
        <f t="shared" si="11"/>
        <v>0</v>
      </c>
      <c r="L193" s="43">
        <v>0</v>
      </c>
      <c r="M193" s="43">
        <v>0</v>
      </c>
      <c r="N193" s="43"/>
      <c r="O193" s="94"/>
      <c r="P193" s="94"/>
      <c r="Q193" s="94"/>
      <c r="R193" s="94"/>
      <c r="S193" s="94"/>
      <c r="T193" s="94"/>
    </row>
    <row r="194" spans="1:20" s="257" customFormat="1" ht="12" hidden="1">
      <c r="A194" s="282">
        <v>0</v>
      </c>
      <c r="B194" s="91"/>
      <c r="C194" s="91"/>
      <c r="D194" s="91"/>
      <c r="E194" s="91"/>
      <c r="F194" s="260">
        <v>0</v>
      </c>
      <c r="G194" s="260">
        <f t="shared" si="9"/>
        <v>0</v>
      </c>
      <c r="H194" s="89"/>
      <c r="I194" s="283"/>
      <c r="J194" s="54">
        <f t="shared" si="10"/>
        <v>0</v>
      </c>
      <c r="K194" s="43">
        <f t="shared" si="11"/>
        <v>0</v>
      </c>
      <c r="L194" s="43">
        <v>0</v>
      </c>
      <c r="M194" s="43">
        <v>0</v>
      </c>
      <c r="N194" s="43"/>
      <c r="O194" s="94"/>
      <c r="P194" s="94"/>
      <c r="Q194" s="94"/>
      <c r="R194" s="94"/>
      <c r="S194" s="94"/>
      <c r="T194" s="94"/>
    </row>
    <row r="195" spans="1:20" s="257" customFormat="1" ht="12" hidden="1">
      <c r="A195" s="282">
        <v>0</v>
      </c>
      <c r="B195" s="91"/>
      <c r="C195" s="91"/>
      <c r="D195" s="91"/>
      <c r="E195" s="91"/>
      <c r="F195" s="260">
        <v>0</v>
      </c>
      <c r="G195" s="260">
        <f t="shared" si="9"/>
        <v>0</v>
      </c>
      <c r="H195" s="89"/>
      <c r="I195" s="283"/>
      <c r="J195" s="54">
        <f t="shared" si="10"/>
        <v>0</v>
      </c>
      <c r="K195" s="43">
        <f t="shared" si="11"/>
        <v>0</v>
      </c>
      <c r="L195" s="43">
        <v>0</v>
      </c>
      <c r="M195" s="43">
        <v>0</v>
      </c>
      <c r="N195" s="43"/>
      <c r="O195" s="94"/>
      <c r="P195" s="94"/>
      <c r="Q195" s="94"/>
      <c r="R195" s="94"/>
      <c r="S195" s="94"/>
      <c r="T195" s="94"/>
    </row>
    <row r="196" spans="1:20" s="257" customFormat="1" ht="12" hidden="1">
      <c r="A196" s="282">
        <v>0</v>
      </c>
      <c r="B196" s="91"/>
      <c r="C196" s="91"/>
      <c r="D196" s="91"/>
      <c r="E196" s="91"/>
      <c r="F196" s="260">
        <v>0</v>
      </c>
      <c r="G196" s="260">
        <f t="shared" si="9"/>
        <v>0</v>
      </c>
      <c r="H196" s="89"/>
      <c r="I196" s="283"/>
      <c r="J196" s="54">
        <f t="shared" si="10"/>
        <v>0</v>
      </c>
      <c r="K196" s="43">
        <f t="shared" si="11"/>
        <v>0</v>
      </c>
      <c r="L196" s="43">
        <v>0</v>
      </c>
      <c r="M196" s="43">
        <v>0</v>
      </c>
      <c r="N196" s="43"/>
      <c r="O196" s="94"/>
      <c r="P196" s="94"/>
      <c r="Q196" s="94"/>
      <c r="R196" s="94"/>
      <c r="S196" s="94"/>
      <c r="T196" s="94"/>
    </row>
    <row r="197" spans="1:20" s="257" customFormat="1" ht="12" hidden="1">
      <c r="A197" s="282">
        <v>0</v>
      </c>
      <c r="B197" s="91"/>
      <c r="C197" s="91"/>
      <c r="D197" s="91"/>
      <c r="E197" s="91"/>
      <c r="F197" s="260">
        <v>0</v>
      </c>
      <c r="G197" s="260">
        <f t="shared" si="9"/>
        <v>0</v>
      </c>
      <c r="H197" s="89"/>
      <c r="I197" s="283"/>
      <c r="J197" s="54">
        <f t="shared" si="10"/>
        <v>0</v>
      </c>
      <c r="K197" s="43">
        <f t="shared" si="11"/>
        <v>0</v>
      </c>
      <c r="L197" s="43">
        <v>0</v>
      </c>
      <c r="M197" s="43">
        <v>0</v>
      </c>
      <c r="N197" s="43"/>
      <c r="O197" s="94"/>
      <c r="P197" s="94"/>
      <c r="Q197" s="94"/>
      <c r="R197" s="94"/>
      <c r="S197" s="94"/>
      <c r="T197" s="94"/>
    </row>
    <row r="198" spans="1:20" s="257" customFormat="1" ht="12" hidden="1">
      <c r="A198" s="282">
        <v>0</v>
      </c>
      <c r="B198" s="91"/>
      <c r="C198" s="91"/>
      <c r="D198" s="91"/>
      <c r="E198" s="91"/>
      <c r="F198" s="260">
        <v>0</v>
      </c>
      <c r="G198" s="260">
        <f t="shared" si="9"/>
        <v>0</v>
      </c>
      <c r="H198" s="89"/>
      <c r="I198" s="283"/>
      <c r="J198" s="54">
        <f t="shared" si="10"/>
        <v>0</v>
      </c>
      <c r="K198" s="43">
        <f t="shared" si="11"/>
        <v>0</v>
      </c>
      <c r="L198" s="43">
        <v>0</v>
      </c>
      <c r="M198" s="43">
        <v>0</v>
      </c>
      <c r="N198" s="43"/>
      <c r="O198" s="94"/>
      <c r="P198" s="94"/>
      <c r="Q198" s="94"/>
      <c r="R198" s="94"/>
      <c r="S198" s="94"/>
      <c r="T198" s="94"/>
    </row>
    <row r="199" spans="1:20" s="257" customFormat="1" ht="12" hidden="1">
      <c r="A199" s="282">
        <v>0</v>
      </c>
      <c r="B199" s="91"/>
      <c r="C199" s="91"/>
      <c r="D199" s="91"/>
      <c r="E199" s="91"/>
      <c r="F199" s="260">
        <v>0</v>
      </c>
      <c r="G199" s="260">
        <f t="shared" si="9"/>
        <v>0</v>
      </c>
      <c r="H199" s="89"/>
      <c r="I199" s="283"/>
      <c r="J199" s="54">
        <f t="shared" si="10"/>
        <v>0</v>
      </c>
      <c r="K199" s="43">
        <f t="shared" si="11"/>
        <v>0</v>
      </c>
      <c r="L199" s="43">
        <v>0</v>
      </c>
      <c r="M199" s="43">
        <v>0</v>
      </c>
      <c r="N199" s="43"/>
      <c r="O199" s="94"/>
      <c r="P199" s="94"/>
      <c r="Q199" s="94"/>
      <c r="R199" s="94"/>
      <c r="S199" s="94"/>
      <c r="T199" s="94"/>
    </row>
    <row r="200" spans="1:20" s="257" customFormat="1" ht="12" hidden="1">
      <c r="A200" s="282">
        <v>0</v>
      </c>
      <c r="B200" s="91"/>
      <c r="C200" s="91"/>
      <c r="D200" s="91"/>
      <c r="E200" s="91"/>
      <c r="F200" s="260">
        <v>0</v>
      </c>
      <c r="G200" s="260">
        <f t="shared" si="9"/>
        <v>0</v>
      </c>
      <c r="H200" s="89"/>
      <c r="I200" s="283"/>
      <c r="J200" s="54">
        <f t="shared" si="10"/>
        <v>0</v>
      </c>
      <c r="K200" s="43">
        <f t="shared" si="11"/>
        <v>0</v>
      </c>
      <c r="L200" s="43">
        <v>0</v>
      </c>
      <c r="M200" s="43">
        <v>0</v>
      </c>
      <c r="N200" s="43"/>
      <c r="O200" s="94"/>
      <c r="P200" s="94"/>
      <c r="Q200" s="94"/>
      <c r="R200" s="94"/>
      <c r="S200" s="94"/>
      <c r="T200" s="94"/>
    </row>
    <row r="201" spans="1:20" s="257" customFormat="1" ht="12" hidden="1">
      <c r="A201" s="282">
        <v>0</v>
      </c>
      <c r="B201" s="91"/>
      <c r="C201" s="91"/>
      <c r="D201" s="91"/>
      <c r="E201" s="91"/>
      <c r="F201" s="260">
        <v>0</v>
      </c>
      <c r="G201" s="260">
        <f t="shared" si="9"/>
        <v>0</v>
      </c>
      <c r="H201" s="89"/>
      <c r="I201" s="283"/>
      <c r="J201" s="54">
        <f t="shared" si="10"/>
        <v>0</v>
      </c>
      <c r="K201" s="43">
        <f t="shared" si="11"/>
        <v>0</v>
      </c>
      <c r="L201" s="43">
        <v>0</v>
      </c>
      <c r="M201" s="43">
        <v>0</v>
      </c>
      <c r="N201" s="43"/>
      <c r="O201" s="94"/>
      <c r="P201" s="94"/>
      <c r="Q201" s="94"/>
      <c r="R201" s="94"/>
      <c r="S201" s="94"/>
      <c r="T201" s="94"/>
    </row>
    <row r="202" spans="1:20" s="257" customFormat="1" ht="12" hidden="1">
      <c r="A202" s="282">
        <v>0</v>
      </c>
      <c r="B202" s="91"/>
      <c r="C202" s="91"/>
      <c r="D202" s="91"/>
      <c r="E202" s="91"/>
      <c r="F202" s="260">
        <v>0</v>
      </c>
      <c r="G202" s="260">
        <f t="shared" si="9"/>
        <v>0</v>
      </c>
      <c r="H202" s="89"/>
      <c r="I202" s="283"/>
      <c r="J202" s="54">
        <f t="shared" si="10"/>
        <v>0</v>
      </c>
      <c r="K202" s="43">
        <f t="shared" si="11"/>
        <v>0</v>
      </c>
      <c r="L202" s="43">
        <v>0</v>
      </c>
      <c r="M202" s="43">
        <v>0</v>
      </c>
      <c r="N202" s="43"/>
      <c r="O202" s="94"/>
      <c r="P202" s="94"/>
      <c r="Q202" s="94"/>
      <c r="R202" s="94"/>
      <c r="S202" s="94"/>
      <c r="T202" s="94"/>
    </row>
    <row r="203" spans="1:20" s="257" customFormat="1" ht="12" hidden="1">
      <c r="A203" s="282">
        <v>0</v>
      </c>
      <c r="B203" s="91"/>
      <c r="C203" s="91"/>
      <c r="D203" s="91"/>
      <c r="E203" s="91"/>
      <c r="F203" s="260">
        <v>0</v>
      </c>
      <c r="G203" s="260">
        <f t="shared" si="9"/>
        <v>0</v>
      </c>
      <c r="H203" s="89"/>
      <c r="I203" s="283"/>
      <c r="J203" s="54">
        <f t="shared" si="10"/>
        <v>0</v>
      </c>
      <c r="K203" s="43">
        <f t="shared" si="11"/>
        <v>0</v>
      </c>
      <c r="L203" s="43">
        <v>0</v>
      </c>
      <c r="M203" s="43">
        <v>0</v>
      </c>
      <c r="N203" s="43"/>
      <c r="O203" s="94"/>
      <c r="P203" s="94"/>
      <c r="Q203" s="94"/>
      <c r="R203" s="94"/>
      <c r="S203" s="94"/>
      <c r="T203" s="94"/>
    </row>
    <row r="204" spans="1:20" s="257" customFormat="1" ht="12" hidden="1">
      <c r="A204" s="282">
        <v>0</v>
      </c>
      <c r="B204" s="91"/>
      <c r="C204" s="91"/>
      <c r="D204" s="91"/>
      <c r="E204" s="91"/>
      <c r="F204" s="260">
        <v>0</v>
      </c>
      <c r="G204" s="260">
        <f t="shared" si="9"/>
        <v>0</v>
      </c>
      <c r="H204" s="89"/>
      <c r="I204" s="283"/>
      <c r="J204" s="54">
        <f t="shared" si="10"/>
        <v>0</v>
      </c>
      <c r="K204" s="43">
        <f t="shared" si="11"/>
        <v>0</v>
      </c>
      <c r="L204" s="43">
        <v>0</v>
      </c>
      <c r="M204" s="43">
        <v>0</v>
      </c>
      <c r="N204" s="43"/>
      <c r="O204" s="94"/>
      <c r="P204" s="94"/>
      <c r="Q204" s="94"/>
      <c r="R204" s="94"/>
      <c r="S204" s="94"/>
      <c r="T204" s="94"/>
    </row>
    <row r="205" spans="1:20" s="257" customFormat="1" ht="12" hidden="1">
      <c r="A205" s="282">
        <v>0</v>
      </c>
      <c r="B205" s="91"/>
      <c r="C205" s="91"/>
      <c r="D205" s="91"/>
      <c r="E205" s="91"/>
      <c r="F205" s="260">
        <v>0</v>
      </c>
      <c r="G205" s="260">
        <f t="shared" si="9"/>
        <v>0</v>
      </c>
      <c r="H205" s="89"/>
      <c r="I205" s="283"/>
      <c r="J205" s="54">
        <f t="shared" si="10"/>
        <v>0</v>
      </c>
      <c r="K205" s="43">
        <f t="shared" si="11"/>
        <v>0</v>
      </c>
      <c r="L205" s="43">
        <v>0</v>
      </c>
      <c r="M205" s="43">
        <v>0</v>
      </c>
      <c r="N205" s="43"/>
      <c r="O205" s="94"/>
      <c r="P205" s="94"/>
      <c r="Q205" s="94"/>
      <c r="R205" s="94"/>
      <c r="S205" s="94"/>
      <c r="T205" s="94"/>
    </row>
    <row r="206" spans="1:20" s="257" customFormat="1" ht="13" hidden="1" thickBot="1">
      <c r="A206" s="43">
        <v>0</v>
      </c>
      <c r="B206" s="474"/>
      <c r="C206" s="474"/>
      <c r="D206" s="474"/>
      <c r="E206" s="474"/>
      <c r="F206" s="52"/>
      <c r="G206" s="52"/>
      <c r="H206" s="49"/>
      <c r="I206" s="50"/>
      <c r="J206" s="54">
        <f t="shared" si="10"/>
        <v>0</v>
      </c>
      <c r="K206" s="43">
        <f t="shared" si="11"/>
        <v>0</v>
      </c>
      <c r="L206" s="43">
        <v>0</v>
      </c>
      <c r="M206" s="43">
        <v>0</v>
      </c>
      <c r="N206" s="43"/>
    </row>
    <row r="207" spans="1:20" s="257" customFormat="1" ht="12" hidden="1">
      <c r="A207" s="43"/>
      <c r="B207" s="474"/>
      <c r="C207" s="474"/>
      <c r="D207" s="276" t="s">
        <v>104</v>
      </c>
      <c r="E207" s="275"/>
      <c r="F207" s="274"/>
      <c r="G207" s="287">
        <f>SUM(G181:G206)</f>
        <v>0</v>
      </c>
      <c r="H207" s="48"/>
      <c r="I207" s="48"/>
      <c r="J207" s="72"/>
      <c r="K207" s="264"/>
      <c r="M207" s="73"/>
    </row>
    <row r="208" spans="1:20" s="257" customFormat="1" ht="12" hidden="1">
      <c r="A208" s="43"/>
      <c r="B208" s="474"/>
      <c r="C208" s="474"/>
      <c r="D208" s="272" t="s">
        <v>103</v>
      </c>
      <c r="E208" s="271"/>
      <c r="F208" s="270"/>
      <c r="G208" s="281">
        <f>Family!F84+(Family!H86*0.8)</f>
        <v>0</v>
      </c>
      <c r="H208" s="48"/>
      <c r="I208" s="48"/>
      <c r="J208" s="72"/>
      <c r="K208" s="264"/>
      <c r="M208" s="73"/>
    </row>
    <row r="209" spans="1:22" s="257" customFormat="1" ht="12" hidden="1">
      <c r="A209" s="43"/>
      <c r="B209" s="474"/>
      <c r="C209" s="474"/>
      <c r="D209" s="272" t="s">
        <v>102</v>
      </c>
      <c r="E209" s="271"/>
      <c r="F209" s="270"/>
      <c r="G209" s="281">
        <f>G208-G207</f>
        <v>0</v>
      </c>
      <c r="H209" s="48"/>
      <c r="I209" s="48"/>
      <c r="J209" s="72"/>
      <c r="K209" s="264"/>
      <c r="M209" s="73"/>
    </row>
    <row r="210" spans="1:22" s="257" customFormat="1" ht="13" hidden="1" thickBot="1">
      <c r="A210" s="43"/>
      <c r="B210" s="474"/>
      <c r="C210" s="474"/>
      <c r="D210" s="268" t="s">
        <v>101</v>
      </c>
      <c r="E210" s="267"/>
      <c r="F210" s="266"/>
      <c r="G210" s="265" t="e">
        <f>G209/G208</f>
        <v>#DIV/0!</v>
      </c>
      <c r="H210" s="48"/>
      <c r="I210" s="48"/>
      <c r="J210" s="72"/>
      <c r="K210" s="264"/>
      <c r="M210" s="73"/>
    </row>
    <row r="211" spans="1:22" s="163" customFormat="1" ht="25.5" hidden="1" customHeight="1">
      <c r="D211" s="280"/>
      <c r="E211" s="280"/>
      <c r="G211" s="279"/>
      <c r="I211" s="278"/>
      <c r="J211" s="277"/>
      <c r="K211" s="261"/>
      <c r="L211" s="263"/>
      <c r="M211" s="3"/>
      <c r="N211" s="3"/>
      <c r="P211" s="262"/>
      <c r="Q211" s="262"/>
      <c r="R211" s="261"/>
    </row>
    <row r="212" spans="1:22" s="163" customFormat="1" ht="20" hidden="1" customHeight="1">
      <c r="F212" s="58" t="s">
        <v>57</v>
      </c>
      <c r="G212" s="59">
        <f>SUM(G181:G205)</f>
        <v>0</v>
      </c>
      <c r="H212" s="1"/>
      <c r="J212" s="2"/>
      <c r="L212" s="162"/>
      <c r="M212" s="162"/>
      <c r="N212" s="162"/>
      <c r="P212" s="162"/>
      <c r="Q212" s="162"/>
      <c r="R212" s="164"/>
    </row>
    <row r="213" spans="1:22" s="257" customFormat="1" ht="20" hidden="1" customHeight="1">
      <c r="A213" s="43"/>
      <c r="B213" s="474"/>
      <c r="C213" s="474"/>
      <c r="D213" s="474"/>
      <c r="E213" s="474"/>
      <c r="F213" s="60" t="s">
        <v>59</v>
      </c>
      <c r="G213" s="61">
        <f>Family!H84-G212</f>
        <v>0</v>
      </c>
      <c r="H213" s="49"/>
      <c r="I213" s="50"/>
      <c r="J213" s="54"/>
      <c r="K213" s="43"/>
      <c r="L213" s="43"/>
      <c r="M213" s="43"/>
      <c r="N213" s="43"/>
    </row>
    <row r="214" spans="1:22" s="257" customFormat="1" ht="20" hidden="1" customHeight="1">
      <c r="A214" s="43"/>
      <c r="B214" s="474"/>
      <c r="C214" s="474"/>
      <c r="D214" s="474"/>
      <c r="E214" s="474"/>
      <c r="F214" s="60" t="s">
        <v>60</v>
      </c>
      <c r="G214" s="62" t="e">
        <f>G213/Family!H84</f>
        <v>#DIV/0!</v>
      </c>
      <c r="H214" s="49"/>
      <c r="I214" s="50"/>
      <c r="J214" s="54"/>
      <c r="K214" s="43"/>
      <c r="L214" s="43"/>
      <c r="M214" s="43"/>
      <c r="N214" s="43"/>
    </row>
    <row r="215" spans="1:22" s="257" customFormat="1" ht="20" hidden="1" customHeight="1">
      <c r="A215" s="43"/>
      <c r="B215" s="474"/>
      <c r="C215" s="474"/>
      <c r="D215" s="474"/>
      <c r="E215" s="474"/>
      <c r="F215" s="60"/>
      <c r="G215" s="62"/>
      <c r="H215" s="49"/>
      <c r="I215" s="50"/>
      <c r="J215" s="54"/>
      <c r="K215" s="43"/>
      <c r="L215" s="43"/>
      <c r="M215" s="43"/>
      <c r="N215" s="43"/>
    </row>
    <row r="216" spans="1:22" s="257" customFormat="1" ht="20" hidden="1" customHeight="1">
      <c r="A216" s="43"/>
      <c r="B216" s="474"/>
      <c r="C216" s="474"/>
      <c r="D216" s="474"/>
      <c r="E216" s="474"/>
      <c r="F216" s="63" t="s">
        <v>58</v>
      </c>
      <c r="G216" s="64">
        <f>SUM(Family!F102)</f>
        <v>0</v>
      </c>
      <c r="H216" s="49"/>
      <c r="I216" s="50"/>
      <c r="J216" s="54"/>
      <c r="K216" s="43"/>
      <c r="L216" s="43"/>
      <c r="M216" s="43"/>
      <c r="N216" s="43"/>
    </row>
    <row r="217" spans="1:22" s="257" customFormat="1" ht="20" hidden="1" customHeight="1">
      <c r="A217" s="43"/>
      <c r="B217" s="474"/>
      <c r="C217" s="474"/>
      <c r="D217" s="474"/>
      <c r="E217" s="474"/>
      <c r="F217" s="60" t="s">
        <v>59</v>
      </c>
      <c r="G217" s="61">
        <f>Family!H102-G216</f>
        <v>0</v>
      </c>
      <c r="H217" s="49"/>
      <c r="I217" s="50"/>
      <c r="J217" s="54"/>
      <c r="K217" s="43"/>
      <c r="L217" s="43"/>
      <c r="M217" s="43"/>
      <c r="N217" s="43"/>
    </row>
    <row r="218" spans="1:22" s="257" customFormat="1" ht="20" hidden="1" customHeight="1">
      <c r="A218" s="43"/>
      <c r="B218" s="474"/>
      <c r="C218" s="474"/>
      <c r="D218" s="474"/>
      <c r="E218" s="474"/>
      <c r="F218" s="65" t="s">
        <v>60</v>
      </c>
      <c r="G218" s="66" t="e">
        <f>G217/Family!H102</f>
        <v>#DIV/0!</v>
      </c>
      <c r="H218" s="49"/>
      <c r="I218" s="50"/>
      <c r="J218" s="54"/>
      <c r="K218" s="43"/>
      <c r="L218" s="43"/>
      <c r="M218" s="43"/>
      <c r="N218" s="43"/>
    </row>
    <row r="219" spans="1:22" ht="16" hidden="1" thickBot="1"/>
    <row r="220" spans="1:22" s="257" customFormat="1" ht="16" hidden="1" thickBot="1">
      <c r="A220" s="378" t="s">
        <v>174</v>
      </c>
      <c r="B220" s="383"/>
      <c r="C220" s="384"/>
      <c r="D220" s="384"/>
      <c r="E220" s="379"/>
      <c r="F220" s="376"/>
      <c r="G220" s="377"/>
      <c r="H220" s="41"/>
      <c r="I220" s="44"/>
      <c r="J220" s="44"/>
      <c r="K220" s="45"/>
      <c r="L220" s="46"/>
      <c r="M220" s="41"/>
      <c r="N220" s="41"/>
      <c r="O220" s="71"/>
      <c r="P220" s="70"/>
      <c r="Q220" s="70"/>
      <c r="R220" s="70"/>
      <c r="S220" s="70"/>
      <c r="T220" s="70"/>
      <c r="U220" s="259"/>
      <c r="V220" s="259"/>
    </row>
    <row r="221" spans="1:22" s="257" customFormat="1" ht="16" hidden="1" thickBot="1">
      <c r="A221" s="291"/>
      <c r="B221" s="44"/>
      <c r="C221" s="41"/>
      <c r="D221" s="41"/>
      <c r="E221" s="41"/>
      <c r="F221" s="41"/>
      <c r="G221" s="41"/>
      <c r="H221" s="41"/>
      <c r="I221" s="44"/>
      <c r="J221" s="44"/>
      <c r="K221" s="45"/>
      <c r="L221" s="46"/>
      <c r="M221" s="41"/>
      <c r="N221" s="41"/>
      <c r="O221" s="71"/>
      <c r="P221" s="70"/>
      <c r="Q221" s="70"/>
      <c r="R221" s="70"/>
      <c r="S221" s="70"/>
      <c r="T221" s="70"/>
      <c r="U221" s="259"/>
      <c r="V221" s="259"/>
    </row>
    <row r="222" spans="1:22" s="258" customFormat="1" ht="13" hidden="1" thickBot="1">
      <c r="A222" s="324" t="s">
        <v>46</v>
      </c>
      <c r="B222" s="325" t="s">
        <v>45</v>
      </c>
      <c r="C222" s="325" t="s">
        <v>47</v>
      </c>
      <c r="D222" s="325" t="s">
        <v>48</v>
      </c>
      <c r="E222" s="325" t="s">
        <v>31</v>
      </c>
      <c r="F222" s="325" t="s">
        <v>49</v>
      </c>
      <c r="G222" s="325" t="s">
        <v>50</v>
      </c>
      <c r="H222" s="325" t="s">
        <v>141</v>
      </c>
      <c r="I222" s="325" t="s">
        <v>142</v>
      </c>
      <c r="J222" s="380" t="s">
        <v>53</v>
      </c>
      <c r="K222" s="380" t="s">
        <v>51</v>
      </c>
      <c r="L222" s="380" t="s">
        <v>52</v>
      </c>
      <c r="M222" s="380" t="s">
        <v>1</v>
      </c>
      <c r="N222" s="380"/>
      <c r="O222" s="381" t="s">
        <v>68</v>
      </c>
      <c r="P222" s="380" t="s">
        <v>65</v>
      </c>
      <c r="Q222" s="380" t="s">
        <v>140</v>
      </c>
      <c r="R222" s="380" t="s">
        <v>64</v>
      </c>
      <c r="S222" s="380" t="s">
        <v>66</v>
      </c>
      <c r="T222" s="382" t="s">
        <v>67</v>
      </c>
    </row>
    <row r="223" spans="1:22" s="257" customFormat="1" ht="12" hidden="1">
      <c r="A223" s="41"/>
      <c r="B223" s="44"/>
      <c r="C223" s="41"/>
      <c r="D223" s="41"/>
      <c r="E223" s="41"/>
      <c r="F223" s="41"/>
      <c r="G223" s="41"/>
      <c r="H223" s="41"/>
      <c r="I223" s="44"/>
      <c r="J223" s="44"/>
      <c r="K223" s="45"/>
      <c r="L223" s="46"/>
      <c r="M223" s="41"/>
      <c r="N223" s="41"/>
      <c r="P223" s="41"/>
      <c r="Q223" s="41"/>
    </row>
    <row r="224" spans="1:22" s="257" customFormat="1" ht="12" hidden="1">
      <c r="A224" s="282">
        <v>0</v>
      </c>
      <c r="B224" s="94"/>
      <c r="C224" s="94"/>
      <c r="D224" s="94"/>
      <c r="E224" s="94"/>
      <c r="F224" s="286">
        <v>0</v>
      </c>
      <c r="G224" s="286">
        <f t="shared" ref="G224:G248" si="12">A224*F224</f>
        <v>0</v>
      </c>
      <c r="H224" s="285"/>
      <c r="I224" s="284"/>
      <c r="J224" s="54">
        <f t="shared" ref="J224:J249" si="13">SUM(L224*0.01)</f>
        <v>0</v>
      </c>
      <c r="K224" s="43">
        <f t="shared" ref="K224:K249" si="14">SUM(L224*0.25)</f>
        <v>0</v>
      </c>
      <c r="L224" s="43">
        <v>0</v>
      </c>
      <c r="M224" s="43">
        <v>0</v>
      </c>
      <c r="N224" s="43"/>
      <c r="O224" s="94"/>
      <c r="P224" s="94"/>
      <c r="Q224" s="94"/>
      <c r="R224" s="94"/>
      <c r="S224" s="94"/>
      <c r="T224" s="94"/>
    </row>
    <row r="225" spans="1:20" s="257" customFormat="1" ht="12" hidden="1">
      <c r="A225" s="282">
        <v>0</v>
      </c>
      <c r="B225" s="91"/>
      <c r="C225" s="91"/>
      <c r="D225" s="91"/>
      <c r="E225" s="91"/>
      <c r="F225" s="260">
        <v>0</v>
      </c>
      <c r="G225" s="260">
        <f t="shared" si="12"/>
        <v>0</v>
      </c>
      <c r="H225" s="89"/>
      <c r="I225" s="283"/>
      <c r="J225" s="54">
        <f t="shared" si="13"/>
        <v>0</v>
      </c>
      <c r="K225" s="43">
        <f t="shared" si="14"/>
        <v>0</v>
      </c>
      <c r="L225" s="43">
        <v>0</v>
      </c>
      <c r="M225" s="43">
        <v>0</v>
      </c>
      <c r="N225" s="43"/>
      <c r="O225" s="94"/>
      <c r="P225" s="94"/>
      <c r="Q225" s="94"/>
      <c r="R225" s="94"/>
      <c r="S225" s="94"/>
      <c r="T225" s="94"/>
    </row>
    <row r="226" spans="1:20" s="257" customFormat="1" ht="12" hidden="1">
      <c r="A226" s="282">
        <v>0</v>
      </c>
      <c r="B226" s="91"/>
      <c r="C226" s="91"/>
      <c r="D226" s="91"/>
      <c r="E226" s="91"/>
      <c r="F226" s="260">
        <v>0</v>
      </c>
      <c r="G226" s="260">
        <f t="shared" si="12"/>
        <v>0</v>
      </c>
      <c r="H226" s="89"/>
      <c r="I226" s="283"/>
      <c r="J226" s="54">
        <f t="shared" si="13"/>
        <v>0</v>
      </c>
      <c r="K226" s="43">
        <f t="shared" si="14"/>
        <v>0</v>
      </c>
      <c r="L226" s="43">
        <v>0</v>
      </c>
      <c r="M226" s="43">
        <v>0</v>
      </c>
      <c r="N226" s="43"/>
      <c r="O226" s="94"/>
      <c r="P226" s="94"/>
      <c r="Q226" s="94"/>
      <c r="R226" s="94"/>
      <c r="S226" s="94"/>
      <c r="T226" s="94"/>
    </row>
    <row r="227" spans="1:20" s="257" customFormat="1" ht="12" hidden="1">
      <c r="A227" s="282">
        <v>0</v>
      </c>
      <c r="B227" s="91"/>
      <c r="C227" s="91"/>
      <c r="D227" s="91"/>
      <c r="E227" s="91"/>
      <c r="F227" s="260">
        <v>0</v>
      </c>
      <c r="G227" s="260">
        <f t="shared" si="12"/>
        <v>0</v>
      </c>
      <c r="H227" s="89"/>
      <c r="I227" s="283"/>
      <c r="J227" s="54">
        <f t="shared" si="13"/>
        <v>0</v>
      </c>
      <c r="K227" s="43">
        <f t="shared" si="14"/>
        <v>0</v>
      </c>
      <c r="L227" s="43">
        <v>0</v>
      </c>
      <c r="M227" s="43">
        <v>0</v>
      </c>
      <c r="N227" s="43"/>
      <c r="O227" s="94"/>
      <c r="P227" s="94"/>
      <c r="Q227" s="94"/>
      <c r="R227" s="94"/>
      <c r="S227" s="94"/>
      <c r="T227" s="94"/>
    </row>
    <row r="228" spans="1:20" s="257" customFormat="1" ht="12" hidden="1">
      <c r="A228" s="282">
        <v>0</v>
      </c>
      <c r="B228" s="91"/>
      <c r="C228" s="91"/>
      <c r="D228" s="91"/>
      <c r="E228" s="91"/>
      <c r="F228" s="260">
        <v>0</v>
      </c>
      <c r="G228" s="260">
        <f t="shared" si="12"/>
        <v>0</v>
      </c>
      <c r="H228" s="89"/>
      <c r="I228" s="283"/>
      <c r="J228" s="54">
        <f t="shared" si="13"/>
        <v>0</v>
      </c>
      <c r="K228" s="43">
        <f t="shared" si="14"/>
        <v>0</v>
      </c>
      <c r="L228" s="43">
        <v>0</v>
      </c>
      <c r="M228" s="43">
        <v>0</v>
      </c>
      <c r="N228" s="43"/>
      <c r="O228" s="94"/>
      <c r="P228" s="94"/>
      <c r="Q228" s="94"/>
      <c r="R228" s="94"/>
      <c r="S228" s="94"/>
      <c r="T228" s="94"/>
    </row>
    <row r="229" spans="1:20" s="257" customFormat="1" ht="12" hidden="1">
      <c r="A229" s="282">
        <v>0</v>
      </c>
      <c r="B229" s="91"/>
      <c r="C229" s="91"/>
      <c r="D229" s="91"/>
      <c r="E229" s="91"/>
      <c r="F229" s="260">
        <v>0</v>
      </c>
      <c r="G229" s="260">
        <f t="shared" si="12"/>
        <v>0</v>
      </c>
      <c r="H229" s="89"/>
      <c r="I229" s="283"/>
      <c r="J229" s="54">
        <f t="shared" si="13"/>
        <v>0</v>
      </c>
      <c r="K229" s="43">
        <f t="shared" si="14"/>
        <v>0</v>
      </c>
      <c r="L229" s="43">
        <v>0</v>
      </c>
      <c r="M229" s="43">
        <v>0</v>
      </c>
      <c r="N229" s="43"/>
      <c r="O229" s="94"/>
      <c r="P229" s="94"/>
      <c r="Q229" s="94"/>
      <c r="R229" s="94"/>
      <c r="S229" s="94"/>
      <c r="T229" s="94"/>
    </row>
    <row r="230" spans="1:20" s="257" customFormat="1" ht="12" hidden="1">
      <c r="A230" s="282">
        <v>0</v>
      </c>
      <c r="B230" s="91"/>
      <c r="C230" s="91"/>
      <c r="D230" s="91"/>
      <c r="E230" s="91"/>
      <c r="F230" s="260">
        <v>0</v>
      </c>
      <c r="G230" s="260">
        <f t="shared" si="12"/>
        <v>0</v>
      </c>
      <c r="H230" s="89"/>
      <c r="I230" s="283"/>
      <c r="J230" s="54">
        <f t="shared" si="13"/>
        <v>0</v>
      </c>
      <c r="K230" s="43">
        <f t="shared" si="14"/>
        <v>0</v>
      </c>
      <c r="L230" s="43">
        <v>0</v>
      </c>
      <c r="M230" s="43">
        <v>0</v>
      </c>
      <c r="N230" s="43"/>
      <c r="O230" s="94"/>
      <c r="P230" s="94"/>
      <c r="Q230" s="94"/>
      <c r="R230" s="94"/>
      <c r="S230" s="94"/>
      <c r="T230" s="94"/>
    </row>
    <row r="231" spans="1:20" s="257" customFormat="1" ht="12" hidden="1">
      <c r="A231" s="282">
        <v>0</v>
      </c>
      <c r="B231" s="91"/>
      <c r="C231" s="91"/>
      <c r="D231" s="91"/>
      <c r="E231" s="91"/>
      <c r="F231" s="260">
        <v>0</v>
      </c>
      <c r="G231" s="260">
        <f t="shared" si="12"/>
        <v>0</v>
      </c>
      <c r="H231" s="89"/>
      <c r="I231" s="283"/>
      <c r="J231" s="54">
        <f t="shared" si="13"/>
        <v>0</v>
      </c>
      <c r="K231" s="43">
        <f t="shared" si="14"/>
        <v>0</v>
      </c>
      <c r="L231" s="43">
        <v>0</v>
      </c>
      <c r="M231" s="43">
        <v>0</v>
      </c>
      <c r="N231" s="43"/>
      <c r="O231" s="94"/>
      <c r="P231" s="94"/>
      <c r="Q231" s="94"/>
      <c r="R231" s="94"/>
      <c r="S231" s="94"/>
      <c r="T231" s="94"/>
    </row>
    <row r="232" spans="1:20" s="257" customFormat="1" ht="12" hidden="1">
      <c r="A232" s="282">
        <v>0</v>
      </c>
      <c r="B232" s="91"/>
      <c r="C232" s="91"/>
      <c r="D232" s="91"/>
      <c r="E232" s="91"/>
      <c r="F232" s="260">
        <v>0</v>
      </c>
      <c r="G232" s="260">
        <f t="shared" si="12"/>
        <v>0</v>
      </c>
      <c r="H232" s="89"/>
      <c r="I232" s="283"/>
      <c r="J232" s="54">
        <f t="shared" si="13"/>
        <v>0</v>
      </c>
      <c r="K232" s="43">
        <f t="shared" si="14"/>
        <v>0</v>
      </c>
      <c r="L232" s="43">
        <v>0</v>
      </c>
      <c r="M232" s="43">
        <v>0</v>
      </c>
      <c r="N232" s="43"/>
      <c r="O232" s="94"/>
      <c r="P232" s="94"/>
      <c r="Q232" s="94"/>
      <c r="R232" s="94"/>
      <c r="S232" s="94"/>
      <c r="T232" s="94"/>
    </row>
    <row r="233" spans="1:20" s="257" customFormat="1" ht="12" hidden="1">
      <c r="A233" s="282">
        <v>0</v>
      </c>
      <c r="B233" s="91"/>
      <c r="C233" s="91"/>
      <c r="D233" s="91"/>
      <c r="E233" s="91"/>
      <c r="F233" s="260">
        <v>0</v>
      </c>
      <c r="G233" s="260">
        <f t="shared" si="12"/>
        <v>0</v>
      </c>
      <c r="H233" s="89"/>
      <c r="I233" s="283"/>
      <c r="J233" s="54">
        <f t="shared" si="13"/>
        <v>0</v>
      </c>
      <c r="K233" s="43">
        <f t="shared" si="14"/>
        <v>0</v>
      </c>
      <c r="L233" s="43">
        <v>0</v>
      </c>
      <c r="M233" s="43">
        <v>0</v>
      </c>
      <c r="N233" s="43"/>
      <c r="O233" s="94"/>
      <c r="P233" s="94"/>
      <c r="Q233" s="94"/>
      <c r="R233" s="94"/>
      <c r="S233" s="94"/>
      <c r="T233" s="94"/>
    </row>
    <row r="234" spans="1:20" s="257" customFormat="1" ht="12" hidden="1">
      <c r="A234" s="282">
        <v>0</v>
      </c>
      <c r="B234" s="91"/>
      <c r="C234" s="91"/>
      <c r="D234" s="91"/>
      <c r="E234" s="91"/>
      <c r="F234" s="260">
        <v>0</v>
      </c>
      <c r="G234" s="260">
        <f t="shared" si="12"/>
        <v>0</v>
      </c>
      <c r="H234" s="89"/>
      <c r="I234" s="283"/>
      <c r="J234" s="54">
        <f t="shared" si="13"/>
        <v>0</v>
      </c>
      <c r="K234" s="43">
        <f t="shared" si="14"/>
        <v>0</v>
      </c>
      <c r="L234" s="43">
        <v>0</v>
      </c>
      <c r="M234" s="43">
        <v>0</v>
      </c>
      <c r="N234" s="43"/>
      <c r="O234" s="94"/>
      <c r="P234" s="94"/>
      <c r="Q234" s="94"/>
      <c r="R234" s="94"/>
      <c r="S234" s="94"/>
      <c r="T234" s="94"/>
    </row>
    <row r="235" spans="1:20" s="257" customFormat="1" ht="12" hidden="1">
      <c r="A235" s="282">
        <v>0</v>
      </c>
      <c r="B235" s="91"/>
      <c r="C235" s="91"/>
      <c r="D235" s="91"/>
      <c r="E235" s="91"/>
      <c r="F235" s="260">
        <v>0</v>
      </c>
      <c r="G235" s="260">
        <f t="shared" si="12"/>
        <v>0</v>
      </c>
      <c r="H235" s="89"/>
      <c r="I235" s="283"/>
      <c r="J235" s="54">
        <f t="shared" si="13"/>
        <v>0</v>
      </c>
      <c r="K235" s="43">
        <f t="shared" si="14"/>
        <v>0</v>
      </c>
      <c r="L235" s="43">
        <v>0</v>
      </c>
      <c r="M235" s="43">
        <v>0</v>
      </c>
      <c r="N235" s="43"/>
      <c r="O235" s="94"/>
      <c r="P235" s="94"/>
      <c r="Q235" s="94"/>
      <c r="R235" s="94"/>
      <c r="S235" s="94"/>
      <c r="T235" s="94"/>
    </row>
    <row r="236" spans="1:20" s="257" customFormat="1" ht="12" hidden="1">
      <c r="A236" s="282">
        <v>0</v>
      </c>
      <c r="B236" s="91"/>
      <c r="C236" s="91"/>
      <c r="D236" s="91"/>
      <c r="E236" s="91"/>
      <c r="F236" s="260">
        <v>0</v>
      </c>
      <c r="G236" s="260">
        <f t="shared" si="12"/>
        <v>0</v>
      </c>
      <c r="H236" s="89"/>
      <c r="I236" s="283"/>
      <c r="J236" s="54">
        <f t="shared" si="13"/>
        <v>0</v>
      </c>
      <c r="K236" s="43">
        <f t="shared" si="14"/>
        <v>0</v>
      </c>
      <c r="L236" s="43">
        <v>0</v>
      </c>
      <c r="M236" s="43">
        <v>0</v>
      </c>
      <c r="N236" s="43"/>
      <c r="O236" s="94"/>
      <c r="P236" s="94"/>
      <c r="Q236" s="94"/>
      <c r="R236" s="94"/>
      <c r="S236" s="94"/>
      <c r="T236" s="94"/>
    </row>
    <row r="237" spans="1:20" s="257" customFormat="1" ht="12" hidden="1">
      <c r="A237" s="282">
        <v>0</v>
      </c>
      <c r="B237" s="91"/>
      <c r="C237" s="91"/>
      <c r="D237" s="91"/>
      <c r="E237" s="91"/>
      <c r="F237" s="260">
        <v>0</v>
      </c>
      <c r="G237" s="260">
        <f t="shared" si="12"/>
        <v>0</v>
      </c>
      <c r="H237" s="89"/>
      <c r="I237" s="283"/>
      <c r="J237" s="54">
        <f t="shared" si="13"/>
        <v>0</v>
      </c>
      <c r="K237" s="43">
        <f t="shared" si="14"/>
        <v>0</v>
      </c>
      <c r="L237" s="43">
        <v>0</v>
      </c>
      <c r="M237" s="43">
        <v>0</v>
      </c>
      <c r="N237" s="43"/>
      <c r="O237" s="94"/>
      <c r="P237" s="94"/>
      <c r="Q237" s="94"/>
      <c r="R237" s="94"/>
      <c r="S237" s="94"/>
      <c r="T237" s="94"/>
    </row>
    <row r="238" spans="1:20" s="257" customFormat="1" ht="12" hidden="1">
      <c r="A238" s="282">
        <v>0</v>
      </c>
      <c r="B238" s="91"/>
      <c r="C238" s="91"/>
      <c r="D238" s="91"/>
      <c r="E238" s="91"/>
      <c r="F238" s="260">
        <v>0</v>
      </c>
      <c r="G238" s="260">
        <f t="shared" si="12"/>
        <v>0</v>
      </c>
      <c r="H238" s="89"/>
      <c r="I238" s="283"/>
      <c r="J238" s="54">
        <f t="shared" si="13"/>
        <v>0</v>
      </c>
      <c r="K238" s="43">
        <f t="shared" si="14"/>
        <v>0</v>
      </c>
      <c r="L238" s="43">
        <v>0</v>
      </c>
      <c r="M238" s="43">
        <v>0</v>
      </c>
      <c r="N238" s="43"/>
      <c r="O238" s="94"/>
      <c r="P238" s="94"/>
      <c r="Q238" s="94"/>
      <c r="R238" s="94"/>
      <c r="S238" s="94"/>
      <c r="T238" s="94"/>
    </row>
    <row r="239" spans="1:20" s="257" customFormat="1" ht="12" hidden="1">
      <c r="A239" s="282">
        <v>0</v>
      </c>
      <c r="B239" s="91"/>
      <c r="C239" s="91"/>
      <c r="D239" s="91"/>
      <c r="E239" s="91"/>
      <c r="F239" s="260">
        <v>0</v>
      </c>
      <c r="G239" s="260">
        <f t="shared" si="12"/>
        <v>0</v>
      </c>
      <c r="H239" s="89"/>
      <c r="I239" s="283"/>
      <c r="J239" s="54">
        <f t="shared" si="13"/>
        <v>0</v>
      </c>
      <c r="K239" s="43">
        <f t="shared" si="14"/>
        <v>0</v>
      </c>
      <c r="L239" s="43">
        <v>0</v>
      </c>
      <c r="M239" s="43">
        <v>0</v>
      </c>
      <c r="N239" s="43"/>
      <c r="O239" s="94"/>
      <c r="P239" s="94"/>
      <c r="Q239" s="94"/>
      <c r="R239" s="94"/>
      <c r="S239" s="94"/>
      <c r="T239" s="94"/>
    </row>
    <row r="240" spans="1:20" s="257" customFormat="1" ht="12" hidden="1">
      <c r="A240" s="282">
        <v>0</v>
      </c>
      <c r="B240" s="91"/>
      <c r="C240" s="91"/>
      <c r="D240" s="91"/>
      <c r="E240" s="91"/>
      <c r="F240" s="260">
        <v>0</v>
      </c>
      <c r="G240" s="260">
        <f t="shared" si="12"/>
        <v>0</v>
      </c>
      <c r="H240" s="89"/>
      <c r="I240" s="283"/>
      <c r="J240" s="54">
        <f t="shared" si="13"/>
        <v>0</v>
      </c>
      <c r="K240" s="43">
        <f t="shared" si="14"/>
        <v>0</v>
      </c>
      <c r="L240" s="43">
        <v>0</v>
      </c>
      <c r="M240" s="43">
        <v>0</v>
      </c>
      <c r="N240" s="43"/>
      <c r="O240" s="94"/>
      <c r="P240" s="94"/>
      <c r="Q240" s="94"/>
      <c r="R240" s="94"/>
      <c r="S240" s="94"/>
      <c r="T240" s="94"/>
    </row>
    <row r="241" spans="1:20" s="257" customFormat="1" ht="12" hidden="1">
      <c r="A241" s="282">
        <v>0</v>
      </c>
      <c r="B241" s="91"/>
      <c r="C241" s="91"/>
      <c r="D241" s="91"/>
      <c r="E241" s="91"/>
      <c r="F241" s="260">
        <v>0</v>
      </c>
      <c r="G241" s="260">
        <f t="shared" si="12"/>
        <v>0</v>
      </c>
      <c r="H241" s="89"/>
      <c r="I241" s="283"/>
      <c r="J241" s="54">
        <f t="shared" si="13"/>
        <v>0</v>
      </c>
      <c r="K241" s="43">
        <f t="shared" si="14"/>
        <v>0</v>
      </c>
      <c r="L241" s="43">
        <v>0</v>
      </c>
      <c r="M241" s="43">
        <v>0</v>
      </c>
      <c r="N241" s="43"/>
      <c r="O241" s="94"/>
      <c r="P241" s="94"/>
      <c r="Q241" s="94"/>
      <c r="R241" s="94"/>
      <c r="S241" s="94"/>
      <c r="T241" s="94"/>
    </row>
    <row r="242" spans="1:20" s="257" customFormat="1" ht="12" hidden="1">
      <c r="A242" s="282">
        <v>0</v>
      </c>
      <c r="B242" s="91"/>
      <c r="C242" s="91"/>
      <c r="D242" s="91"/>
      <c r="E242" s="91"/>
      <c r="F242" s="260">
        <v>0</v>
      </c>
      <c r="G242" s="260">
        <f t="shared" si="12"/>
        <v>0</v>
      </c>
      <c r="H242" s="89"/>
      <c r="I242" s="283"/>
      <c r="J242" s="54">
        <f t="shared" si="13"/>
        <v>0</v>
      </c>
      <c r="K242" s="43">
        <f t="shared" si="14"/>
        <v>0</v>
      </c>
      <c r="L242" s="43">
        <v>0</v>
      </c>
      <c r="M242" s="43">
        <v>0</v>
      </c>
      <c r="N242" s="43"/>
      <c r="O242" s="94"/>
      <c r="P242" s="94"/>
      <c r="Q242" s="94"/>
      <c r="R242" s="94"/>
      <c r="S242" s="94"/>
      <c r="T242" s="94"/>
    </row>
    <row r="243" spans="1:20" s="257" customFormat="1" ht="12" hidden="1">
      <c r="A243" s="282">
        <v>0</v>
      </c>
      <c r="B243" s="91"/>
      <c r="C243" s="91"/>
      <c r="D243" s="91"/>
      <c r="E243" s="91"/>
      <c r="F243" s="260">
        <v>0</v>
      </c>
      <c r="G243" s="260">
        <f t="shared" si="12"/>
        <v>0</v>
      </c>
      <c r="H243" s="89"/>
      <c r="I243" s="283"/>
      <c r="J243" s="54">
        <f t="shared" si="13"/>
        <v>0</v>
      </c>
      <c r="K243" s="43">
        <f t="shared" si="14"/>
        <v>0</v>
      </c>
      <c r="L243" s="43">
        <v>0</v>
      </c>
      <c r="M243" s="43">
        <v>0</v>
      </c>
      <c r="N243" s="43"/>
      <c r="O243" s="94"/>
      <c r="P243" s="94"/>
      <c r="Q243" s="94"/>
      <c r="R243" s="94"/>
      <c r="S243" s="94"/>
      <c r="T243" s="94"/>
    </row>
    <row r="244" spans="1:20" s="257" customFormat="1" ht="12" hidden="1">
      <c r="A244" s="282">
        <v>0</v>
      </c>
      <c r="B244" s="91"/>
      <c r="C244" s="91"/>
      <c r="D244" s="91"/>
      <c r="E244" s="91"/>
      <c r="F244" s="260">
        <v>0</v>
      </c>
      <c r="G244" s="260">
        <f t="shared" si="12"/>
        <v>0</v>
      </c>
      <c r="H244" s="89"/>
      <c r="I244" s="283"/>
      <c r="J244" s="54">
        <f t="shared" si="13"/>
        <v>0</v>
      </c>
      <c r="K244" s="43">
        <f t="shared" si="14"/>
        <v>0</v>
      </c>
      <c r="L244" s="43">
        <v>0</v>
      </c>
      <c r="M244" s="43">
        <v>0</v>
      </c>
      <c r="N244" s="43"/>
      <c r="O244" s="94"/>
      <c r="P244" s="94"/>
      <c r="Q244" s="94"/>
      <c r="R244" s="94"/>
      <c r="S244" s="94"/>
      <c r="T244" s="94"/>
    </row>
    <row r="245" spans="1:20" s="257" customFormat="1" ht="12" hidden="1">
      <c r="A245" s="282">
        <v>0</v>
      </c>
      <c r="B245" s="91"/>
      <c r="C245" s="91"/>
      <c r="D245" s="91"/>
      <c r="E245" s="91"/>
      <c r="F245" s="260">
        <v>0</v>
      </c>
      <c r="G245" s="260">
        <f t="shared" si="12"/>
        <v>0</v>
      </c>
      <c r="H245" s="89"/>
      <c r="I245" s="283"/>
      <c r="J245" s="54">
        <f t="shared" si="13"/>
        <v>0</v>
      </c>
      <c r="K245" s="43">
        <f t="shared" si="14"/>
        <v>0</v>
      </c>
      <c r="L245" s="43">
        <v>0</v>
      </c>
      <c r="M245" s="43">
        <v>0</v>
      </c>
      <c r="N245" s="43"/>
      <c r="O245" s="94"/>
      <c r="P245" s="94"/>
      <c r="Q245" s="94"/>
      <c r="R245" s="94"/>
      <c r="S245" s="94"/>
      <c r="T245" s="94"/>
    </row>
    <row r="246" spans="1:20" s="257" customFormat="1" ht="12" hidden="1">
      <c r="A246" s="282">
        <v>0</v>
      </c>
      <c r="B246" s="91"/>
      <c r="C246" s="91"/>
      <c r="D246" s="91"/>
      <c r="E246" s="91"/>
      <c r="F246" s="260">
        <v>0</v>
      </c>
      <c r="G246" s="260">
        <f t="shared" si="12"/>
        <v>0</v>
      </c>
      <c r="H246" s="89"/>
      <c r="I246" s="283"/>
      <c r="J246" s="54">
        <f t="shared" si="13"/>
        <v>0</v>
      </c>
      <c r="K246" s="43">
        <f t="shared" si="14"/>
        <v>0</v>
      </c>
      <c r="L246" s="43">
        <v>0</v>
      </c>
      <c r="M246" s="43">
        <v>0</v>
      </c>
      <c r="N246" s="43"/>
      <c r="O246" s="94"/>
      <c r="P246" s="94"/>
      <c r="Q246" s="94"/>
      <c r="R246" s="94"/>
      <c r="S246" s="94"/>
      <c r="T246" s="94"/>
    </row>
    <row r="247" spans="1:20" s="257" customFormat="1" ht="12" hidden="1">
      <c r="A247" s="282">
        <v>0</v>
      </c>
      <c r="B247" s="91"/>
      <c r="C247" s="91"/>
      <c r="D247" s="91"/>
      <c r="E247" s="91"/>
      <c r="F247" s="260">
        <v>0</v>
      </c>
      <c r="G247" s="260">
        <f t="shared" si="12"/>
        <v>0</v>
      </c>
      <c r="H247" s="89"/>
      <c r="I247" s="283"/>
      <c r="J247" s="54">
        <f t="shared" si="13"/>
        <v>0</v>
      </c>
      <c r="K247" s="43">
        <f t="shared" si="14"/>
        <v>0</v>
      </c>
      <c r="L247" s="43">
        <v>0</v>
      </c>
      <c r="M247" s="43">
        <v>0</v>
      </c>
      <c r="N247" s="43"/>
      <c r="O247" s="94"/>
      <c r="P247" s="94"/>
      <c r="Q247" s="94"/>
      <c r="R247" s="94"/>
      <c r="S247" s="94"/>
      <c r="T247" s="94"/>
    </row>
    <row r="248" spans="1:20" s="257" customFormat="1" ht="12" hidden="1">
      <c r="A248" s="282">
        <v>0</v>
      </c>
      <c r="B248" s="91"/>
      <c r="C248" s="91"/>
      <c r="D248" s="91"/>
      <c r="E248" s="91"/>
      <c r="F248" s="260">
        <v>0</v>
      </c>
      <c r="G248" s="260">
        <f t="shared" si="12"/>
        <v>0</v>
      </c>
      <c r="H248" s="89"/>
      <c r="I248" s="283"/>
      <c r="J248" s="54">
        <f t="shared" si="13"/>
        <v>0</v>
      </c>
      <c r="K248" s="43">
        <f t="shared" si="14"/>
        <v>0</v>
      </c>
      <c r="L248" s="43">
        <v>0</v>
      </c>
      <c r="M248" s="43">
        <v>0</v>
      </c>
      <c r="N248" s="43"/>
      <c r="O248" s="94"/>
      <c r="P248" s="94"/>
      <c r="Q248" s="94"/>
      <c r="R248" s="94"/>
      <c r="S248" s="94"/>
      <c r="T248" s="94"/>
    </row>
    <row r="249" spans="1:20" s="257" customFormat="1" ht="13" hidden="1" thickBot="1">
      <c r="A249" s="43">
        <v>0</v>
      </c>
      <c r="B249" s="474"/>
      <c r="C249" s="474"/>
      <c r="D249" s="474"/>
      <c r="E249" s="474"/>
      <c r="F249" s="52"/>
      <c r="G249" s="52"/>
      <c r="H249" s="49"/>
      <c r="I249" s="50"/>
      <c r="J249" s="54">
        <f t="shared" si="13"/>
        <v>0</v>
      </c>
      <c r="K249" s="43">
        <f t="shared" si="14"/>
        <v>0</v>
      </c>
      <c r="L249" s="43">
        <v>0</v>
      </c>
      <c r="M249" s="43">
        <v>0</v>
      </c>
      <c r="N249" s="43"/>
    </row>
    <row r="250" spans="1:20" s="257" customFormat="1" ht="12" hidden="1">
      <c r="A250" s="43"/>
      <c r="B250" s="474"/>
      <c r="C250" s="474"/>
      <c r="D250" s="276" t="s">
        <v>104</v>
      </c>
      <c r="E250" s="275"/>
      <c r="F250" s="274"/>
      <c r="G250" s="287">
        <f>SUM(G224:G249)</f>
        <v>0</v>
      </c>
      <c r="H250" s="48"/>
      <c r="I250" s="48"/>
      <c r="J250" s="72"/>
      <c r="K250" s="264"/>
      <c r="M250" s="73"/>
    </row>
    <row r="251" spans="1:20" s="257" customFormat="1" ht="12" hidden="1">
      <c r="A251" s="43"/>
      <c r="B251" s="474"/>
      <c r="C251" s="474"/>
      <c r="D251" s="272" t="s">
        <v>103</v>
      </c>
      <c r="E251" s="271"/>
      <c r="F251" s="270"/>
      <c r="G251" s="281">
        <f>Kitchen!F84+(Kitchen!H86*0.8)</f>
        <v>0</v>
      </c>
      <c r="H251" s="48"/>
      <c r="I251" s="48"/>
      <c r="J251" s="72"/>
      <c r="K251" s="264"/>
      <c r="M251" s="73"/>
    </row>
    <row r="252" spans="1:20" s="257" customFormat="1" ht="12" hidden="1">
      <c r="A252" s="43"/>
      <c r="B252" s="474"/>
      <c r="C252" s="474"/>
      <c r="D252" s="272" t="s">
        <v>102</v>
      </c>
      <c r="E252" s="271"/>
      <c r="F252" s="270"/>
      <c r="G252" s="281">
        <f>G251-G250</f>
        <v>0</v>
      </c>
      <c r="H252" s="48"/>
      <c r="I252" s="48"/>
      <c r="J252" s="72"/>
      <c r="K252" s="264"/>
      <c r="M252" s="73"/>
    </row>
    <row r="253" spans="1:20" s="257" customFormat="1" ht="13" hidden="1" thickBot="1">
      <c r="A253" s="43"/>
      <c r="B253" s="474"/>
      <c r="C253" s="474"/>
      <c r="D253" s="268" t="s">
        <v>101</v>
      </c>
      <c r="E253" s="267"/>
      <c r="F253" s="266"/>
      <c r="G253" s="265" t="e">
        <f>G252/G251</f>
        <v>#DIV/0!</v>
      </c>
      <c r="H253" s="48"/>
      <c r="I253" s="48"/>
      <c r="J253" s="72"/>
      <c r="K253" s="264"/>
      <c r="M253" s="73"/>
    </row>
    <row r="254" spans="1:20" s="163" customFormat="1" ht="25.5" hidden="1" customHeight="1">
      <c r="D254" s="280"/>
      <c r="E254" s="280"/>
      <c r="G254" s="279"/>
      <c r="I254" s="278"/>
      <c r="J254" s="277"/>
      <c r="K254" s="261"/>
      <c r="L254" s="263"/>
      <c r="M254" s="3"/>
      <c r="N254" s="3"/>
      <c r="P254" s="262"/>
      <c r="Q254" s="262"/>
      <c r="R254" s="261"/>
    </row>
    <row r="255" spans="1:20" s="163" customFormat="1" ht="20" hidden="1" customHeight="1">
      <c r="F255" s="58" t="s">
        <v>57</v>
      </c>
      <c r="G255" s="59">
        <f>SUM(G224:G248)</f>
        <v>0</v>
      </c>
      <c r="H255" s="1"/>
      <c r="J255" s="2"/>
      <c r="L255" s="162"/>
      <c r="M255" s="162"/>
      <c r="N255" s="162"/>
      <c r="P255" s="162"/>
      <c r="Q255" s="162"/>
      <c r="R255" s="164"/>
    </row>
    <row r="256" spans="1:20" s="257" customFormat="1" ht="20" hidden="1" customHeight="1">
      <c r="A256" s="43"/>
      <c r="B256" s="474"/>
      <c r="C256" s="474"/>
      <c r="D256" s="474"/>
      <c r="E256" s="474"/>
      <c r="F256" s="60" t="s">
        <v>59</v>
      </c>
      <c r="G256" s="61">
        <f>Kitchen!H84-G255</f>
        <v>0</v>
      </c>
      <c r="H256" s="49"/>
      <c r="I256" s="50"/>
      <c r="J256" s="54"/>
      <c r="K256" s="43"/>
      <c r="L256" s="43"/>
      <c r="M256" s="43"/>
      <c r="N256" s="43"/>
    </row>
    <row r="257" spans="1:22" s="257" customFormat="1" ht="20" hidden="1" customHeight="1">
      <c r="A257" s="43"/>
      <c r="B257" s="474"/>
      <c r="C257" s="474"/>
      <c r="D257" s="474"/>
      <c r="E257" s="474"/>
      <c r="F257" s="60" t="s">
        <v>60</v>
      </c>
      <c r="G257" s="62" t="e">
        <f>G256/Kitchen!H84</f>
        <v>#DIV/0!</v>
      </c>
      <c r="H257" s="49"/>
      <c r="I257" s="50"/>
      <c r="J257" s="54"/>
      <c r="K257" s="43"/>
      <c r="L257" s="43"/>
      <c r="M257" s="43"/>
      <c r="N257" s="43"/>
    </row>
    <row r="258" spans="1:22" s="257" customFormat="1" ht="20" hidden="1" customHeight="1">
      <c r="A258" s="43"/>
      <c r="B258" s="474"/>
      <c r="C258" s="474"/>
      <c r="D258" s="474"/>
      <c r="E258" s="474"/>
      <c r="F258" s="60"/>
      <c r="G258" s="62"/>
      <c r="H258" s="49"/>
      <c r="I258" s="50"/>
      <c r="J258" s="54"/>
      <c r="K258" s="43"/>
      <c r="L258" s="43"/>
      <c r="M258" s="43"/>
      <c r="N258" s="43"/>
    </row>
    <row r="259" spans="1:22" s="257" customFormat="1" ht="20" hidden="1" customHeight="1">
      <c r="A259" s="43"/>
      <c r="B259" s="474"/>
      <c r="C259" s="474"/>
      <c r="D259" s="474"/>
      <c r="E259" s="474"/>
      <c r="F259" s="63" t="s">
        <v>58</v>
      </c>
      <c r="G259" s="64">
        <f>SUM(Kitchen!F102)</f>
        <v>0</v>
      </c>
      <c r="H259" s="49"/>
      <c r="I259" s="50"/>
      <c r="J259" s="54"/>
      <c r="K259" s="43"/>
      <c r="L259" s="43"/>
      <c r="M259" s="43"/>
      <c r="N259" s="43"/>
    </row>
    <row r="260" spans="1:22" s="257" customFormat="1" ht="20" hidden="1" customHeight="1">
      <c r="A260" s="43"/>
      <c r="B260" s="474"/>
      <c r="C260" s="474"/>
      <c r="D260" s="474"/>
      <c r="E260" s="474"/>
      <c r="F260" s="60" t="s">
        <v>59</v>
      </c>
      <c r="G260" s="61">
        <f>Kitchen!H102-G259</f>
        <v>0</v>
      </c>
      <c r="H260" s="49"/>
      <c r="I260" s="50"/>
      <c r="J260" s="54"/>
      <c r="K260" s="43"/>
      <c r="L260" s="43"/>
      <c r="M260" s="43"/>
      <c r="N260" s="43"/>
    </row>
    <row r="261" spans="1:22" s="257" customFormat="1" ht="20" hidden="1" customHeight="1">
      <c r="A261" s="43"/>
      <c r="B261" s="474"/>
      <c r="C261" s="474"/>
      <c r="D261" s="474"/>
      <c r="E261" s="474"/>
      <c r="F261" s="65" t="s">
        <v>60</v>
      </c>
      <c r="G261" s="66" t="e">
        <f>G260/Kitchen!H102</f>
        <v>#DIV/0!</v>
      </c>
      <c r="H261" s="49"/>
      <c r="I261" s="50"/>
      <c r="J261" s="54"/>
      <c r="K261" s="43"/>
      <c r="L261" s="43"/>
      <c r="M261" s="43"/>
      <c r="N261" s="43"/>
    </row>
    <row r="262" spans="1:22" ht="16" hidden="1" thickBot="1"/>
    <row r="263" spans="1:22" s="257" customFormat="1" ht="16" hidden="1" thickBot="1">
      <c r="A263" s="378" t="s">
        <v>175</v>
      </c>
      <c r="B263" s="383"/>
      <c r="C263" s="384"/>
      <c r="D263" s="384"/>
      <c r="E263" s="379"/>
      <c r="F263" s="376"/>
      <c r="G263" s="377"/>
      <c r="H263" s="41"/>
      <c r="I263" s="44"/>
      <c r="J263" s="44"/>
      <c r="K263" s="45"/>
      <c r="L263" s="46"/>
      <c r="M263" s="41"/>
      <c r="N263" s="41"/>
      <c r="O263" s="71"/>
      <c r="P263" s="70"/>
      <c r="Q263" s="70"/>
      <c r="R263" s="70"/>
      <c r="S263" s="70"/>
      <c r="T263" s="70"/>
      <c r="U263" s="259"/>
      <c r="V263" s="259"/>
    </row>
    <row r="264" spans="1:22" s="257" customFormat="1" ht="16" hidden="1" thickBot="1">
      <c r="A264" s="291"/>
      <c r="B264" s="44"/>
      <c r="C264" s="41"/>
      <c r="D264" s="41"/>
      <c r="E264" s="41"/>
      <c r="F264" s="41"/>
      <c r="G264" s="41"/>
      <c r="H264" s="41"/>
      <c r="I264" s="44"/>
      <c r="J264" s="44"/>
      <c r="K264" s="45"/>
      <c r="L264" s="46"/>
      <c r="M264" s="41"/>
      <c r="N264" s="41"/>
      <c r="O264" s="71"/>
      <c r="P264" s="70"/>
      <c r="Q264" s="70"/>
      <c r="R264" s="70"/>
      <c r="S264" s="70"/>
      <c r="T264" s="70"/>
      <c r="U264" s="259"/>
      <c r="V264" s="259"/>
    </row>
    <row r="265" spans="1:22" s="258" customFormat="1" ht="13" hidden="1" thickBot="1">
      <c r="A265" s="324" t="s">
        <v>46</v>
      </c>
      <c r="B265" s="325" t="s">
        <v>45</v>
      </c>
      <c r="C265" s="325" t="s">
        <v>47</v>
      </c>
      <c r="D265" s="325" t="s">
        <v>48</v>
      </c>
      <c r="E265" s="325" t="s">
        <v>31</v>
      </c>
      <c r="F265" s="325" t="s">
        <v>49</v>
      </c>
      <c r="G265" s="325" t="s">
        <v>50</v>
      </c>
      <c r="H265" s="325" t="s">
        <v>141</v>
      </c>
      <c r="I265" s="325" t="s">
        <v>142</v>
      </c>
      <c r="J265" s="380" t="s">
        <v>53</v>
      </c>
      <c r="K265" s="380" t="s">
        <v>51</v>
      </c>
      <c r="L265" s="380" t="s">
        <v>52</v>
      </c>
      <c r="M265" s="380" t="s">
        <v>1</v>
      </c>
      <c r="N265" s="380"/>
      <c r="O265" s="381" t="s">
        <v>68</v>
      </c>
      <c r="P265" s="380" t="s">
        <v>65</v>
      </c>
      <c r="Q265" s="380" t="s">
        <v>140</v>
      </c>
      <c r="R265" s="380" t="s">
        <v>64</v>
      </c>
      <c r="S265" s="380" t="s">
        <v>66</v>
      </c>
      <c r="T265" s="382" t="s">
        <v>67</v>
      </c>
    </row>
    <row r="266" spans="1:22" s="257" customFormat="1" ht="12" hidden="1">
      <c r="A266" s="41"/>
      <c r="B266" s="44"/>
      <c r="C266" s="41"/>
      <c r="D266" s="41"/>
      <c r="E266" s="41"/>
      <c r="F266" s="41"/>
      <c r="G266" s="41"/>
      <c r="H266" s="41"/>
      <c r="I266" s="44"/>
      <c r="J266" s="44"/>
      <c r="K266" s="45"/>
      <c r="L266" s="46"/>
      <c r="M266" s="41"/>
      <c r="N266" s="41"/>
      <c r="P266" s="41"/>
      <c r="Q266" s="41"/>
    </row>
    <row r="267" spans="1:22" s="257" customFormat="1" ht="12" hidden="1">
      <c r="A267" s="282">
        <v>0</v>
      </c>
      <c r="B267" s="94"/>
      <c r="C267" s="94"/>
      <c r="D267" s="94"/>
      <c r="E267" s="94"/>
      <c r="F267" s="286">
        <v>0</v>
      </c>
      <c r="G267" s="286">
        <f t="shared" ref="G267:G291" si="15">A267*F267</f>
        <v>0</v>
      </c>
      <c r="H267" s="285"/>
      <c r="I267" s="284"/>
      <c r="J267" s="54">
        <f t="shared" ref="J267:J292" si="16">SUM(L267*0.01)</f>
        <v>0</v>
      </c>
      <c r="K267" s="43">
        <f t="shared" ref="K267:K292" si="17">SUM(L267*0.25)</f>
        <v>0</v>
      </c>
      <c r="L267" s="43">
        <v>0</v>
      </c>
      <c r="M267" s="43">
        <v>0</v>
      </c>
      <c r="N267" s="43"/>
      <c r="O267" s="94"/>
      <c r="P267" s="94"/>
      <c r="Q267" s="94"/>
      <c r="R267" s="94"/>
      <c r="S267" s="94"/>
      <c r="T267" s="94"/>
    </row>
    <row r="268" spans="1:22" s="257" customFormat="1" ht="12" hidden="1">
      <c r="A268" s="282">
        <v>0</v>
      </c>
      <c r="B268" s="91"/>
      <c r="C268" s="91"/>
      <c r="D268" s="91"/>
      <c r="E268" s="91"/>
      <c r="F268" s="260">
        <v>0</v>
      </c>
      <c r="G268" s="260">
        <f t="shared" si="15"/>
        <v>0</v>
      </c>
      <c r="H268" s="89"/>
      <c r="I268" s="283"/>
      <c r="J268" s="54">
        <f t="shared" si="16"/>
        <v>0</v>
      </c>
      <c r="K268" s="43">
        <f t="shared" si="17"/>
        <v>0</v>
      </c>
      <c r="L268" s="43">
        <v>0</v>
      </c>
      <c r="M268" s="43">
        <v>0</v>
      </c>
      <c r="N268" s="43"/>
      <c r="O268" s="94"/>
      <c r="P268" s="94"/>
      <c r="Q268" s="94"/>
      <c r="R268" s="94"/>
      <c r="S268" s="94"/>
      <c r="T268" s="94"/>
    </row>
    <row r="269" spans="1:22" s="257" customFormat="1" ht="12" hidden="1">
      <c r="A269" s="282">
        <v>0</v>
      </c>
      <c r="B269" s="91"/>
      <c r="C269" s="91"/>
      <c r="D269" s="91"/>
      <c r="E269" s="91"/>
      <c r="F269" s="260">
        <v>0</v>
      </c>
      <c r="G269" s="260">
        <f t="shared" si="15"/>
        <v>0</v>
      </c>
      <c r="H269" s="89"/>
      <c r="I269" s="283"/>
      <c r="J269" s="54">
        <f t="shared" si="16"/>
        <v>0</v>
      </c>
      <c r="K269" s="43">
        <f t="shared" si="17"/>
        <v>0</v>
      </c>
      <c r="L269" s="43">
        <v>0</v>
      </c>
      <c r="M269" s="43">
        <v>0</v>
      </c>
      <c r="N269" s="43"/>
      <c r="O269" s="94"/>
      <c r="P269" s="94"/>
      <c r="Q269" s="94"/>
      <c r="R269" s="94"/>
      <c r="S269" s="94"/>
      <c r="T269" s="94"/>
    </row>
    <row r="270" spans="1:22" s="257" customFormat="1" ht="12" hidden="1">
      <c r="A270" s="282">
        <v>0</v>
      </c>
      <c r="B270" s="91"/>
      <c r="C270" s="91"/>
      <c r="D270" s="91"/>
      <c r="E270" s="91"/>
      <c r="F270" s="260">
        <v>0</v>
      </c>
      <c r="G270" s="260">
        <f t="shared" si="15"/>
        <v>0</v>
      </c>
      <c r="H270" s="89"/>
      <c r="I270" s="283"/>
      <c r="J270" s="54">
        <f t="shared" si="16"/>
        <v>0</v>
      </c>
      <c r="K270" s="43">
        <f t="shared" si="17"/>
        <v>0</v>
      </c>
      <c r="L270" s="43">
        <v>0</v>
      </c>
      <c r="M270" s="43">
        <v>0</v>
      </c>
      <c r="N270" s="43"/>
      <c r="O270" s="94"/>
      <c r="P270" s="94"/>
      <c r="Q270" s="94"/>
      <c r="R270" s="94"/>
      <c r="S270" s="94"/>
      <c r="T270" s="94"/>
    </row>
    <row r="271" spans="1:22" s="257" customFormat="1" ht="12" hidden="1">
      <c r="A271" s="282">
        <v>0</v>
      </c>
      <c r="B271" s="91"/>
      <c r="C271" s="91"/>
      <c r="D271" s="91"/>
      <c r="E271" s="91"/>
      <c r="F271" s="260">
        <v>0</v>
      </c>
      <c r="G271" s="260">
        <f t="shared" si="15"/>
        <v>0</v>
      </c>
      <c r="H271" s="89"/>
      <c r="I271" s="283"/>
      <c r="J271" s="54">
        <f t="shared" si="16"/>
        <v>0</v>
      </c>
      <c r="K271" s="43">
        <f t="shared" si="17"/>
        <v>0</v>
      </c>
      <c r="L271" s="43">
        <v>0</v>
      </c>
      <c r="M271" s="43">
        <v>0</v>
      </c>
      <c r="N271" s="43"/>
      <c r="O271" s="94"/>
      <c r="P271" s="94"/>
      <c r="Q271" s="94"/>
      <c r="R271" s="94"/>
      <c r="S271" s="94"/>
      <c r="T271" s="94"/>
    </row>
    <row r="272" spans="1:22" s="257" customFormat="1" ht="12" hidden="1">
      <c r="A272" s="282">
        <v>0</v>
      </c>
      <c r="B272" s="91"/>
      <c r="C272" s="91"/>
      <c r="D272" s="91"/>
      <c r="E272" s="91"/>
      <c r="F272" s="260">
        <v>0</v>
      </c>
      <c r="G272" s="260">
        <f t="shared" si="15"/>
        <v>0</v>
      </c>
      <c r="H272" s="89"/>
      <c r="I272" s="283"/>
      <c r="J272" s="54">
        <f t="shared" si="16"/>
        <v>0</v>
      </c>
      <c r="K272" s="43">
        <f t="shared" si="17"/>
        <v>0</v>
      </c>
      <c r="L272" s="43">
        <v>0</v>
      </c>
      <c r="M272" s="43">
        <v>0</v>
      </c>
      <c r="N272" s="43"/>
      <c r="O272" s="94"/>
      <c r="P272" s="94"/>
      <c r="Q272" s="94"/>
      <c r="R272" s="94"/>
      <c r="S272" s="94"/>
      <c r="T272" s="94"/>
    </row>
    <row r="273" spans="1:20" s="257" customFormat="1" ht="12" hidden="1">
      <c r="A273" s="282">
        <v>0</v>
      </c>
      <c r="B273" s="91"/>
      <c r="C273" s="91"/>
      <c r="D273" s="91"/>
      <c r="E273" s="91"/>
      <c r="F273" s="260">
        <v>0</v>
      </c>
      <c r="G273" s="260">
        <f t="shared" si="15"/>
        <v>0</v>
      </c>
      <c r="H273" s="89"/>
      <c r="I273" s="283"/>
      <c r="J273" s="54">
        <f t="shared" si="16"/>
        <v>0</v>
      </c>
      <c r="K273" s="43">
        <f t="shared" si="17"/>
        <v>0</v>
      </c>
      <c r="L273" s="43">
        <v>0</v>
      </c>
      <c r="M273" s="43">
        <v>0</v>
      </c>
      <c r="N273" s="43"/>
      <c r="O273" s="94"/>
      <c r="P273" s="94"/>
      <c r="Q273" s="94"/>
      <c r="R273" s="94"/>
      <c r="S273" s="94"/>
      <c r="T273" s="94"/>
    </row>
    <row r="274" spans="1:20" s="257" customFormat="1" ht="12" hidden="1">
      <c r="A274" s="282">
        <v>0</v>
      </c>
      <c r="B274" s="91"/>
      <c r="C274" s="91"/>
      <c r="D274" s="91"/>
      <c r="E274" s="91"/>
      <c r="F274" s="260">
        <v>0</v>
      </c>
      <c r="G274" s="260">
        <f t="shared" si="15"/>
        <v>0</v>
      </c>
      <c r="H274" s="89"/>
      <c r="I274" s="283"/>
      <c r="J274" s="54">
        <f t="shared" si="16"/>
        <v>0</v>
      </c>
      <c r="K274" s="43">
        <f t="shared" si="17"/>
        <v>0</v>
      </c>
      <c r="L274" s="43">
        <v>0</v>
      </c>
      <c r="M274" s="43">
        <v>0</v>
      </c>
      <c r="N274" s="43"/>
      <c r="O274" s="94"/>
      <c r="P274" s="94"/>
      <c r="Q274" s="94"/>
      <c r="R274" s="94"/>
      <c r="S274" s="94"/>
      <c r="T274" s="94"/>
    </row>
    <row r="275" spans="1:20" s="257" customFormat="1" ht="12" hidden="1">
      <c r="A275" s="282">
        <v>0</v>
      </c>
      <c r="B275" s="91"/>
      <c r="C275" s="91"/>
      <c r="D275" s="91"/>
      <c r="E275" s="91"/>
      <c r="F275" s="260">
        <v>0</v>
      </c>
      <c r="G275" s="260">
        <f t="shared" si="15"/>
        <v>0</v>
      </c>
      <c r="H275" s="89"/>
      <c r="I275" s="283"/>
      <c r="J275" s="54">
        <f t="shared" si="16"/>
        <v>0</v>
      </c>
      <c r="K275" s="43">
        <f t="shared" si="17"/>
        <v>0</v>
      </c>
      <c r="L275" s="43">
        <v>0</v>
      </c>
      <c r="M275" s="43">
        <v>0</v>
      </c>
      <c r="N275" s="43"/>
      <c r="O275" s="94"/>
      <c r="P275" s="94"/>
      <c r="Q275" s="94"/>
      <c r="R275" s="94"/>
      <c r="S275" s="94"/>
      <c r="T275" s="94"/>
    </row>
    <row r="276" spans="1:20" s="257" customFormat="1" ht="12" hidden="1">
      <c r="A276" s="282">
        <v>0</v>
      </c>
      <c r="B276" s="91"/>
      <c r="C276" s="91"/>
      <c r="D276" s="91"/>
      <c r="E276" s="91"/>
      <c r="F276" s="260">
        <v>0</v>
      </c>
      <c r="G276" s="260">
        <f t="shared" si="15"/>
        <v>0</v>
      </c>
      <c r="H276" s="89"/>
      <c r="I276" s="283"/>
      <c r="J276" s="54">
        <f t="shared" si="16"/>
        <v>0</v>
      </c>
      <c r="K276" s="43">
        <f t="shared" si="17"/>
        <v>0</v>
      </c>
      <c r="L276" s="43">
        <v>0</v>
      </c>
      <c r="M276" s="43">
        <v>0</v>
      </c>
      <c r="N276" s="43"/>
      <c r="O276" s="94"/>
      <c r="P276" s="94"/>
      <c r="Q276" s="94"/>
      <c r="R276" s="94"/>
      <c r="S276" s="94"/>
      <c r="T276" s="94"/>
    </row>
    <row r="277" spans="1:20" s="257" customFormat="1" ht="12" hidden="1">
      <c r="A277" s="282">
        <v>0</v>
      </c>
      <c r="B277" s="91"/>
      <c r="C277" s="91"/>
      <c r="D277" s="91"/>
      <c r="E277" s="91"/>
      <c r="F277" s="260">
        <v>0</v>
      </c>
      <c r="G277" s="260">
        <f t="shared" si="15"/>
        <v>0</v>
      </c>
      <c r="H277" s="89"/>
      <c r="I277" s="283"/>
      <c r="J277" s="54">
        <f t="shared" si="16"/>
        <v>0</v>
      </c>
      <c r="K277" s="43">
        <f t="shared" si="17"/>
        <v>0</v>
      </c>
      <c r="L277" s="43">
        <v>0</v>
      </c>
      <c r="M277" s="43">
        <v>0</v>
      </c>
      <c r="N277" s="43"/>
      <c r="O277" s="94"/>
      <c r="P277" s="94"/>
      <c r="Q277" s="94"/>
      <c r="R277" s="94"/>
      <c r="S277" s="94"/>
      <c r="T277" s="94"/>
    </row>
    <row r="278" spans="1:20" s="257" customFormat="1" ht="12" hidden="1">
      <c r="A278" s="282">
        <v>0</v>
      </c>
      <c r="B278" s="91"/>
      <c r="C278" s="91"/>
      <c r="D278" s="91"/>
      <c r="E278" s="91"/>
      <c r="F278" s="260">
        <v>0</v>
      </c>
      <c r="G278" s="260">
        <f t="shared" si="15"/>
        <v>0</v>
      </c>
      <c r="H278" s="89"/>
      <c r="I278" s="283"/>
      <c r="J278" s="54">
        <f t="shared" si="16"/>
        <v>0</v>
      </c>
      <c r="K278" s="43">
        <f t="shared" si="17"/>
        <v>0</v>
      </c>
      <c r="L278" s="43">
        <v>0</v>
      </c>
      <c r="M278" s="43">
        <v>0</v>
      </c>
      <c r="N278" s="43"/>
      <c r="O278" s="94"/>
      <c r="P278" s="94"/>
      <c r="Q278" s="94"/>
      <c r="R278" s="94"/>
      <c r="S278" s="94"/>
      <c r="T278" s="94"/>
    </row>
    <row r="279" spans="1:20" s="257" customFormat="1" ht="12" hidden="1">
      <c r="A279" s="282">
        <v>0</v>
      </c>
      <c r="B279" s="91"/>
      <c r="C279" s="91"/>
      <c r="D279" s="91"/>
      <c r="E279" s="91"/>
      <c r="F279" s="260">
        <v>0</v>
      </c>
      <c r="G279" s="260">
        <f t="shared" si="15"/>
        <v>0</v>
      </c>
      <c r="H279" s="89"/>
      <c r="I279" s="283"/>
      <c r="J279" s="54">
        <f t="shared" si="16"/>
        <v>0</v>
      </c>
      <c r="K279" s="43">
        <f t="shared" si="17"/>
        <v>0</v>
      </c>
      <c r="L279" s="43">
        <v>0</v>
      </c>
      <c r="M279" s="43">
        <v>0</v>
      </c>
      <c r="N279" s="43"/>
      <c r="O279" s="94"/>
      <c r="P279" s="94"/>
      <c r="Q279" s="94"/>
      <c r="R279" s="94"/>
      <c r="S279" s="94"/>
      <c r="T279" s="94"/>
    </row>
    <row r="280" spans="1:20" s="257" customFormat="1" ht="12" hidden="1">
      <c r="A280" s="282">
        <v>0</v>
      </c>
      <c r="B280" s="91"/>
      <c r="C280" s="91"/>
      <c r="D280" s="91"/>
      <c r="E280" s="91"/>
      <c r="F280" s="260">
        <v>0</v>
      </c>
      <c r="G280" s="260">
        <f t="shared" si="15"/>
        <v>0</v>
      </c>
      <c r="H280" s="89"/>
      <c r="I280" s="283"/>
      <c r="J280" s="54">
        <f t="shared" si="16"/>
        <v>0</v>
      </c>
      <c r="K280" s="43">
        <f t="shared" si="17"/>
        <v>0</v>
      </c>
      <c r="L280" s="43">
        <v>0</v>
      </c>
      <c r="M280" s="43">
        <v>0</v>
      </c>
      <c r="N280" s="43"/>
      <c r="O280" s="94"/>
      <c r="P280" s="94"/>
      <c r="Q280" s="94"/>
      <c r="R280" s="94"/>
      <c r="S280" s="94"/>
      <c r="T280" s="94"/>
    </row>
    <row r="281" spans="1:20" s="257" customFormat="1" ht="12" hidden="1">
      <c r="A281" s="282">
        <v>0</v>
      </c>
      <c r="B281" s="91"/>
      <c r="C281" s="91"/>
      <c r="D281" s="91"/>
      <c r="E281" s="91"/>
      <c r="F281" s="260">
        <v>0</v>
      </c>
      <c r="G281" s="260">
        <f t="shared" si="15"/>
        <v>0</v>
      </c>
      <c r="H281" s="89"/>
      <c r="I281" s="283"/>
      <c r="J281" s="54">
        <f t="shared" si="16"/>
        <v>0</v>
      </c>
      <c r="K281" s="43">
        <f t="shared" si="17"/>
        <v>0</v>
      </c>
      <c r="L281" s="43">
        <v>0</v>
      </c>
      <c r="M281" s="43">
        <v>0</v>
      </c>
      <c r="N281" s="43"/>
      <c r="O281" s="94"/>
      <c r="P281" s="94"/>
      <c r="Q281" s="94"/>
      <c r="R281" s="94"/>
      <c r="S281" s="94"/>
      <c r="T281" s="94"/>
    </row>
    <row r="282" spans="1:20" s="257" customFormat="1" ht="12" hidden="1">
      <c r="A282" s="282">
        <v>0</v>
      </c>
      <c r="B282" s="91"/>
      <c r="C282" s="91"/>
      <c r="D282" s="91"/>
      <c r="E282" s="91"/>
      <c r="F282" s="260">
        <v>0</v>
      </c>
      <c r="G282" s="260">
        <f t="shared" si="15"/>
        <v>0</v>
      </c>
      <c r="H282" s="89"/>
      <c r="I282" s="283"/>
      <c r="J282" s="54">
        <f t="shared" si="16"/>
        <v>0</v>
      </c>
      <c r="K282" s="43">
        <f t="shared" si="17"/>
        <v>0</v>
      </c>
      <c r="L282" s="43">
        <v>0</v>
      </c>
      <c r="M282" s="43">
        <v>0</v>
      </c>
      <c r="N282" s="43"/>
      <c r="O282" s="94"/>
      <c r="P282" s="94"/>
      <c r="Q282" s="94"/>
      <c r="R282" s="94"/>
      <c r="S282" s="94"/>
      <c r="T282" s="94"/>
    </row>
    <row r="283" spans="1:20" s="257" customFormat="1" ht="12" hidden="1">
      <c r="A283" s="282">
        <v>0</v>
      </c>
      <c r="B283" s="91"/>
      <c r="C283" s="91"/>
      <c r="D283" s="91"/>
      <c r="E283" s="91"/>
      <c r="F283" s="260">
        <v>0</v>
      </c>
      <c r="G283" s="260">
        <f t="shared" si="15"/>
        <v>0</v>
      </c>
      <c r="H283" s="89"/>
      <c r="I283" s="283"/>
      <c r="J283" s="54">
        <f t="shared" si="16"/>
        <v>0</v>
      </c>
      <c r="K283" s="43">
        <f t="shared" si="17"/>
        <v>0</v>
      </c>
      <c r="L283" s="43">
        <v>0</v>
      </c>
      <c r="M283" s="43">
        <v>0</v>
      </c>
      <c r="N283" s="43"/>
      <c r="O283" s="94"/>
      <c r="P283" s="94"/>
      <c r="Q283" s="94"/>
      <c r="R283" s="94"/>
      <c r="S283" s="94"/>
      <c r="T283" s="94"/>
    </row>
    <row r="284" spans="1:20" s="257" customFormat="1" ht="12" hidden="1">
      <c r="A284" s="282">
        <v>0</v>
      </c>
      <c r="B284" s="91"/>
      <c r="C284" s="91"/>
      <c r="D284" s="91"/>
      <c r="E284" s="91"/>
      <c r="F284" s="260">
        <v>0</v>
      </c>
      <c r="G284" s="260">
        <f t="shared" si="15"/>
        <v>0</v>
      </c>
      <c r="H284" s="89"/>
      <c r="I284" s="283"/>
      <c r="J284" s="54">
        <f t="shared" si="16"/>
        <v>0</v>
      </c>
      <c r="K284" s="43">
        <f t="shared" si="17"/>
        <v>0</v>
      </c>
      <c r="L284" s="43">
        <v>0</v>
      </c>
      <c r="M284" s="43">
        <v>0</v>
      </c>
      <c r="N284" s="43"/>
      <c r="O284" s="94"/>
      <c r="P284" s="94"/>
      <c r="Q284" s="94"/>
      <c r="R284" s="94"/>
      <c r="S284" s="94"/>
      <c r="T284" s="94"/>
    </row>
    <row r="285" spans="1:20" s="257" customFormat="1" ht="12" hidden="1">
      <c r="A285" s="282">
        <v>0</v>
      </c>
      <c r="B285" s="91"/>
      <c r="C285" s="91"/>
      <c r="D285" s="91"/>
      <c r="E285" s="91"/>
      <c r="F285" s="260">
        <v>0</v>
      </c>
      <c r="G285" s="260">
        <f t="shared" si="15"/>
        <v>0</v>
      </c>
      <c r="H285" s="89"/>
      <c r="I285" s="283"/>
      <c r="J285" s="54">
        <f t="shared" si="16"/>
        <v>0</v>
      </c>
      <c r="K285" s="43">
        <f t="shared" si="17"/>
        <v>0</v>
      </c>
      <c r="L285" s="43">
        <v>0</v>
      </c>
      <c r="M285" s="43">
        <v>0</v>
      </c>
      <c r="N285" s="43"/>
      <c r="O285" s="94"/>
      <c r="P285" s="94"/>
      <c r="Q285" s="94"/>
      <c r="R285" s="94"/>
      <c r="S285" s="94"/>
      <c r="T285" s="94"/>
    </row>
    <row r="286" spans="1:20" s="257" customFormat="1" ht="12" hidden="1">
      <c r="A286" s="282">
        <v>0</v>
      </c>
      <c r="B286" s="91"/>
      <c r="C286" s="91"/>
      <c r="D286" s="91"/>
      <c r="E286" s="91"/>
      <c r="F286" s="260">
        <v>0</v>
      </c>
      <c r="G286" s="260">
        <f t="shared" si="15"/>
        <v>0</v>
      </c>
      <c r="H286" s="89"/>
      <c r="I286" s="283"/>
      <c r="J286" s="54">
        <f t="shared" si="16"/>
        <v>0</v>
      </c>
      <c r="K286" s="43">
        <f t="shared" si="17"/>
        <v>0</v>
      </c>
      <c r="L286" s="43">
        <v>0</v>
      </c>
      <c r="M286" s="43">
        <v>0</v>
      </c>
      <c r="N286" s="43"/>
      <c r="O286" s="94"/>
      <c r="P286" s="94"/>
      <c r="Q286" s="94"/>
      <c r="R286" s="94"/>
      <c r="S286" s="94"/>
      <c r="T286" s="94"/>
    </row>
    <row r="287" spans="1:20" s="257" customFormat="1" ht="12" hidden="1">
      <c r="A287" s="282">
        <v>0</v>
      </c>
      <c r="B287" s="91"/>
      <c r="C287" s="91"/>
      <c r="D287" s="91"/>
      <c r="E287" s="91"/>
      <c r="F287" s="260">
        <v>0</v>
      </c>
      <c r="G287" s="260">
        <f t="shared" si="15"/>
        <v>0</v>
      </c>
      <c r="H287" s="89"/>
      <c r="I287" s="283"/>
      <c r="J287" s="54">
        <f t="shared" si="16"/>
        <v>0</v>
      </c>
      <c r="K287" s="43">
        <f t="shared" si="17"/>
        <v>0</v>
      </c>
      <c r="L287" s="43">
        <v>0</v>
      </c>
      <c r="M287" s="43">
        <v>0</v>
      </c>
      <c r="N287" s="43"/>
      <c r="O287" s="94"/>
      <c r="P287" s="94"/>
      <c r="Q287" s="94"/>
      <c r="R287" s="94"/>
      <c r="S287" s="94"/>
      <c r="T287" s="94"/>
    </row>
    <row r="288" spans="1:20" s="257" customFormat="1" ht="12" hidden="1">
      <c r="A288" s="282">
        <v>0</v>
      </c>
      <c r="B288" s="91"/>
      <c r="C288" s="91"/>
      <c r="D288" s="91"/>
      <c r="E288" s="91"/>
      <c r="F288" s="260">
        <v>0</v>
      </c>
      <c r="G288" s="260">
        <f t="shared" si="15"/>
        <v>0</v>
      </c>
      <c r="H288" s="89"/>
      <c r="I288" s="283"/>
      <c r="J288" s="54">
        <f t="shared" si="16"/>
        <v>0</v>
      </c>
      <c r="K288" s="43">
        <f t="shared" si="17"/>
        <v>0</v>
      </c>
      <c r="L288" s="43">
        <v>0</v>
      </c>
      <c r="M288" s="43">
        <v>0</v>
      </c>
      <c r="N288" s="43"/>
      <c r="O288" s="94"/>
      <c r="P288" s="94"/>
      <c r="Q288" s="94"/>
      <c r="R288" s="94"/>
      <c r="S288" s="94"/>
      <c r="T288" s="94"/>
    </row>
    <row r="289" spans="1:20" s="257" customFormat="1" ht="12" hidden="1">
      <c r="A289" s="282">
        <v>0</v>
      </c>
      <c r="B289" s="91"/>
      <c r="C289" s="91"/>
      <c r="D289" s="91"/>
      <c r="E289" s="91"/>
      <c r="F289" s="260">
        <v>0</v>
      </c>
      <c r="G289" s="260">
        <f t="shared" si="15"/>
        <v>0</v>
      </c>
      <c r="H289" s="89"/>
      <c r="I289" s="283"/>
      <c r="J289" s="54">
        <f t="shared" si="16"/>
        <v>0</v>
      </c>
      <c r="K289" s="43">
        <f t="shared" si="17"/>
        <v>0</v>
      </c>
      <c r="L289" s="43">
        <v>0</v>
      </c>
      <c r="M289" s="43">
        <v>0</v>
      </c>
      <c r="N289" s="43"/>
      <c r="O289" s="94"/>
      <c r="P289" s="94"/>
      <c r="Q289" s="94"/>
      <c r="R289" s="94"/>
      <c r="S289" s="94"/>
      <c r="T289" s="94"/>
    </row>
    <row r="290" spans="1:20" s="257" customFormat="1" ht="12" hidden="1">
      <c r="A290" s="282">
        <v>0</v>
      </c>
      <c r="B290" s="91"/>
      <c r="C290" s="91"/>
      <c r="D290" s="91"/>
      <c r="E290" s="91"/>
      <c r="F290" s="260">
        <v>0</v>
      </c>
      <c r="G290" s="260">
        <f t="shared" si="15"/>
        <v>0</v>
      </c>
      <c r="H290" s="89"/>
      <c r="I290" s="283"/>
      <c r="J290" s="54">
        <f t="shared" si="16"/>
        <v>0</v>
      </c>
      <c r="K290" s="43">
        <f t="shared" si="17"/>
        <v>0</v>
      </c>
      <c r="L290" s="43">
        <v>0</v>
      </c>
      <c r="M290" s="43">
        <v>0</v>
      </c>
      <c r="N290" s="43"/>
      <c r="O290" s="94"/>
      <c r="P290" s="94"/>
      <c r="Q290" s="94"/>
      <c r="R290" s="94"/>
      <c r="S290" s="94"/>
      <c r="T290" s="94"/>
    </row>
    <row r="291" spans="1:20" s="257" customFormat="1" ht="12" hidden="1">
      <c r="A291" s="282">
        <v>0</v>
      </c>
      <c r="B291" s="91"/>
      <c r="C291" s="91"/>
      <c r="D291" s="91"/>
      <c r="E291" s="91"/>
      <c r="F291" s="260">
        <v>0</v>
      </c>
      <c r="G291" s="260">
        <f t="shared" si="15"/>
        <v>0</v>
      </c>
      <c r="H291" s="89"/>
      <c r="I291" s="283"/>
      <c r="J291" s="54">
        <f t="shared" si="16"/>
        <v>0</v>
      </c>
      <c r="K291" s="43">
        <f t="shared" si="17"/>
        <v>0</v>
      </c>
      <c r="L291" s="43">
        <v>0</v>
      </c>
      <c r="M291" s="43">
        <v>0</v>
      </c>
      <c r="N291" s="43"/>
      <c r="O291" s="94"/>
      <c r="P291" s="94"/>
      <c r="Q291" s="94"/>
      <c r="R291" s="94"/>
      <c r="S291" s="94"/>
      <c r="T291" s="94"/>
    </row>
    <row r="292" spans="1:20" s="257" customFormat="1" ht="13" hidden="1" thickBot="1">
      <c r="A292" s="43">
        <v>0</v>
      </c>
      <c r="B292" s="474"/>
      <c r="C292" s="474"/>
      <c r="D292" s="474"/>
      <c r="E292" s="474"/>
      <c r="F292" s="52"/>
      <c r="G292" s="52"/>
      <c r="H292" s="49"/>
      <c r="I292" s="50"/>
      <c r="J292" s="54">
        <f t="shared" si="16"/>
        <v>0</v>
      </c>
      <c r="K292" s="43">
        <f t="shared" si="17"/>
        <v>0</v>
      </c>
      <c r="L292" s="43">
        <v>0</v>
      </c>
      <c r="M292" s="43">
        <v>0</v>
      </c>
      <c r="N292" s="43"/>
    </row>
    <row r="293" spans="1:20" s="257" customFormat="1" ht="12" hidden="1">
      <c r="A293" s="43"/>
      <c r="B293" s="474"/>
      <c r="C293" s="474"/>
      <c r="D293" s="276" t="s">
        <v>104</v>
      </c>
      <c r="E293" s="275"/>
      <c r="F293" s="274"/>
      <c r="G293" s="287">
        <f>SUM(G267:G292)</f>
        <v>0</v>
      </c>
      <c r="H293" s="48"/>
      <c r="I293" s="48"/>
      <c r="J293" s="72"/>
      <c r="K293" s="264"/>
      <c r="M293" s="73"/>
    </row>
    <row r="294" spans="1:20" s="257" customFormat="1" ht="12" hidden="1">
      <c r="A294" s="43"/>
      <c r="B294" s="474"/>
      <c r="C294" s="474"/>
      <c r="D294" s="272" t="s">
        <v>103</v>
      </c>
      <c r="E294" s="271"/>
      <c r="F294" s="270"/>
      <c r="G294" s="281">
        <f>Kitchen!F84+(Kitchen!H86*0.8)</f>
        <v>0</v>
      </c>
      <c r="H294" s="48"/>
      <c r="I294" s="48"/>
      <c r="J294" s="72"/>
      <c r="K294" s="264"/>
      <c r="M294" s="73"/>
    </row>
    <row r="295" spans="1:20" s="257" customFormat="1" ht="12" hidden="1">
      <c r="A295" s="43"/>
      <c r="B295" s="474"/>
      <c r="C295" s="474"/>
      <c r="D295" s="272" t="s">
        <v>102</v>
      </c>
      <c r="E295" s="271"/>
      <c r="F295" s="270"/>
      <c r="G295" s="281">
        <f>G294-G293</f>
        <v>0</v>
      </c>
      <c r="H295" s="48"/>
      <c r="I295" s="48"/>
      <c r="J295" s="72"/>
      <c r="K295" s="264"/>
      <c r="M295" s="73"/>
    </row>
    <row r="296" spans="1:20" s="257" customFormat="1" ht="13" hidden="1" thickBot="1">
      <c r="A296" s="43"/>
      <c r="B296" s="474"/>
      <c r="C296" s="474"/>
      <c r="D296" s="268" t="s">
        <v>101</v>
      </c>
      <c r="E296" s="267"/>
      <c r="F296" s="266"/>
      <c r="G296" s="265" t="e">
        <f>G295/G294</f>
        <v>#DIV/0!</v>
      </c>
      <c r="H296" s="48"/>
      <c r="I296" s="48"/>
      <c r="J296" s="72"/>
      <c r="K296" s="264"/>
      <c r="M296" s="73"/>
    </row>
    <row r="297" spans="1:20" s="163" customFormat="1" ht="25.5" hidden="1" customHeight="1">
      <c r="D297" s="280"/>
      <c r="E297" s="280"/>
      <c r="G297" s="279"/>
      <c r="I297" s="278"/>
      <c r="J297" s="277"/>
      <c r="K297" s="261"/>
      <c r="L297" s="263"/>
      <c r="M297" s="3"/>
      <c r="N297" s="3"/>
      <c r="P297" s="262"/>
      <c r="Q297" s="262"/>
      <c r="R297" s="261"/>
    </row>
    <row r="298" spans="1:20" s="163" customFormat="1" ht="20" hidden="1" customHeight="1">
      <c r="F298" s="58" t="s">
        <v>57</v>
      </c>
      <c r="G298" s="59">
        <f>SUM(G267:G291)</f>
        <v>0</v>
      </c>
      <c r="H298" s="1"/>
      <c r="J298" s="2"/>
      <c r="L298" s="162"/>
      <c r="M298" s="162"/>
      <c r="N298" s="162"/>
      <c r="P298" s="162"/>
      <c r="Q298" s="162"/>
      <c r="R298" s="164"/>
    </row>
    <row r="299" spans="1:20" s="257" customFormat="1" ht="20" hidden="1" customHeight="1">
      <c r="A299" s="43"/>
      <c r="B299" s="474"/>
      <c r="C299" s="474"/>
      <c r="D299" s="474"/>
      <c r="E299" s="474"/>
      <c r="F299" s="60" t="s">
        <v>59</v>
      </c>
      <c r="G299" s="61">
        <f>Dining!H84-G298</f>
        <v>0</v>
      </c>
      <c r="H299" s="49"/>
      <c r="I299" s="50"/>
      <c r="J299" s="54"/>
      <c r="K299" s="43"/>
      <c r="L299" s="43"/>
      <c r="M299" s="43"/>
      <c r="N299" s="43"/>
    </row>
    <row r="300" spans="1:20" s="257" customFormat="1" ht="20" hidden="1" customHeight="1">
      <c r="A300" s="43"/>
      <c r="B300" s="474"/>
      <c r="C300" s="474"/>
      <c r="D300" s="474"/>
      <c r="E300" s="474"/>
      <c r="F300" s="60" t="s">
        <v>60</v>
      </c>
      <c r="G300" s="62" t="e">
        <f>G299/Dining!H84</f>
        <v>#DIV/0!</v>
      </c>
      <c r="H300" s="49"/>
      <c r="I300" s="50"/>
      <c r="J300" s="54"/>
      <c r="K300" s="43"/>
      <c r="L300" s="43"/>
      <c r="M300" s="43"/>
      <c r="N300" s="43"/>
    </row>
    <row r="301" spans="1:20" s="257" customFormat="1" ht="20" hidden="1" customHeight="1">
      <c r="A301" s="43"/>
      <c r="B301" s="474"/>
      <c r="C301" s="474"/>
      <c r="D301" s="474"/>
      <c r="E301" s="474"/>
      <c r="F301" s="60"/>
      <c r="G301" s="62"/>
      <c r="H301" s="49"/>
      <c r="I301" s="50"/>
      <c r="J301" s="54"/>
      <c r="K301" s="43"/>
      <c r="L301" s="43"/>
      <c r="M301" s="43"/>
      <c r="N301" s="43"/>
    </row>
    <row r="302" spans="1:20" s="257" customFormat="1" ht="20" hidden="1" customHeight="1">
      <c r="A302" s="43"/>
      <c r="B302" s="474"/>
      <c r="C302" s="474"/>
      <c r="D302" s="474"/>
      <c r="E302" s="474"/>
      <c r="F302" s="63" t="s">
        <v>58</v>
      </c>
      <c r="G302" s="64">
        <f>SUM(Dining!F102)</f>
        <v>0</v>
      </c>
      <c r="H302" s="49"/>
      <c r="I302" s="50"/>
      <c r="J302" s="54"/>
      <c r="K302" s="43"/>
      <c r="L302" s="43"/>
      <c r="M302" s="43"/>
      <c r="N302" s="43"/>
    </row>
    <row r="303" spans="1:20" s="257" customFormat="1" ht="20" hidden="1" customHeight="1">
      <c r="A303" s="43"/>
      <c r="B303" s="474"/>
      <c r="C303" s="474"/>
      <c r="D303" s="474"/>
      <c r="E303" s="474"/>
      <c r="F303" s="60" t="s">
        <v>59</v>
      </c>
      <c r="G303" s="61">
        <f>Dining!H102-G302</f>
        <v>0</v>
      </c>
      <c r="H303" s="49"/>
      <c r="I303" s="50"/>
      <c r="J303" s="54"/>
      <c r="K303" s="43"/>
      <c r="L303" s="43"/>
      <c r="M303" s="43"/>
      <c r="N303" s="43"/>
    </row>
    <row r="304" spans="1:20" s="257" customFormat="1" ht="20" hidden="1" customHeight="1">
      <c r="A304" s="43"/>
      <c r="B304" s="474"/>
      <c r="C304" s="474"/>
      <c r="D304" s="474"/>
      <c r="E304" s="474"/>
      <c r="F304" s="65" t="s">
        <v>60</v>
      </c>
      <c r="G304" s="66" t="e">
        <f>G303/Dining!H102</f>
        <v>#DIV/0!</v>
      </c>
      <c r="H304" s="49"/>
      <c r="I304" s="50"/>
      <c r="J304" s="54"/>
      <c r="K304" s="43"/>
      <c r="L304" s="43"/>
      <c r="M304" s="43"/>
      <c r="N304" s="43"/>
    </row>
    <row r="305" spans="1:22" ht="16" hidden="1" thickBot="1"/>
    <row r="306" spans="1:22" s="257" customFormat="1" ht="16" hidden="1" thickBot="1">
      <c r="A306" s="378" t="s">
        <v>176</v>
      </c>
      <c r="B306" s="383"/>
      <c r="C306" s="384"/>
      <c r="D306" s="384"/>
      <c r="E306" s="379"/>
      <c r="F306" s="376"/>
      <c r="G306" s="377"/>
      <c r="H306" s="41"/>
      <c r="I306" s="44"/>
      <c r="J306" s="44"/>
      <c r="K306" s="45"/>
      <c r="L306" s="46"/>
      <c r="M306" s="41"/>
      <c r="N306" s="41"/>
      <c r="O306" s="71"/>
      <c r="P306" s="70"/>
      <c r="Q306" s="70"/>
      <c r="R306" s="70"/>
      <c r="S306" s="70"/>
      <c r="T306" s="70"/>
      <c r="U306" s="259"/>
      <c r="V306" s="259"/>
    </row>
    <row r="307" spans="1:22" s="257" customFormat="1" ht="16" hidden="1" thickBot="1">
      <c r="A307" s="291"/>
      <c r="B307" s="44"/>
      <c r="C307" s="41"/>
      <c r="D307" s="41"/>
      <c r="E307" s="41"/>
      <c r="F307" s="41"/>
      <c r="G307" s="41"/>
      <c r="H307" s="41"/>
      <c r="I307" s="44"/>
      <c r="J307" s="44"/>
      <c r="K307" s="45"/>
      <c r="L307" s="46"/>
      <c r="M307" s="41"/>
      <c r="N307" s="41"/>
      <c r="O307" s="71"/>
      <c r="P307" s="70"/>
      <c r="Q307" s="70"/>
      <c r="R307" s="70"/>
      <c r="S307" s="70"/>
      <c r="T307" s="70"/>
      <c r="U307" s="259"/>
      <c r="V307" s="259"/>
    </row>
    <row r="308" spans="1:22" s="258" customFormat="1" ht="13" hidden="1" thickBot="1">
      <c r="A308" s="324" t="s">
        <v>46</v>
      </c>
      <c r="B308" s="325" t="s">
        <v>45</v>
      </c>
      <c r="C308" s="325" t="s">
        <v>47</v>
      </c>
      <c r="D308" s="325" t="s">
        <v>48</v>
      </c>
      <c r="E308" s="325" t="s">
        <v>31</v>
      </c>
      <c r="F308" s="325" t="s">
        <v>49</v>
      </c>
      <c r="G308" s="325" t="s">
        <v>50</v>
      </c>
      <c r="H308" s="325" t="s">
        <v>141</v>
      </c>
      <c r="I308" s="325" t="s">
        <v>142</v>
      </c>
      <c r="J308" s="380" t="s">
        <v>53</v>
      </c>
      <c r="K308" s="380" t="s">
        <v>51</v>
      </c>
      <c r="L308" s="380" t="s">
        <v>52</v>
      </c>
      <c r="M308" s="380" t="s">
        <v>1</v>
      </c>
      <c r="N308" s="380"/>
      <c r="O308" s="381" t="s">
        <v>68</v>
      </c>
      <c r="P308" s="380" t="s">
        <v>65</v>
      </c>
      <c r="Q308" s="380" t="s">
        <v>140</v>
      </c>
      <c r="R308" s="380" t="s">
        <v>64</v>
      </c>
      <c r="S308" s="380" t="s">
        <v>66</v>
      </c>
      <c r="T308" s="382" t="s">
        <v>67</v>
      </c>
    </row>
    <row r="309" spans="1:22" s="257" customFormat="1" ht="12" hidden="1">
      <c r="A309" s="41"/>
      <c r="B309" s="44"/>
      <c r="C309" s="41"/>
      <c r="D309" s="41"/>
      <c r="E309" s="41"/>
      <c r="F309" s="41"/>
      <c r="G309" s="41"/>
      <c r="H309" s="41"/>
      <c r="I309" s="44"/>
      <c r="J309" s="44"/>
      <c r="K309" s="45"/>
      <c r="L309" s="46"/>
      <c r="M309" s="41"/>
      <c r="N309" s="41"/>
      <c r="P309" s="41"/>
      <c r="Q309" s="41"/>
    </row>
    <row r="310" spans="1:22" s="257" customFormat="1" ht="12" hidden="1">
      <c r="A310" s="282">
        <v>0</v>
      </c>
      <c r="B310" s="94"/>
      <c r="C310" s="94"/>
      <c r="D310" s="94"/>
      <c r="E310" s="94"/>
      <c r="F310" s="286">
        <v>0</v>
      </c>
      <c r="G310" s="286">
        <f t="shared" ref="G310:G334" si="18">A310*F310</f>
        <v>0</v>
      </c>
      <c r="H310" s="285"/>
      <c r="I310" s="284"/>
      <c r="J310" s="54">
        <f t="shared" ref="J310:J335" si="19">SUM(L310*0.01)</f>
        <v>0</v>
      </c>
      <c r="K310" s="43">
        <f t="shared" ref="K310:K335" si="20">SUM(L310*0.25)</f>
        <v>0</v>
      </c>
      <c r="L310" s="43">
        <v>0</v>
      </c>
      <c r="M310" s="43">
        <v>0</v>
      </c>
      <c r="N310" s="43"/>
      <c r="O310" s="94"/>
      <c r="P310" s="94"/>
      <c r="Q310" s="94"/>
      <c r="R310" s="94"/>
      <c r="S310" s="94"/>
      <c r="T310" s="94"/>
    </row>
    <row r="311" spans="1:22" s="257" customFormat="1" ht="12" hidden="1">
      <c r="A311" s="282">
        <v>0</v>
      </c>
      <c r="B311" s="91"/>
      <c r="C311" s="91"/>
      <c r="D311" s="91"/>
      <c r="E311" s="91"/>
      <c r="F311" s="260">
        <v>0</v>
      </c>
      <c r="G311" s="260">
        <f t="shared" si="18"/>
        <v>0</v>
      </c>
      <c r="H311" s="89"/>
      <c r="I311" s="283"/>
      <c r="J311" s="54">
        <f t="shared" si="19"/>
        <v>0</v>
      </c>
      <c r="K311" s="43">
        <f t="shared" si="20"/>
        <v>0</v>
      </c>
      <c r="L311" s="43">
        <v>0</v>
      </c>
      <c r="M311" s="43">
        <v>0</v>
      </c>
      <c r="N311" s="43"/>
      <c r="O311" s="94"/>
      <c r="P311" s="94"/>
      <c r="Q311" s="94"/>
      <c r="R311" s="94"/>
      <c r="S311" s="94"/>
      <c r="T311" s="94"/>
    </row>
    <row r="312" spans="1:22" s="257" customFormat="1" ht="12" hidden="1">
      <c r="A312" s="282">
        <v>0</v>
      </c>
      <c r="B312" s="91"/>
      <c r="C312" s="91"/>
      <c r="D312" s="91"/>
      <c r="E312" s="91"/>
      <c r="F312" s="260">
        <v>0</v>
      </c>
      <c r="G312" s="260">
        <f t="shared" si="18"/>
        <v>0</v>
      </c>
      <c r="H312" s="89"/>
      <c r="I312" s="283"/>
      <c r="J312" s="54">
        <f t="shared" si="19"/>
        <v>0</v>
      </c>
      <c r="K312" s="43">
        <f t="shared" si="20"/>
        <v>0</v>
      </c>
      <c r="L312" s="43">
        <v>0</v>
      </c>
      <c r="M312" s="43">
        <v>0</v>
      </c>
      <c r="N312" s="43"/>
      <c r="O312" s="94"/>
      <c r="P312" s="94"/>
      <c r="Q312" s="94"/>
      <c r="R312" s="94"/>
      <c r="S312" s="94"/>
      <c r="T312" s="94"/>
    </row>
    <row r="313" spans="1:22" s="257" customFormat="1" ht="12" hidden="1">
      <c r="A313" s="282">
        <v>0</v>
      </c>
      <c r="B313" s="91"/>
      <c r="C313" s="91"/>
      <c r="D313" s="91"/>
      <c r="E313" s="91"/>
      <c r="F313" s="260">
        <v>0</v>
      </c>
      <c r="G313" s="260">
        <f t="shared" si="18"/>
        <v>0</v>
      </c>
      <c r="H313" s="89"/>
      <c r="I313" s="283"/>
      <c r="J313" s="54">
        <f t="shared" si="19"/>
        <v>0</v>
      </c>
      <c r="K313" s="43">
        <f t="shared" si="20"/>
        <v>0</v>
      </c>
      <c r="L313" s="43">
        <v>0</v>
      </c>
      <c r="M313" s="43">
        <v>0</v>
      </c>
      <c r="N313" s="43"/>
      <c r="O313" s="94"/>
      <c r="P313" s="94"/>
      <c r="Q313" s="94"/>
      <c r="R313" s="94"/>
      <c r="S313" s="94"/>
      <c r="T313" s="94"/>
    </row>
    <row r="314" spans="1:22" s="257" customFormat="1" ht="12" hidden="1">
      <c r="A314" s="282">
        <v>0</v>
      </c>
      <c r="B314" s="91"/>
      <c r="C314" s="91"/>
      <c r="D314" s="91"/>
      <c r="E314" s="91"/>
      <c r="F314" s="260">
        <v>0</v>
      </c>
      <c r="G314" s="260">
        <f t="shared" si="18"/>
        <v>0</v>
      </c>
      <c r="H314" s="89"/>
      <c r="I314" s="283"/>
      <c r="J314" s="54">
        <f t="shared" si="19"/>
        <v>0</v>
      </c>
      <c r="K314" s="43">
        <f t="shared" si="20"/>
        <v>0</v>
      </c>
      <c r="L314" s="43">
        <v>0</v>
      </c>
      <c r="M314" s="43">
        <v>0</v>
      </c>
      <c r="N314" s="43"/>
      <c r="O314" s="94"/>
      <c r="P314" s="94"/>
      <c r="Q314" s="94"/>
      <c r="R314" s="94"/>
      <c r="S314" s="94"/>
      <c r="T314" s="94"/>
    </row>
    <row r="315" spans="1:22" s="257" customFormat="1" ht="12" hidden="1">
      <c r="A315" s="282">
        <v>0</v>
      </c>
      <c r="B315" s="91"/>
      <c r="C315" s="91"/>
      <c r="D315" s="91"/>
      <c r="E315" s="91"/>
      <c r="F315" s="260">
        <v>0</v>
      </c>
      <c r="G315" s="260">
        <f t="shared" si="18"/>
        <v>0</v>
      </c>
      <c r="H315" s="89"/>
      <c r="I315" s="283"/>
      <c r="J315" s="54">
        <f t="shared" si="19"/>
        <v>0</v>
      </c>
      <c r="K315" s="43">
        <f t="shared" si="20"/>
        <v>0</v>
      </c>
      <c r="L315" s="43">
        <v>0</v>
      </c>
      <c r="M315" s="43">
        <v>0</v>
      </c>
      <c r="N315" s="43"/>
      <c r="O315" s="94"/>
      <c r="P315" s="94"/>
      <c r="Q315" s="94"/>
      <c r="R315" s="94"/>
      <c r="S315" s="94"/>
      <c r="T315" s="94"/>
    </row>
    <row r="316" spans="1:22" s="257" customFormat="1" ht="12" hidden="1">
      <c r="A316" s="282">
        <v>0</v>
      </c>
      <c r="B316" s="91"/>
      <c r="C316" s="91"/>
      <c r="D316" s="91"/>
      <c r="E316" s="91"/>
      <c r="F316" s="260">
        <v>0</v>
      </c>
      <c r="G316" s="260">
        <f t="shared" si="18"/>
        <v>0</v>
      </c>
      <c r="H316" s="89"/>
      <c r="I316" s="283"/>
      <c r="J316" s="54">
        <f t="shared" si="19"/>
        <v>0</v>
      </c>
      <c r="K316" s="43">
        <f t="shared" si="20"/>
        <v>0</v>
      </c>
      <c r="L316" s="43">
        <v>0</v>
      </c>
      <c r="M316" s="43">
        <v>0</v>
      </c>
      <c r="N316" s="43"/>
      <c r="O316" s="94"/>
      <c r="P316" s="94"/>
      <c r="Q316" s="94"/>
      <c r="R316" s="94"/>
      <c r="S316" s="94"/>
      <c r="T316" s="94"/>
    </row>
    <row r="317" spans="1:22" s="257" customFormat="1" ht="12" hidden="1">
      <c r="A317" s="282">
        <v>0</v>
      </c>
      <c r="B317" s="91"/>
      <c r="C317" s="91"/>
      <c r="D317" s="91"/>
      <c r="E317" s="91"/>
      <c r="F317" s="260">
        <v>0</v>
      </c>
      <c r="G317" s="260">
        <f t="shared" si="18"/>
        <v>0</v>
      </c>
      <c r="H317" s="89"/>
      <c r="I317" s="283"/>
      <c r="J317" s="54">
        <f t="shared" si="19"/>
        <v>0</v>
      </c>
      <c r="K317" s="43">
        <f t="shared" si="20"/>
        <v>0</v>
      </c>
      <c r="L317" s="43">
        <v>0</v>
      </c>
      <c r="M317" s="43">
        <v>0</v>
      </c>
      <c r="N317" s="43"/>
      <c r="O317" s="94"/>
      <c r="P317" s="94"/>
      <c r="Q317" s="94"/>
      <c r="R317" s="94"/>
      <c r="S317" s="94"/>
      <c r="T317" s="94"/>
    </row>
    <row r="318" spans="1:22" s="257" customFormat="1" ht="12" hidden="1">
      <c r="A318" s="282">
        <v>0</v>
      </c>
      <c r="B318" s="91"/>
      <c r="C318" s="91"/>
      <c r="D318" s="91"/>
      <c r="E318" s="91"/>
      <c r="F318" s="260">
        <v>0</v>
      </c>
      <c r="G318" s="260">
        <f t="shared" si="18"/>
        <v>0</v>
      </c>
      <c r="H318" s="89"/>
      <c r="I318" s="283"/>
      <c r="J318" s="54">
        <f t="shared" si="19"/>
        <v>0</v>
      </c>
      <c r="K318" s="43">
        <f t="shared" si="20"/>
        <v>0</v>
      </c>
      <c r="L318" s="43">
        <v>0</v>
      </c>
      <c r="M318" s="43">
        <v>0</v>
      </c>
      <c r="N318" s="43"/>
      <c r="O318" s="94"/>
      <c r="P318" s="94"/>
      <c r="Q318" s="94"/>
      <c r="R318" s="94"/>
      <c r="S318" s="94"/>
      <c r="T318" s="94"/>
    </row>
    <row r="319" spans="1:22" s="257" customFormat="1" ht="12" hidden="1">
      <c r="A319" s="282">
        <v>0</v>
      </c>
      <c r="B319" s="91"/>
      <c r="C319" s="91"/>
      <c r="D319" s="91"/>
      <c r="E319" s="91"/>
      <c r="F319" s="260">
        <v>0</v>
      </c>
      <c r="G319" s="260">
        <f t="shared" si="18"/>
        <v>0</v>
      </c>
      <c r="H319" s="89"/>
      <c r="I319" s="283"/>
      <c r="J319" s="54">
        <f t="shared" si="19"/>
        <v>0</v>
      </c>
      <c r="K319" s="43">
        <f t="shared" si="20"/>
        <v>0</v>
      </c>
      <c r="L319" s="43">
        <v>0</v>
      </c>
      <c r="M319" s="43">
        <v>0</v>
      </c>
      <c r="N319" s="43"/>
      <c r="O319" s="94"/>
      <c r="P319" s="94"/>
      <c r="Q319" s="94"/>
      <c r="R319" s="94"/>
      <c r="S319" s="94"/>
      <c r="T319" s="94"/>
    </row>
    <row r="320" spans="1:22" s="257" customFormat="1" ht="12" hidden="1">
      <c r="A320" s="282">
        <v>0</v>
      </c>
      <c r="B320" s="91"/>
      <c r="C320" s="91"/>
      <c r="D320" s="91"/>
      <c r="E320" s="91"/>
      <c r="F320" s="260">
        <v>0</v>
      </c>
      <c r="G320" s="260">
        <f t="shared" si="18"/>
        <v>0</v>
      </c>
      <c r="H320" s="89"/>
      <c r="I320" s="283"/>
      <c r="J320" s="54">
        <f t="shared" si="19"/>
        <v>0</v>
      </c>
      <c r="K320" s="43">
        <f t="shared" si="20"/>
        <v>0</v>
      </c>
      <c r="L320" s="43">
        <v>0</v>
      </c>
      <c r="M320" s="43">
        <v>0</v>
      </c>
      <c r="N320" s="43"/>
      <c r="O320" s="94"/>
      <c r="P320" s="94"/>
      <c r="Q320" s="94"/>
      <c r="R320" s="94"/>
      <c r="S320" s="94"/>
      <c r="T320" s="94"/>
    </row>
    <row r="321" spans="1:20" s="257" customFormat="1" ht="12" hidden="1">
      <c r="A321" s="282">
        <v>0</v>
      </c>
      <c r="B321" s="91"/>
      <c r="C321" s="91"/>
      <c r="D321" s="91"/>
      <c r="E321" s="91"/>
      <c r="F321" s="260">
        <v>0</v>
      </c>
      <c r="G321" s="260">
        <f t="shared" si="18"/>
        <v>0</v>
      </c>
      <c r="H321" s="89"/>
      <c r="I321" s="283"/>
      <c r="J321" s="54">
        <f t="shared" si="19"/>
        <v>0</v>
      </c>
      <c r="K321" s="43">
        <f t="shared" si="20"/>
        <v>0</v>
      </c>
      <c r="L321" s="43">
        <v>0</v>
      </c>
      <c r="M321" s="43">
        <v>0</v>
      </c>
      <c r="N321" s="43"/>
      <c r="O321" s="94"/>
      <c r="P321" s="94"/>
      <c r="Q321" s="94"/>
      <c r="R321" s="94"/>
      <c r="S321" s="94"/>
      <c r="T321" s="94"/>
    </row>
    <row r="322" spans="1:20" s="257" customFormat="1" ht="12" hidden="1">
      <c r="A322" s="282">
        <v>0</v>
      </c>
      <c r="B322" s="91"/>
      <c r="C322" s="91"/>
      <c r="D322" s="91"/>
      <c r="E322" s="91"/>
      <c r="F322" s="260">
        <v>0</v>
      </c>
      <c r="G322" s="260">
        <f t="shared" si="18"/>
        <v>0</v>
      </c>
      <c r="H322" s="89"/>
      <c r="I322" s="283"/>
      <c r="J322" s="54">
        <f t="shared" si="19"/>
        <v>0</v>
      </c>
      <c r="K322" s="43">
        <f t="shared" si="20"/>
        <v>0</v>
      </c>
      <c r="L322" s="43">
        <v>0</v>
      </c>
      <c r="M322" s="43">
        <v>0</v>
      </c>
      <c r="N322" s="43"/>
      <c r="O322" s="94"/>
      <c r="P322" s="94"/>
      <c r="Q322" s="94"/>
      <c r="R322" s="94"/>
      <c r="S322" s="94"/>
      <c r="T322" s="94"/>
    </row>
    <row r="323" spans="1:20" s="257" customFormat="1" ht="12" hidden="1">
      <c r="A323" s="282">
        <v>0</v>
      </c>
      <c r="B323" s="91"/>
      <c r="C323" s="91"/>
      <c r="D323" s="91"/>
      <c r="E323" s="91"/>
      <c r="F323" s="260">
        <v>0</v>
      </c>
      <c r="G323" s="260">
        <f t="shared" si="18"/>
        <v>0</v>
      </c>
      <c r="H323" s="89"/>
      <c r="I323" s="283"/>
      <c r="J323" s="54">
        <f t="shared" si="19"/>
        <v>0</v>
      </c>
      <c r="K323" s="43">
        <f t="shared" si="20"/>
        <v>0</v>
      </c>
      <c r="L323" s="43">
        <v>0</v>
      </c>
      <c r="M323" s="43">
        <v>0</v>
      </c>
      <c r="N323" s="43"/>
      <c r="O323" s="94"/>
      <c r="P323" s="94"/>
      <c r="Q323" s="94"/>
      <c r="R323" s="94"/>
      <c r="S323" s="94"/>
      <c r="T323" s="94"/>
    </row>
    <row r="324" spans="1:20" s="257" customFormat="1" ht="12" hidden="1">
      <c r="A324" s="282">
        <v>0</v>
      </c>
      <c r="B324" s="91"/>
      <c r="C324" s="91"/>
      <c r="D324" s="91"/>
      <c r="E324" s="91"/>
      <c r="F324" s="260">
        <v>0</v>
      </c>
      <c r="G324" s="260">
        <f t="shared" si="18"/>
        <v>0</v>
      </c>
      <c r="H324" s="89"/>
      <c r="I324" s="283"/>
      <c r="J324" s="54">
        <f t="shared" si="19"/>
        <v>0</v>
      </c>
      <c r="K324" s="43">
        <f t="shared" si="20"/>
        <v>0</v>
      </c>
      <c r="L324" s="43">
        <v>0</v>
      </c>
      <c r="M324" s="43">
        <v>0</v>
      </c>
      <c r="N324" s="43"/>
      <c r="O324" s="94"/>
      <c r="P324" s="94"/>
      <c r="Q324" s="94"/>
      <c r="R324" s="94"/>
      <c r="S324" s="94"/>
      <c r="T324" s="94"/>
    </row>
    <row r="325" spans="1:20" s="257" customFormat="1" ht="12" hidden="1">
      <c r="A325" s="282">
        <v>0</v>
      </c>
      <c r="B325" s="91"/>
      <c r="C325" s="91"/>
      <c r="D325" s="91"/>
      <c r="E325" s="91"/>
      <c r="F325" s="260">
        <v>0</v>
      </c>
      <c r="G325" s="260">
        <f t="shared" si="18"/>
        <v>0</v>
      </c>
      <c r="H325" s="89"/>
      <c r="I325" s="283"/>
      <c r="J325" s="54">
        <f t="shared" si="19"/>
        <v>0</v>
      </c>
      <c r="K325" s="43">
        <f t="shared" si="20"/>
        <v>0</v>
      </c>
      <c r="L325" s="43">
        <v>0</v>
      </c>
      <c r="M325" s="43">
        <v>0</v>
      </c>
      <c r="N325" s="43"/>
      <c r="O325" s="94"/>
      <c r="P325" s="94"/>
      <c r="Q325" s="94"/>
      <c r="R325" s="94"/>
      <c r="S325" s="94"/>
      <c r="T325" s="94"/>
    </row>
    <row r="326" spans="1:20" s="257" customFormat="1" ht="12" hidden="1">
      <c r="A326" s="282">
        <v>0</v>
      </c>
      <c r="B326" s="91"/>
      <c r="C326" s="91"/>
      <c r="D326" s="91"/>
      <c r="E326" s="91"/>
      <c r="F326" s="260">
        <v>0</v>
      </c>
      <c r="G326" s="260">
        <f t="shared" si="18"/>
        <v>0</v>
      </c>
      <c r="H326" s="89"/>
      <c r="I326" s="283"/>
      <c r="J326" s="54">
        <f t="shared" si="19"/>
        <v>0</v>
      </c>
      <c r="K326" s="43">
        <f t="shared" si="20"/>
        <v>0</v>
      </c>
      <c r="L326" s="43">
        <v>0</v>
      </c>
      <c r="M326" s="43">
        <v>0</v>
      </c>
      <c r="N326" s="43"/>
      <c r="O326" s="94"/>
      <c r="P326" s="94"/>
      <c r="Q326" s="94"/>
      <c r="R326" s="94"/>
      <c r="S326" s="94"/>
      <c r="T326" s="94"/>
    </row>
    <row r="327" spans="1:20" s="257" customFormat="1" ht="12" hidden="1">
      <c r="A327" s="282">
        <v>0</v>
      </c>
      <c r="B327" s="91"/>
      <c r="C327" s="91"/>
      <c r="D327" s="91"/>
      <c r="E327" s="91"/>
      <c r="F327" s="260">
        <v>0</v>
      </c>
      <c r="G327" s="260">
        <f t="shared" si="18"/>
        <v>0</v>
      </c>
      <c r="H327" s="89"/>
      <c r="I327" s="283"/>
      <c r="J327" s="54">
        <f t="shared" si="19"/>
        <v>0</v>
      </c>
      <c r="K327" s="43">
        <f t="shared" si="20"/>
        <v>0</v>
      </c>
      <c r="L327" s="43">
        <v>0</v>
      </c>
      <c r="M327" s="43">
        <v>0</v>
      </c>
      <c r="N327" s="43"/>
      <c r="O327" s="94"/>
      <c r="P327" s="94"/>
      <c r="Q327" s="94"/>
      <c r="R327" s="94"/>
      <c r="S327" s="94"/>
      <c r="T327" s="94"/>
    </row>
    <row r="328" spans="1:20" s="257" customFormat="1" ht="12" hidden="1">
      <c r="A328" s="282">
        <v>0</v>
      </c>
      <c r="B328" s="91"/>
      <c r="C328" s="91"/>
      <c r="D328" s="91"/>
      <c r="E328" s="91"/>
      <c r="F328" s="260">
        <v>0</v>
      </c>
      <c r="G328" s="260">
        <f t="shared" si="18"/>
        <v>0</v>
      </c>
      <c r="H328" s="89"/>
      <c r="I328" s="283"/>
      <c r="J328" s="54">
        <f t="shared" si="19"/>
        <v>0</v>
      </c>
      <c r="K328" s="43">
        <f t="shared" si="20"/>
        <v>0</v>
      </c>
      <c r="L328" s="43">
        <v>0</v>
      </c>
      <c r="M328" s="43">
        <v>0</v>
      </c>
      <c r="N328" s="43"/>
      <c r="O328" s="94"/>
      <c r="P328" s="94"/>
      <c r="Q328" s="94"/>
      <c r="R328" s="94"/>
      <c r="S328" s="94"/>
      <c r="T328" s="94"/>
    </row>
    <row r="329" spans="1:20" s="257" customFormat="1" ht="12" hidden="1">
      <c r="A329" s="282">
        <v>0</v>
      </c>
      <c r="B329" s="91"/>
      <c r="C329" s="91"/>
      <c r="D329" s="91"/>
      <c r="E329" s="91"/>
      <c r="F329" s="260">
        <v>0</v>
      </c>
      <c r="G329" s="260">
        <f t="shared" si="18"/>
        <v>0</v>
      </c>
      <c r="H329" s="89"/>
      <c r="I329" s="283"/>
      <c r="J329" s="54">
        <f t="shared" si="19"/>
        <v>0</v>
      </c>
      <c r="K329" s="43">
        <f t="shared" si="20"/>
        <v>0</v>
      </c>
      <c r="L329" s="43">
        <v>0</v>
      </c>
      <c r="M329" s="43">
        <v>0</v>
      </c>
      <c r="N329" s="43"/>
      <c r="O329" s="94"/>
      <c r="P329" s="94"/>
      <c r="Q329" s="94"/>
      <c r="R329" s="94"/>
      <c r="S329" s="94"/>
      <c r="T329" s="94"/>
    </row>
    <row r="330" spans="1:20" s="257" customFormat="1" ht="12" hidden="1">
      <c r="A330" s="282">
        <v>0</v>
      </c>
      <c r="B330" s="91"/>
      <c r="C330" s="91"/>
      <c r="D330" s="91"/>
      <c r="E330" s="91"/>
      <c r="F330" s="260">
        <v>0</v>
      </c>
      <c r="G330" s="260">
        <f t="shared" si="18"/>
        <v>0</v>
      </c>
      <c r="H330" s="89"/>
      <c r="I330" s="283"/>
      <c r="J330" s="54">
        <f t="shared" si="19"/>
        <v>0</v>
      </c>
      <c r="K330" s="43">
        <f t="shared" si="20"/>
        <v>0</v>
      </c>
      <c r="L330" s="43">
        <v>0</v>
      </c>
      <c r="M330" s="43">
        <v>0</v>
      </c>
      <c r="N330" s="43"/>
      <c r="O330" s="94"/>
      <c r="P330" s="94"/>
      <c r="Q330" s="94"/>
      <c r="R330" s="94"/>
      <c r="S330" s="94"/>
      <c r="T330" s="94"/>
    </row>
    <row r="331" spans="1:20" s="257" customFormat="1" ht="12" hidden="1">
      <c r="A331" s="282">
        <v>0</v>
      </c>
      <c r="B331" s="91"/>
      <c r="C331" s="91"/>
      <c r="D331" s="91"/>
      <c r="E331" s="91"/>
      <c r="F331" s="260">
        <v>0</v>
      </c>
      <c r="G331" s="260">
        <f t="shared" si="18"/>
        <v>0</v>
      </c>
      <c r="H331" s="89"/>
      <c r="I331" s="283"/>
      <c r="J331" s="54">
        <f t="shared" si="19"/>
        <v>0</v>
      </c>
      <c r="K331" s="43">
        <f t="shared" si="20"/>
        <v>0</v>
      </c>
      <c r="L331" s="43">
        <v>0</v>
      </c>
      <c r="M331" s="43">
        <v>0</v>
      </c>
      <c r="N331" s="43"/>
      <c r="O331" s="94"/>
      <c r="P331" s="94"/>
      <c r="Q331" s="94"/>
      <c r="R331" s="94"/>
      <c r="S331" s="94"/>
      <c r="T331" s="94"/>
    </row>
    <row r="332" spans="1:20" s="257" customFormat="1" ht="12" hidden="1">
      <c r="A332" s="282">
        <v>0</v>
      </c>
      <c r="B332" s="91"/>
      <c r="C332" s="91"/>
      <c r="D332" s="91"/>
      <c r="E332" s="91"/>
      <c r="F332" s="260">
        <v>0</v>
      </c>
      <c r="G332" s="260">
        <f t="shared" si="18"/>
        <v>0</v>
      </c>
      <c r="H332" s="89"/>
      <c r="I332" s="283"/>
      <c r="J332" s="54">
        <f t="shared" si="19"/>
        <v>0</v>
      </c>
      <c r="K332" s="43">
        <f t="shared" si="20"/>
        <v>0</v>
      </c>
      <c r="L332" s="43">
        <v>0</v>
      </c>
      <c r="M332" s="43">
        <v>0</v>
      </c>
      <c r="N332" s="43"/>
      <c r="O332" s="94"/>
      <c r="P332" s="94"/>
      <c r="Q332" s="94"/>
      <c r="R332" s="94"/>
      <c r="S332" s="94"/>
      <c r="T332" s="94"/>
    </row>
    <row r="333" spans="1:20" s="257" customFormat="1" ht="12" hidden="1">
      <c r="A333" s="282">
        <v>0</v>
      </c>
      <c r="B333" s="91"/>
      <c r="C333" s="91"/>
      <c r="D333" s="91"/>
      <c r="E333" s="91"/>
      <c r="F333" s="260">
        <v>0</v>
      </c>
      <c r="G333" s="260">
        <f t="shared" si="18"/>
        <v>0</v>
      </c>
      <c r="H333" s="89"/>
      <c r="I333" s="283"/>
      <c r="J333" s="54">
        <f t="shared" si="19"/>
        <v>0</v>
      </c>
      <c r="K333" s="43">
        <f t="shared" si="20"/>
        <v>0</v>
      </c>
      <c r="L333" s="43">
        <v>0</v>
      </c>
      <c r="M333" s="43">
        <v>0</v>
      </c>
      <c r="N333" s="43"/>
      <c r="O333" s="94"/>
      <c r="P333" s="94"/>
      <c r="Q333" s="94"/>
      <c r="R333" s="94"/>
      <c r="S333" s="94"/>
      <c r="T333" s="94"/>
    </row>
    <row r="334" spans="1:20" s="257" customFormat="1" ht="12" hidden="1">
      <c r="A334" s="282">
        <v>0</v>
      </c>
      <c r="B334" s="91"/>
      <c r="C334" s="91"/>
      <c r="D334" s="91"/>
      <c r="E334" s="91"/>
      <c r="F334" s="260">
        <v>0</v>
      </c>
      <c r="G334" s="260">
        <f t="shared" si="18"/>
        <v>0</v>
      </c>
      <c r="H334" s="89"/>
      <c r="I334" s="283"/>
      <c r="J334" s="54">
        <f t="shared" si="19"/>
        <v>0</v>
      </c>
      <c r="K334" s="43">
        <f t="shared" si="20"/>
        <v>0</v>
      </c>
      <c r="L334" s="43">
        <v>0</v>
      </c>
      <c r="M334" s="43">
        <v>0</v>
      </c>
      <c r="N334" s="43"/>
      <c r="O334" s="94"/>
      <c r="P334" s="94"/>
      <c r="Q334" s="94"/>
      <c r="R334" s="94"/>
      <c r="S334" s="94"/>
      <c r="T334" s="94"/>
    </row>
    <row r="335" spans="1:20" s="257" customFormat="1" ht="13" hidden="1" thickBot="1">
      <c r="A335" s="43">
        <v>0</v>
      </c>
      <c r="B335" s="474"/>
      <c r="C335" s="474"/>
      <c r="D335" s="474"/>
      <c r="E335" s="474"/>
      <c r="F335" s="52"/>
      <c r="G335" s="52"/>
      <c r="H335" s="49"/>
      <c r="I335" s="50"/>
      <c r="J335" s="54">
        <f t="shared" si="19"/>
        <v>0</v>
      </c>
      <c r="K335" s="43">
        <f t="shared" si="20"/>
        <v>0</v>
      </c>
      <c r="L335" s="43">
        <v>0</v>
      </c>
      <c r="M335" s="43">
        <v>0</v>
      </c>
      <c r="N335" s="43"/>
    </row>
    <row r="336" spans="1:20" s="257" customFormat="1" ht="12" hidden="1">
      <c r="A336" s="43"/>
      <c r="B336" s="474"/>
      <c r="C336" s="474"/>
      <c r="D336" s="276" t="s">
        <v>104</v>
      </c>
      <c r="E336" s="275"/>
      <c r="F336" s="274"/>
      <c r="G336" s="287">
        <f>SUM(G310:G335)</f>
        <v>0</v>
      </c>
      <c r="H336" s="48"/>
      <c r="I336" s="48"/>
      <c r="J336" s="72"/>
      <c r="K336" s="264"/>
      <c r="M336" s="73"/>
    </row>
    <row r="337" spans="1:22" s="257" customFormat="1" ht="12" hidden="1">
      <c r="A337" s="43"/>
      <c r="B337" s="474"/>
      <c r="C337" s="474"/>
      <c r="D337" s="272" t="s">
        <v>103</v>
      </c>
      <c r="E337" s="271"/>
      <c r="F337" s="270"/>
      <c r="G337" s="281">
        <f>Patio!F84+(Patio!H86*0.8)</f>
        <v>0</v>
      </c>
      <c r="H337" s="48"/>
      <c r="I337" s="48"/>
      <c r="J337" s="72"/>
      <c r="K337" s="264"/>
      <c r="M337" s="73"/>
    </row>
    <row r="338" spans="1:22" s="257" customFormat="1" ht="12" hidden="1">
      <c r="A338" s="43"/>
      <c r="B338" s="474"/>
      <c r="C338" s="474"/>
      <c r="D338" s="272" t="s">
        <v>102</v>
      </c>
      <c r="E338" s="271"/>
      <c r="F338" s="270"/>
      <c r="G338" s="281">
        <f>G337-G336</f>
        <v>0</v>
      </c>
      <c r="H338" s="48"/>
      <c r="I338" s="48"/>
      <c r="J338" s="72"/>
      <c r="K338" s="264"/>
      <c r="M338" s="73"/>
    </row>
    <row r="339" spans="1:22" s="257" customFormat="1" ht="13" hidden="1" thickBot="1">
      <c r="A339" s="43"/>
      <c r="B339" s="474"/>
      <c r="C339" s="474"/>
      <c r="D339" s="268" t="s">
        <v>101</v>
      </c>
      <c r="E339" s="267"/>
      <c r="F339" s="266"/>
      <c r="G339" s="265" t="e">
        <f>G338/G337</f>
        <v>#DIV/0!</v>
      </c>
      <c r="H339" s="48"/>
      <c r="I339" s="48"/>
      <c r="J339" s="72"/>
      <c r="K339" s="264"/>
      <c r="M339" s="73"/>
    </row>
    <row r="340" spans="1:22" s="163" customFormat="1" ht="25.5" hidden="1" customHeight="1">
      <c r="D340" s="280"/>
      <c r="E340" s="280"/>
      <c r="G340" s="279"/>
      <c r="I340" s="278"/>
      <c r="J340" s="277"/>
      <c r="K340" s="261"/>
      <c r="L340" s="263"/>
      <c r="M340" s="3"/>
      <c r="N340" s="3"/>
      <c r="P340" s="262"/>
      <c r="Q340" s="262"/>
      <c r="R340" s="261"/>
    </row>
    <row r="341" spans="1:22" s="163" customFormat="1" ht="20" hidden="1" customHeight="1">
      <c r="F341" s="58" t="s">
        <v>57</v>
      </c>
      <c r="G341" s="59">
        <f>SUM(G310:G334)</f>
        <v>0</v>
      </c>
      <c r="H341" s="1"/>
      <c r="J341" s="2"/>
      <c r="L341" s="162"/>
      <c r="M341" s="162"/>
      <c r="N341" s="162"/>
      <c r="P341" s="162"/>
      <c r="Q341" s="162"/>
      <c r="R341" s="164"/>
    </row>
    <row r="342" spans="1:22" s="257" customFormat="1" ht="20" hidden="1" customHeight="1">
      <c r="A342" s="43"/>
      <c r="B342" s="474"/>
      <c r="C342" s="474"/>
      <c r="D342" s="474"/>
      <c r="E342" s="474"/>
      <c r="F342" s="60" t="s">
        <v>59</v>
      </c>
      <c r="G342" s="61">
        <f>Patio!H84-G341</f>
        <v>0</v>
      </c>
      <c r="H342" s="49"/>
      <c r="I342" s="50"/>
      <c r="J342" s="54"/>
      <c r="K342" s="43"/>
      <c r="L342" s="43"/>
      <c r="M342" s="43"/>
      <c r="N342" s="43"/>
    </row>
    <row r="343" spans="1:22" s="257" customFormat="1" ht="20" hidden="1" customHeight="1">
      <c r="A343" s="43"/>
      <c r="B343" s="474"/>
      <c r="C343" s="474"/>
      <c r="D343" s="474"/>
      <c r="E343" s="474"/>
      <c r="F343" s="60" t="s">
        <v>60</v>
      </c>
      <c r="G343" s="62" t="e">
        <f>G342/Patio!H84</f>
        <v>#DIV/0!</v>
      </c>
      <c r="H343" s="49"/>
      <c r="I343" s="50"/>
      <c r="J343" s="54"/>
      <c r="K343" s="43"/>
      <c r="L343" s="43"/>
      <c r="M343" s="43"/>
      <c r="N343" s="43"/>
    </row>
    <row r="344" spans="1:22" s="257" customFormat="1" ht="20" hidden="1" customHeight="1">
      <c r="A344" s="43"/>
      <c r="B344" s="474"/>
      <c r="C344" s="474"/>
      <c r="D344" s="474"/>
      <c r="E344" s="474"/>
      <c r="F344" s="60"/>
      <c r="G344" s="62"/>
      <c r="H344" s="49"/>
      <c r="I344" s="50"/>
      <c r="J344" s="54"/>
      <c r="K344" s="43"/>
      <c r="L344" s="43"/>
      <c r="M344" s="43"/>
      <c r="N344" s="43"/>
    </row>
    <row r="345" spans="1:22" s="257" customFormat="1" ht="20" hidden="1" customHeight="1">
      <c r="A345" s="43"/>
      <c r="B345" s="474"/>
      <c r="C345" s="474"/>
      <c r="D345" s="474"/>
      <c r="E345" s="474"/>
      <c r="F345" s="63" t="s">
        <v>58</v>
      </c>
      <c r="G345" s="64">
        <f>SUM(Patio!F102)</f>
        <v>0</v>
      </c>
      <c r="H345" s="49"/>
      <c r="I345" s="50"/>
      <c r="J345" s="54"/>
      <c r="K345" s="43"/>
      <c r="L345" s="43"/>
      <c r="M345" s="43"/>
      <c r="N345" s="43"/>
    </row>
    <row r="346" spans="1:22" s="257" customFormat="1" ht="20" hidden="1" customHeight="1">
      <c r="A346" s="43"/>
      <c r="B346" s="474"/>
      <c r="C346" s="474"/>
      <c r="D346" s="474"/>
      <c r="E346" s="474"/>
      <c r="F346" s="60" t="s">
        <v>59</v>
      </c>
      <c r="G346" s="61">
        <f>Patio!H102-G345</f>
        <v>0</v>
      </c>
      <c r="H346" s="49"/>
      <c r="I346" s="50"/>
      <c r="J346" s="54"/>
      <c r="K346" s="43"/>
      <c r="L346" s="43"/>
      <c r="M346" s="43"/>
      <c r="N346" s="43"/>
    </row>
    <row r="347" spans="1:22" s="257" customFormat="1" ht="20" hidden="1" customHeight="1">
      <c r="A347" s="43"/>
      <c r="B347" s="474"/>
      <c r="C347" s="474"/>
      <c r="D347" s="474"/>
      <c r="E347" s="474"/>
      <c r="F347" s="65" t="s">
        <v>60</v>
      </c>
      <c r="G347" s="66" t="e">
        <f>G346/Patio!H102</f>
        <v>#DIV/0!</v>
      </c>
      <c r="H347" s="49"/>
      <c r="I347" s="50"/>
      <c r="J347" s="54"/>
      <c r="K347" s="43"/>
      <c r="L347" s="43"/>
      <c r="M347" s="43"/>
      <c r="N347" s="43"/>
    </row>
    <row r="348" spans="1:22" ht="16" hidden="1" thickBot="1"/>
    <row r="349" spans="1:22" s="257" customFormat="1" ht="16" hidden="1" thickBot="1">
      <c r="A349" s="378" t="s">
        <v>177</v>
      </c>
      <c r="B349" s="383"/>
      <c r="C349" s="384"/>
      <c r="D349" s="384"/>
      <c r="E349" s="379"/>
      <c r="F349" s="376"/>
      <c r="G349" s="377"/>
      <c r="H349" s="41"/>
      <c r="I349" s="44"/>
      <c r="J349" s="44"/>
      <c r="K349" s="45"/>
      <c r="L349" s="46"/>
      <c r="M349" s="41"/>
      <c r="N349" s="41"/>
      <c r="O349" s="71"/>
      <c r="P349" s="70"/>
      <c r="Q349" s="70"/>
      <c r="R349" s="70"/>
      <c r="S349" s="70"/>
      <c r="T349" s="70"/>
      <c r="U349" s="259"/>
      <c r="V349" s="259"/>
    </row>
    <row r="350" spans="1:22" s="257" customFormat="1" ht="16" hidden="1" thickBot="1">
      <c r="A350" s="291"/>
      <c r="B350" s="44"/>
      <c r="C350" s="41"/>
      <c r="D350" s="41"/>
      <c r="E350" s="41"/>
      <c r="F350" s="41"/>
      <c r="G350" s="41"/>
      <c r="H350" s="41"/>
      <c r="I350" s="44"/>
      <c r="J350" s="44"/>
      <c r="K350" s="45"/>
      <c r="L350" s="46"/>
      <c r="M350" s="41"/>
      <c r="N350" s="41"/>
      <c r="O350" s="71"/>
      <c r="P350" s="70"/>
      <c r="Q350" s="70"/>
      <c r="R350" s="70"/>
      <c r="S350" s="70"/>
      <c r="T350" s="70"/>
      <c r="U350" s="259"/>
      <c r="V350" s="259"/>
    </row>
    <row r="351" spans="1:22" s="258" customFormat="1" ht="13" hidden="1" thickBot="1">
      <c r="A351" s="324" t="s">
        <v>46</v>
      </c>
      <c r="B351" s="325" t="s">
        <v>45</v>
      </c>
      <c r="C351" s="325" t="s">
        <v>47</v>
      </c>
      <c r="D351" s="325" t="s">
        <v>48</v>
      </c>
      <c r="E351" s="325" t="s">
        <v>31</v>
      </c>
      <c r="F351" s="325" t="s">
        <v>49</v>
      </c>
      <c r="G351" s="325" t="s">
        <v>50</v>
      </c>
      <c r="H351" s="325" t="s">
        <v>141</v>
      </c>
      <c r="I351" s="325" t="s">
        <v>142</v>
      </c>
      <c r="J351" s="380" t="s">
        <v>53</v>
      </c>
      <c r="K351" s="380" t="s">
        <v>51</v>
      </c>
      <c r="L351" s="380" t="s">
        <v>52</v>
      </c>
      <c r="M351" s="380" t="s">
        <v>1</v>
      </c>
      <c r="N351" s="380"/>
      <c r="O351" s="381" t="s">
        <v>68</v>
      </c>
      <c r="P351" s="380" t="s">
        <v>65</v>
      </c>
      <c r="Q351" s="380" t="s">
        <v>140</v>
      </c>
      <c r="R351" s="380" t="s">
        <v>64</v>
      </c>
      <c r="S351" s="380" t="s">
        <v>66</v>
      </c>
      <c r="T351" s="382" t="s">
        <v>67</v>
      </c>
    </row>
    <row r="352" spans="1:22" s="257" customFormat="1" ht="12" hidden="1">
      <c r="A352" s="41"/>
      <c r="B352" s="44"/>
      <c r="C352" s="41"/>
      <c r="D352" s="41"/>
      <c r="E352" s="41"/>
      <c r="F352" s="41"/>
      <c r="G352" s="41"/>
      <c r="H352" s="41"/>
      <c r="I352" s="44"/>
      <c r="J352" s="44"/>
      <c r="K352" s="45"/>
      <c r="L352" s="46"/>
      <c r="M352" s="41"/>
      <c r="N352" s="41"/>
      <c r="P352" s="41"/>
      <c r="Q352" s="41"/>
    </row>
    <row r="353" spans="1:20" s="257" customFormat="1" ht="12" hidden="1">
      <c r="A353" s="282">
        <v>0</v>
      </c>
      <c r="B353" s="94"/>
      <c r="C353" s="94"/>
      <c r="D353" s="94"/>
      <c r="E353" s="94"/>
      <c r="F353" s="286">
        <v>0</v>
      </c>
      <c r="G353" s="286">
        <f t="shared" ref="G353:G377" si="21">A353*F353</f>
        <v>0</v>
      </c>
      <c r="H353" s="285"/>
      <c r="I353" s="284"/>
      <c r="J353" s="54">
        <f t="shared" ref="J353:J378" si="22">SUM(L353*0.01)</f>
        <v>0</v>
      </c>
      <c r="K353" s="43">
        <f t="shared" ref="K353:K378" si="23">SUM(L353*0.25)</f>
        <v>0</v>
      </c>
      <c r="L353" s="43">
        <v>0</v>
      </c>
      <c r="M353" s="43">
        <v>0</v>
      </c>
      <c r="N353" s="43"/>
      <c r="O353" s="94"/>
      <c r="P353" s="94"/>
      <c r="Q353" s="94"/>
      <c r="R353" s="94"/>
      <c r="S353" s="94"/>
      <c r="T353" s="94"/>
    </row>
    <row r="354" spans="1:20" s="257" customFormat="1" ht="12" hidden="1">
      <c r="A354" s="282">
        <v>0</v>
      </c>
      <c r="B354" s="91"/>
      <c r="C354" s="91"/>
      <c r="D354" s="91"/>
      <c r="E354" s="91"/>
      <c r="F354" s="260">
        <v>0</v>
      </c>
      <c r="G354" s="260">
        <f t="shared" si="21"/>
        <v>0</v>
      </c>
      <c r="H354" s="89"/>
      <c r="I354" s="283"/>
      <c r="J354" s="54">
        <f t="shared" si="22"/>
        <v>0</v>
      </c>
      <c r="K354" s="43">
        <f t="shared" si="23"/>
        <v>0</v>
      </c>
      <c r="L354" s="43">
        <v>0</v>
      </c>
      <c r="M354" s="43">
        <v>0</v>
      </c>
      <c r="N354" s="43"/>
      <c r="O354" s="94"/>
      <c r="P354" s="94"/>
      <c r="Q354" s="94"/>
      <c r="R354" s="94"/>
      <c r="S354" s="94"/>
      <c r="T354" s="94"/>
    </row>
    <row r="355" spans="1:20" s="257" customFormat="1" ht="12" hidden="1">
      <c r="A355" s="282">
        <v>0</v>
      </c>
      <c r="B355" s="91"/>
      <c r="C355" s="91"/>
      <c r="D355" s="91"/>
      <c r="E355" s="91"/>
      <c r="F355" s="260">
        <v>0</v>
      </c>
      <c r="G355" s="260">
        <f t="shared" si="21"/>
        <v>0</v>
      </c>
      <c r="H355" s="89"/>
      <c r="I355" s="283"/>
      <c r="J355" s="54">
        <f t="shared" si="22"/>
        <v>0</v>
      </c>
      <c r="K355" s="43">
        <f t="shared" si="23"/>
        <v>0</v>
      </c>
      <c r="L355" s="43">
        <v>0</v>
      </c>
      <c r="M355" s="43">
        <v>0</v>
      </c>
      <c r="N355" s="43"/>
      <c r="O355" s="94"/>
      <c r="P355" s="94"/>
      <c r="Q355" s="94"/>
      <c r="R355" s="94"/>
      <c r="S355" s="94"/>
      <c r="T355" s="94"/>
    </row>
    <row r="356" spans="1:20" s="257" customFormat="1" ht="12" hidden="1">
      <c r="A356" s="282">
        <v>0</v>
      </c>
      <c r="B356" s="91"/>
      <c r="C356" s="91"/>
      <c r="D356" s="91"/>
      <c r="E356" s="91"/>
      <c r="F356" s="260">
        <v>0</v>
      </c>
      <c r="G356" s="260">
        <f t="shared" si="21"/>
        <v>0</v>
      </c>
      <c r="H356" s="89"/>
      <c r="I356" s="283"/>
      <c r="J356" s="54">
        <f t="shared" si="22"/>
        <v>0</v>
      </c>
      <c r="K356" s="43">
        <f t="shared" si="23"/>
        <v>0</v>
      </c>
      <c r="L356" s="43">
        <v>0</v>
      </c>
      <c r="M356" s="43">
        <v>0</v>
      </c>
      <c r="N356" s="43"/>
      <c r="O356" s="94"/>
      <c r="P356" s="94"/>
      <c r="Q356" s="94"/>
      <c r="R356" s="94"/>
      <c r="S356" s="94"/>
      <c r="T356" s="94"/>
    </row>
    <row r="357" spans="1:20" s="257" customFormat="1" ht="12" hidden="1">
      <c r="A357" s="282">
        <v>0</v>
      </c>
      <c r="B357" s="91"/>
      <c r="C357" s="91"/>
      <c r="D357" s="91"/>
      <c r="E357" s="91"/>
      <c r="F357" s="260">
        <v>0</v>
      </c>
      <c r="G357" s="260">
        <f t="shared" si="21"/>
        <v>0</v>
      </c>
      <c r="H357" s="89"/>
      <c r="I357" s="283"/>
      <c r="J357" s="54">
        <f t="shared" si="22"/>
        <v>0</v>
      </c>
      <c r="K357" s="43">
        <f t="shared" si="23"/>
        <v>0</v>
      </c>
      <c r="L357" s="43">
        <v>0</v>
      </c>
      <c r="M357" s="43">
        <v>0</v>
      </c>
      <c r="N357" s="43"/>
      <c r="O357" s="94"/>
      <c r="P357" s="94"/>
      <c r="Q357" s="94"/>
      <c r="R357" s="94"/>
      <c r="S357" s="94"/>
      <c r="T357" s="94"/>
    </row>
    <row r="358" spans="1:20" s="257" customFormat="1" ht="12" hidden="1">
      <c r="A358" s="282">
        <v>0</v>
      </c>
      <c r="B358" s="91"/>
      <c r="C358" s="91"/>
      <c r="D358" s="91"/>
      <c r="E358" s="91"/>
      <c r="F358" s="260">
        <v>0</v>
      </c>
      <c r="G358" s="260">
        <f t="shared" si="21"/>
        <v>0</v>
      </c>
      <c r="H358" s="89"/>
      <c r="I358" s="283"/>
      <c r="J358" s="54">
        <f t="shared" si="22"/>
        <v>0</v>
      </c>
      <c r="K358" s="43">
        <f t="shared" si="23"/>
        <v>0</v>
      </c>
      <c r="L358" s="43">
        <v>0</v>
      </c>
      <c r="M358" s="43">
        <v>0</v>
      </c>
      <c r="N358" s="43"/>
      <c r="O358" s="94"/>
      <c r="P358" s="94"/>
      <c r="Q358" s="94"/>
      <c r="R358" s="94"/>
      <c r="S358" s="94"/>
      <c r="T358" s="94"/>
    </row>
    <row r="359" spans="1:20" s="257" customFormat="1" ht="12" hidden="1">
      <c r="A359" s="282">
        <v>0</v>
      </c>
      <c r="B359" s="91"/>
      <c r="C359" s="91"/>
      <c r="D359" s="91"/>
      <c r="E359" s="91"/>
      <c r="F359" s="260">
        <v>0</v>
      </c>
      <c r="G359" s="260">
        <f t="shared" si="21"/>
        <v>0</v>
      </c>
      <c r="H359" s="89"/>
      <c r="I359" s="283"/>
      <c r="J359" s="54">
        <f t="shared" si="22"/>
        <v>0</v>
      </c>
      <c r="K359" s="43">
        <f t="shared" si="23"/>
        <v>0</v>
      </c>
      <c r="L359" s="43">
        <v>0</v>
      </c>
      <c r="M359" s="43">
        <v>0</v>
      </c>
      <c r="N359" s="43"/>
      <c r="O359" s="94"/>
      <c r="P359" s="94"/>
      <c r="Q359" s="94"/>
      <c r="R359" s="94"/>
      <c r="S359" s="94"/>
      <c r="T359" s="94"/>
    </row>
    <row r="360" spans="1:20" s="257" customFormat="1" ht="12" hidden="1">
      <c r="A360" s="282">
        <v>0</v>
      </c>
      <c r="B360" s="91"/>
      <c r="C360" s="91"/>
      <c r="D360" s="91"/>
      <c r="E360" s="91"/>
      <c r="F360" s="260">
        <v>0</v>
      </c>
      <c r="G360" s="260">
        <f t="shared" si="21"/>
        <v>0</v>
      </c>
      <c r="H360" s="89"/>
      <c r="I360" s="283"/>
      <c r="J360" s="54">
        <f t="shared" si="22"/>
        <v>0</v>
      </c>
      <c r="K360" s="43">
        <f t="shared" si="23"/>
        <v>0</v>
      </c>
      <c r="L360" s="43">
        <v>0</v>
      </c>
      <c r="M360" s="43">
        <v>0</v>
      </c>
      <c r="N360" s="43"/>
      <c r="O360" s="94"/>
      <c r="P360" s="94"/>
      <c r="Q360" s="94"/>
      <c r="R360" s="94"/>
      <c r="S360" s="94"/>
      <c r="T360" s="94"/>
    </row>
    <row r="361" spans="1:20" s="257" customFormat="1" ht="12" hidden="1">
      <c r="A361" s="282">
        <v>0</v>
      </c>
      <c r="B361" s="91"/>
      <c r="C361" s="91"/>
      <c r="D361" s="91"/>
      <c r="E361" s="91"/>
      <c r="F361" s="260">
        <v>0</v>
      </c>
      <c r="G361" s="260">
        <f t="shared" si="21"/>
        <v>0</v>
      </c>
      <c r="H361" s="89"/>
      <c r="I361" s="283"/>
      <c r="J361" s="54">
        <f t="shared" si="22"/>
        <v>0</v>
      </c>
      <c r="K361" s="43">
        <f t="shared" si="23"/>
        <v>0</v>
      </c>
      <c r="L361" s="43">
        <v>0</v>
      </c>
      <c r="M361" s="43">
        <v>0</v>
      </c>
      <c r="N361" s="43"/>
      <c r="O361" s="94"/>
      <c r="P361" s="94"/>
      <c r="Q361" s="94"/>
      <c r="R361" s="94"/>
      <c r="S361" s="94"/>
      <c r="T361" s="94"/>
    </row>
    <row r="362" spans="1:20" s="257" customFormat="1" ht="12" hidden="1">
      <c r="A362" s="282">
        <v>0</v>
      </c>
      <c r="B362" s="91"/>
      <c r="C362" s="91"/>
      <c r="D362" s="91"/>
      <c r="E362" s="91"/>
      <c r="F362" s="260">
        <v>0</v>
      </c>
      <c r="G362" s="260">
        <f t="shared" si="21"/>
        <v>0</v>
      </c>
      <c r="H362" s="89"/>
      <c r="I362" s="283"/>
      <c r="J362" s="54">
        <f t="shared" si="22"/>
        <v>0</v>
      </c>
      <c r="K362" s="43">
        <f t="shared" si="23"/>
        <v>0</v>
      </c>
      <c r="L362" s="43">
        <v>0</v>
      </c>
      <c r="M362" s="43">
        <v>0</v>
      </c>
      <c r="N362" s="43"/>
      <c r="O362" s="94"/>
      <c r="P362" s="94"/>
      <c r="Q362" s="94"/>
      <c r="R362" s="94"/>
      <c r="S362" s="94"/>
      <c r="T362" s="94"/>
    </row>
    <row r="363" spans="1:20" s="257" customFormat="1" ht="12" hidden="1">
      <c r="A363" s="282">
        <v>0</v>
      </c>
      <c r="B363" s="91"/>
      <c r="C363" s="91"/>
      <c r="D363" s="91"/>
      <c r="E363" s="91"/>
      <c r="F363" s="260">
        <v>0</v>
      </c>
      <c r="G363" s="260">
        <f t="shared" si="21"/>
        <v>0</v>
      </c>
      <c r="H363" s="89"/>
      <c r="I363" s="283"/>
      <c r="J363" s="54">
        <f t="shared" si="22"/>
        <v>0</v>
      </c>
      <c r="K363" s="43">
        <f t="shared" si="23"/>
        <v>0</v>
      </c>
      <c r="L363" s="43">
        <v>0</v>
      </c>
      <c r="M363" s="43">
        <v>0</v>
      </c>
      <c r="N363" s="43"/>
      <c r="O363" s="94"/>
      <c r="P363" s="94"/>
      <c r="Q363" s="94"/>
      <c r="R363" s="94"/>
      <c r="S363" s="94"/>
      <c r="T363" s="94"/>
    </row>
    <row r="364" spans="1:20" s="257" customFormat="1" ht="12" hidden="1">
      <c r="A364" s="282">
        <v>0</v>
      </c>
      <c r="B364" s="91"/>
      <c r="C364" s="91"/>
      <c r="D364" s="91"/>
      <c r="E364" s="91"/>
      <c r="F364" s="260">
        <v>0</v>
      </c>
      <c r="G364" s="260">
        <f t="shared" si="21"/>
        <v>0</v>
      </c>
      <c r="H364" s="89"/>
      <c r="I364" s="283"/>
      <c r="J364" s="54">
        <f t="shared" si="22"/>
        <v>0</v>
      </c>
      <c r="K364" s="43">
        <f t="shared" si="23"/>
        <v>0</v>
      </c>
      <c r="L364" s="43">
        <v>0</v>
      </c>
      <c r="M364" s="43">
        <v>0</v>
      </c>
      <c r="N364" s="43"/>
      <c r="O364" s="94"/>
      <c r="P364" s="94"/>
      <c r="Q364" s="94"/>
      <c r="R364" s="94"/>
      <c r="S364" s="94"/>
      <c r="T364" s="94"/>
    </row>
    <row r="365" spans="1:20" s="257" customFormat="1" ht="12" hidden="1">
      <c r="A365" s="282">
        <v>0</v>
      </c>
      <c r="B365" s="91"/>
      <c r="C365" s="91"/>
      <c r="D365" s="91"/>
      <c r="E365" s="91"/>
      <c r="F365" s="260">
        <v>0</v>
      </c>
      <c r="G365" s="260">
        <f t="shared" si="21"/>
        <v>0</v>
      </c>
      <c r="H365" s="89"/>
      <c r="I365" s="283"/>
      <c r="J365" s="54">
        <f t="shared" si="22"/>
        <v>0</v>
      </c>
      <c r="K365" s="43">
        <f t="shared" si="23"/>
        <v>0</v>
      </c>
      <c r="L365" s="43">
        <v>0</v>
      </c>
      <c r="M365" s="43">
        <v>0</v>
      </c>
      <c r="N365" s="43"/>
      <c r="O365" s="94"/>
      <c r="P365" s="94"/>
      <c r="Q365" s="94"/>
      <c r="R365" s="94"/>
      <c r="S365" s="94"/>
      <c r="T365" s="94"/>
    </row>
    <row r="366" spans="1:20" s="257" customFormat="1" ht="12" hidden="1">
      <c r="A366" s="282">
        <v>0</v>
      </c>
      <c r="B366" s="91"/>
      <c r="C366" s="91"/>
      <c r="D366" s="91"/>
      <c r="E366" s="91"/>
      <c r="F366" s="260">
        <v>0</v>
      </c>
      <c r="G366" s="260">
        <f t="shared" si="21"/>
        <v>0</v>
      </c>
      <c r="H366" s="89"/>
      <c r="I366" s="283"/>
      <c r="J366" s="54">
        <f t="shared" si="22"/>
        <v>0</v>
      </c>
      <c r="K366" s="43">
        <f t="shared" si="23"/>
        <v>0</v>
      </c>
      <c r="L366" s="43">
        <v>0</v>
      </c>
      <c r="M366" s="43">
        <v>0</v>
      </c>
      <c r="N366" s="43"/>
      <c r="O366" s="94"/>
      <c r="P366" s="94"/>
      <c r="Q366" s="94"/>
      <c r="R366" s="94"/>
      <c r="S366" s="94"/>
      <c r="T366" s="94"/>
    </row>
    <row r="367" spans="1:20" s="257" customFormat="1" ht="12" hidden="1">
      <c r="A367" s="282">
        <v>0</v>
      </c>
      <c r="B367" s="91"/>
      <c r="C367" s="91"/>
      <c r="D367" s="91"/>
      <c r="E367" s="91"/>
      <c r="F367" s="260">
        <v>0</v>
      </c>
      <c r="G367" s="260">
        <f t="shared" si="21"/>
        <v>0</v>
      </c>
      <c r="H367" s="89"/>
      <c r="I367" s="283"/>
      <c r="J367" s="54">
        <f t="shared" si="22"/>
        <v>0</v>
      </c>
      <c r="K367" s="43">
        <f t="shared" si="23"/>
        <v>0</v>
      </c>
      <c r="L367" s="43">
        <v>0</v>
      </c>
      <c r="M367" s="43">
        <v>0</v>
      </c>
      <c r="N367" s="43"/>
      <c r="O367" s="94"/>
      <c r="P367" s="94"/>
      <c r="Q367" s="94"/>
      <c r="R367" s="94"/>
      <c r="S367" s="94"/>
      <c r="T367" s="94"/>
    </row>
    <row r="368" spans="1:20" s="257" customFormat="1" ht="12" hidden="1">
      <c r="A368" s="282">
        <v>0</v>
      </c>
      <c r="B368" s="91"/>
      <c r="C368" s="91"/>
      <c r="D368" s="91"/>
      <c r="E368" s="91"/>
      <c r="F368" s="260">
        <v>0</v>
      </c>
      <c r="G368" s="260">
        <f t="shared" si="21"/>
        <v>0</v>
      </c>
      <c r="H368" s="89"/>
      <c r="I368" s="283"/>
      <c r="J368" s="54">
        <f t="shared" si="22"/>
        <v>0</v>
      </c>
      <c r="K368" s="43">
        <f t="shared" si="23"/>
        <v>0</v>
      </c>
      <c r="L368" s="43">
        <v>0</v>
      </c>
      <c r="M368" s="43">
        <v>0</v>
      </c>
      <c r="N368" s="43"/>
      <c r="O368" s="94"/>
      <c r="P368" s="94"/>
      <c r="Q368" s="94"/>
      <c r="R368" s="94"/>
      <c r="S368" s="94"/>
      <c r="T368" s="94"/>
    </row>
    <row r="369" spans="1:20" s="257" customFormat="1" ht="12" hidden="1">
      <c r="A369" s="282">
        <v>0</v>
      </c>
      <c r="B369" s="91"/>
      <c r="C369" s="91"/>
      <c r="D369" s="91"/>
      <c r="E369" s="91"/>
      <c r="F369" s="260">
        <v>0</v>
      </c>
      <c r="G369" s="260">
        <f t="shared" si="21"/>
        <v>0</v>
      </c>
      <c r="H369" s="89"/>
      <c r="I369" s="283"/>
      <c r="J369" s="54">
        <f t="shared" si="22"/>
        <v>0</v>
      </c>
      <c r="K369" s="43">
        <f t="shared" si="23"/>
        <v>0</v>
      </c>
      <c r="L369" s="43">
        <v>0</v>
      </c>
      <c r="M369" s="43">
        <v>0</v>
      </c>
      <c r="N369" s="43"/>
      <c r="O369" s="94"/>
      <c r="P369" s="94"/>
      <c r="Q369" s="94"/>
      <c r="R369" s="94"/>
      <c r="S369" s="94"/>
      <c r="T369" s="94"/>
    </row>
    <row r="370" spans="1:20" s="257" customFormat="1" ht="12" hidden="1">
      <c r="A370" s="282">
        <v>0</v>
      </c>
      <c r="B370" s="91"/>
      <c r="C370" s="91"/>
      <c r="D370" s="91"/>
      <c r="E370" s="91"/>
      <c r="F370" s="260">
        <v>0</v>
      </c>
      <c r="G370" s="260">
        <f t="shared" si="21"/>
        <v>0</v>
      </c>
      <c r="H370" s="89"/>
      <c r="I370" s="283"/>
      <c r="J370" s="54">
        <f t="shared" si="22"/>
        <v>0</v>
      </c>
      <c r="K370" s="43">
        <f t="shared" si="23"/>
        <v>0</v>
      </c>
      <c r="L370" s="43">
        <v>0</v>
      </c>
      <c r="M370" s="43">
        <v>0</v>
      </c>
      <c r="N370" s="43"/>
      <c r="O370" s="94"/>
      <c r="P370" s="94"/>
      <c r="Q370" s="94"/>
      <c r="R370" s="94"/>
      <c r="S370" s="94"/>
      <c r="T370" s="94"/>
    </row>
    <row r="371" spans="1:20" s="257" customFormat="1" ht="12" hidden="1">
      <c r="A371" s="282">
        <v>0</v>
      </c>
      <c r="B371" s="91"/>
      <c r="C371" s="91"/>
      <c r="D371" s="91"/>
      <c r="E371" s="91"/>
      <c r="F371" s="260">
        <v>0</v>
      </c>
      <c r="G371" s="260">
        <f t="shared" si="21"/>
        <v>0</v>
      </c>
      <c r="H371" s="89"/>
      <c r="I371" s="283"/>
      <c r="J371" s="54">
        <f t="shared" si="22"/>
        <v>0</v>
      </c>
      <c r="K371" s="43">
        <f t="shared" si="23"/>
        <v>0</v>
      </c>
      <c r="L371" s="43">
        <v>0</v>
      </c>
      <c r="M371" s="43">
        <v>0</v>
      </c>
      <c r="N371" s="43"/>
      <c r="O371" s="94"/>
      <c r="P371" s="94"/>
      <c r="Q371" s="94"/>
      <c r="R371" s="94"/>
      <c r="S371" s="94"/>
      <c r="T371" s="94"/>
    </row>
    <row r="372" spans="1:20" s="257" customFormat="1" ht="12" hidden="1">
      <c r="A372" s="282">
        <v>0</v>
      </c>
      <c r="B372" s="91"/>
      <c r="C372" s="91"/>
      <c r="D372" s="91"/>
      <c r="E372" s="91"/>
      <c r="F372" s="260">
        <v>0</v>
      </c>
      <c r="G372" s="260">
        <f t="shared" si="21"/>
        <v>0</v>
      </c>
      <c r="H372" s="89"/>
      <c r="I372" s="283"/>
      <c r="J372" s="54">
        <f t="shared" si="22"/>
        <v>0</v>
      </c>
      <c r="K372" s="43">
        <f t="shared" si="23"/>
        <v>0</v>
      </c>
      <c r="L372" s="43">
        <v>0</v>
      </c>
      <c r="M372" s="43">
        <v>0</v>
      </c>
      <c r="N372" s="43"/>
      <c r="O372" s="94"/>
      <c r="P372" s="94"/>
      <c r="Q372" s="94"/>
      <c r="R372" s="94"/>
      <c r="S372" s="94"/>
      <c r="T372" s="94"/>
    </row>
    <row r="373" spans="1:20" s="257" customFormat="1" ht="12" hidden="1">
      <c r="A373" s="282">
        <v>0</v>
      </c>
      <c r="B373" s="91"/>
      <c r="C373" s="91"/>
      <c r="D373" s="91"/>
      <c r="E373" s="91"/>
      <c r="F373" s="260">
        <v>0</v>
      </c>
      <c r="G373" s="260">
        <f t="shared" si="21"/>
        <v>0</v>
      </c>
      <c r="H373" s="89"/>
      <c r="I373" s="283"/>
      <c r="J373" s="54">
        <f t="shared" si="22"/>
        <v>0</v>
      </c>
      <c r="K373" s="43">
        <f t="shared" si="23"/>
        <v>0</v>
      </c>
      <c r="L373" s="43">
        <v>0</v>
      </c>
      <c r="M373" s="43">
        <v>0</v>
      </c>
      <c r="N373" s="43"/>
      <c r="O373" s="94"/>
      <c r="P373" s="94"/>
      <c r="Q373" s="94"/>
      <c r="R373" s="94"/>
      <c r="S373" s="94"/>
      <c r="T373" s="94"/>
    </row>
    <row r="374" spans="1:20" s="257" customFormat="1" ht="12" hidden="1">
      <c r="A374" s="282">
        <v>0</v>
      </c>
      <c r="B374" s="91"/>
      <c r="C374" s="91"/>
      <c r="D374" s="91"/>
      <c r="E374" s="91"/>
      <c r="F374" s="260">
        <v>0</v>
      </c>
      <c r="G374" s="260">
        <f t="shared" si="21"/>
        <v>0</v>
      </c>
      <c r="H374" s="89"/>
      <c r="I374" s="283"/>
      <c r="J374" s="54">
        <f t="shared" si="22"/>
        <v>0</v>
      </c>
      <c r="K374" s="43">
        <f t="shared" si="23"/>
        <v>0</v>
      </c>
      <c r="L374" s="43">
        <v>0</v>
      </c>
      <c r="M374" s="43">
        <v>0</v>
      </c>
      <c r="N374" s="43"/>
      <c r="O374" s="94"/>
      <c r="P374" s="94"/>
      <c r="Q374" s="94"/>
      <c r="R374" s="94"/>
      <c r="S374" s="94"/>
      <c r="T374" s="94"/>
    </row>
    <row r="375" spans="1:20" s="257" customFormat="1" ht="12" hidden="1">
      <c r="A375" s="282">
        <v>0</v>
      </c>
      <c r="B375" s="91"/>
      <c r="C375" s="91"/>
      <c r="D375" s="91"/>
      <c r="E375" s="91"/>
      <c r="F375" s="260">
        <v>0</v>
      </c>
      <c r="G375" s="260">
        <f t="shared" si="21"/>
        <v>0</v>
      </c>
      <c r="H375" s="89"/>
      <c r="I375" s="283"/>
      <c r="J375" s="54">
        <f t="shared" si="22"/>
        <v>0</v>
      </c>
      <c r="K375" s="43">
        <f t="shared" si="23"/>
        <v>0</v>
      </c>
      <c r="L375" s="43">
        <v>0</v>
      </c>
      <c r="M375" s="43">
        <v>0</v>
      </c>
      <c r="N375" s="43"/>
      <c r="O375" s="94"/>
      <c r="P375" s="94"/>
      <c r="Q375" s="94"/>
      <c r="R375" s="94"/>
      <c r="S375" s="94"/>
      <c r="T375" s="94"/>
    </row>
    <row r="376" spans="1:20" s="257" customFormat="1" ht="12" hidden="1">
      <c r="A376" s="282">
        <v>0</v>
      </c>
      <c r="B376" s="91"/>
      <c r="C376" s="91"/>
      <c r="D376" s="91"/>
      <c r="E376" s="91"/>
      <c r="F376" s="260">
        <v>0</v>
      </c>
      <c r="G376" s="260">
        <f t="shared" si="21"/>
        <v>0</v>
      </c>
      <c r="H376" s="89"/>
      <c r="I376" s="283"/>
      <c r="J376" s="54">
        <f t="shared" si="22"/>
        <v>0</v>
      </c>
      <c r="K376" s="43">
        <f t="shared" si="23"/>
        <v>0</v>
      </c>
      <c r="L376" s="43">
        <v>0</v>
      </c>
      <c r="M376" s="43">
        <v>0</v>
      </c>
      <c r="N376" s="43"/>
      <c r="O376" s="94"/>
      <c r="P376" s="94"/>
      <c r="Q376" s="94"/>
      <c r="R376" s="94"/>
      <c r="S376" s="94"/>
      <c r="T376" s="94"/>
    </row>
    <row r="377" spans="1:20" s="257" customFormat="1" ht="12" hidden="1">
      <c r="A377" s="282">
        <v>0</v>
      </c>
      <c r="B377" s="91"/>
      <c r="C377" s="91"/>
      <c r="D377" s="91"/>
      <c r="E377" s="91"/>
      <c r="F377" s="260">
        <v>0</v>
      </c>
      <c r="G377" s="260">
        <f t="shared" si="21"/>
        <v>0</v>
      </c>
      <c r="H377" s="89"/>
      <c r="I377" s="283"/>
      <c r="J377" s="54">
        <f t="shared" si="22"/>
        <v>0</v>
      </c>
      <c r="K377" s="43">
        <f t="shared" si="23"/>
        <v>0</v>
      </c>
      <c r="L377" s="43">
        <v>0</v>
      </c>
      <c r="M377" s="43">
        <v>0</v>
      </c>
      <c r="N377" s="43"/>
      <c r="O377" s="94"/>
      <c r="P377" s="94"/>
      <c r="Q377" s="94"/>
      <c r="R377" s="94"/>
      <c r="S377" s="94"/>
      <c r="T377" s="94"/>
    </row>
    <row r="378" spans="1:20" s="257" customFormat="1" ht="13" hidden="1" thickBot="1">
      <c r="A378" s="43">
        <v>0</v>
      </c>
      <c r="B378" s="474"/>
      <c r="C378" s="474"/>
      <c r="D378" s="474"/>
      <c r="E378" s="474"/>
      <c r="F378" s="52"/>
      <c r="G378" s="52"/>
      <c r="H378" s="49"/>
      <c r="I378" s="50"/>
      <c r="J378" s="54">
        <f t="shared" si="22"/>
        <v>0</v>
      </c>
      <c r="K378" s="43">
        <f t="shared" si="23"/>
        <v>0</v>
      </c>
      <c r="L378" s="43">
        <v>0</v>
      </c>
      <c r="M378" s="43">
        <v>0</v>
      </c>
      <c r="N378" s="43"/>
    </row>
    <row r="379" spans="1:20" s="257" customFormat="1" ht="12" hidden="1">
      <c r="A379" s="43"/>
      <c r="B379" s="474"/>
      <c r="C379" s="474"/>
      <c r="D379" s="276" t="s">
        <v>104</v>
      </c>
      <c r="E379" s="275"/>
      <c r="F379" s="274"/>
      <c r="G379" s="287">
        <f>SUM(G353:G378)</f>
        <v>0</v>
      </c>
      <c r="H379" s="48"/>
      <c r="I379" s="48"/>
      <c r="J379" s="72"/>
      <c r="K379" s="264"/>
      <c r="M379" s="73"/>
    </row>
    <row r="380" spans="1:20" s="257" customFormat="1" ht="12" hidden="1">
      <c r="A380" s="43"/>
      <c r="B380" s="474"/>
      <c r="C380" s="474"/>
      <c r="D380" s="272" t="s">
        <v>103</v>
      </c>
      <c r="E380" s="271"/>
      <c r="F380" s="270"/>
      <c r="G380" s="281">
        <f>'Office-Den'!F84+('Office-Den'!H86*0.8)</f>
        <v>0</v>
      </c>
      <c r="H380" s="48"/>
      <c r="I380" s="48"/>
      <c r="J380" s="72"/>
      <c r="K380" s="264"/>
      <c r="M380" s="73"/>
    </row>
    <row r="381" spans="1:20" s="257" customFormat="1" ht="12" hidden="1">
      <c r="A381" s="43"/>
      <c r="B381" s="474"/>
      <c r="C381" s="474"/>
      <c r="D381" s="272" t="s">
        <v>102</v>
      </c>
      <c r="E381" s="271"/>
      <c r="F381" s="270"/>
      <c r="G381" s="281">
        <f>G380-G379</f>
        <v>0</v>
      </c>
      <c r="H381" s="48"/>
      <c r="I381" s="48"/>
      <c r="J381" s="72"/>
      <c r="K381" s="264"/>
      <c r="M381" s="73"/>
    </row>
    <row r="382" spans="1:20" s="257" customFormat="1" ht="13" hidden="1" thickBot="1">
      <c r="A382" s="43"/>
      <c r="B382" s="474"/>
      <c r="C382" s="474"/>
      <c r="D382" s="268" t="s">
        <v>101</v>
      </c>
      <c r="E382" s="267"/>
      <c r="F382" s="266"/>
      <c r="G382" s="265" t="e">
        <f>G381/G380</f>
        <v>#DIV/0!</v>
      </c>
      <c r="H382" s="48"/>
      <c r="I382" s="48"/>
      <c r="J382" s="72"/>
      <c r="K382" s="264"/>
      <c r="M382" s="73"/>
    </row>
    <row r="383" spans="1:20" s="163" customFormat="1" ht="25.5" hidden="1" customHeight="1">
      <c r="D383" s="280"/>
      <c r="E383" s="280"/>
      <c r="G383" s="279"/>
      <c r="I383" s="278"/>
      <c r="J383" s="277"/>
      <c r="K383" s="261"/>
      <c r="L383" s="263"/>
      <c r="M383" s="3"/>
      <c r="N383" s="3"/>
      <c r="P383" s="262"/>
      <c r="Q383" s="262"/>
      <c r="R383" s="261"/>
    </row>
    <row r="384" spans="1:20" s="163" customFormat="1" ht="20" hidden="1" customHeight="1">
      <c r="F384" s="58" t="s">
        <v>57</v>
      </c>
      <c r="G384" s="59">
        <f>SUM(G353:G377)</f>
        <v>0</v>
      </c>
      <c r="H384" s="1"/>
      <c r="J384" s="2"/>
      <c r="L384" s="162"/>
      <c r="M384" s="162"/>
      <c r="N384" s="162"/>
      <c r="P384" s="162"/>
      <c r="Q384" s="162"/>
      <c r="R384" s="164"/>
    </row>
    <row r="385" spans="1:22" s="257" customFormat="1" ht="20" hidden="1" customHeight="1">
      <c r="A385" s="43"/>
      <c r="B385" s="474"/>
      <c r="C385" s="474"/>
      <c r="D385" s="474"/>
      <c r="E385" s="474"/>
      <c r="F385" s="60" t="s">
        <v>59</v>
      </c>
      <c r="G385" s="61">
        <f>'Office-Den'!H84-G384</f>
        <v>0</v>
      </c>
      <c r="H385" s="49"/>
      <c r="I385" s="50"/>
      <c r="J385" s="54"/>
      <c r="K385" s="43"/>
      <c r="L385" s="43"/>
      <c r="M385" s="43"/>
      <c r="N385" s="43"/>
    </row>
    <row r="386" spans="1:22" s="257" customFormat="1" ht="20" hidden="1" customHeight="1">
      <c r="A386" s="43"/>
      <c r="B386" s="474"/>
      <c r="C386" s="474"/>
      <c r="D386" s="474"/>
      <c r="E386" s="474"/>
      <c r="F386" s="60" t="s">
        <v>60</v>
      </c>
      <c r="G386" s="386" t="e">
        <f>G385/'Office-Den'!H84</f>
        <v>#DIV/0!</v>
      </c>
      <c r="H386" s="49"/>
      <c r="I386" s="50"/>
      <c r="J386" s="54"/>
      <c r="K386" s="43"/>
      <c r="L386" s="43"/>
      <c r="M386" s="43"/>
      <c r="N386" s="43"/>
    </row>
    <row r="387" spans="1:22" s="257" customFormat="1" ht="20" hidden="1" customHeight="1">
      <c r="A387" s="43"/>
      <c r="B387" s="474"/>
      <c r="C387" s="474"/>
      <c r="D387" s="474"/>
      <c r="E387" s="474"/>
      <c r="F387" s="60"/>
      <c r="G387" s="62"/>
      <c r="H387" s="49"/>
      <c r="I387" s="50"/>
      <c r="J387" s="54"/>
      <c r="K387" s="43"/>
      <c r="L387" s="43"/>
      <c r="M387" s="43"/>
      <c r="N387" s="43"/>
    </row>
    <row r="388" spans="1:22" s="257" customFormat="1" ht="20" hidden="1" customHeight="1">
      <c r="A388" s="43"/>
      <c r="B388" s="474"/>
      <c r="C388" s="474"/>
      <c r="D388" s="474"/>
      <c r="E388" s="474"/>
      <c r="F388" s="63" t="s">
        <v>58</v>
      </c>
      <c r="G388" s="64">
        <f>SUM('Office-Den'!F102)</f>
        <v>0</v>
      </c>
      <c r="H388" s="49"/>
      <c r="I388" s="50"/>
      <c r="J388" s="54"/>
      <c r="K388" s="43"/>
      <c r="L388" s="43"/>
      <c r="M388" s="43"/>
      <c r="N388" s="43"/>
    </row>
    <row r="389" spans="1:22" s="257" customFormat="1" ht="20" hidden="1" customHeight="1">
      <c r="A389" s="43"/>
      <c r="B389" s="474"/>
      <c r="C389" s="474"/>
      <c r="D389" s="474"/>
      <c r="E389" s="474"/>
      <c r="F389" s="60" t="s">
        <v>59</v>
      </c>
      <c r="G389" s="61">
        <f>'Office-Den'!H102-G388</f>
        <v>0</v>
      </c>
      <c r="H389" s="49"/>
      <c r="I389" s="50"/>
      <c r="J389" s="54"/>
      <c r="K389" s="43"/>
      <c r="L389" s="43"/>
      <c r="M389" s="43"/>
      <c r="N389" s="43"/>
    </row>
    <row r="390" spans="1:22" s="257" customFormat="1" ht="20" hidden="1" customHeight="1">
      <c r="A390" s="43"/>
      <c r="B390" s="474"/>
      <c r="C390" s="474"/>
      <c r="D390" s="474"/>
      <c r="E390" s="474"/>
      <c r="F390" s="65" t="s">
        <v>60</v>
      </c>
      <c r="G390" s="66" t="e">
        <f>G389/'Office-Den'!H102</f>
        <v>#DIV/0!</v>
      </c>
      <c r="H390" s="49"/>
      <c r="I390" s="50"/>
      <c r="J390" s="54"/>
      <c r="K390" s="43"/>
      <c r="L390" s="43"/>
      <c r="M390" s="43"/>
      <c r="N390" s="43"/>
    </row>
    <row r="391" spans="1:22" ht="16" hidden="1" thickBot="1"/>
    <row r="392" spans="1:22" s="257" customFormat="1" ht="16" hidden="1" thickBot="1">
      <c r="A392" s="378" t="s">
        <v>178</v>
      </c>
      <c r="B392" s="383"/>
      <c r="C392" s="384"/>
      <c r="D392" s="384"/>
      <c r="E392" s="379"/>
      <c r="F392" s="376"/>
      <c r="G392" s="377"/>
      <c r="H392" s="41"/>
      <c r="I392" s="44"/>
      <c r="J392" s="44"/>
      <c r="K392" s="45"/>
      <c r="L392" s="46"/>
      <c r="M392" s="41"/>
      <c r="N392" s="41"/>
      <c r="O392" s="71"/>
      <c r="P392" s="70"/>
      <c r="Q392" s="70"/>
      <c r="R392" s="70"/>
      <c r="S392" s="70"/>
      <c r="T392" s="70"/>
      <c r="U392" s="259"/>
      <c r="V392" s="259"/>
    </row>
    <row r="393" spans="1:22" s="257" customFormat="1" ht="16" hidden="1" thickBot="1">
      <c r="A393" s="291"/>
      <c r="B393" s="44"/>
      <c r="C393" s="41"/>
      <c r="D393" s="41"/>
      <c r="E393" s="41"/>
      <c r="F393" s="41"/>
      <c r="G393" s="41"/>
      <c r="H393" s="41"/>
      <c r="I393" s="44"/>
      <c r="J393" s="44"/>
      <c r="K393" s="45"/>
      <c r="L393" s="46"/>
      <c r="M393" s="41"/>
      <c r="N393" s="41"/>
      <c r="O393" s="71"/>
      <c r="P393" s="70"/>
      <c r="Q393" s="70"/>
      <c r="R393" s="70"/>
      <c r="S393" s="70"/>
      <c r="T393" s="70"/>
      <c r="U393" s="259"/>
      <c r="V393" s="259"/>
    </row>
    <row r="394" spans="1:22" s="258" customFormat="1" ht="13" hidden="1" thickBot="1">
      <c r="A394" s="324" t="s">
        <v>46</v>
      </c>
      <c r="B394" s="325" t="s">
        <v>45</v>
      </c>
      <c r="C394" s="325" t="s">
        <v>47</v>
      </c>
      <c r="D394" s="325" t="s">
        <v>48</v>
      </c>
      <c r="E394" s="325" t="s">
        <v>31</v>
      </c>
      <c r="F394" s="325" t="s">
        <v>49</v>
      </c>
      <c r="G394" s="325" t="s">
        <v>50</v>
      </c>
      <c r="H394" s="325" t="s">
        <v>141</v>
      </c>
      <c r="I394" s="325" t="s">
        <v>142</v>
      </c>
      <c r="J394" s="380" t="s">
        <v>53</v>
      </c>
      <c r="K394" s="380" t="s">
        <v>51</v>
      </c>
      <c r="L394" s="380" t="s">
        <v>52</v>
      </c>
      <c r="M394" s="380" t="s">
        <v>1</v>
      </c>
      <c r="N394" s="380"/>
      <c r="O394" s="381" t="s">
        <v>68</v>
      </c>
      <c r="P394" s="380" t="s">
        <v>65</v>
      </c>
      <c r="Q394" s="380" t="s">
        <v>140</v>
      </c>
      <c r="R394" s="380" t="s">
        <v>64</v>
      </c>
      <c r="S394" s="380" t="s">
        <v>66</v>
      </c>
      <c r="T394" s="382" t="s">
        <v>67</v>
      </c>
    </row>
    <row r="395" spans="1:22" s="257" customFormat="1" ht="12" hidden="1">
      <c r="A395" s="41"/>
      <c r="B395" s="44"/>
      <c r="C395" s="41"/>
      <c r="D395" s="41"/>
      <c r="E395" s="41"/>
      <c r="F395" s="41"/>
      <c r="G395" s="41"/>
      <c r="H395" s="41"/>
      <c r="I395" s="44"/>
      <c r="J395" s="44"/>
      <c r="K395" s="45"/>
      <c r="L395" s="46"/>
      <c r="M395" s="41"/>
      <c r="N395" s="41"/>
      <c r="P395" s="41"/>
      <c r="Q395" s="41"/>
    </row>
    <row r="396" spans="1:22" s="257" customFormat="1" ht="12" hidden="1">
      <c r="A396" s="282">
        <v>0</v>
      </c>
      <c r="B396" s="94"/>
      <c r="C396" s="94"/>
      <c r="D396" s="94"/>
      <c r="E396" s="94"/>
      <c r="F396" s="286">
        <v>0</v>
      </c>
      <c r="G396" s="286">
        <f t="shared" ref="G396:G420" si="24">A396*F396</f>
        <v>0</v>
      </c>
      <c r="H396" s="285"/>
      <c r="I396" s="284"/>
      <c r="J396" s="54">
        <f t="shared" ref="J396:J421" si="25">SUM(L396*0.01)</f>
        <v>0</v>
      </c>
      <c r="K396" s="43">
        <f t="shared" ref="K396:K421" si="26">SUM(L396*0.25)</f>
        <v>0</v>
      </c>
      <c r="L396" s="43">
        <v>0</v>
      </c>
      <c r="M396" s="43">
        <v>0</v>
      </c>
      <c r="N396" s="43"/>
      <c r="O396" s="94"/>
      <c r="P396" s="94"/>
      <c r="Q396" s="94"/>
      <c r="R396" s="94"/>
      <c r="S396" s="94"/>
      <c r="T396" s="94"/>
    </row>
    <row r="397" spans="1:22" s="257" customFormat="1" ht="12" hidden="1">
      <c r="A397" s="282">
        <v>0</v>
      </c>
      <c r="B397" s="91"/>
      <c r="C397" s="91"/>
      <c r="D397" s="91"/>
      <c r="E397" s="91"/>
      <c r="F397" s="260">
        <v>0</v>
      </c>
      <c r="G397" s="260">
        <f t="shared" si="24"/>
        <v>0</v>
      </c>
      <c r="H397" s="89"/>
      <c r="I397" s="283"/>
      <c r="J397" s="54">
        <f t="shared" si="25"/>
        <v>0</v>
      </c>
      <c r="K397" s="43">
        <f t="shared" si="26"/>
        <v>0</v>
      </c>
      <c r="L397" s="43">
        <v>0</v>
      </c>
      <c r="M397" s="43">
        <v>0</v>
      </c>
      <c r="N397" s="43"/>
      <c r="O397" s="94"/>
      <c r="P397" s="94"/>
      <c r="Q397" s="94"/>
      <c r="R397" s="94"/>
      <c r="S397" s="94"/>
      <c r="T397" s="94"/>
    </row>
    <row r="398" spans="1:22" s="257" customFormat="1" ht="12" hidden="1">
      <c r="A398" s="282">
        <v>0</v>
      </c>
      <c r="B398" s="91"/>
      <c r="C398" s="91"/>
      <c r="D398" s="91"/>
      <c r="E398" s="91"/>
      <c r="F398" s="260">
        <v>0</v>
      </c>
      <c r="G398" s="260">
        <f t="shared" si="24"/>
        <v>0</v>
      </c>
      <c r="H398" s="89"/>
      <c r="I398" s="283"/>
      <c r="J398" s="54">
        <f t="shared" si="25"/>
        <v>0</v>
      </c>
      <c r="K398" s="43">
        <f t="shared" si="26"/>
        <v>0</v>
      </c>
      <c r="L398" s="43">
        <v>0</v>
      </c>
      <c r="M398" s="43">
        <v>0</v>
      </c>
      <c r="N398" s="43"/>
      <c r="O398" s="94"/>
      <c r="P398" s="94"/>
      <c r="Q398" s="94"/>
      <c r="R398" s="94"/>
      <c r="S398" s="94"/>
      <c r="T398" s="94"/>
    </row>
    <row r="399" spans="1:22" s="257" customFormat="1" ht="12" hidden="1">
      <c r="A399" s="282">
        <v>0</v>
      </c>
      <c r="B399" s="91"/>
      <c r="C399" s="91"/>
      <c r="D399" s="91"/>
      <c r="E399" s="91"/>
      <c r="F399" s="260">
        <v>0</v>
      </c>
      <c r="G399" s="260">
        <f t="shared" si="24"/>
        <v>0</v>
      </c>
      <c r="H399" s="89"/>
      <c r="I399" s="283"/>
      <c r="J399" s="54">
        <f t="shared" si="25"/>
        <v>0</v>
      </c>
      <c r="K399" s="43">
        <f t="shared" si="26"/>
        <v>0</v>
      </c>
      <c r="L399" s="43">
        <v>0</v>
      </c>
      <c r="M399" s="43">
        <v>0</v>
      </c>
      <c r="N399" s="43"/>
      <c r="O399" s="94"/>
      <c r="P399" s="94"/>
      <c r="Q399" s="94"/>
      <c r="R399" s="94"/>
      <c r="S399" s="94"/>
      <c r="T399" s="94"/>
    </row>
    <row r="400" spans="1:22" s="257" customFormat="1" ht="12" hidden="1">
      <c r="A400" s="282">
        <v>0</v>
      </c>
      <c r="B400" s="91"/>
      <c r="C400" s="91"/>
      <c r="D400" s="91"/>
      <c r="E400" s="91"/>
      <c r="F400" s="260">
        <v>0</v>
      </c>
      <c r="G400" s="260">
        <f t="shared" si="24"/>
        <v>0</v>
      </c>
      <c r="H400" s="89"/>
      <c r="I400" s="283"/>
      <c r="J400" s="54">
        <f t="shared" si="25"/>
        <v>0</v>
      </c>
      <c r="K400" s="43">
        <f t="shared" si="26"/>
        <v>0</v>
      </c>
      <c r="L400" s="43">
        <v>0</v>
      </c>
      <c r="M400" s="43">
        <v>0</v>
      </c>
      <c r="N400" s="43"/>
      <c r="O400" s="94"/>
      <c r="P400" s="94"/>
      <c r="Q400" s="94"/>
      <c r="R400" s="94"/>
      <c r="S400" s="94"/>
      <c r="T400" s="94"/>
    </row>
    <row r="401" spans="1:20" s="257" customFormat="1" ht="12" hidden="1">
      <c r="A401" s="282">
        <v>0</v>
      </c>
      <c r="B401" s="91"/>
      <c r="C401" s="91"/>
      <c r="D401" s="91"/>
      <c r="E401" s="91"/>
      <c r="F401" s="260">
        <v>0</v>
      </c>
      <c r="G401" s="260">
        <f t="shared" si="24"/>
        <v>0</v>
      </c>
      <c r="H401" s="89"/>
      <c r="I401" s="283"/>
      <c r="J401" s="54">
        <f t="shared" si="25"/>
        <v>0</v>
      </c>
      <c r="K401" s="43">
        <f t="shared" si="26"/>
        <v>0</v>
      </c>
      <c r="L401" s="43">
        <v>0</v>
      </c>
      <c r="M401" s="43">
        <v>0</v>
      </c>
      <c r="N401" s="43"/>
      <c r="O401" s="94"/>
      <c r="P401" s="94"/>
      <c r="Q401" s="94"/>
      <c r="R401" s="94"/>
      <c r="S401" s="94"/>
      <c r="T401" s="94"/>
    </row>
    <row r="402" spans="1:20" s="257" customFormat="1" ht="12" hidden="1">
      <c r="A402" s="282">
        <v>0</v>
      </c>
      <c r="B402" s="91"/>
      <c r="C402" s="91"/>
      <c r="D402" s="91"/>
      <c r="E402" s="91"/>
      <c r="F402" s="260">
        <v>0</v>
      </c>
      <c r="G402" s="260">
        <f t="shared" si="24"/>
        <v>0</v>
      </c>
      <c r="H402" s="89"/>
      <c r="I402" s="283"/>
      <c r="J402" s="54">
        <f t="shared" si="25"/>
        <v>0</v>
      </c>
      <c r="K402" s="43">
        <f t="shared" si="26"/>
        <v>0</v>
      </c>
      <c r="L402" s="43">
        <v>0</v>
      </c>
      <c r="M402" s="43">
        <v>0</v>
      </c>
      <c r="N402" s="43"/>
      <c r="O402" s="94"/>
      <c r="P402" s="94"/>
      <c r="Q402" s="94"/>
      <c r="R402" s="94"/>
      <c r="S402" s="94"/>
      <c r="T402" s="94"/>
    </row>
    <row r="403" spans="1:20" s="257" customFormat="1" ht="12" hidden="1">
      <c r="A403" s="282">
        <v>0</v>
      </c>
      <c r="B403" s="91"/>
      <c r="C403" s="91"/>
      <c r="D403" s="91"/>
      <c r="E403" s="91"/>
      <c r="F403" s="260">
        <v>0</v>
      </c>
      <c r="G403" s="260">
        <f t="shared" si="24"/>
        <v>0</v>
      </c>
      <c r="H403" s="89"/>
      <c r="I403" s="283"/>
      <c r="J403" s="54">
        <f t="shared" si="25"/>
        <v>0</v>
      </c>
      <c r="K403" s="43">
        <f t="shared" si="26"/>
        <v>0</v>
      </c>
      <c r="L403" s="43">
        <v>0</v>
      </c>
      <c r="M403" s="43">
        <v>0</v>
      </c>
      <c r="N403" s="43"/>
      <c r="O403" s="94"/>
      <c r="P403" s="94"/>
      <c r="Q403" s="94"/>
      <c r="R403" s="94"/>
      <c r="S403" s="94"/>
      <c r="T403" s="94"/>
    </row>
    <row r="404" spans="1:20" s="257" customFormat="1" ht="12" hidden="1">
      <c r="A404" s="282">
        <v>0</v>
      </c>
      <c r="B404" s="91"/>
      <c r="C404" s="91"/>
      <c r="D404" s="91"/>
      <c r="E404" s="91"/>
      <c r="F404" s="260">
        <v>0</v>
      </c>
      <c r="G404" s="260">
        <f t="shared" si="24"/>
        <v>0</v>
      </c>
      <c r="H404" s="89"/>
      <c r="I404" s="283"/>
      <c r="J404" s="54">
        <f t="shared" si="25"/>
        <v>0</v>
      </c>
      <c r="K404" s="43">
        <f t="shared" si="26"/>
        <v>0</v>
      </c>
      <c r="L404" s="43">
        <v>0</v>
      </c>
      <c r="M404" s="43">
        <v>0</v>
      </c>
      <c r="N404" s="43"/>
      <c r="O404" s="94"/>
      <c r="P404" s="94"/>
      <c r="Q404" s="94"/>
      <c r="R404" s="94"/>
      <c r="S404" s="94"/>
      <c r="T404" s="94"/>
    </row>
    <row r="405" spans="1:20" s="257" customFormat="1" ht="12" hidden="1">
      <c r="A405" s="282">
        <v>0</v>
      </c>
      <c r="B405" s="91"/>
      <c r="C405" s="91"/>
      <c r="D405" s="91"/>
      <c r="E405" s="91"/>
      <c r="F405" s="260">
        <v>0</v>
      </c>
      <c r="G405" s="260">
        <f t="shared" si="24"/>
        <v>0</v>
      </c>
      <c r="H405" s="89"/>
      <c r="I405" s="283"/>
      <c r="J405" s="54">
        <f t="shared" si="25"/>
        <v>0</v>
      </c>
      <c r="K405" s="43">
        <f t="shared" si="26"/>
        <v>0</v>
      </c>
      <c r="L405" s="43">
        <v>0</v>
      </c>
      <c r="M405" s="43">
        <v>0</v>
      </c>
      <c r="N405" s="43"/>
      <c r="O405" s="94"/>
      <c r="P405" s="94"/>
      <c r="Q405" s="94"/>
      <c r="R405" s="94"/>
      <c r="S405" s="94"/>
      <c r="T405" s="94"/>
    </row>
    <row r="406" spans="1:20" s="257" customFormat="1" ht="12" hidden="1">
      <c r="A406" s="282">
        <v>0</v>
      </c>
      <c r="B406" s="91"/>
      <c r="C406" s="91"/>
      <c r="D406" s="91"/>
      <c r="E406" s="91"/>
      <c r="F406" s="260">
        <v>0</v>
      </c>
      <c r="G406" s="260">
        <f t="shared" si="24"/>
        <v>0</v>
      </c>
      <c r="H406" s="89"/>
      <c r="I406" s="283"/>
      <c r="J406" s="54">
        <f t="shared" si="25"/>
        <v>0</v>
      </c>
      <c r="K406" s="43">
        <f t="shared" si="26"/>
        <v>0</v>
      </c>
      <c r="L406" s="43">
        <v>0</v>
      </c>
      <c r="M406" s="43">
        <v>0</v>
      </c>
      <c r="N406" s="43"/>
      <c r="O406" s="94"/>
      <c r="P406" s="94"/>
      <c r="Q406" s="94"/>
      <c r="R406" s="94"/>
      <c r="S406" s="94"/>
      <c r="T406" s="94"/>
    </row>
    <row r="407" spans="1:20" s="257" customFormat="1" ht="12" hidden="1">
      <c r="A407" s="282">
        <v>0</v>
      </c>
      <c r="B407" s="91"/>
      <c r="C407" s="91"/>
      <c r="D407" s="91"/>
      <c r="E407" s="91"/>
      <c r="F407" s="260">
        <v>0</v>
      </c>
      <c r="G407" s="260">
        <f t="shared" si="24"/>
        <v>0</v>
      </c>
      <c r="H407" s="89"/>
      <c r="I407" s="283"/>
      <c r="J407" s="54">
        <f t="shared" si="25"/>
        <v>0</v>
      </c>
      <c r="K407" s="43">
        <f t="shared" si="26"/>
        <v>0</v>
      </c>
      <c r="L407" s="43">
        <v>0</v>
      </c>
      <c r="M407" s="43">
        <v>0</v>
      </c>
      <c r="N407" s="43"/>
      <c r="O407" s="94"/>
      <c r="P407" s="94"/>
      <c r="Q407" s="94"/>
      <c r="R407" s="94"/>
      <c r="S407" s="94"/>
      <c r="T407" s="94"/>
    </row>
    <row r="408" spans="1:20" s="257" customFormat="1" ht="12" hidden="1">
      <c r="A408" s="282">
        <v>0</v>
      </c>
      <c r="B408" s="91"/>
      <c r="C408" s="91"/>
      <c r="D408" s="91"/>
      <c r="E408" s="91"/>
      <c r="F408" s="260">
        <v>0</v>
      </c>
      <c r="G408" s="260">
        <f t="shared" si="24"/>
        <v>0</v>
      </c>
      <c r="H408" s="89"/>
      <c r="I408" s="283"/>
      <c r="J408" s="54">
        <f t="shared" si="25"/>
        <v>0</v>
      </c>
      <c r="K408" s="43">
        <f t="shared" si="26"/>
        <v>0</v>
      </c>
      <c r="L408" s="43">
        <v>0</v>
      </c>
      <c r="M408" s="43">
        <v>0</v>
      </c>
      <c r="N408" s="43"/>
      <c r="O408" s="94"/>
      <c r="P408" s="94"/>
      <c r="Q408" s="94"/>
      <c r="R408" s="94"/>
      <c r="S408" s="94"/>
      <c r="T408" s="94"/>
    </row>
    <row r="409" spans="1:20" s="257" customFormat="1" ht="12" hidden="1">
      <c r="A409" s="282">
        <v>0</v>
      </c>
      <c r="B409" s="91"/>
      <c r="C409" s="91"/>
      <c r="D409" s="91"/>
      <c r="E409" s="91"/>
      <c r="F409" s="260">
        <v>0</v>
      </c>
      <c r="G409" s="260">
        <f t="shared" si="24"/>
        <v>0</v>
      </c>
      <c r="H409" s="89"/>
      <c r="I409" s="283"/>
      <c r="J409" s="54">
        <f t="shared" si="25"/>
        <v>0</v>
      </c>
      <c r="K409" s="43">
        <f t="shared" si="26"/>
        <v>0</v>
      </c>
      <c r="L409" s="43">
        <v>0</v>
      </c>
      <c r="M409" s="43">
        <v>0</v>
      </c>
      <c r="N409" s="43"/>
      <c r="O409" s="94"/>
      <c r="P409" s="94"/>
      <c r="Q409" s="94"/>
      <c r="R409" s="94"/>
      <c r="S409" s="94"/>
      <c r="T409" s="94"/>
    </row>
    <row r="410" spans="1:20" s="257" customFormat="1" ht="12" hidden="1">
      <c r="A410" s="282">
        <v>0</v>
      </c>
      <c r="B410" s="91"/>
      <c r="C410" s="91"/>
      <c r="D410" s="91"/>
      <c r="E410" s="91"/>
      <c r="F410" s="260">
        <v>0</v>
      </c>
      <c r="G410" s="260">
        <f t="shared" si="24"/>
        <v>0</v>
      </c>
      <c r="H410" s="89"/>
      <c r="I410" s="283"/>
      <c r="J410" s="54">
        <f t="shared" si="25"/>
        <v>0</v>
      </c>
      <c r="K410" s="43">
        <f t="shared" si="26"/>
        <v>0</v>
      </c>
      <c r="L410" s="43">
        <v>0</v>
      </c>
      <c r="M410" s="43">
        <v>0</v>
      </c>
      <c r="N410" s="43"/>
      <c r="O410" s="94"/>
      <c r="P410" s="94"/>
      <c r="Q410" s="94"/>
      <c r="R410" s="94"/>
      <c r="S410" s="94"/>
      <c r="T410" s="94"/>
    </row>
    <row r="411" spans="1:20" s="257" customFormat="1" ht="12" hidden="1">
      <c r="A411" s="282">
        <v>0</v>
      </c>
      <c r="B411" s="91"/>
      <c r="C411" s="91"/>
      <c r="D411" s="91"/>
      <c r="E411" s="91"/>
      <c r="F411" s="260">
        <v>0</v>
      </c>
      <c r="G411" s="260">
        <f t="shared" si="24"/>
        <v>0</v>
      </c>
      <c r="H411" s="89"/>
      <c r="I411" s="283"/>
      <c r="J411" s="54">
        <f t="shared" si="25"/>
        <v>0</v>
      </c>
      <c r="K411" s="43">
        <f t="shared" si="26"/>
        <v>0</v>
      </c>
      <c r="L411" s="43">
        <v>0</v>
      </c>
      <c r="M411" s="43">
        <v>0</v>
      </c>
      <c r="N411" s="43"/>
      <c r="O411" s="94"/>
      <c r="P411" s="94"/>
      <c r="Q411" s="94"/>
      <c r="R411" s="94"/>
      <c r="S411" s="94"/>
      <c r="T411" s="94"/>
    </row>
    <row r="412" spans="1:20" s="257" customFormat="1" ht="12" hidden="1">
      <c r="A412" s="282">
        <v>0</v>
      </c>
      <c r="B412" s="91"/>
      <c r="C412" s="91"/>
      <c r="D412" s="91"/>
      <c r="E412" s="91"/>
      <c r="F412" s="260">
        <v>0</v>
      </c>
      <c r="G412" s="260">
        <f t="shared" si="24"/>
        <v>0</v>
      </c>
      <c r="H412" s="89"/>
      <c r="I412" s="283"/>
      <c r="J412" s="54">
        <f t="shared" si="25"/>
        <v>0</v>
      </c>
      <c r="K412" s="43">
        <f t="shared" si="26"/>
        <v>0</v>
      </c>
      <c r="L412" s="43">
        <v>0</v>
      </c>
      <c r="M412" s="43">
        <v>0</v>
      </c>
      <c r="N412" s="43"/>
      <c r="O412" s="94"/>
      <c r="P412" s="94"/>
      <c r="Q412" s="94"/>
      <c r="R412" s="94"/>
      <c r="S412" s="94"/>
      <c r="T412" s="94"/>
    </row>
    <row r="413" spans="1:20" s="257" customFormat="1" ht="12" hidden="1">
      <c r="A413" s="282">
        <v>0</v>
      </c>
      <c r="B413" s="91"/>
      <c r="C413" s="91"/>
      <c r="D413" s="91"/>
      <c r="E413" s="91"/>
      <c r="F413" s="260">
        <v>0</v>
      </c>
      <c r="G413" s="260">
        <f t="shared" si="24"/>
        <v>0</v>
      </c>
      <c r="H413" s="89"/>
      <c r="I413" s="283"/>
      <c r="J413" s="54">
        <f t="shared" si="25"/>
        <v>0</v>
      </c>
      <c r="K413" s="43">
        <f t="shared" si="26"/>
        <v>0</v>
      </c>
      <c r="L413" s="43">
        <v>0</v>
      </c>
      <c r="M413" s="43">
        <v>0</v>
      </c>
      <c r="N413" s="43"/>
      <c r="O413" s="94"/>
      <c r="P413" s="94"/>
      <c r="Q413" s="94"/>
      <c r="R413" s="94"/>
      <c r="S413" s="94"/>
      <c r="T413" s="94"/>
    </row>
    <row r="414" spans="1:20" s="257" customFormat="1" ht="12" hidden="1">
      <c r="A414" s="282">
        <v>0</v>
      </c>
      <c r="B414" s="91"/>
      <c r="C414" s="91"/>
      <c r="D414" s="91"/>
      <c r="E414" s="91"/>
      <c r="F414" s="260">
        <v>0</v>
      </c>
      <c r="G414" s="260">
        <f t="shared" si="24"/>
        <v>0</v>
      </c>
      <c r="H414" s="89"/>
      <c r="I414" s="283"/>
      <c r="J414" s="54">
        <f t="shared" si="25"/>
        <v>0</v>
      </c>
      <c r="K414" s="43">
        <f t="shared" si="26"/>
        <v>0</v>
      </c>
      <c r="L414" s="43">
        <v>0</v>
      </c>
      <c r="M414" s="43">
        <v>0</v>
      </c>
      <c r="N414" s="43"/>
      <c r="O414" s="94"/>
      <c r="P414" s="94"/>
      <c r="Q414" s="94"/>
      <c r="R414" s="94"/>
      <c r="S414" s="94"/>
      <c r="T414" s="94"/>
    </row>
    <row r="415" spans="1:20" s="257" customFormat="1" ht="12" hidden="1">
      <c r="A415" s="282">
        <v>0</v>
      </c>
      <c r="B415" s="91"/>
      <c r="C415" s="91"/>
      <c r="D415" s="91"/>
      <c r="E415" s="91"/>
      <c r="F415" s="260">
        <v>0</v>
      </c>
      <c r="G415" s="260">
        <f t="shared" si="24"/>
        <v>0</v>
      </c>
      <c r="H415" s="89"/>
      <c r="I415" s="283"/>
      <c r="J415" s="54">
        <f t="shared" si="25"/>
        <v>0</v>
      </c>
      <c r="K415" s="43">
        <f t="shared" si="26"/>
        <v>0</v>
      </c>
      <c r="L415" s="43">
        <v>0</v>
      </c>
      <c r="M415" s="43">
        <v>0</v>
      </c>
      <c r="N415" s="43"/>
      <c r="O415" s="94"/>
      <c r="P415" s="94"/>
      <c r="Q415" s="94"/>
      <c r="R415" s="94"/>
      <c r="S415" s="94"/>
      <c r="T415" s="94"/>
    </row>
    <row r="416" spans="1:20" s="257" customFormat="1" ht="12" hidden="1">
      <c r="A416" s="282">
        <v>0</v>
      </c>
      <c r="B416" s="91"/>
      <c r="C416" s="91"/>
      <c r="D416" s="91"/>
      <c r="E416" s="91"/>
      <c r="F416" s="260">
        <v>0</v>
      </c>
      <c r="G416" s="260">
        <f t="shared" si="24"/>
        <v>0</v>
      </c>
      <c r="H416" s="89"/>
      <c r="I416" s="283"/>
      <c r="J416" s="54">
        <f t="shared" si="25"/>
        <v>0</v>
      </c>
      <c r="K416" s="43">
        <f t="shared" si="26"/>
        <v>0</v>
      </c>
      <c r="L416" s="43">
        <v>0</v>
      </c>
      <c r="M416" s="43">
        <v>0</v>
      </c>
      <c r="N416" s="43"/>
      <c r="O416" s="94"/>
      <c r="P416" s="94"/>
      <c r="Q416" s="94"/>
      <c r="R416" s="94"/>
      <c r="S416" s="94"/>
      <c r="T416" s="94"/>
    </row>
    <row r="417" spans="1:20" s="257" customFormat="1" ht="12" hidden="1">
      <c r="A417" s="282">
        <v>0</v>
      </c>
      <c r="B417" s="91"/>
      <c r="C417" s="91"/>
      <c r="D417" s="91"/>
      <c r="E417" s="91"/>
      <c r="F417" s="260">
        <v>0</v>
      </c>
      <c r="G417" s="260">
        <f t="shared" si="24"/>
        <v>0</v>
      </c>
      <c r="H417" s="89"/>
      <c r="I417" s="283"/>
      <c r="J417" s="54">
        <f t="shared" si="25"/>
        <v>0</v>
      </c>
      <c r="K417" s="43">
        <f t="shared" si="26"/>
        <v>0</v>
      </c>
      <c r="L417" s="43">
        <v>0</v>
      </c>
      <c r="M417" s="43">
        <v>0</v>
      </c>
      <c r="N417" s="43"/>
      <c r="O417" s="94"/>
      <c r="P417" s="94"/>
      <c r="Q417" s="94"/>
      <c r="R417" s="94"/>
      <c r="S417" s="94"/>
      <c r="T417" s="94"/>
    </row>
    <row r="418" spans="1:20" s="257" customFormat="1" ht="12" hidden="1">
      <c r="A418" s="282">
        <v>0</v>
      </c>
      <c r="B418" s="91"/>
      <c r="C418" s="91"/>
      <c r="D418" s="91"/>
      <c r="E418" s="91"/>
      <c r="F418" s="260">
        <v>0</v>
      </c>
      <c r="G418" s="260">
        <f t="shared" si="24"/>
        <v>0</v>
      </c>
      <c r="H418" s="89"/>
      <c r="I418" s="283"/>
      <c r="J418" s="54">
        <f t="shared" si="25"/>
        <v>0</v>
      </c>
      <c r="K418" s="43">
        <f t="shared" si="26"/>
        <v>0</v>
      </c>
      <c r="L418" s="43">
        <v>0</v>
      </c>
      <c r="M418" s="43">
        <v>0</v>
      </c>
      <c r="N418" s="43"/>
      <c r="O418" s="94"/>
      <c r="P418" s="94"/>
      <c r="Q418" s="94"/>
      <c r="R418" s="94"/>
      <c r="S418" s="94"/>
      <c r="T418" s="94"/>
    </row>
    <row r="419" spans="1:20" s="257" customFormat="1" ht="12" hidden="1">
      <c r="A419" s="282">
        <v>0</v>
      </c>
      <c r="B419" s="91"/>
      <c r="C419" s="91"/>
      <c r="D419" s="91"/>
      <c r="E419" s="91"/>
      <c r="F419" s="260">
        <v>0</v>
      </c>
      <c r="G419" s="260">
        <f t="shared" si="24"/>
        <v>0</v>
      </c>
      <c r="H419" s="89"/>
      <c r="I419" s="283"/>
      <c r="J419" s="54">
        <f t="shared" si="25"/>
        <v>0</v>
      </c>
      <c r="K419" s="43">
        <f t="shared" si="26"/>
        <v>0</v>
      </c>
      <c r="L419" s="43">
        <v>0</v>
      </c>
      <c r="M419" s="43">
        <v>0</v>
      </c>
      <c r="N419" s="43"/>
      <c r="O419" s="94"/>
      <c r="P419" s="94"/>
      <c r="Q419" s="94"/>
      <c r="R419" s="94"/>
      <c r="S419" s="94"/>
      <c r="T419" s="94"/>
    </row>
    <row r="420" spans="1:20" s="257" customFormat="1" ht="12" hidden="1">
      <c r="A420" s="282">
        <v>0</v>
      </c>
      <c r="B420" s="91"/>
      <c r="C420" s="91"/>
      <c r="D420" s="91"/>
      <c r="E420" s="91"/>
      <c r="F420" s="260">
        <v>0</v>
      </c>
      <c r="G420" s="260">
        <f t="shared" si="24"/>
        <v>0</v>
      </c>
      <c r="H420" s="89"/>
      <c r="I420" s="283"/>
      <c r="J420" s="54">
        <f t="shared" si="25"/>
        <v>0</v>
      </c>
      <c r="K420" s="43">
        <f t="shared" si="26"/>
        <v>0</v>
      </c>
      <c r="L420" s="43">
        <v>0</v>
      </c>
      <c r="M420" s="43">
        <v>0</v>
      </c>
      <c r="N420" s="43"/>
      <c r="O420" s="94"/>
      <c r="P420" s="94"/>
      <c r="Q420" s="94"/>
      <c r="R420" s="94"/>
      <c r="S420" s="94"/>
      <c r="T420" s="94"/>
    </row>
    <row r="421" spans="1:20" s="257" customFormat="1" ht="13" hidden="1" thickBot="1">
      <c r="A421" s="43">
        <v>0</v>
      </c>
      <c r="B421" s="474"/>
      <c r="C421" s="474"/>
      <c r="D421" s="474"/>
      <c r="E421" s="474"/>
      <c r="F421" s="52"/>
      <c r="G421" s="52"/>
      <c r="H421" s="49"/>
      <c r="I421" s="50"/>
      <c r="J421" s="54">
        <f t="shared" si="25"/>
        <v>0</v>
      </c>
      <c r="K421" s="43">
        <f t="shared" si="26"/>
        <v>0</v>
      </c>
      <c r="L421" s="43">
        <v>0</v>
      </c>
      <c r="M421" s="43">
        <v>0</v>
      </c>
      <c r="N421" s="43"/>
    </row>
    <row r="422" spans="1:20" s="257" customFormat="1" ht="12" hidden="1">
      <c r="A422" s="43"/>
      <c r="B422" s="474"/>
      <c r="C422" s="474"/>
      <c r="D422" s="276" t="s">
        <v>104</v>
      </c>
      <c r="E422" s="275"/>
      <c r="F422" s="274"/>
      <c r="G422" s="287">
        <f>SUM(G396:G421)</f>
        <v>0</v>
      </c>
      <c r="H422" s="48"/>
      <c r="I422" s="48"/>
      <c r="J422" s="72"/>
      <c r="K422" s="264"/>
      <c r="M422" s="73"/>
    </row>
    <row r="423" spans="1:20" s="257" customFormat="1" ht="12" hidden="1">
      <c r="A423" s="43"/>
      <c r="B423" s="474"/>
      <c r="C423" s="474"/>
      <c r="D423" s="272" t="s">
        <v>103</v>
      </c>
      <c r="E423" s="271"/>
      <c r="F423" s="270"/>
      <c r="G423" s="281">
        <f>Game!F84+(Game!H86*0.8)</f>
        <v>0</v>
      </c>
      <c r="H423" s="48"/>
      <c r="I423" s="48"/>
      <c r="J423" s="72"/>
      <c r="K423" s="264"/>
      <c r="M423" s="73"/>
    </row>
    <row r="424" spans="1:20" s="257" customFormat="1" ht="12" hidden="1">
      <c r="A424" s="43"/>
      <c r="B424" s="474"/>
      <c r="C424" s="474"/>
      <c r="D424" s="272" t="s">
        <v>102</v>
      </c>
      <c r="E424" s="271"/>
      <c r="F424" s="270"/>
      <c r="G424" s="281">
        <f>G423-G422</f>
        <v>0</v>
      </c>
      <c r="H424" s="48"/>
      <c r="I424" s="48"/>
      <c r="J424" s="72"/>
      <c r="K424" s="264"/>
      <c r="M424" s="73"/>
    </row>
    <row r="425" spans="1:20" s="257" customFormat="1" ht="13" hidden="1" thickBot="1">
      <c r="A425" s="43"/>
      <c r="B425" s="474"/>
      <c r="C425" s="474"/>
      <c r="D425" s="268" t="s">
        <v>101</v>
      </c>
      <c r="E425" s="267"/>
      <c r="F425" s="266"/>
      <c r="G425" s="265" t="e">
        <f>G424/G423</f>
        <v>#DIV/0!</v>
      </c>
      <c r="H425" s="48"/>
      <c r="I425" s="48"/>
      <c r="J425" s="72"/>
      <c r="K425" s="264"/>
      <c r="M425" s="73"/>
    </row>
    <row r="426" spans="1:20" s="163" customFormat="1" ht="25.5" hidden="1" customHeight="1">
      <c r="D426" s="280"/>
      <c r="E426" s="280"/>
      <c r="G426" s="279"/>
      <c r="I426" s="278"/>
      <c r="J426" s="277"/>
      <c r="K426" s="261"/>
      <c r="L426" s="263"/>
      <c r="M426" s="3"/>
      <c r="N426" s="3"/>
      <c r="P426" s="262"/>
      <c r="Q426" s="262"/>
      <c r="R426" s="261"/>
    </row>
    <row r="427" spans="1:20" s="163" customFormat="1" ht="20" hidden="1" customHeight="1">
      <c r="F427" s="58" t="s">
        <v>57</v>
      </c>
      <c r="G427" s="59">
        <f>SUM(G396:G420)</f>
        <v>0</v>
      </c>
      <c r="H427" s="1"/>
      <c r="J427" s="2"/>
      <c r="L427" s="162"/>
      <c r="M427" s="162"/>
      <c r="N427" s="162"/>
      <c r="P427" s="162"/>
      <c r="Q427" s="162"/>
      <c r="R427" s="164"/>
    </row>
    <row r="428" spans="1:20" s="257" customFormat="1" ht="20" hidden="1" customHeight="1">
      <c r="A428" s="43"/>
      <c r="B428" s="474"/>
      <c r="C428" s="474"/>
      <c r="D428" s="474"/>
      <c r="E428" s="474"/>
      <c r="F428" s="60" t="s">
        <v>59</v>
      </c>
      <c r="G428" s="61">
        <f>Game!H84-G427</f>
        <v>0</v>
      </c>
      <c r="H428" s="49"/>
      <c r="I428" s="50"/>
      <c r="J428" s="54"/>
      <c r="K428" s="43"/>
      <c r="L428" s="43"/>
      <c r="M428" s="43"/>
      <c r="N428" s="43"/>
    </row>
    <row r="429" spans="1:20" s="257" customFormat="1" ht="20" hidden="1" customHeight="1">
      <c r="A429" s="43"/>
      <c r="B429" s="474"/>
      <c r="C429" s="474"/>
      <c r="D429" s="474"/>
      <c r="E429" s="474"/>
      <c r="F429" s="60" t="s">
        <v>60</v>
      </c>
      <c r="G429" s="386" t="e">
        <f>G428/Game!H84</f>
        <v>#DIV/0!</v>
      </c>
      <c r="H429" s="49"/>
      <c r="I429" s="50"/>
      <c r="J429" s="54"/>
      <c r="K429" s="43"/>
      <c r="L429" s="43"/>
      <c r="M429" s="43"/>
      <c r="N429" s="43"/>
    </row>
    <row r="430" spans="1:20" s="257" customFormat="1" ht="20" hidden="1" customHeight="1">
      <c r="A430" s="43"/>
      <c r="B430" s="474"/>
      <c r="C430" s="474"/>
      <c r="D430" s="474"/>
      <c r="E430" s="474"/>
      <c r="F430" s="60"/>
      <c r="G430" s="62"/>
      <c r="H430" s="49"/>
      <c r="I430" s="50"/>
      <c r="J430" s="54"/>
      <c r="K430" s="43"/>
      <c r="L430" s="43"/>
      <c r="M430" s="43"/>
      <c r="N430" s="43"/>
    </row>
    <row r="431" spans="1:20" s="257" customFormat="1" ht="20" hidden="1" customHeight="1">
      <c r="A431" s="43"/>
      <c r="B431" s="474"/>
      <c r="C431" s="474"/>
      <c r="D431" s="474"/>
      <c r="E431" s="474"/>
      <c r="F431" s="63" t="s">
        <v>58</v>
      </c>
      <c r="G431" s="64">
        <f>SUM(Game!F102)</f>
        <v>0</v>
      </c>
      <c r="H431" s="49"/>
      <c r="I431" s="50"/>
      <c r="J431" s="54"/>
      <c r="K431" s="43"/>
      <c r="L431" s="43"/>
      <c r="M431" s="43"/>
      <c r="N431" s="43"/>
    </row>
    <row r="432" spans="1:20" s="257" customFormat="1" ht="20" hidden="1" customHeight="1">
      <c r="A432" s="43"/>
      <c r="B432" s="474"/>
      <c r="C432" s="474"/>
      <c r="D432" s="474"/>
      <c r="E432" s="474"/>
      <c r="F432" s="60" t="s">
        <v>59</v>
      </c>
      <c r="G432" s="61">
        <f>Game!H102-G431</f>
        <v>0</v>
      </c>
      <c r="H432" s="49"/>
      <c r="I432" s="50"/>
      <c r="J432" s="54"/>
      <c r="K432" s="43"/>
      <c r="L432" s="43"/>
      <c r="M432" s="43"/>
      <c r="N432" s="43"/>
    </row>
    <row r="433" spans="1:22" s="257" customFormat="1" ht="20" hidden="1" customHeight="1">
      <c r="A433" s="43"/>
      <c r="B433" s="474"/>
      <c r="C433" s="474"/>
      <c r="D433" s="474"/>
      <c r="E433" s="474"/>
      <c r="F433" s="65" t="s">
        <v>60</v>
      </c>
      <c r="G433" s="66" t="e">
        <f>G432/Game!H102</f>
        <v>#DIV/0!</v>
      </c>
      <c r="H433" s="49"/>
      <c r="I433" s="50"/>
      <c r="J433" s="54"/>
      <c r="K433" s="43"/>
      <c r="L433" s="43"/>
      <c r="M433" s="43"/>
      <c r="N433" s="43"/>
    </row>
    <row r="434" spans="1:22" ht="16" hidden="1" thickBot="1"/>
    <row r="435" spans="1:22" s="257" customFormat="1" ht="16" hidden="1" thickBot="1">
      <c r="A435" s="378" t="s">
        <v>179</v>
      </c>
      <c r="B435" s="383"/>
      <c r="C435" s="384"/>
      <c r="D435" s="384"/>
      <c r="E435" s="379"/>
      <c r="F435" s="376"/>
      <c r="G435" s="377"/>
      <c r="H435" s="41"/>
      <c r="I435" s="44"/>
      <c r="J435" s="44"/>
      <c r="K435" s="45"/>
      <c r="L435" s="46"/>
      <c r="M435" s="41"/>
      <c r="N435" s="41"/>
      <c r="O435" s="71"/>
      <c r="P435" s="70"/>
      <c r="Q435" s="70"/>
      <c r="R435" s="70"/>
      <c r="S435" s="70"/>
      <c r="T435" s="70"/>
      <c r="U435" s="259"/>
      <c r="V435" s="259"/>
    </row>
    <row r="436" spans="1:22" s="257" customFormat="1" ht="16" hidden="1" thickBot="1">
      <c r="A436" s="291"/>
      <c r="B436" s="44"/>
      <c r="C436" s="41"/>
      <c r="D436" s="41"/>
      <c r="E436" s="41"/>
      <c r="F436" s="41"/>
      <c r="G436" s="41"/>
      <c r="H436" s="41"/>
      <c r="I436" s="44"/>
      <c r="J436" s="44"/>
      <c r="K436" s="45"/>
      <c r="L436" s="46"/>
      <c r="M436" s="41"/>
      <c r="N436" s="41"/>
      <c r="O436" s="71"/>
      <c r="P436" s="70"/>
      <c r="Q436" s="70"/>
      <c r="R436" s="70"/>
      <c r="S436" s="70"/>
      <c r="T436" s="70"/>
      <c r="U436" s="259"/>
      <c r="V436" s="259"/>
    </row>
    <row r="437" spans="1:22" s="258" customFormat="1" ht="13" hidden="1" thickBot="1">
      <c r="A437" s="324" t="s">
        <v>46</v>
      </c>
      <c r="B437" s="325" t="s">
        <v>45</v>
      </c>
      <c r="C437" s="325" t="s">
        <v>47</v>
      </c>
      <c r="D437" s="325" t="s">
        <v>48</v>
      </c>
      <c r="E437" s="325" t="s">
        <v>31</v>
      </c>
      <c r="F437" s="325" t="s">
        <v>49</v>
      </c>
      <c r="G437" s="325" t="s">
        <v>50</v>
      </c>
      <c r="H437" s="325" t="s">
        <v>141</v>
      </c>
      <c r="I437" s="325" t="s">
        <v>142</v>
      </c>
      <c r="J437" s="380" t="s">
        <v>53</v>
      </c>
      <c r="K437" s="380" t="s">
        <v>51</v>
      </c>
      <c r="L437" s="380" t="s">
        <v>52</v>
      </c>
      <c r="M437" s="380" t="s">
        <v>1</v>
      </c>
      <c r="N437" s="380"/>
      <c r="O437" s="381" t="s">
        <v>68</v>
      </c>
      <c r="P437" s="380" t="s">
        <v>65</v>
      </c>
      <c r="Q437" s="380" t="s">
        <v>140</v>
      </c>
      <c r="R437" s="380" t="s">
        <v>64</v>
      </c>
      <c r="S437" s="380" t="s">
        <v>66</v>
      </c>
      <c r="T437" s="382" t="s">
        <v>67</v>
      </c>
    </row>
    <row r="438" spans="1:22" s="257" customFormat="1" ht="12" hidden="1">
      <c r="A438" s="41"/>
      <c r="B438" s="44"/>
      <c r="C438" s="41"/>
      <c r="D438" s="41"/>
      <c r="E438" s="41"/>
      <c r="F438" s="41"/>
      <c r="G438" s="41"/>
      <c r="H438" s="41"/>
      <c r="I438" s="44"/>
      <c r="J438" s="44"/>
      <c r="K438" s="45"/>
      <c r="L438" s="46"/>
      <c r="M438" s="41"/>
      <c r="N438" s="41"/>
      <c r="P438" s="41"/>
      <c r="Q438" s="41"/>
    </row>
    <row r="439" spans="1:22" s="257" customFormat="1" ht="12" hidden="1">
      <c r="A439" s="282">
        <v>0</v>
      </c>
      <c r="B439" s="94"/>
      <c r="C439" s="94"/>
      <c r="D439" s="94"/>
      <c r="E439" s="94"/>
      <c r="F439" s="286">
        <v>0</v>
      </c>
      <c r="G439" s="286">
        <f t="shared" ref="G439:G463" si="27">A439*F439</f>
        <v>0</v>
      </c>
      <c r="H439" s="285"/>
      <c r="I439" s="284"/>
      <c r="J439" s="54">
        <f t="shared" ref="J439:J464" si="28">SUM(L439*0.01)</f>
        <v>0</v>
      </c>
      <c r="K439" s="43">
        <f t="shared" ref="K439:K464" si="29">SUM(L439*0.25)</f>
        <v>0</v>
      </c>
      <c r="L439" s="43">
        <v>0</v>
      </c>
      <c r="M439" s="43">
        <v>0</v>
      </c>
      <c r="N439" s="43"/>
      <c r="O439" s="94"/>
      <c r="P439" s="94"/>
      <c r="Q439" s="94"/>
      <c r="R439" s="94"/>
      <c r="S439" s="94"/>
      <c r="T439" s="94"/>
    </row>
    <row r="440" spans="1:22" s="257" customFormat="1" ht="12" hidden="1">
      <c r="A440" s="282">
        <v>0</v>
      </c>
      <c r="B440" s="91"/>
      <c r="C440" s="91"/>
      <c r="D440" s="91"/>
      <c r="E440" s="91"/>
      <c r="F440" s="260">
        <v>0</v>
      </c>
      <c r="G440" s="260">
        <f t="shared" si="27"/>
        <v>0</v>
      </c>
      <c r="H440" s="89"/>
      <c r="I440" s="283"/>
      <c r="J440" s="54">
        <f t="shared" si="28"/>
        <v>0</v>
      </c>
      <c r="K440" s="43">
        <f t="shared" si="29"/>
        <v>0</v>
      </c>
      <c r="L440" s="43">
        <v>0</v>
      </c>
      <c r="M440" s="43">
        <v>0</v>
      </c>
      <c r="N440" s="43"/>
      <c r="O440" s="94"/>
      <c r="P440" s="94"/>
      <c r="Q440" s="94"/>
      <c r="R440" s="94"/>
      <c r="S440" s="94"/>
      <c r="T440" s="94"/>
    </row>
    <row r="441" spans="1:22" s="257" customFormat="1" ht="12" hidden="1">
      <c r="A441" s="282">
        <v>0</v>
      </c>
      <c r="B441" s="91"/>
      <c r="C441" s="91"/>
      <c r="D441" s="91"/>
      <c r="E441" s="91"/>
      <c r="F441" s="260">
        <v>0</v>
      </c>
      <c r="G441" s="260">
        <f t="shared" si="27"/>
        <v>0</v>
      </c>
      <c r="H441" s="89"/>
      <c r="I441" s="283"/>
      <c r="J441" s="54">
        <f t="shared" si="28"/>
        <v>0</v>
      </c>
      <c r="K441" s="43">
        <f t="shared" si="29"/>
        <v>0</v>
      </c>
      <c r="L441" s="43">
        <v>0</v>
      </c>
      <c r="M441" s="43">
        <v>0</v>
      </c>
      <c r="N441" s="43"/>
      <c r="O441" s="94"/>
      <c r="P441" s="94"/>
      <c r="Q441" s="94"/>
      <c r="R441" s="94"/>
      <c r="S441" s="94"/>
      <c r="T441" s="94"/>
    </row>
    <row r="442" spans="1:22" s="257" customFormat="1" ht="12" hidden="1">
      <c r="A442" s="282">
        <v>0</v>
      </c>
      <c r="B442" s="91"/>
      <c r="C442" s="91"/>
      <c r="D442" s="91"/>
      <c r="E442" s="91"/>
      <c r="F442" s="260">
        <v>0</v>
      </c>
      <c r="G442" s="260">
        <f t="shared" si="27"/>
        <v>0</v>
      </c>
      <c r="H442" s="89"/>
      <c r="I442" s="283"/>
      <c r="J442" s="54">
        <f t="shared" si="28"/>
        <v>0</v>
      </c>
      <c r="K442" s="43">
        <f t="shared" si="29"/>
        <v>0</v>
      </c>
      <c r="L442" s="43">
        <v>0</v>
      </c>
      <c r="M442" s="43">
        <v>0</v>
      </c>
      <c r="N442" s="43"/>
      <c r="O442" s="94"/>
      <c r="P442" s="94"/>
      <c r="Q442" s="94"/>
      <c r="R442" s="94"/>
      <c r="S442" s="94"/>
      <c r="T442" s="94"/>
    </row>
    <row r="443" spans="1:22" s="257" customFormat="1" ht="12" hidden="1">
      <c r="A443" s="282">
        <v>0</v>
      </c>
      <c r="B443" s="91"/>
      <c r="C443" s="91"/>
      <c r="D443" s="91"/>
      <c r="E443" s="91"/>
      <c r="F443" s="260">
        <v>0</v>
      </c>
      <c r="G443" s="260">
        <f t="shared" si="27"/>
        <v>0</v>
      </c>
      <c r="H443" s="89"/>
      <c r="I443" s="283"/>
      <c r="J443" s="54">
        <f t="shared" si="28"/>
        <v>0</v>
      </c>
      <c r="K443" s="43">
        <f t="shared" si="29"/>
        <v>0</v>
      </c>
      <c r="L443" s="43">
        <v>0</v>
      </c>
      <c r="M443" s="43">
        <v>0</v>
      </c>
      <c r="N443" s="43"/>
      <c r="O443" s="94"/>
      <c r="P443" s="94"/>
      <c r="Q443" s="94"/>
      <c r="R443" s="94"/>
      <c r="S443" s="94"/>
      <c r="T443" s="94"/>
    </row>
    <row r="444" spans="1:22" s="257" customFormat="1" ht="12" hidden="1">
      <c r="A444" s="282">
        <v>0</v>
      </c>
      <c r="B444" s="91"/>
      <c r="C444" s="91"/>
      <c r="D444" s="91"/>
      <c r="E444" s="91"/>
      <c r="F444" s="260">
        <v>0</v>
      </c>
      <c r="G444" s="260">
        <f t="shared" si="27"/>
        <v>0</v>
      </c>
      <c r="H444" s="89"/>
      <c r="I444" s="283"/>
      <c r="J444" s="54">
        <f t="shared" si="28"/>
        <v>0</v>
      </c>
      <c r="K444" s="43">
        <f t="shared" si="29"/>
        <v>0</v>
      </c>
      <c r="L444" s="43">
        <v>0</v>
      </c>
      <c r="M444" s="43">
        <v>0</v>
      </c>
      <c r="N444" s="43"/>
      <c r="O444" s="94"/>
      <c r="P444" s="94"/>
      <c r="Q444" s="94"/>
      <c r="R444" s="94"/>
      <c r="S444" s="94"/>
      <c r="T444" s="94"/>
    </row>
    <row r="445" spans="1:22" s="257" customFormat="1" ht="12" hidden="1">
      <c r="A445" s="282">
        <v>0</v>
      </c>
      <c r="B445" s="91"/>
      <c r="C445" s="91"/>
      <c r="D445" s="91"/>
      <c r="E445" s="91"/>
      <c r="F445" s="260">
        <v>0</v>
      </c>
      <c r="G445" s="260">
        <f t="shared" si="27"/>
        <v>0</v>
      </c>
      <c r="H445" s="89"/>
      <c r="I445" s="283"/>
      <c r="J445" s="54">
        <f t="shared" si="28"/>
        <v>0</v>
      </c>
      <c r="K445" s="43">
        <f t="shared" si="29"/>
        <v>0</v>
      </c>
      <c r="L445" s="43">
        <v>0</v>
      </c>
      <c r="M445" s="43">
        <v>0</v>
      </c>
      <c r="N445" s="43"/>
      <c r="O445" s="94"/>
      <c r="P445" s="94"/>
      <c r="Q445" s="94"/>
      <c r="R445" s="94"/>
      <c r="S445" s="94"/>
      <c r="T445" s="94"/>
    </row>
    <row r="446" spans="1:22" s="257" customFormat="1" ht="12" hidden="1">
      <c r="A446" s="282">
        <v>0</v>
      </c>
      <c r="B446" s="91"/>
      <c r="C446" s="91"/>
      <c r="D446" s="91"/>
      <c r="E446" s="91"/>
      <c r="F446" s="260">
        <v>0</v>
      </c>
      <c r="G446" s="260">
        <f t="shared" si="27"/>
        <v>0</v>
      </c>
      <c r="H446" s="89"/>
      <c r="I446" s="283"/>
      <c r="J446" s="54">
        <f t="shared" si="28"/>
        <v>0</v>
      </c>
      <c r="K446" s="43">
        <f t="shared" si="29"/>
        <v>0</v>
      </c>
      <c r="L446" s="43">
        <v>0</v>
      </c>
      <c r="M446" s="43">
        <v>0</v>
      </c>
      <c r="N446" s="43"/>
      <c r="O446" s="94"/>
      <c r="P446" s="94"/>
      <c r="Q446" s="94"/>
      <c r="R446" s="94"/>
      <c r="S446" s="94"/>
      <c r="T446" s="94"/>
    </row>
    <row r="447" spans="1:22" s="257" customFormat="1" ht="12" hidden="1">
      <c r="A447" s="282">
        <v>0</v>
      </c>
      <c r="B447" s="91"/>
      <c r="C447" s="91"/>
      <c r="D447" s="91"/>
      <c r="E447" s="91"/>
      <c r="F447" s="260">
        <v>0</v>
      </c>
      <c r="G447" s="260">
        <f t="shared" si="27"/>
        <v>0</v>
      </c>
      <c r="H447" s="89"/>
      <c r="I447" s="283"/>
      <c r="J447" s="54">
        <f t="shared" si="28"/>
        <v>0</v>
      </c>
      <c r="K447" s="43">
        <f t="shared" si="29"/>
        <v>0</v>
      </c>
      <c r="L447" s="43">
        <v>0</v>
      </c>
      <c r="M447" s="43">
        <v>0</v>
      </c>
      <c r="N447" s="43"/>
      <c r="O447" s="94"/>
      <c r="P447" s="94"/>
      <c r="Q447" s="94"/>
      <c r="R447" s="94"/>
      <c r="S447" s="94"/>
      <c r="T447" s="94"/>
    </row>
    <row r="448" spans="1:22" s="257" customFormat="1" ht="12" hidden="1">
      <c r="A448" s="282">
        <v>0</v>
      </c>
      <c r="B448" s="91"/>
      <c r="C448" s="91"/>
      <c r="D448" s="91"/>
      <c r="E448" s="91"/>
      <c r="F448" s="260">
        <v>0</v>
      </c>
      <c r="G448" s="260">
        <f t="shared" si="27"/>
        <v>0</v>
      </c>
      <c r="H448" s="89"/>
      <c r="I448" s="283"/>
      <c r="J448" s="54">
        <f t="shared" si="28"/>
        <v>0</v>
      </c>
      <c r="K448" s="43">
        <f t="shared" si="29"/>
        <v>0</v>
      </c>
      <c r="L448" s="43">
        <v>0</v>
      </c>
      <c r="M448" s="43">
        <v>0</v>
      </c>
      <c r="N448" s="43"/>
      <c r="O448" s="94"/>
      <c r="P448" s="94"/>
      <c r="Q448" s="94"/>
      <c r="R448" s="94"/>
      <c r="S448" s="94"/>
      <c r="T448" s="94"/>
    </row>
    <row r="449" spans="1:20" s="257" customFormat="1" ht="12" hidden="1">
      <c r="A449" s="282">
        <v>0</v>
      </c>
      <c r="B449" s="91"/>
      <c r="C449" s="91"/>
      <c r="D449" s="91"/>
      <c r="E449" s="91"/>
      <c r="F449" s="260">
        <v>0</v>
      </c>
      <c r="G449" s="260">
        <f t="shared" si="27"/>
        <v>0</v>
      </c>
      <c r="H449" s="89"/>
      <c r="I449" s="283"/>
      <c r="J449" s="54">
        <f t="shared" si="28"/>
        <v>0</v>
      </c>
      <c r="K449" s="43">
        <f t="shared" si="29"/>
        <v>0</v>
      </c>
      <c r="L449" s="43">
        <v>0</v>
      </c>
      <c r="M449" s="43">
        <v>0</v>
      </c>
      <c r="N449" s="43"/>
      <c r="O449" s="94"/>
      <c r="P449" s="94"/>
      <c r="Q449" s="94"/>
      <c r="R449" s="94"/>
      <c r="S449" s="94"/>
      <c r="T449" s="94"/>
    </row>
    <row r="450" spans="1:20" s="257" customFormat="1" ht="12" hidden="1">
      <c r="A450" s="282">
        <v>0</v>
      </c>
      <c r="B450" s="91"/>
      <c r="C450" s="91"/>
      <c r="D450" s="91"/>
      <c r="E450" s="91"/>
      <c r="F450" s="260">
        <v>0</v>
      </c>
      <c r="G450" s="260">
        <f t="shared" si="27"/>
        <v>0</v>
      </c>
      <c r="H450" s="89"/>
      <c r="I450" s="283"/>
      <c r="J450" s="54">
        <f t="shared" si="28"/>
        <v>0</v>
      </c>
      <c r="K450" s="43">
        <f t="shared" si="29"/>
        <v>0</v>
      </c>
      <c r="L450" s="43">
        <v>0</v>
      </c>
      <c r="M450" s="43">
        <v>0</v>
      </c>
      <c r="N450" s="43"/>
      <c r="O450" s="94"/>
      <c r="P450" s="94"/>
      <c r="Q450" s="94"/>
      <c r="R450" s="94"/>
      <c r="S450" s="94"/>
      <c r="T450" s="94"/>
    </row>
    <row r="451" spans="1:20" s="257" customFormat="1" ht="12" hidden="1">
      <c r="A451" s="282">
        <v>0</v>
      </c>
      <c r="B451" s="91"/>
      <c r="C451" s="91"/>
      <c r="D451" s="91"/>
      <c r="E451" s="91"/>
      <c r="F451" s="260">
        <v>0</v>
      </c>
      <c r="G451" s="260">
        <f t="shared" si="27"/>
        <v>0</v>
      </c>
      <c r="H451" s="89"/>
      <c r="I451" s="283"/>
      <c r="J451" s="54">
        <f t="shared" si="28"/>
        <v>0</v>
      </c>
      <c r="K451" s="43">
        <f t="shared" si="29"/>
        <v>0</v>
      </c>
      <c r="L451" s="43">
        <v>0</v>
      </c>
      <c r="M451" s="43">
        <v>0</v>
      </c>
      <c r="N451" s="43"/>
      <c r="O451" s="94"/>
      <c r="P451" s="94"/>
      <c r="Q451" s="94"/>
      <c r="R451" s="94"/>
      <c r="S451" s="94"/>
      <c r="T451" s="94"/>
    </row>
    <row r="452" spans="1:20" s="257" customFormat="1" ht="12" hidden="1">
      <c r="A452" s="282">
        <v>0</v>
      </c>
      <c r="B452" s="91"/>
      <c r="C452" s="91"/>
      <c r="D452" s="91"/>
      <c r="E452" s="91"/>
      <c r="F452" s="260">
        <v>0</v>
      </c>
      <c r="G452" s="260">
        <f t="shared" si="27"/>
        <v>0</v>
      </c>
      <c r="H452" s="89"/>
      <c r="I452" s="283"/>
      <c r="J452" s="54">
        <f t="shared" si="28"/>
        <v>0</v>
      </c>
      <c r="K452" s="43">
        <f t="shared" si="29"/>
        <v>0</v>
      </c>
      <c r="L452" s="43">
        <v>0</v>
      </c>
      <c r="M452" s="43">
        <v>0</v>
      </c>
      <c r="N452" s="43"/>
      <c r="O452" s="94"/>
      <c r="P452" s="94"/>
      <c r="Q452" s="94"/>
      <c r="R452" s="94"/>
      <c r="S452" s="94"/>
      <c r="T452" s="94"/>
    </row>
    <row r="453" spans="1:20" s="257" customFormat="1" ht="12" hidden="1">
      <c r="A453" s="282">
        <v>0</v>
      </c>
      <c r="B453" s="91"/>
      <c r="C453" s="91"/>
      <c r="D453" s="91"/>
      <c r="E453" s="91"/>
      <c r="F453" s="260">
        <v>0</v>
      </c>
      <c r="G453" s="260">
        <f t="shared" si="27"/>
        <v>0</v>
      </c>
      <c r="H453" s="89"/>
      <c r="I453" s="283"/>
      <c r="J453" s="54">
        <f t="shared" si="28"/>
        <v>0</v>
      </c>
      <c r="K453" s="43">
        <f t="shared" si="29"/>
        <v>0</v>
      </c>
      <c r="L453" s="43">
        <v>0</v>
      </c>
      <c r="M453" s="43">
        <v>0</v>
      </c>
      <c r="N453" s="43"/>
      <c r="O453" s="94"/>
      <c r="P453" s="94"/>
      <c r="Q453" s="94"/>
      <c r="R453" s="94"/>
      <c r="S453" s="94"/>
      <c r="T453" s="94"/>
    </row>
    <row r="454" spans="1:20" s="257" customFormat="1" ht="12" hidden="1">
      <c r="A454" s="282">
        <v>0</v>
      </c>
      <c r="B454" s="91"/>
      <c r="C454" s="91"/>
      <c r="D454" s="91"/>
      <c r="E454" s="91"/>
      <c r="F454" s="260">
        <v>0</v>
      </c>
      <c r="G454" s="260">
        <f t="shared" si="27"/>
        <v>0</v>
      </c>
      <c r="H454" s="89"/>
      <c r="I454" s="283"/>
      <c r="J454" s="54">
        <f t="shared" si="28"/>
        <v>0</v>
      </c>
      <c r="K454" s="43">
        <f t="shared" si="29"/>
        <v>0</v>
      </c>
      <c r="L454" s="43">
        <v>0</v>
      </c>
      <c r="M454" s="43">
        <v>0</v>
      </c>
      <c r="N454" s="43"/>
      <c r="O454" s="94"/>
      <c r="P454" s="94"/>
      <c r="Q454" s="94"/>
      <c r="R454" s="94"/>
      <c r="S454" s="94"/>
      <c r="T454" s="94"/>
    </row>
    <row r="455" spans="1:20" s="257" customFormat="1" ht="12" hidden="1">
      <c r="A455" s="282">
        <v>0</v>
      </c>
      <c r="B455" s="91"/>
      <c r="C455" s="91"/>
      <c r="D455" s="91"/>
      <c r="E455" s="91"/>
      <c r="F455" s="260">
        <v>0</v>
      </c>
      <c r="G455" s="260">
        <f t="shared" si="27"/>
        <v>0</v>
      </c>
      <c r="H455" s="89"/>
      <c r="I455" s="283"/>
      <c r="J455" s="54">
        <f t="shared" si="28"/>
        <v>0</v>
      </c>
      <c r="K455" s="43">
        <f t="shared" si="29"/>
        <v>0</v>
      </c>
      <c r="L455" s="43">
        <v>0</v>
      </c>
      <c r="M455" s="43">
        <v>0</v>
      </c>
      <c r="N455" s="43"/>
      <c r="O455" s="94"/>
      <c r="P455" s="94"/>
      <c r="Q455" s="94"/>
      <c r="R455" s="94"/>
      <c r="S455" s="94"/>
      <c r="T455" s="94"/>
    </row>
    <row r="456" spans="1:20" s="257" customFormat="1" ht="12" hidden="1">
      <c r="A456" s="282">
        <v>0</v>
      </c>
      <c r="B456" s="91"/>
      <c r="C456" s="91"/>
      <c r="D456" s="91"/>
      <c r="E456" s="91"/>
      <c r="F456" s="260">
        <v>0</v>
      </c>
      <c r="G456" s="260">
        <f t="shared" si="27"/>
        <v>0</v>
      </c>
      <c r="H456" s="89"/>
      <c r="I456" s="283"/>
      <c r="J456" s="54">
        <f t="shared" si="28"/>
        <v>0</v>
      </c>
      <c r="K456" s="43">
        <f t="shared" si="29"/>
        <v>0</v>
      </c>
      <c r="L456" s="43">
        <v>0</v>
      </c>
      <c r="M456" s="43">
        <v>0</v>
      </c>
      <c r="N456" s="43"/>
      <c r="O456" s="94"/>
      <c r="P456" s="94"/>
      <c r="Q456" s="94"/>
      <c r="R456" s="94"/>
      <c r="S456" s="94"/>
      <c r="T456" s="94"/>
    </row>
    <row r="457" spans="1:20" s="257" customFormat="1" ht="12" hidden="1">
      <c r="A457" s="282">
        <v>0</v>
      </c>
      <c r="B457" s="91"/>
      <c r="C457" s="91"/>
      <c r="D457" s="91"/>
      <c r="E457" s="91"/>
      <c r="F457" s="260">
        <v>0</v>
      </c>
      <c r="G457" s="260">
        <f t="shared" si="27"/>
        <v>0</v>
      </c>
      <c r="H457" s="89"/>
      <c r="I457" s="283"/>
      <c r="J457" s="54">
        <f t="shared" si="28"/>
        <v>0</v>
      </c>
      <c r="K457" s="43">
        <f t="shared" si="29"/>
        <v>0</v>
      </c>
      <c r="L457" s="43">
        <v>0</v>
      </c>
      <c r="M457" s="43">
        <v>0</v>
      </c>
      <c r="N457" s="43"/>
      <c r="O457" s="94"/>
      <c r="P457" s="94"/>
      <c r="Q457" s="94"/>
      <c r="R457" s="94"/>
      <c r="S457" s="94"/>
      <c r="T457" s="94"/>
    </row>
    <row r="458" spans="1:20" s="257" customFormat="1" ht="12" hidden="1">
      <c r="A458" s="282">
        <v>0</v>
      </c>
      <c r="B458" s="91"/>
      <c r="C458" s="91"/>
      <c r="D458" s="91"/>
      <c r="E458" s="91"/>
      <c r="F458" s="260">
        <v>0</v>
      </c>
      <c r="G458" s="260">
        <f t="shared" si="27"/>
        <v>0</v>
      </c>
      <c r="H458" s="89"/>
      <c r="I458" s="283"/>
      <c r="J458" s="54">
        <f t="shared" si="28"/>
        <v>0</v>
      </c>
      <c r="K458" s="43">
        <f t="shared" si="29"/>
        <v>0</v>
      </c>
      <c r="L458" s="43">
        <v>0</v>
      </c>
      <c r="M458" s="43">
        <v>0</v>
      </c>
      <c r="N458" s="43"/>
      <c r="O458" s="94"/>
      <c r="P458" s="94"/>
      <c r="Q458" s="94"/>
      <c r="R458" s="94"/>
      <c r="S458" s="94"/>
      <c r="T458" s="94"/>
    </row>
    <row r="459" spans="1:20" s="257" customFormat="1" ht="12" hidden="1">
      <c r="A459" s="282">
        <v>0</v>
      </c>
      <c r="B459" s="91"/>
      <c r="C459" s="91"/>
      <c r="D459" s="91"/>
      <c r="E459" s="91"/>
      <c r="F459" s="260">
        <v>0</v>
      </c>
      <c r="G459" s="260">
        <f t="shared" si="27"/>
        <v>0</v>
      </c>
      <c r="H459" s="89"/>
      <c r="I459" s="283"/>
      <c r="J459" s="54">
        <f t="shared" si="28"/>
        <v>0</v>
      </c>
      <c r="K459" s="43">
        <f t="shared" si="29"/>
        <v>0</v>
      </c>
      <c r="L459" s="43">
        <v>0</v>
      </c>
      <c r="M459" s="43">
        <v>0</v>
      </c>
      <c r="N459" s="43"/>
      <c r="O459" s="94"/>
      <c r="P459" s="94"/>
      <c r="Q459" s="94"/>
      <c r="R459" s="94"/>
      <c r="S459" s="94"/>
      <c r="T459" s="94"/>
    </row>
    <row r="460" spans="1:20" s="257" customFormat="1" ht="12" hidden="1">
      <c r="A460" s="282">
        <v>0</v>
      </c>
      <c r="B460" s="91"/>
      <c r="C460" s="91"/>
      <c r="D460" s="91"/>
      <c r="E460" s="91"/>
      <c r="F460" s="260">
        <v>0</v>
      </c>
      <c r="G460" s="260">
        <f t="shared" si="27"/>
        <v>0</v>
      </c>
      <c r="H460" s="89"/>
      <c r="I460" s="283"/>
      <c r="J460" s="54">
        <f t="shared" si="28"/>
        <v>0</v>
      </c>
      <c r="K460" s="43">
        <f t="shared" si="29"/>
        <v>0</v>
      </c>
      <c r="L460" s="43">
        <v>0</v>
      </c>
      <c r="M460" s="43">
        <v>0</v>
      </c>
      <c r="N460" s="43"/>
      <c r="O460" s="94"/>
      <c r="P460" s="94"/>
      <c r="Q460" s="94"/>
      <c r="R460" s="94"/>
      <c r="S460" s="94"/>
      <c r="T460" s="94"/>
    </row>
    <row r="461" spans="1:20" s="257" customFormat="1" ht="12" hidden="1">
      <c r="A461" s="282">
        <v>0</v>
      </c>
      <c r="B461" s="91"/>
      <c r="C461" s="91"/>
      <c r="D461" s="91"/>
      <c r="E461" s="91"/>
      <c r="F461" s="260">
        <v>0</v>
      </c>
      <c r="G461" s="260">
        <f t="shared" si="27"/>
        <v>0</v>
      </c>
      <c r="H461" s="89"/>
      <c r="I461" s="283"/>
      <c r="J461" s="54">
        <f t="shared" si="28"/>
        <v>0</v>
      </c>
      <c r="K461" s="43">
        <f t="shared" si="29"/>
        <v>0</v>
      </c>
      <c r="L461" s="43">
        <v>0</v>
      </c>
      <c r="M461" s="43">
        <v>0</v>
      </c>
      <c r="N461" s="43"/>
      <c r="O461" s="94"/>
      <c r="P461" s="94"/>
      <c r="Q461" s="94"/>
      <c r="R461" s="94"/>
      <c r="S461" s="94"/>
      <c r="T461" s="94"/>
    </row>
    <row r="462" spans="1:20" s="257" customFormat="1" ht="12" hidden="1">
      <c r="A462" s="282">
        <v>0</v>
      </c>
      <c r="B462" s="91"/>
      <c r="C462" s="91"/>
      <c r="D462" s="91"/>
      <c r="E462" s="91"/>
      <c r="F462" s="260">
        <v>0</v>
      </c>
      <c r="G462" s="260">
        <f t="shared" si="27"/>
        <v>0</v>
      </c>
      <c r="H462" s="89"/>
      <c r="I462" s="283"/>
      <c r="J462" s="54">
        <f t="shared" si="28"/>
        <v>0</v>
      </c>
      <c r="K462" s="43">
        <f t="shared" si="29"/>
        <v>0</v>
      </c>
      <c r="L462" s="43">
        <v>0</v>
      </c>
      <c r="M462" s="43">
        <v>0</v>
      </c>
      <c r="N462" s="43"/>
      <c r="O462" s="94"/>
      <c r="P462" s="94"/>
      <c r="Q462" s="94"/>
      <c r="R462" s="94"/>
      <c r="S462" s="94"/>
      <c r="T462" s="94"/>
    </row>
    <row r="463" spans="1:20" s="257" customFormat="1" ht="12" hidden="1">
      <c r="A463" s="282">
        <v>0</v>
      </c>
      <c r="B463" s="91"/>
      <c r="C463" s="91"/>
      <c r="D463" s="91"/>
      <c r="E463" s="91"/>
      <c r="F463" s="260">
        <v>0</v>
      </c>
      <c r="G463" s="260">
        <f t="shared" si="27"/>
        <v>0</v>
      </c>
      <c r="H463" s="89"/>
      <c r="I463" s="283"/>
      <c r="J463" s="54">
        <f t="shared" si="28"/>
        <v>0</v>
      </c>
      <c r="K463" s="43">
        <f t="shared" si="29"/>
        <v>0</v>
      </c>
      <c r="L463" s="43">
        <v>0</v>
      </c>
      <c r="M463" s="43">
        <v>0</v>
      </c>
      <c r="N463" s="43"/>
      <c r="O463" s="94"/>
      <c r="P463" s="94"/>
      <c r="Q463" s="94"/>
      <c r="R463" s="94"/>
      <c r="S463" s="94"/>
      <c r="T463" s="94"/>
    </row>
    <row r="464" spans="1:20" s="257" customFormat="1" ht="13" hidden="1" thickBot="1">
      <c r="A464" s="43">
        <v>0</v>
      </c>
      <c r="B464" s="474"/>
      <c r="C464" s="474"/>
      <c r="D464" s="474"/>
      <c r="E464" s="474"/>
      <c r="F464" s="52"/>
      <c r="G464" s="52"/>
      <c r="H464" s="49"/>
      <c r="I464" s="50"/>
      <c r="J464" s="54">
        <f t="shared" si="28"/>
        <v>0</v>
      </c>
      <c r="K464" s="43">
        <f t="shared" si="29"/>
        <v>0</v>
      </c>
      <c r="L464" s="43">
        <v>0</v>
      </c>
      <c r="M464" s="43">
        <v>0</v>
      </c>
      <c r="N464" s="43"/>
    </row>
    <row r="465" spans="1:22" s="257" customFormat="1" ht="12" hidden="1">
      <c r="A465" s="43"/>
      <c r="B465" s="474"/>
      <c r="C465" s="474"/>
      <c r="D465" s="276" t="s">
        <v>104</v>
      </c>
      <c r="E465" s="275"/>
      <c r="F465" s="274"/>
      <c r="G465" s="287">
        <f>SUM(G439:G464)</f>
        <v>0</v>
      </c>
      <c r="H465" s="48"/>
      <c r="I465" s="48"/>
      <c r="J465" s="72"/>
      <c r="K465" s="264"/>
      <c r="M465" s="73"/>
    </row>
    <row r="466" spans="1:22" s="257" customFormat="1" ht="12" hidden="1">
      <c r="A466" s="43"/>
      <c r="B466" s="474"/>
      <c r="C466" s="474"/>
      <c r="D466" s="272" t="s">
        <v>103</v>
      </c>
      <c r="E466" s="271"/>
      <c r="F466" s="270"/>
      <c r="G466" s="281">
        <f>'Master Bed'!F84+('Master Bed'!H86*0.8)</f>
        <v>0</v>
      </c>
      <c r="H466" s="48"/>
      <c r="I466" s="48"/>
      <c r="J466" s="72"/>
      <c r="K466" s="264"/>
      <c r="M466" s="73"/>
    </row>
    <row r="467" spans="1:22" s="257" customFormat="1" ht="12" hidden="1">
      <c r="A467" s="43"/>
      <c r="B467" s="474"/>
      <c r="C467" s="474"/>
      <c r="D467" s="272" t="s">
        <v>102</v>
      </c>
      <c r="E467" s="271"/>
      <c r="F467" s="270"/>
      <c r="G467" s="281">
        <f>G466-G465</f>
        <v>0</v>
      </c>
      <c r="H467" s="48"/>
      <c r="I467" s="48"/>
      <c r="J467" s="72"/>
      <c r="K467" s="264"/>
      <c r="M467" s="73"/>
    </row>
    <row r="468" spans="1:22" s="257" customFormat="1" ht="13" hidden="1" thickBot="1">
      <c r="A468" s="43"/>
      <c r="B468" s="474"/>
      <c r="C468" s="474"/>
      <c r="D468" s="268" t="s">
        <v>101</v>
      </c>
      <c r="E468" s="267"/>
      <c r="F468" s="266"/>
      <c r="G468" s="265" t="e">
        <f>G467/G466</f>
        <v>#DIV/0!</v>
      </c>
      <c r="H468" s="48"/>
      <c r="I468" s="48"/>
      <c r="J468" s="72"/>
      <c r="K468" s="264"/>
      <c r="M468" s="73"/>
    </row>
    <row r="469" spans="1:22" s="163" customFormat="1" ht="25.5" hidden="1" customHeight="1">
      <c r="D469" s="280"/>
      <c r="E469" s="280"/>
      <c r="G469" s="279"/>
      <c r="I469" s="278"/>
      <c r="J469" s="277"/>
      <c r="K469" s="261"/>
      <c r="L469" s="263"/>
      <c r="M469" s="3"/>
      <c r="N469" s="3"/>
      <c r="P469" s="262"/>
      <c r="Q469" s="262"/>
      <c r="R469" s="261"/>
    </row>
    <row r="470" spans="1:22" s="163" customFormat="1" ht="20" hidden="1" customHeight="1">
      <c r="F470" s="58" t="s">
        <v>57</v>
      </c>
      <c r="G470" s="59">
        <f>SUM(G439:G463)</f>
        <v>0</v>
      </c>
      <c r="H470" s="1"/>
      <c r="J470" s="2"/>
      <c r="L470" s="162"/>
      <c r="M470" s="162"/>
      <c r="N470" s="162"/>
      <c r="P470" s="162"/>
      <c r="Q470" s="162"/>
      <c r="R470" s="164"/>
    </row>
    <row r="471" spans="1:22" s="257" customFormat="1" ht="20" hidden="1" customHeight="1">
      <c r="A471" s="43"/>
      <c r="B471" s="474"/>
      <c r="C471" s="474"/>
      <c r="D471" s="474"/>
      <c r="E471" s="474"/>
      <c r="F471" s="60" t="s">
        <v>59</v>
      </c>
      <c r="G471" s="61">
        <f>'Master Bed'!H84-G470</f>
        <v>0</v>
      </c>
      <c r="H471" s="49"/>
      <c r="I471" s="50"/>
      <c r="J471" s="54"/>
      <c r="K471" s="43"/>
      <c r="L471" s="43"/>
      <c r="M471" s="43"/>
      <c r="N471" s="43"/>
    </row>
    <row r="472" spans="1:22" s="257" customFormat="1" ht="20" hidden="1" customHeight="1">
      <c r="A472" s="43"/>
      <c r="B472" s="474"/>
      <c r="C472" s="474"/>
      <c r="D472" s="474"/>
      <c r="E472" s="474"/>
      <c r="F472" s="60" t="s">
        <v>60</v>
      </c>
      <c r="G472" s="386" t="e">
        <f>G471/'Master Bed'!H84</f>
        <v>#DIV/0!</v>
      </c>
      <c r="H472" s="49"/>
      <c r="I472" s="50"/>
      <c r="J472" s="54"/>
      <c r="K472" s="43"/>
      <c r="L472" s="43"/>
      <c r="M472" s="43"/>
      <c r="N472" s="43"/>
    </row>
    <row r="473" spans="1:22" s="257" customFormat="1" ht="20" hidden="1" customHeight="1">
      <c r="A473" s="43"/>
      <c r="B473" s="474"/>
      <c r="C473" s="474"/>
      <c r="D473" s="474"/>
      <c r="E473" s="474"/>
      <c r="F473" s="60"/>
      <c r="G473" s="62"/>
      <c r="H473" s="49"/>
      <c r="I473" s="50"/>
      <c r="J473" s="54"/>
      <c r="K473" s="43"/>
      <c r="L473" s="43"/>
      <c r="M473" s="43"/>
      <c r="N473" s="43"/>
    </row>
    <row r="474" spans="1:22" s="257" customFormat="1" ht="20" hidden="1" customHeight="1">
      <c r="A474" s="43"/>
      <c r="B474" s="474"/>
      <c r="C474" s="474"/>
      <c r="D474" s="474"/>
      <c r="E474" s="474"/>
      <c r="F474" s="63" t="s">
        <v>58</v>
      </c>
      <c r="G474" s="64">
        <f>SUM('Master Bed'!F102)</f>
        <v>0</v>
      </c>
      <c r="H474" s="49"/>
      <c r="I474" s="50"/>
      <c r="J474" s="54"/>
      <c r="K474" s="43"/>
      <c r="L474" s="43"/>
      <c r="M474" s="43"/>
      <c r="N474" s="43"/>
    </row>
    <row r="475" spans="1:22" s="257" customFormat="1" ht="20" hidden="1" customHeight="1">
      <c r="A475" s="43"/>
      <c r="B475" s="474"/>
      <c r="C475" s="474"/>
      <c r="D475" s="474"/>
      <c r="E475" s="474"/>
      <c r="F475" s="60" t="s">
        <v>59</v>
      </c>
      <c r="G475" s="61">
        <f>'Master Bed'!H102-G474</f>
        <v>0</v>
      </c>
      <c r="H475" s="49"/>
      <c r="I475" s="50"/>
      <c r="J475" s="54"/>
      <c r="K475" s="43"/>
      <c r="L475" s="43"/>
      <c r="M475" s="43"/>
      <c r="N475" s="43"/>
    </row>
    <row r="476" spans="1:22" s="257" customFormat="1" ht="20" hidden="1" customHeight="1">
      <c r="A476" s="43"/>
      <c r="B476" s="474"/>
      <c r="C476" s="474"/>
      <c r="D476" s="474"/>
      <c r="E476" s="474"/>
      <c r="F476" s="65" t="s">
        <v>60</v>
      </c>
      <c r="G476" s="66" t="e">
        <f>G475/'Master Bed'!H102</f>
        <v>#DIV/0!</v>
      </c>
      <c r="H476" s="49"/>
      <c r="I476" s="50"/>
      <c r="J476" s="54"/>
      <c r="K476" s="43"/>
      <c r="L476" s="43"/>
      <c r="M476" s="43"/>
      <c r="N476" s="43"/>
    </row>
    <row r="477" spans="1:22" ht="16" hidden="1" thickBot="1"/>
    <row r="478" spans="1:22" s="257" customFormat="1" ht="16" hidden="1" thickBot="1">
      <c r="A478" s="378" t="s">
        <v>180</v>
      </c>
      <c r="B478" s="383"/>
      <c r="C478" s="384"/>
      <c r="D478" s="384"/>
      <c r="E478" s="379"/>
      <c r="F478" s="376"/>
      <c r="G478" s="377"/>
      <c r="H478" s="41"/>
      <c r="I478" s="44"/>
      <c r="J478" s="44"/>
      <c r="K478" s="45"/>
      <c r="L478" s="46"/>
      <c r="M478" s="41"/>
      <c r="N478" s="41"/>
      <c r="O478" s="71"/>
      <c r="P478" s="70"/>
      <c r="Q478" s="70"/>
      <c r="R478" s="70"/>
      <c r="S478" s="70"/>
      <c r="T478" s="70"/>
      <c r="U478" s="259"/>
      <c r="V478" s="259"/>
    </row>
    <row r="479" spans="1:22" s="257" customFormat="1" ht="16" hidden="1" thickBot="1">
      <c r="A479" s="291"/>
      <c r="B479" s="44"/>
      <c r="C479" s="41"/>
      <c r="D479" s="41"/>
      <c r="E479" s="41"/>
      <c r="F479" s="41"/>
      <c r="G479" s="41"/>
      <c r="H479" s="41"/>
      <c r="I479" s="44"/>
      <c r="J479" s="44"/>
      <c r="K479" s="45"/>
      <c r="L479" s="46"/>
      <c r="M479" s="41"/>
      <c r="N479" s="41"/>
      <c r="O479" s="71"/>
      <c r="P479" s="70"/>
      <c r="Q479" s="70"/>
      <c r="R479" s="70"/>
      <c r="S479" s="70"/>
      <c r="T479" s="70"/>
      <c r="U479" s="259"/>
      <c r="V479" s="259"/>
    </row>
    <row r="480" spans="1:22" s="258" customFormat="1" ht="13" hidden="1" thickBot="1">
      <c r="A480" s="324" t="s">
        <v>46</v>
      </c>
      <c r="B480" s="325" t="s">
        <v>45</v>
      </c>
      <c r="C480" s="325" t="s">
        <v>47</v>
      </c>
      <c r="D480" s="325" t="s">
        <v>48</v>
      </c>
      <c r="E480" s="325" t="s">
        <v>31</v>
      </c>
      <c r="F480" s="325" t="s">
        <v>49</v>
      </c>
      <c r="G480" s="325" t="s">
        <v>50</v>
      </c>
      <c r="H480" s="325" t="s">
        <v>141</v>
      </c>
      <c r="I480" s="325" t="s">
        <v>142</v>
      </c>
      <c r="J480" s="380" t="s">
        <v>53</v>
      </c>
      <c r="K480" s="380" t="s">
        <v>51</v>
      </c>
      <c r="L480" s="380" t="s">
        <v>52</v>
      </c>
      <c r="M480" s="380" t="s">
        <v>1</v>
      </c>
      <c r="N480" s="380"/>
      <c r="O480" s="381" t="s">
        <v>68</v>
      </c>
      <c r="P480" s="380" t="s">
        <v>65</v>
      </c>
      <c r="Q480" s="380" t="s">
        <v>140</v>
      </c>
      <c r="R480" s="380" t="s">
        <v>64</v>
      </c>
      <c r="S480" s="380" t="s">
        <v>66</v>
      </c>
      <c r="T480" s="382" t="s">
        <v>67</v>
      </c>
    </row>
    <row r="481" spans="1:20" s="257" customFormat="1" ht="12" hidden="1">
      <c r="A481" s="41"/>
      <c r="B481" s="44"/>
      <c r="C481" s="41"/>
      <c r="D481" s="41"/>
      <c r="E481" s="41"/>
      <c r="F481" s="41"/>
      <c r="G481" s="41"/>
      <c r="H481" s="41"/>
      <c r="I481" s="44"/>
      <c r="J481" s="44"/>
      <c r="K481" s="45"/>
      <c r="L481" s="46"/>
      <c r="M481" s="41"/>
      <c r="N481" s="41"/>
      <c r="P481" s="41"/>
      <c r="Q481" s="41"/>
    </row>
    <row r="482" spans="1:20" s="257" customFormat="1" ht="12" hidden="1">
      <c r="A482" s="282">
        <v>0</v>
      </c>
      <c r="B482" s="94"/>
      <c r="C482" s="94"/>
      <c r="D482" s="94"/>
      <c r="E482" s="94"/>
      <c r="F482" s="286">
        <v>0</v>
      </c>
      <c r="G482" s="286">
        <f t="shared" ref="G482:G506" si="30">A482*F482</f>
        <v>0</v>
      </c>
      <c r="H482" s="285"/>
      <c r="I482" s="284"/>
      <c r="J482" s="54">
        <f t="shared" ref="J482:J507" si="31">SUM(L482*0.01)</f>
        <v>0</v>
      </c>
      <c r="K482" s="43">
        <f t="shared" ref="K482:K507" si="32">SUM(L482*0.25)</f>
        <v>0</v>
      </c>
      <c r="L482" s="43">
        <v>0</v>
      </c>
      <c r="M482" s="43">
        <v>0</v>
      </c>
      <c r="N482" s="43"/>
      <c r="O482" s="94"/>
      <c r="P482" s="94"/>
      <c r="Q482" s="94"/>
      <c r="R482" s="94"/>
      <c r="S482" s="94"/>
      <c r="T482" s="94"/>
    </row>
    <row r="483" spans="1:20" s="257" customFormat="1" ht="12" hidden="1">
      <c r="A483" s="282">
        <v>0</v>
      </c>
      <c r="B483" s="91"/>
      <c r="C483" s="91"/>
      <c r="D483" s="91"/>
      <c r="E483" s="91"/>
      <c r="F483" s="260">
        <v>0</v>
      </c>
      <c r="G483" s="260">
        <f t="shared" si="30"/>
        <v>0</v>
      </c>
      <c r="H483" s="89"/>
      <c r="I483" s="283"/>
      <c r="J483" s="54">
        <f t="shared" si="31"/>
        <v>0</v>
      </c>
      <c r="K483" s="43">
        <f t="shared" si="32"/>
        <v>0</v>
      </c>
      <c r="L483" s="43">
        <v>0</v>
      </c>
      <c r="M483" s="43">
        <v>0</v>
      </c>
      <c r="N483" s="43"/>
      <c r="O483" s="94"/>
      <c r="P483" s="94"/>
      <c r="Q483" s="94"/>
      <c r="R483" s="94"/>
      <c r="S483" s="94"/>
      <c r="T483" s="94"/>
    </row>
    <row r="484" spans="1:20" s="257" customFormat="1" ht="12" hidden="1">
      <c r="A484" s="282">
        <v>0</v>
      </c>
      <c r="B484" s="91"/>
      <c r="C484" s="91"/>
      <c r="D484" s="91"/>
      <c r="E484" s="91"/>
      <c r="F484" s="260">
        <v>0</v>
      </c>
      <c r="G484" s="260">
        <f t="shared" si="30"/>
        <v>0</v>
      </c>
      <c r="H484" s="89"/>
      <c r="I484" s="283"/>
      <c r="J484" s="54">
        <f t="shared" si="31"/>
        <v>0</v>
      </c>
      <c r="K484" s="43">
        <f t="shared" si="32"/>
        <v>0</v>
      </c>
      <c r="L484" s="43">
        <v>0</v>
      </c>
      <c r="M484" s="43">
        <v>0</v>
      </c>
      <c r="N484" s="43"/>
      <c r="O484" s="94"/>
      <c r="P484" s="94"/>
      <c r="Q484" s="94"/>
      <c r="R484" s="94"/>
      <c r="S484" s="94"/>
      <c r="T484" s="94"/>
    </row>
    <row r="485" spans="1:20" s="257" customFormat="1" ht="12" hidden="1">
      <c r="A485" s="282">
        <v>0</v>
      </c>
      <c r="B485" s="91"/>
      <c r="C485" s="91"/>
      <c r="D485" s="91"/>
      <c r="E485" s="91"/>
      <c r="F485" s="260">
        <v>0</v>
      </c>
      <c r="G485" s="260">
        <f t="shared" si="30"/>
        <v>0</v>
      </c>
      <c r="H485" s="89"/>
      <c r="I485" s="283"/>
      <c r="J485" s="54">
        <f t="shared" si="31"/>
        <v>0</v>
      </c>
      <c r="K485" s="43">
        <f t="shared" si="32"/>
        <v>0</v>
      </c>
      <c r="L485" s="43">
        <v>0</v>
      </c>
      <c r="M485" s="43">
        <v>0</v>
      </c>
      <c r="N485" s="43"/>
      <c r="O485" s="94"/>
      <c r="P485" s="94"/>
      <c r="Q485" s="94"/>
      <c r="R485" s="94"/>
      <c r="S485" s="94"/>
      <c r="T485" s="94"/>
    </row>
    <row r="486" spans="1:20" s="257" customFormat="1" ht="12" hidden="1">
      <c r="A486" s="282">
        <v>0</v>
      </c>
      <c r="B486" s="91"/>
      <c r="C486" s="91"/>
      <c r="D486" s="91"/>
      <c r="E486" s="91"/>
      <c r="F486" s="260">
        <v>0</v>
      </c>
      <c r="G486" s="260">
        <f t="shared" si="30"/>
        <v>0</v>
      </c>
      <c r="H486" s="89"/>
      <c r="I486" s="283"/>
      <c r="J486" s="54">
        <f t="shared" si="31"/>
        <v>0</v>
      </c>
      <c r="K486" s="43">
        <f t="shared" si="32"/>
        <v>0</v>
      </c>
      <c r="L486" s="43">
        <v>0</v>
      </c>
      <c r="M486" s="43">
        <v>0</v>
      </c>
      <c r="N486" s="43"/>
      <c r="O486" s="94"/>
      <c r="P486" s="94"/>
      <c r="Q486" s="94"/>
      <c r="R486" s="94"/>
      <c r="S486" s="94"/>
      <c r="T486" s="94"/>
    </row>
    <row r="487" spans="1:20" s="257" customFormat="1" ht="12" hidden="1">
      <c r="A487" s="282">
        <v>0</v>
      </c>
      <c r="B487" s="91"/>
      <c r="C487" s="91"/>
      <c r="D487" s="91"/>
      <c r="E487" s="91"/>
      <c r="F487" s="260">
        <v>0</v>
      </c>
      <c r="G487" s="260">
        <f t="shared" si="30"/>
        <v>0</v>
      </c>
      <c r="H487" s="89"/>
      <c r="I487" s="283"/>
      <c r="J487" s="54">
        <f t="shared" si="31"/>
        <v>0</v>
      </c>
      <c r="K487" s="43">
        <f t="shared" si="32"/>
        <v>0</v>
      </c>
      <c r="L487" s="43">
        <v>0</v>
      </c>
      <c r="M487" s="43">
        <v>0</v>
      </c>
      <c r="N487" s="43"/>
      <c r="O487" s="94"/>
      <c r="P487" s="94"/>
      <c r="Q487" s="94"/>
      <c r="R487" s="94"/>
      <c r="S487" s="94"/>
      <c r="T487" s="94"/>
    </row>
    <row r="488" spans="1:20" s="257" customFormat="1" ht="12" hidden="1">
      <c r="A488" s="282">
        <v>0</v>
      </c>
      <c r="B488" s="91"/>
      <c r="C488" s="91"/>
      <c r="D488" s="91"/>
      <c r="E488" s="91"/>
      <c r="F488" s="260">
        <v>0</v>
      </c>
      <c r="G488" s="260">
        <f t="shared" si="30"/>
        <v>0</v>
      </c>
      <c r="H488" s="89"/>
      <c r="I488" s="283"/>
      <c r="J488" s="54">
        <f t="shared" si="31"/>
        <v>0</v>
      </c>
      <c r="K488" s="43">
        <f t="shared" si="32"/>
        <v>0</v>
      </c>
      <c r="L488" s="43">
        <v>0</v>
      </c>
      <c r="M488" s="43">
        <v>0</v>
      </c>
      <c r="N488" s="43"/>
      <c r="O488" s="94"/>
      <c r="P488" s="94"/>
      <c r="Q488" s="94"/>
      <c r="R488" s="94"/>
      <c r="S488" s="94"/>
      <c r="T488" s="94"/>
    </row>
    <row r="489" spans="1:20" s="257" customFormat="1" ht="12" hidden="1">
      <c r="A489" s="282">
        <v>0</v>
      </c>
      <c r="B489" s="91"/>
      <c r="C489" s="91"/>
      <c r="D489" s="91"/>
      <c r="E489" s="91"/>
      <c r="F489" s="260">
        <v>0</v>
      </c>
      <c r="G489" s="260">
        <f t="shared" si="30"/>
        <v>0</v>
      </c>
      <c r="H489" s="89"/>
      <c r="I489" s="283"/>
      <c r="J489" s="54">
        <f t="shared" si="31"/>
        <v>0</v>
      </c>
      <c r="K489" s="43">
        <f t="shared" si="32"/>
        <v>0</v>
      </c>
      <c r="L489" s="43">
        <v>0</v>
      </c>
      <c r="M489" s="43">
        <v>0</v>
      </c>
      <c r="N489" s="43"/>
      <c r="O489" s="94"/>
      <c r="P489" s="94"/>
      <c r="Q489" s="94"/>
      <c r="R489" s="94"/>
      <c r="S489" s="94"/>
      <c r="T489" s="94"/>
    </row>
    <row r="490" spans="1:20" s="257" customFormat="1" ht="12" hidden="1">
      <c r="A490" s="282">
        <v>0</v>
      </c>
      <c r="B490" s="91"/>
      <c r="C490" s="91"/>
      <c r="D490" s="91"/>
      <c r="E490" s="91"/>
      <c r="F490" s="260">
        <v>0</v>
      </c>
      <c r="G490" s="260">
        <f t="shared" si="30"/>
        <v>0</v>
      </c>
      <c r="H490" s="89"/>
      <c r="I490" s="283"/>
      <c r="J490" s="54">
        <f t="shared" si="31"/>
        <v>0</v>
      </c>
      <c r="K490" s="43">
        <f t="shared" si="32"/>
        <v>0</v>
      </c>
      <c r="L490" s="43">
        <v>0</v>
      </c>
      <c r="M490" s="43">
        <v>0</v>
      </c>
      <c r="N490" s="43"/>
      <c r="O490" s="94"/>
      <c r="P490" s="94"/>
      <c r="Q490" s="94"/>
      <c r="R490" s="94"/>
      <c r="S490" s="94"/>
      <c r="T490" s="94"/>
    </row>
    <row r="491" spans="1:20" s="257" customFormat="1" ht="12" hidden="1">
      <c r="A491" s="282">
        <v>0</v>
      </c>
      <c r="B491" s="91"/>
      <c r="C491" s="91"/>
      <c r="D491" s="91"/>
      <c r="E491" s="91"/>
      <c r="F491" s="260">
        <v>0</v>
      </c>
      <c r="G491" s="260">
        <f t="shared" si="30"/>
        <v>0</v>
      </c>
      <c r="H491" s="89"/>
      <c r="I491" s="283"/>
      <c r="J491" s="54">
        <f t="shared" si="31"/>
        <v>0</v>
      </c>
      <c r="K491" s="43">
        <f t="shared" si="32"/>
        <v>0</v>
      </c>
      <c r="L491" s="43">
        <v>0</v>
      </c>
      <c r="M491" s="43">
        <v>0</v>
      </c>
      <c r="N491" s="43"/>
      <c r="O491" s="94"/>
      <c r="P491" s="94"/>
      <c r="Q491" s="94"/>
      <c r="R491" s="94"/>
      <c r="S491" s="94"/>
      <c r="T491" s="94"/>
    </row>
    <row r="492" spans="1:20" s="257" customFormat="1" ht="12" hidden="1">
      <c r="A492" s="282">
        <v>0</v>
      </c>
      <c r="B492" s="91"/>
      <c r="C492" s="91"/>
      <c r="D492" s="91"/>
      <c r="E492" s="91"/>
      <c r="F492" s="260">
        <v>0</v>
      </c>
      <c r="G492" s="260">
        <f t="shared" si="30"/>
        <v>0</v>
      </c>
      <c r="H492" s="89"/>
      <c r="I492" s="283"/>
      <c r="J492" s="54">
        <f t="shared" si="31"/>
        <v>0</v>
      </c>
      <c r="K492" s="43">
        <f t="shared" si="32"/>
        <v>0</v>
      </c>
      <c r="L492" s="43">
        <v>0</v>
      </c>
      <c r="M492" s="43">
        <v>0</v>
      </c>
      <c r="N492" s="43"/>
      <c r="O492" s="94"/>
      <c r="P492" s="94"/>
      <c r="Q492" s="94"/>
      <c r="R492" s="94"/>
      <c r="S492" s="94"/>
      <c r="T492" s="94"/>
    </row>
    <row r="493" spans="1:20" s="257" customFormat="1" ht="12" hidden="1">
      <c r="A493" s="282">
        <v>0</v>
      </c>
      <c r="B493" s="91"/>
      <c r="C493" s="91"/>
      <c r="D493" s="91"/>
      <c r="E493" s="91"/>
      <c r="F493" s="260">
        <v>0</v>
      </c>
      <c r="G493" s="260">
        <f t="shared" si="30"/>
        <v>0</v>
      </c>
      <c r="H493" s="89"/>
      <c r="I493" s="283"/>
      <c r="J493" s="54">
        <f t="shared" si="31"/>
        <v>0</v>
      </c>
      <c r="K493" s="43">
        <f t="shared" si="32"/>
        <v>0</v>
      </c>
      <c r="L493" s="43">
        <v>0</v>
      </c>
      <c r="M493" s="43">
        <v>0</v>
      </c>
      <c r="N493" s="43"/>
      <c r="O493" s="94"/>
      <c r="P493" s="94"/>
      <c r="Q493" s="94"/>
      <c r="R493" s="94"/>
      <c r="S493" s="94"/>
      <c r="T493" s="94"/>
    </row>
    <row r="494" spans="1:20" s="257" customFormat="1" ht="12" hidden="1">
      <c r="A494" s="282">
        <v>0</v>
      </c>
      <c r="B494" s="91"/>
      <c r="C494" s="91"/>
      <c r="D494" s="91"/>
      <c r="E494" s="91"/>
      <c r="F494" s="260">
        <v>0</v>
      </c>
      <c r="G494" s="260">
        <f t="shared" si="30"/>
        <v>0</v>
      </c>
      <c r="H494" s="89"/>
      <c r="I494" s="283"/>
      <c r="J494" s="54">
        <f t="shared" si="31"/>
        <v>0</v>
      </c>
      <c r="K494" s="43">
        <f t="shared" si="32"/>
        <v>0</v>
      </c>
      <c r="L494" s="43">
        <v>0</v>
      </c>
      <c r="M494" s="43">
        <v>0</v>
      </c>
      <c r="N494" s="43"/>
      <c r="O494" s="94"/>
      <c r="P494" s="94"/>
      <c r="Q494" s="94"/>
      <c r="R494" s="94"/>
      <c r="S494" s="94"/>
      <c r="T494" s="94"/>
    </row>
    <row r="495" spans="1:20" s="257" customFormat="1" ht="12" hidden="1">
      <c r="A495" s="282">
        <v>0</v>
      </c>
      <c r="B495" s="91"/>
      <c r="C495" s="91"/>
      <c r="D495" s="91"/>
      <c r="E495" s="91"/>
      <c r="F495" s="260">
        <v>0</v>
      </c>
      <c r="G495" s="260">
        <f t="shared" si="30"/>
        <v>0</v>
      </c>
      <c r="H495" s="89"/>
      <c r="I495" s="283"/>
      <c r="J495" s="54">
        <f t="shared" si="31"/>
        <v>0</v>
      </c>
      <c r="K495" s="43">
        <f t="shared" si="32"/>
        <v>0</v>
      </c>
      <c r="L495" s="43">
        <v>0</v>
      </c>
      <c r="M495" s="43">
        <v>0</v>
      </c>
      <c r="N495" s="43"/>
      <c r="O495" s="94"/>
      <c r="P495" s="94"/>
      <c r="Q495" s="94"/>
      <c r="R495" s="94"/>
      <c r="S495" s="94"/>
      <c r="T495" s="94"/>
    </row>
    <row r="496" spans="1:20" s="257" customFormat="1" ht="12" hidden="1">
      <c r="A496" s="282">
        <v>0</v>
      </c>
      <c r="B496" s="91"/>
      <c r="C496" s="91"/>
      <c r="D496" s="91"/>
      <c r="E496" s="91"/>
      <c r="F496" s="260">
        <v>0</v>
      </c>
      <c r="G496" s="260">
        <f t="shared" si="30"/>
        <v>0</v>
      </c>
      <c r="H496" s="89"/>
      <c r="I496" s="283"/>
      <c r="J496" s="54">
        <f t="shared" si="31"/>
        <v>0</v>
      </c>
      <c r="K496" s="43">
        <f t="shared" si="32"/>
        <v>0</v>
      </c>
      <c r="L496" s="43">
        <v>0</v>
      </c>
      <c r="M496" s="43">
        <v>0</v>
      </c>
      <c r="N496" s="43"/>
      <c r="O496" s="94"/>
      <c r="P496" s="94"/>
      <c r="Q496" s="94"/>
      <c r="R496" s="94"/>
      <c r="S496" s="94"/>
      <c r="T496" s="94"/>
    </row>
    <row r="497" spans="1:20" s="257" customFormat="1" ht="12" hidden="1">
      <c r="A497" s="282">
        <v>0</v>
      </c>
      <c r="B497" s="91"/>
      <c r="C497" s="91"/>
      <c r="D497" s="91"/>
      <c r="E497" s="91"/>
      <c r="F497" s="260">
        <v>0</v>
      </c>
      <c r="G497" s="260">
        <f t="shared" si="30"/>
        <v>0</v>
      </c>
      <c r="H497" s="89"/>
      <c r="I497" s="283"/>
      <c r="J497" s="54">
        <f t="shared" si="31"/>
        <v>0</v>
      </c>
      <c r="K497" s="43">
        <f t="shared" si="32"/>
        <v>0</v>
      </c>
      <c r="L497" s="43">
        <v>0</v>
      </c>
      <c r="M497" s="43">
        <v>0</v>
      </c>
      <c r="N497" s="43"/>
      <c r="O497" s="94"/>
      <c r="P497" s="94"/>
      <c r="Q497" s="94"/>
      <c r="R497" s="94"/>
      <c r="S497" s="94"/>
      <c r="T497" s="94"/>
    </row>
    <row r="498" spans="1:20" s="257" customFormat="1" ht="12" hidden="1">
      <c r="A498" s="282">
        <v>0</v>
      </c>
      <c r="B498" s="91"/>
      <c r="C498" s="91"/>
      <c r="D498" s="91"/>
      <c r="E498" s="91"/>
      <c r="F498" s="260">
        <v>0</v>
      </c>
      <c r="G498" s="260">
        <f t="shared" si="30"/>
        <v>0</v>
      </c>
      <c r="H498" s="89"/>
      <c r="I498" s="283"/>
      <c r="J498" s="54">
        <f t="shared" si="31"/>
        <v>0</v>
      </c>
      <c r="K498" s="43">
        <f t="shared" si="32"/>
        <v>0</v>
      </c>
      <c r="L498" s="43">
        <v>0</v>
      </c>
      <c r="M498" s="43">
        <v>0</v>
      </c>
      <c r="N498" s="43"/>
      <c r="O498" s="94"/>
      <c r="P498" s="94"/>
      <c r="Q498" s="94"/>
      <c r="R498" s="94"/>
      <c r="S498" s="94"/>
      <c r="T498" s="94"/>
    </row>
    <row r="499" spans="1:20" s="257" customFormat="1" ht="12" hidden="1">
      <c r="A499" s="282">
        <v>0</v>
      </c>
      <c r="B499" s="91"/>
      <c r="C499" s="91"/>
      <c r="D499" s="91"/>
      <c r="E499" s="91"/>
      <c r="F499" s="260">
        <v>0</v>
      </c>
      <c r="G499" s="260">
        <f t="shared" si="30"/>
        <v>0</v>
      </c>
      <c r="H499" s="89"/>
      <c r="I499" s="283"/>
      <c r="J499" s="54">
        <f t="shared" si="31"/>
        <v>0</v>
      </c>
      <c r="K499" s="43">
        <f t="shared" si="32"/>
        <v>0</v>
      </c>
      <c r="L499" s="43">
        <v>0</v>
      </c>
      <c r="M499" s="43">
        <v>0</v>
      </c>
      <c r="N499" s="43"/>
      <c r="O499" s="94"/>
      <c r="P499" s="94"/>
      <c r="Q499" s="94"/>
      <c r="R499" s="94"/>
      <c r="S499" s="94"/>
      <c r="T499" s="94"/>
    </row>
    <row r="500" spans="1:20" s="257" customFormat="1" ht="12" hidden="1">
      <c r="A500" s="282">
        <v>0</v>
      </c>
      <c r="B500" s="91"/>
      <c r="C500" s="91"/>
      <c r="D500" s="91"/>
      <c r="E500" s="91"/>
      <c r="F500" s="260">
        <v>0</v>
      </c>
      <c r="G500" s="260">
        <f t="shared" si="30"/>
        <v>0</v>
      </c>
      <c r="H500" s="89"/>
      <c r="I500" s="283"/>
      <c r="J500" s="54">
        <f t="shared" si="31"/>
        <v>0</v>
      </c>
      <c r="K500" s="43">
        <f t="shared" si="32"/>
        <v>0</v>
      </c>
      <c r="L500" s="43">
        <v>0</v>
      </c>
      <c r="M500" s="43">
        <v>0</v>
      </c>
      <c r="N500" s="43"/>
      <c r="O500" s="94"/>
      <c r="P500" s="94"/>
      <c r="Q500" s="94"/>
      <c r="R500" s="94"/>
      <c r="S500" s="94"/>
      <c r="T500" s="94"/>
    </row>
    <row r="501" spans="1:20" s="257" customFormat="1" ht="12" hidden="1">
      <c r="A501" s="282">
        <v>0</v>
      </c>
      <c r="B501" s="91"/>
      <c r="C501" s="91"/>
      <c r="D501" s="91"/>
      <c r="E501" s="91"/>
      <c r="F501" s="260">
        <v>0</v>
      </c>
      <c r="G501" s="260">
        <f t="shared" si="30"/>
        <v>0</v>
      </c>
      <c r="H501" s="89"/>
      <c r="I501" s="283"/>
      <c r="J501" s="54">
        <f t="shared" si="31"/>
        <v>0</v>
      </c>
      <c r="K501" s="43">
        <f t="shared" si="32"/>
        <v>0</v>
      </c>
      <c r="L501" s="43">
        <v>0</v>
      </c>
      <c r="M501" s="43">
        <v>0</v>
      </c>
      <c r="N501" s="43"/>
      <c r="O501" s="94"/>
      <c r="P501" s="94"/>
      <c r="Q501" s="94"/>
      <c r="R501" s="94"/>
      <c r="S501" s="94"/>
      <c r="T501" s="94"/>
    </row>
    <row r="502" spans="1:20" s="257" customFormat="1" ht="12" hidden="1">
      <c r="A502" s="282">
        <v>0</v>
      </c>
      <c r="B502" s="91"/>
      <c r="C502" s="91"/>
      <c r="D502" s="91"/>
      <c r="E502" s="91"/>
      <c r="F502" s="260">
        <v>0</v>
      </c>
      <c r="G502" s="260">
        <f t="shared" si="30"/>
        <v>0</v>
      </c>
      <c r="H502" s="89"/>
      <c r="I502" s="283"/>
      <c r="J502" s="54">
        <f t="shared" si="31"/>
        <v>0</v>
      </c>
      <c r="K502" s="43">
        <f t="shared" si="32"/>
        <v>0</v>
      </c>
      <c r="L502" s="43">
        <v>0</v>
      </c>
      <c r="M502" s="43">
        <v>0</v>
      </c>
      <c r="N502" s="43"/>
      <c r="O502" s="94"/>
      <c r="P502" s="94"/>
      <c r="Q502" s="94"/>
      <c r="R502" s="94"/>
      <c r="S502" s="94"/>
      <c r="T502" s="94"/>
    </row>
    <row r="503" spans="1:20" s="257" customFormat="1" ht="12" hidden="1">
      <c r="A503" s="282">
        <v>0</v>
      </c>
      <c r="B503" s="91"/>
      <c r="C503" s="91"/>
      <c r="D503" s="91"/>
      <c r="E503" s="91"/>
      <c r="F503" s="260">
        <v>0</v>
      </c>
      <c r="G503" s="260">
        <f t="shared" si="30"/>
        <v>0</v>
      </c>
      <c r="H503" s="89"/>
      <c r="I503" s="283"/>
      <c r="J503" s="54">
        <f t="shared" si="31"/>
        <v>0</v>
      </c>
      <c r="K503" s="43">
        <f t="shared" si="32"/>
        <v>0</v>
      </c>
      <c r="L503" s="43">
        <v>0</v>
      </c>
      <c r="M503" s="43">
        <v>0</v>
      </c>
      <c r="N503" s="43"/>
      <c r="O503" s="94"/>
      <c r="P503" s="94"/>
      <c r="Q503" s="94"/>
      <c r="R503" s="94"/>
      <c r="S503" s="94"/>
      <c r="T503" s="94"/>
    </row>
    <row r="504" spans="1:20" s="257" customFormat="1" ht="12" hidden="1">
      <c r="A504" s="282">
        <v>0</v>
      </c>
      <c r="B504" s="91"/>
      <c r="C504" s="91"/>
      <c r="D504" s="91"/>
      <c r="E504" s="91"/>
      <c r="F504" s="260">
        <v>0</v>
      </c>
      <c r="G504" s="260">
        <f t="shared" si="30"/>
        <v>0</v>
      </c>
      <c r="H504" s="89"/>
      <c r="I504" s="283"/>
      <c r="J504" s="54">
        <f t="shared" si="31"/>
        <v>0</v>
      </c>
      <c r="K504" s="43">
        <f t="shared" si="32"/>
        <v>0</v>
      </c>
      <c r="L504" s="43">
        <v>0</v>
      </c>
      <c r="M504" s="43">
        <v>0</v>
      </c>
      <c r="N504" s="43"/>
      <c r="O504" s="94"/>
      <c r="P504" s="94"/>
      <c r="Q504" s="94"/>
      <c r="R504" s="94"/>
      <c r="S504" s="94"/>
      <c r="T504" s="94"/>
    </row>
    <row r="505" spans="1:20" s="257" customFormat="1" ht="12" hidden="1">
      <c r="A505" s="282">
        <v>0</v>
      </c>
      <c r="B505" s="91"/>
      <c r="C505" s="91"/>
      <c r="D505" s="91"/>
      <c r="E505" s="91"/>
      <c r="F505" s="260">
        <v>0</v>
      </c>
      <c r="G505" s="260">
        <f t="shared" si="30"/>
        <v>0</v>
      </c>
      <c r="H505" s="89"/>
      <c r="I505" s="283"/>
      <c r="J505" s="54">
        <f t="shared" si="31"/>
        <v>0</v>
      </c>
      <c r="K505" s="43">
        <f t="shared" si="32"/>
        <v>0</v>
      </c>
      <c r="L505" s="43">
        <v>0</v>
      </c>
      <c r="M505" s="43">
        <v>0</v>
      </c>
      <c r="N505" s="43"/>
      <c r="O505" s="94"/>
      <c r="P505" s="94"/>
      <c r="Q505" s="94"/>
      <c r="R505" s="94"/>
      <c r="S505" s="94"/>
      <c r="T505" s="94"/>
    </row>
    <row r="506" spans="1:20" s="257" customFormat="1" ht="12" hidden="1">
      <c r="A506" s="282">
        <v>0</v>
      </c>
      <c r="B506" s="91"/>
      <c r="C506" s="91"/>
      <c r="D506" s="91"/>
      <c r="E506" s="91"/>
      <c r="F506" s="260">
        <v>0</v>
      </c>
      <c r="G506" s="260">
        <f t="shared" si="30"/>
        <v>0</v>
      </c>
      <c r="H506" s="89"/>
      <c r="I506" s="283"/>
      <c r="J506" s="54">
        <f t="shared" si="31"/>
        <v>0</v>
      </c>
      <c r="K506" s="43">
        <f t="shared" si="32"/>
        <v>0</v>
      </c>
      <c r="L506" s="43">
        <v>0</v>
      </c>
      <c r="M506" s="43">
        <v>0</v>
      </c>
      <c r="N506" s="43"/>
      <c r="O506" s="94"/>
      <c r="P506" s="94"/>
      <c r="Q506" s="94"/>
      <c r="R506" s="94"/>
      <c r="S506" s="94"/>
      <c r="T506" s="94"/>
    </row>
    <row r="507" spans="1:20" s="257" customFormat="1" ht="13" hidden="1" thickBot="1">
      <c r="A507" s="43">
        <v>0</v>
      </c>
      <c r="B507" s="474"/>
      <c r="C507" s="474"/>
      <c r="D507" s="474"/>
      <c r="E507" s="474"/>
      <c r="F507" s="52"/>
      <c r="G507" s="52"/>
      <c r="H507" s="49"/>
      <c r="I507" s="50"/>
      <c r="J507" s="54">
        <f t="shared" si="31"/>
        <v>0</v>
      </c>
      <c r="K507" s="43">
        <f t="shared" si="32"/>
        <v>0</v>
      </c>
      <c r="L507" s="43">
        <v>0</v>
      </c>
      <c r="M507" s="43">
        <v>0</v>
      </c>
      <c r="N507" s="43"/>
    </row>
    <row r="508" spans="1:20" s="257" customFormat="1" ht="12" hidden="1">
      <c r="A508" s="43"/>
      <c r="B508" s="474"/>
      <c r="C508" s="474"/>
      <c r="D508" s="276" t="s">
        <v>104</v>
      </c>
      <c r="E508" s="275"/>
      <c r="F508" s="274"/>
      <c r="G508" s="287">
        <f>SUM(G482:G507)</f>
        <v>0</v>
      </c>
      <c r="H508" s="48"/>
      <c r="I508" s="48"/>
      <c r="J508" s="72"/>
      <c r="K508" s="264"/>
      <c r="M508" s="73"/>
    </row>
    <row r="509" spans="1:20" s="257" customFormat="1" ht="12" hidden="1">
      <c r="A509" s="43"/>
      <c r="B509" s="474"/>
      <c r="C509" s="474"/>
      <c r="D509" s="272" t="s">
        <v>103</v>
      </c>
      <c r="E509" s="271"/>
      <c r="F509" s="270"/>
      <c r="G509" s="281">
        <f>'Master Bath'!F84+('Master Bath'!H86*0.8)</f>
        <v>0</v>
      </c>
      <c r="H509" s="48"/>
      <c r="I509" s="48"/>
      <c r="J509" s="72"/>
      <c r="K509" s="264"/>
      <c r="M509" s="73"/>
    </row>
    <row r="510" spans="1:20" s="257" customFormat="1" ht="12" hidden="1">
      <c r="A510" s="43"/>
      <c r="B510" s="474"/>
      <c r="C510" s="474"/>
      <c r="D510" s="272" t="s">
        <v>102</v>
      </c>
      <c r="E510" s="271"/>
      <c r="F510" s="270"/>
      <c r="G510" s="281">
        <f>G509-G508</f>
        <v>0</v>
      </c>
      <c r="H510" s="48"/>
      <c r="I510" s="48"/>
      <c r="J510" s="72"/>
      <c r="K510" s="264"/>
      <c r="M510" s="73"/>
    </row>
    <row r="511" spans="1:20" s="257" customFormat="1" ht="13" hidden="1" thickBot="1">
      <c r="A511" s="43"/>
      <c r="B511" s="474"/>
      <c r="C511" s="474"/>
      <c r="D511" s="268" t="s">
        <v>101</v>
      </c>
      <c r="E511" s="267"/>
      <c r="F511" s="266"/>
      <c r="G511" s="265" t="e">
        <f>G510/G509</f>
        <v>#DIV/0!</v>
      </c>
      <c r="H511" s="48"/>
      <c r="I511" s="48"/>
      <c r="J511" s="72"/>
      <c r="K511" s="264"/>
      <c r="M511" s="73"/>
    </row>
    <row r="512" spans="1:20" s="163" customFormat="1" ht="25.5" hidden="1" customHeight="1">
      <c r="D512" s="280"/>
      <c r="E512" s="280"/>
      <c r="G512" s="279"/>
      <c r="I512" s="278"/>
      <c r="J512" s="277"/>
      <c r="K512" s="261"/>
      <c r="L512" s="263"/>
      <c r="M512" s="3"/>
      <c r="N512" s="3"/>
      <c r="P512" s="262"/>
      <c r="Q512" s="262"/>
      <c r="R512" s="261"/>
    </row>
    <row r="513" spans="1:22" s="163" customFormat="1" ht="20" hidden="1" customHeight="1">
      <c r="F513" s="58" t="s">
        <v>57</v>
      </c>
      <c r="G513" s="59">
        <f>SUM(G482:G506)</f>
        <v>0</v>
      </c>
      <c r="H513" s="1"/>
      <c r="J513" s="2"/>
      <c r="L513" s="162"/>
      <c r="M513" s="162"/>
      <c r="N513" s="162"/>
      <c r="P513" s="162"/>
      <c r="Q513" s="162"/>
      <c r="R513" s="164"/>
    </row>
    <row r="514" spans="1:22" s="257" customFormat="1" ht="20" hidden="1" customHeight="1">
      <c r="A514" s="43"/>
      <c r="B514" s="474"/>
      <c r="C514" s="474"/>
      <c r="D514" s="474"/>
      <c r="E514" s="474"/>
      <c r="F514" s="60" t="s">
        <v>59</v>
      </c>
      <c r="G514" s="61">
        <f>'Master Bath'!H84-G513</f>
        <v>0</v>
      </c>
      <c r="H514" s="49"/>
      <c r="I514" s="50"/>
      <c r="J514" s="54"/>
      <c r="K514" s="43"/>
      <c r="L514" s="43"/>
      <c r="M514" s="43"/>
      <c r="N514" s="43"/>
    </row>
    <row r="515" spans="1:22" s="257" customFormat="1" ht="20" hidden="1" customHeight="1">
      <c r="A515" s="43"/>
      <c r="B515" s="474"/>
      <c r="C515" s="474"/>
      <c r="D515" s="474"/>
      <c r="E515" s="474"/>
      <c r="F515" s="60" t="s">
        <v>60</v>
      </c>
      <c r="G515" s="386" t="e">
        <f>G514/'Master Bath'!H84</f>
        <v>#DIV/0!</v>
      </c>
      <c r="H515" s="49"/>
      <c r="I515" s="50"/>
      <c r="J515" s="54"/>
      <c r="K515" s="43"/>
      <c r="L515" s="43"/>
      <c r="M515" s="43"/>
      <c r="N515" s="43"/>
    </row>
    <row r="516" spans="1:22" s="257" customFormat="1" ht="20" hidden="1" customHeight="1">
      <c r="A516" s="43"/>
      <c r="B516" s="474"/>
      <c r="C516" s="474"/>
      <c r="D516" s="474"/>
      <c r="E516" s="474"/>
      <c r="F516" s="60"/>
      <c r="G516" s="62"/>
      <c r="H516" s="49"/>
      <c r="I516" s="50"/>
      <c r="J516" s="54"/>
      <c r="K516" s="43"/>
      <c r="L516" s="43"/>
      <c r="M516" s="43"/>
      <c r="N516" s="43"/>
    </row>
    <row r="517" spans="1:22" s="257" customFormat="1" ht="20" hidden="1" customHeight="1">
      <c r="A517" s="43"/>
      <c r="B517" s="474"/>
      <c r="C517" s="474"/>
      <c r="D517" s="474"/>
      <c r="E517" s="474"/>
      <c r="F517" s="63" t="s">
        <v>58</v>
      </c>
      <c r="G517" s="64">
        <f>SUM('Master Bath'!F102)</f>
        <v>0</v>
      </c>
      <c r="H517" s="49"/>
      <c r="I517" s="50"/>
      <c r="J517" s="54"/>
      <c r="K517" s="43"/>
      <c r="L517" s="43"/>
      <c r="M517" s="43"/>
      <c r="N517" s="43"/>
    </row>
    <row r="518" spans="1:22" s="257" customFormat="1" ht="20" hidden="1" customHeight="1">
      <c r="A518" s="43"/>
      <c r="B518" s="474"/>
      <c r="C518" s="474"/>
      <c r="D518" s="474"/>
      <c r="E518" s="474"/>
      <c r="F518" s="60" t="s">
        <v>59</v>
      </c>
      <c r="G518" s="61">
        <f>'Master Bath'!H102-G517</f>
        <v>0</v>
      </c>
      <c r="H518" s="49"/>
      <c r="I518" s="50"/>
      <c r="J518" s="54"/>
      <c r="K518" s="43"/>
      <c r="L518" s="43"/>
      <c r="M518" s="43"/>
      <c r="N518" s="43"/>
    </row>
    <row r="519" spans="1:22" s="257" customFormat="1" ht="20" hidden="1" customHeight="1">
      <c r="A519" s="43"/>
      <c r="B519" s="474"/>
      <c r="C519" s="474"/>
      <c r="D519" s="474"/>
      <c r="E519" s="474"/>
      <c r="F519" s="65" t="s">
        <v>60</v>
      </c>
      <c r="G519" s="66" t="e">
        <f>G518/'Master Bath'!H102</f>
        <v>#DIV/0!</v>
      </c>
      <c r="H519" s="49"/>
      <c r="I519" s="50"/>
      <c r="J519" s="54"/>
      <c r="K519" s="43"/>
      <c r="L519" s="43"/>
      <c r="M519" s="43"/>
      <c r="N519" s="43"/>
    </row>
    <row r="520" spans="1:22" ht="16" hidden="1" thickBot="1"/>
    <row r="521" spans="1:22" s="257" customFormat="1" ht="16" hidden="1" thickBot="1">
      <c r="A521" s="378" t="s">
        <v>181</v>
      </c>
      <c r="B521" s="383"/>
      <c r="C521" s="384"/>
      <c r="D521" s="384"/>
      <c r="E521" s="379"/>
      <c r="F521" s="376"/>
      <c r="G521" s="377"/>
      <c r="H521" s="41"/>
      <c r="I521" s="44"/>
      <c r="J521" s="44"/>
      <c r="K521" s="45"/>
      <c r="L521" s="46"/>
      <c r="M521" s="41"/>
      <c r="N521" s="41"/>
      <c r="O521" s="71"/>
      <c r="P521" s="70"/>
      <c r="Q521" s="70"/>
      <c r="R521" s="70"/>
      <c r="S521" s="70"/>
      <c r="T521" s="70"/>
      <c r="U521" s="259"/>
      <c r="V521" s="259"/>
    </row>
    <row r="522" spans="1:22" s="257" customFormat="1" ht="16" hidden="1" thickBot="1">
      <c r="A522" s="291"/>
      <c r="B522" s="44"/>
      <c r="C522" s="41"/>
      <c r="D522" s="41"/>
      <c r="E522" s="41"/>
      <c r="F522" s="41"/>
      <c r="G522" s="41"/>
      <c r="H522" s="41"/>
      <c r="I522" s="44"/>
      <c r="J522" s="44"/>
      <c r="K522" s="45"/>
      <c r="L522" s="46"/>
      <c r="M522" s="41"/>
      <c r="N522" s="41"/>
      <c r="O522" s="71"/>
      <c r="P522" s="70"/>
      <c r="Q522" s="70"/>
      <c r="R522" s="70"/>
      <c r="S522" s="70"/>
      <c r="T522" s="70"/>
      <c r="U522" s="259"/>
      <c r="V522" s="259"/>
    </row>
    <row r="523" spans="1:22" s="258" customFormat="1" ht="13" hidden="1" thickBot="1">
      <c r="A523" s="324" t="s">
        <v>46</v>
      </c>
      <c r="B523" s="325" t="s">
        <v>45</v>
      </c>
      <c r="C523" s="325" t="s">
        <v>47</v>
      </c>
      <c r="D523" s="325" t="s">
        <v>48</v>
      </c>
      <c r="E523" s="325" t="s">
        <v>31</v>
      </c>
      <c r="F523" s="325" t="s">
        <v>49</v>
      </c>
      <c r="G523" s="325" t="s">
        <v>50</v>
      </c>
      <c r="H523" s="325" t="s">
        <v>141</v>
      </c>
      <c r="I523" s="325" t="s">
        <v>142</v>
      </c>
      <c r="J523" s="380" t="s">
        <v>53</v>
      </c>
      <c r="K523" s="380" t="s">
        <v>51</v>
      </c>
      <c r="L523" s="380" t="s">
        <v>52</v>
      </c>
      <c r="M523" s="380" t="s">
        <v>1</v>
      </c>
      <c r="N523" s="380"/>
      <c r="O523" s="381" t="s">
        <v>68</v>
      </c>
      <c r="P523" s="380" t="s">
        <v>65</v>
      </c>
      <c r="Q523" s="380" t="s">
        <v>140</v>
      </c>
      <c r="R523" s="380" t="s">
        <v>64</v>
      </c>
      <c r="S523" s="380" t="s">
        <v>66</v>
      </c>
      <c r="T523" s="382" t="s">
        <v>67</v>
      </c>
    </row>
    <row r="524" spans="1:22" s="257" customFormat="1" ht="12" hidden="1">
      <c r="A524" s="41"/>
      <c r="B524" s="44"/>
      <c r="C524" s="41"/>
      <c r="D524" s="41"/>
      <c r="E524" s="41"/>
      <c r="F524" s="41"/>
      <c r="G524" s="41"/>
      <c r="H524" s="41"/>
      <c r="I524" s="44"/>
      <c r="J524" s="44"/>
      <c r="K524" s="45"/>
      <c r="L524" s="46"/>
      <c r="M524" s="41"/>
      <c r="N524" s="41"/>
      <c r="P524" s="41"/>
      <c r="Q524" s="41"/>
    </row>
    <row r="525" spans="1:22" s="257" customFormat="1" ht="12" hidden="1">
      <c r="A525" s="282">
        <v>0</v>
      </c>
      <c r="B525" s="94"/>
      <c r="C525" s="94"/>
      <c r="D525" s="94"/>
      <c r="E525" s="94"/>
      <c r="F525" s="286">
        <v>0</v>
      </c>
      <c r="G525" s="286">
        <f t="shared" ref="G525:G549" si="33">A525*F525</f>
        <v>0</v>
      </c>
      <c r="H525" s="285"/>
      <c r="I525" s="284"/>
      <c r="J525" s="54">
        <f t="shared" ref="J525:J550" si="34">SUM(L525*0.01)</f>
        <v>0</v>
      </c>
      <c r="K525" s="43">
        <f t="shared" ref="K525:K550" si="35">SUM(L525*0.25)</f>
        <v>0</v>
      </c>
      <c r="L525" s="43">
        <v>0</v>
      </c>
      <c r="M525" s="43">
        <v>0</v>
      </c>
      <c r="N525" s="43"/>
      <c r="O525" s="94"/>
      <c r="P525" s="94"/>
      <c r="Q525" s="94"/>
      <c r="R525" s="94"/>
      <c r="S525" s="94"/>
      <c r="T525" s="94"/>
    </row>
    <row r="526" spans="1:22" s="257" customFormat="1" ht="12" hidden="1">
      <c r="A526" s="282">
        <v>0</v>
      </c>
      <c r="B526" s="91"/>
      <c r="C526" s="91"/>
      <c r="D526" s="91"/>
      <c r="E526" s="91"/>
      <c r="F526" s="260">
        <v>0</v>
      </c>
      <c r="G526" s="260">
        <f t="shared" si="33"/>
        <v>0</v>
      </c>
      <c r="H526" s="89"/>
      <c r="I526" s="283"/>
      <c r="J526" s="54">
        <f t="shared" si="34"/>
        <v>0</v>
      </c>
      <c r="K526" s="43">
        <f t="shared" si="35"/>
        <v>0</v>
      </c>
      <c r="L526" s="43">
        <v>0</v>
      </c>
      <c r="M526" s="43">
        <v>0</v>
      </c>
      <c r="N526" s="43"/>
      <c r="O526" s="94"/>
      <c r="P526" s="94"/>
      <c r="Q526" s="94"/>
      <c r="R526" s="94"/>
      <c r="S526" s="94"/>
      <c r="T526" s="94"/>
    </row>
    <row r="527" spans="1:22" s="257" customFormat="1" ht="12" hidden="1">
      <c r="A527" s="282">
        <v>0</v>
      </c>
      <c r="B527" s="91"/>
      <c r="C527" s="91"/>
      <c r="D527" s="91"/>
      <c r="E527" s="91"/>
      <c r="F527" s="260">
        <v>0</v>
      </c>
      <c r="G527" s="260">
        <f t="shared" si="33"/>
        <v>0</v>
      </c>
      <c r="H527" s="89"/>
      <c r="I527" s="283"/>
      <c r="J527" s="54">
        <f t="shared" si="34"/>
        <v>0</v>
      </c>
      <c r="K527" s="43">
        <f t="shared" si="35"/>
        <v>0</v>
      </c>
      <c r="L527" s="43">
        <v>0</v>
      </c>
      <c r="M527" s="43">
        <v>0</v>
      </c>
      <c r="N527" s="43"/>
      <c r="O527" s="94"/>
      <c r="P527" s="94"/>
      <c r="Q527" s="94"/>
      <c r="R527" s="94"/>
      <c r="S527" s="94"/>
      <c r="T527" s="94"/>
    </row>
    <row r="528" spans="1:22" s="257" customFormat="1" ht="12" hidden="1">
      <c r="A528" s="282">
        <v>0</v>
      </c>
      <c r="B528" s="91"/>
      <c r="C528" s="91"/>
      <c r="D528" s="91"/>
      <c r="E528" s="91"/>
      <c r="F528" s="260">
        <v>0</v>
      </c>
      <c r="G528" s="260">
        <f t="shared" si="33"/>
        <v>0</v>
      </c>
      <c r="H528" s="89"/>
      <c r="I528" s="283"/>
      <c r="J528" s="54">
        <f t="shared" si="34"/>
        <v>0</v>
      </c>
      <c r="K528" s="43">
        <f t="shared" si="35"/>
        <v>0</v>
      </c>
      <c r="L528" s="43">
        <v>0</v>
      </c>
      <c r="M528" s="43">
        <v>0</v>
      </c>
      <c r="N528" s="43"/>
      <c r="O528" s="94"/>
      <c r="P528" s="94"/>
      <c r="Q528" s="94"/>
      <c r="R528" s="94"/>
      <c r="S528" s="94"/>
      <c r="T528" s="94"/>
    </row>
    <row r="529" spans="1:20" s="257" customFormat="1" ht="12" hidden="1">
      <c r="A529" s="282">
        <v>0</v>
      </c>
      <c r="B529" s="91"/>
      <c r="C529" s="91"/>
      <c r="D529" s="91"/>
      <c r="E529" s="91"/>
      <c r="F529" s="260">
        <v>0</v>
      </c>
      <c r="G529" s="260">
        <f t="shared" si="33"/>
        <v>0</v>
      </c>
      <c r="H529" s="89"/>
      <c r="I529" s="283"/>
      <c r="J529" s="54">
        <f t="shared" si="34"/>
        <v>0</v>
      </c>
      <c r="K529" s="43">
        <f t="shared" si="35"/>
        <v>0</v>
      </c>
      <c r="L529" s="43">
        <v>0</v>
      </c>
      <c r="M529" s="43">
        <v>0</v>
      </c>
      <c r="N529" s="43"/>
      <c r="O529" s="94"/>
      <c r="P529" s="94"/>
      <c r="Q529" s="94"/>
      <c r="R529" s="94"/>
      <c r="S529" s="94"/>
      <c r="T529" s="94"/>
    </row>
    <row r="530" spans="1:20" s="257" customFormat="1" ht="12" hidden="1">
      <c r="A530" s="282">
        <v>0</v>
      </c>
      <c r="B530" s="91"/>
      <c r="C530" s="91"/>
      <c r="D530" s="91"/>
      <c r="E530" s="91"/>
      <c r="F530" s="260">
        <v>0</v>
      </c>
      <c r="G530" s="260">
        <f t="shared" si="33"/>
        <v>0</v>
      </c>
      <c r="H530" s="89"/>
      <c r="I530" s="283"/>
      <c r="J530" s="54">
        <f t="shared" si="34"/>
        <v>0</v>
      </c>
      <c r="K530" s="43">
        <f t="shared" si="35"/>
        <v>0</v>
      </c>
      <c r="L530" s="43">
        <v>0</v>
      </c>
      <c r="M530" s="43">
        <v>0</v>
      </c>
      <c r="N530" s="43"/>
      <c r="O530" s="94"/>
      <c r="P530" s="94"/>
      <c r="Q530" s="94"/>
      <c r="R530" s="94"/>
      <c r="S530" s="94"/>
      <c r="T530" s="94"/>
    </row>
    <row r="531" spans="1:20" s="257" customFormat="1" ht="12" hidden="1">
      <c r="A531" s="282">
        <v>0</v>
      </c>
      <c r="B531" s="91"/>
      <c r="C531" s="91"/>
      <c r="D531" s="91"/>
      <c r="E531" s="91"/>
      <c r="F531" s="260">
        <v>0</v>
      </c>
      <c r="G531" s="260">
        <f t="shared" si="33"/>
        <v>0</v>
      </c>
      <c r="H531" s="89"/>
      <c r="I531" s="283"/>
      <c r="J531" s="54">
        <f t="shared" si="34"/>
        <v>0</v>
      </c>
      <c r="K531" s="43">
        <f t="shared" si="35"/>
        <v>0</v>
      </c>
      <c r="L531" s="43">
        <v>0</v>
      </c>
      <c r="M531" s="43">
        <v>0</v>
      </c>
      <c r="N531" s="43"/>
      <c r="O531" s="94"/>
      <c r="P531" s="94"/>
      <c r="Q531" s="94"/>
      <c r="R531" s="94"/>
      <c r="S531" s="94"/>
      <c r="T531" s="94"/>
    </row>
    <row r="532" spans="1:20" s="257" customFormat="1" ht="12" hidden="1">
      <c r="A532" s="282">
        <v>0</v>
      </c>
      <c r="B532" s="91"/>
      <c r="C532" s="91"/>
      <c r="D532" s="91"/>
      <c r="E532" s="91"/>
      <c r="F532" s="260">
        <v>0</v>
      </c>
      <c r="G532" s="260">
        <f t="shared" si="33"/>
        <v>0</v>
      </c>
      <c r="H532" s="89"/>
      <c r="I532" s="283"/>
      <c r="J532" s="54">
        <f t="shared" si="34"/>
        <v>0</v>
      </c>
      <c r="K532" s="43">
        <f t="shared" si="35"/>
        <v>0</v>
      </c>
      <c r="L532" s="43">
        <v>0</v>
      </c>
      <c r="M532" s="43">
        <v>0</v>
      </c>
      <c r="N532" s="43"/>
      <c r="O532" s="94"/>
      <c r="P532" s="94"/>
      <c r="Q532" s="94"/>
      <c r="R532" s="94"/>
      <c r="S532" s="94"/>
      <c r="T532" s="94"/>
    </row>
    <row r="533" spans="1:20" s="257" customFormat="1" ht="12" hidden="1">
      <c r="A533" s="282">
        <v>0</v>
      </c>
      <c r="B533" s="91"/>
      <c r="C533" s="91"/>
      <c r="D533" s="91"/>
      <c r="E533" s="91"/>
      <c r="F533" s="260">
        <v>0</v>
      </c>
      <c r="G533" s="260">
        <f t="shared" si="33"/>
        <v>0</v>
      </c>
      <c r="H533" s="89"/>
      <c r="I533" s="283"/>
      <c r="J533" s="54">
        <f t="shared" si="34"/>
        <v>0</v>
      </c>
      <c r="K533" s="43">
        <f t="shared" si="35"/>
        <v>0</v>
      </c>
      <c r="L533" s="43">
        <v>0</v>
      </c>
      <c r="M533" s="43">
        <v>0</v>
      </c>
      <c r="N533" s="43"/>
      <c r="O533" s="94"/>
      <c r="P533" s="94"/>
      <c r="Q533" s="94"/>
      <c r="R533" s="94"/>
      <c r="S533" s="94"/>
      <c r="T533" s="94"/>
    </row>
    <row r="534" spans="1:20" s="257" customFormat="1" ht="12" hidden="1">
      <c r="A534" s="282">
        <v>0</v>
      </c>
      <c r="B534" s="91"/>
      <c r="C534" s="91"/>
      <c r="D534" s="91"/>
      <c r="E534" s="91"/>
      <c r="F534" s="260">
        <v>0</v>
      </c>
      <c r="G534" s="260">
        <f t="shared" si="33"/>
        <v>0</v>
      </c>
      <c r="H534" s="89"/>
      <c r="I534" s="283"/>
      <c r="J534" s="54">
        <f t="shared" si="34"/>
        <v>0</v>
      </c>
      <c r="K534" s="43">
        <f t="shared" si="35"/>
        <v>0</v>
      </c>
      <c r="L534" s="43">
        <v>0</v>
      </c>
      <c r="M534" s="43">
        <v>0</v>
      </c>
      <c r="N534" s="43"/>
      <c r="O534" s="94"/>
      <c r="P534" s="94"/>
      <c r="Q534" s="94"/>
      <c r="R534" s="94"/>
      <c r="S534" s="94"/>
      <c r="T534" s="94"/>
    </row>
    <row r="535" spans="1:20" s="257" customFormat="1" ht="12" hidden="1">
      <c r="A535" s="282">
        <v>0</v>
      </c>
      <c r="B535" s="91"/>
      <c r="C535" s="91"/>
      <c r="D535" s="91"/>
      <c r="E535" s="91"/>
      <c r="F535" s="260">
        <v>0</v>
      </c>
      <c r="G535" s="260">
        <f t="shared" si="33"/>
        <v>0</v>
      </c>
      <c r="H535" s="89"/>
      <c r="I535" s="283"/>
      <c r="J535" s="54">
        <f t="shared" si="34"/>
        <v>0</v>
      </c>
      <c r="K535" s="43">
        <f t="shared" si="35"/>
        <v>0</v>
      </c>
      <c r="L535" s="43">
        <v>0</v>
      </c>
      <c r="M535" s="43">
        <v>0</v>
      </c>
      <c r="N535" s="43"/>
      <c r="O535" s="94"/>
      <c r="P535" s="94"/>
      <c r="Q535" s="94"/>
      <c r="R535" s="94"/>
      <c r="S535" s="94"/>
      <c r="T535" s="94"/>
    </row>
    <row r="536" spans="1:20" s="257" customFormat="1" ht="12" hidden="1">
      <c r="A536" s="282">
        <v>0</v>
      </c>
      <c r="B536" s="91"/>
      <c r="C536" s="91"/>
      <c r="D536" s="91"/>
      <c r="E536" s="91"/>
      <c r="F536" s="260">
        <v>0</v>
      </c>
      <c r="G536" s="260">
        <f t="shared" si="33"/>
        <v>0</v>
      </c>
      <c r="H536" s="89"/>
      <c r="I536" s="283"/>
      <c r="J536" s="54">
        <f t="shared" si="34"/>
        <v>0</v>
      </c>
      <c r="K536" s="43">
        <f t="shared" si="35"/>
        <v>0</v>
      </c>
      <c r="L536" s="43">
        <v>0</v>
      </c>
      <c r="M536" s="43">
        <v>0</v>
      </c>
      <c r="N536" s="43"/>
      <c r="O536" s="94"/>
      <c r="P536" s="94"/>
      <c r="Q536" s="94"/>
      <c r="R536" s="94"/>
      <c r="S536" s="94"/>
      <c r="T536" s="94"/>
    </row>
    <row r="537" spans="1:20" s="257" customFormat="1" ht="12" hidden="1">
      <c r="A537" s="282">
        <v>0</v>
      </c>
      <c r="B537" s="91"/>
      <c r="C537" s="91"/>
      <c r="D537" s="91"/>
      <c r="E537" s="91"/>
      <c r="F537" s="260">
        <v>0</v>
      </c>
      <c r="G537" s="260">
        <f t="shared" si="33"/>
        <v>0</v>
      </c>
      <c r="H537" s="89"/>
      <c r="I537" s="283"/>
      <c r="J537" s="54">
        <f t="shared" si="34"/>
        <v>0</v>
      </c>
      <c r="K537" s="43">
        <f t="shared" si="35"/>
        <v>0</v>
      </c>
      <c r="L537" s="43">
        <v>0</v>
      </c>
      <c r="M537" s="43">
        <v>0</v>
      </c>
      <c r="N537" s="43"/>
      <c r="O537" s="94"/>
      <c r="P537" s="94"/>
      <c r="Q537" s="94"/>
      <c r="R537" s="94"/>
      <c r="S537" s="94"/>
      <c r="T537" s="94"/>
    </row>
    <row r="538" spans="1:20" s="257" customFormat="1" ht="12" hidden="1">
      <c r="A538" s="282">
        <v>0</v>
      </c>
      <c r="B538" s="91"/>
      <c r="C538" s="91"/>
      <c r="D538" s="91"/>
      <c r="E538" s="91"/>
      <c r="F538" s="260">
        <v>0</v>
      </c>
      <c r="G538" s="260">
        <f t="shared" si="33"/>
        <v>0</v>
      </c>
      <c r="H538" s="89"/>
      <c r="I538" s="283"/>
      <c r="J538" s="54">
        <f t="shared" si="34"/>
        <v>0</v>
      </c>
      <c r="K538" s="43">
        <f t="shared" si="35"/>
        <v>0</v>
      </c>
      <c r="L538" s="43">
        <v>0</v>
      </c>
      <c r="M538" s="43">
        <v>0</v>
      </c>
      <c r="N538" s="43"/>
      <c r="O538" s="94"/>
      <c r="P538" s="94"/>
      <c r="Q538" s="94"/>
      <c r="R538" s="94"/>
      <c r="S538" s="94"/>
      <c r="T538" s="94"/>
    </row>
    <row r="539" spans="1:20" s="257" customFormat="1" ht="12" hidden="1">
      <c r="A539" s="282">
        <v>0</v>
      </c>
      <c r="B539" s="91"/>
      <c r="C539" s="91"/>
      <c r="D539" s="91"/>
      <c r="E539" s="91"/>
      <c r="F539" s="260">
        <v>0</v>
      </c>
      <c r="G539" s="260">
        <f t="shared" si="33"/>
        <v>0</v>
      </c>
      <c r="H539" s="89"/>
      <c r="I539" s="283"/>
      <c r="J539" s="54">
        <f t="shared" si="34"/>
        <v>0</v>
      </c>
      <c r="K539" s="43">
        <f t="shared" si="35"/>
        <v>0</v>
      </c>
      <c r="L539" s="43">
        <v>0</v>
      </c>
      <c r="M539" s="43">
        <v>0</v>
      </c>
      <c r="N539" s="43"/>
      <c r="O539" s="94"/>
      <c r="P539" s="94"/>
      <c r="Q539" s="94"/>
      <c r="R539" s="94"/>
      <c r="S539" s="94"/>
      <c r="T539" s="94"/>
    </row>
    <row r="540" spans="1:20" s="257" customFormat="1" ht="12" hidden="1">
      <c r="A540" s="282">
        <v>0</v>
      </c>
      <c r="B540" s="91"/>
      <c r="C540" s="91"/>
      <c r="D540" s="91"/>
      <c r="E540" s="91"/>
      <c r="F540" s="260">
        <v>0</v>
      </c>
      <c r="G540" s="260">
        <f t="shared" si="33"/>
        <v>0</v>
      </c>
      <c r="H540" s="89"/>
      <c r="I540" s="283"/>
      <c r="J540" s="54">
        <f t="shared" si="34"/>
        <v>0</v>
      </c>
      <c r="K540" s="43">
        <f t="shared" si="35"/>
        <v>0</v>
      </c>
      <c r="L540" s="43">
        <v>0</v>
      </c>
      <c r="M540" s="43">
        <v>0</v>
      </c>
      <c r="N540" s="43"/>
      <c r="O540" s="94"/>
      <c r="P540" s="94"/>
      <c r="Q540" s="94"/>
      <c r="R540" s="94"/>
      <c r="S540" s="94"/>
      <c r="T540" s="94"/>
    </row>
    <row r="541" spans="1:20" s="257" customFormat="1" ht="12" hidden="1">
      <c r="A541" s="282">
        <v>0</v>
      </c>
      <c r="B541" s="91"/>
      <c r="C541" s="91"/>
      <c r="D541" s="91"/>
      <c r="E541" s="91"/>
      <c r="F541" s="260">
        <v>0</v>
      </c>
      <c r="G541" s="260">
        <f t="shared" si="33"/>
        <v>0</v>
      </c>
      <c r="H541" s="89"/>
      <c r="I541" s="283"/>
      <c r="J541" s="54">
        <f t="shared" si="34"/>
        <v>0</v>
      </c>
      <c r="K541" s="43">
        <f t="shared" si="35"/>
        <v>0</v>
      </c>
      <c r="L541" s="43">
        <v>0</v>
      </c>
      <c r="M541" s="43">
        <v>0</v>
      </c>
      <c r="N541" s="43"/>
      <c r="O541" s="94"/>
      <c r="P541" s="94"/>
      <c r="Q541" s="94"/>
      <c r="R541" s="94"/>
      <c r="S541" s="94"/>
      <c r="T541" s="94"/>
    </row>
    <row r="542" spans="1:20" s="257" customFormat="1" ht="12" hidden="1">
      <c r="A542" s="282">
        <v>0</v>
      </c>
      <c r="B542" s="91"/>
      <c r="C542" s="91"/>
      <c r="D542" s="91"/>
      <c r="E542" s="91"/>
      <c r="F542" s="260">
        <v>0</v>
      </c>
      <c r="G542" s="260">
        <f t="shared" si="33"/>
        <v>0</v>
      </c>
      <c r="H542" s="89"/>
      <c r="I542" s="283"/>
      <c r="J542" s="54">
        <f t="shared" si="34"/>
        <v>0</v>
      </c>
      <c r="K542" s="43">
        <f t="shared" si="35"/>
        <v>0</v>
      </c>
      <c r="L542" s="43">
        <v>0</v>
      </c>
      <c r="M542" s="43">
        <v>0</v>
      </c>
      <c r="N542" s="43"/>
      <c r="O542" s="94"/>
      <c r="P542" s="94"/>
      <c r="Q542" s="94"/>
      <c r="R542" s="94"/>
      <c r="S542" s="94"/>
      <c r="T542" s="94"/>
    </row>
    <row r="543" spans="1:20" s="257" customFormat="1" ht="12" hidden="1">
      <c r="A543" s="282">
        <v>0</v>
      </c>
      <c r="B543" s="91"/>
      <c r="C543" s="91"/>
      <c r="D543" s="91"/>
      <c r="E543" s="91"/>
      <c r="F543" s="260">
        <v>0</v>
      </c>
      <c r="G543" s="260">
        <f t="shared" si="33"/>
        <v>0</v>
      </c>
      <c r="H543" s="89"/>
      <c r="I543" s="283"/>
      <c r="J543" s="54">
        <f t="shared" si="34"/>
        <v>0</v>
      </c>
      <c r="K543" s="43">
        <f t="shared" si="35"/>
        <v>0</v>
      </c>
      <c r="L543" s="43">
        <v>0</v>
      </c>
      <c r="M543" s="43">
        <v>0</v>
      </c>
      <c r="N543" s="43"/>
      <c r="O543" s="94"/>
      <c r="P543" s="94"/>
      <c r="Q543" s="94"/>
      <c r="R543" s="94"/>
      <c r="S543" s="94"/>
      <c r="T543" s="94"/>
    </row>
    <row r="544" spans="1:20" s="257" customFormat="1" ht="12" hidden="1">
      <c r="A544" s="282">
        <v>0</v>
      </c>
      <c r="B544" s="91"/>
      <c r="C544" s="91"/>
      <c r="D544" s="91"/>
      <c r="E544" s="91"/>
      <c r="F544" s="260">
        <v>0</v>
      </c>
      <c r="G544" s="260">
        <f t="shared" si="33"/>
        <v>0</v>
      </c>
      <c r="H544" s="89"/>
      <c r="I544" s="283"/>
      <c r="J544" s="54">
        <f t="shared" si="34"/>
        <v>0</v>
      </c>
      <c r="K544" s="43">
        <f t="shared" si="35"/>
        <v>0</v>
      </c>
      <c r="L544" s="43">
        <v>0</v>
      </c>
      <c r="M544" s="43">
        <v>0</v>
      </c>
      <c r="N544" s="43"/>
      <c r="O544" s="94"/>
      <c r="P544" s="94"/>
      <c r="Q544" s="94"/>
      <c r="R544" s="94"/>
      <c r="S544" s="94"/>
      <c r="T544" s="94"/>
    </row>
    <row r="545" spans="1:20" s="257" customFormat="1" ht="12" hidden="1">
      <c r="A545" s="282">
        <v>0</v>
      </c>
      <c r="B545" s="91"/>
      <c r="C545" s="91"/>
      <c r="D545" s="91"/>
      <c r="E545" s="91"/>
      <c r="F545" s="260">
        <v>0</v>
      </c>
      <c r="G545" s="260">
        <f t="shared" si="33"/>
        <v>0</v>
      </c>
      <c r="H545" s="89"/>
      <c r="I545" s="283"/>
      <c r="J545" s="54">
        <f t="shared" si="34"/>
        <v>0</v>
      </c>
      <c r="K545" s="43">
        <f t="shared" si="35"/>
        <v>0</v>
      </c>
      <c r="L545" s="43">
        <v>0</v>
      </c>
      <c r="M545" s="43">
        <v>0</v>
      </c>
      <c r="N545" s="43"/>
      <c r="O545" s="94"/>
      <c r="P545" s="94"/>
      <c r="Q545" s="94"/>
      <c r="R545" s="94"/>
      <c r="S545" s="94"/>
      <c r="T545" s="94"/>
    </row>
    <row r="546" spans="1:20" s="257" customFormat="1" ht="12" hidden="1">
      <c r="A546" s="282">
        <v>0</v>
      </c>
      <c r="B546" s="91"/>
      <c r="C546" s="91"/>
      <c r="D546" s="91"/>
      <c r="E546" s="91"/>
      <c r="F546" s="260">
        <v>0</v>
      </c>
      <c r="G546" s="260">
        <f t="shared" si="33"/>
        <v>0</v>
      </c>
      <c r="H546" s="89"/>
      <c r="I546" s="283"/>
      <c r="J546" s="54">
        <f t="shared" si="34"/>
        <v>0</v>
      </c>
      <c r="K546" s="43">
        <f t="shared" si="35"/>
        <v>0</v>
      </c>
      <c r="L546" s="43">
        <v>0</v>
      </c>
      <c r="M546" s="43">
        <v>0</v>
      </c>
      <c r="N546" s="43"/>
      <c r="O546" s="94"/>
      <c r="P546" s="94"/>
      <c r="Q546" s="94"/>
      <c r="R546" s="94"/>
      <c r="S546" s="94"/>
      <c r="T546" s="94"/>
    </row>
    <row r="547" spans="1:20" s="257" customFormat="1" ht="12" hidden="1">
      <c r="A547" s="282">
        <v>0</v>
      </c>
      <c r="B547" s="91"/>
      <c r="C547" s="91"/>
      <c r="D547" s="91"/>
      <c r="E547" s="91"/>
      <c r="F547" s="260">
        <v>0</v>
      </c>
      <c r="G547" s="260">
        <f t="shared" si="33"/>
        <v>0</v>
      </c>
      <c r="H547" s="89"/>
      <c r="I547" s="283"/>
      <c r="J547" s="54">
        <f t="shared" si="34"/>
        <v>0</v>
      </c>
      <c r="K547" s="43">
        <f t="shared" si="35"/>
        <v>0</v>
      </c>
      <c r="L547" s="43">
        <v>0</v>
      </c>
      <c r="M547" s="43">
        <v>0</v>
      </c>
      <c r="N547" s="43"/>
      <c r="O547" s="94"/>
      <c r="P547" s="94"/>
      <c r="Q547" s="94"/>
      <c r="R547" s="94"/>
      <c r="S547" s="94"/>
      <c r="T547" s="94"/>
    </row>
    <row r="548" spans="1:20" s="257" customFormat="1" ht="12" hidden="1">
      <c r="A548" s="282">
        <v>0</v>
      </c>
      <c r="B548" s="91"/>
      <c r="C548" s="91"/>
      <c r="D548" s="91"/>
      <c r="E548" s="91"/>
      <c r="F548" s="260">
        <v>0</v>
      </c>
      <c r="G548" s="260">
        <f t="shared" si="33"/>
        <v>0</v>
      </c>
      <c r="H548" s="89"/>
      <c r="I548" s="283"/>
      <c r="J548" s="54">
        <f t="shared" si="34"/>
        <v>0</v>
      </c>
      <c r="K548" s="43">
        <f t="shared" si="35"/>
        <v>0</v>
      </c>
      <c r="L548" s="43">
        <v>0</v>
      </c>
      <c r="M548" s="43">
        <v>0</v>
      </c>
      <c r="N548" s="43"/>
      <c r="O548" s="94"/>
      <c r="P548" s="94"/>
      <c r="Q548" s="94"/>
      <c r="R548" s="94"/>
      <c r="S548" s="94"/>
      <c r="T548" s="94"/>
    </row>
    <row r="549" spans="1:20" s="257" customFormat="1" ht="12" hidden="1">
      <c r="A549" s="282">
        <v>0</v>
      </c>
      <c r="B549" s="91"/>
      <c r="C549" s="91"/>
      <c r="D549" s="91"/>
      <c r="E549" s="91"/>
      <c r="F549" s="260">
        <v>0</v>
      </c>
      <c r="G549" s="260">
        <f t="shared" si="33"/>
        <v>0</v>
      </c>
      <c r="H549" s="89"/>
      <c r="I549" s="283"/>
      <c r="J549" s="54">
        <f t="shared" si="34"/>
        <v>0</v>
      </c>
      <c r="K549" s="43">
        <f t="shared" si="35"/>
        <v>0</v>
      </c>
      <c r="L549" s="43">
        <v>0</v>
      </c>
      <c r="M549" s="43">
        <v>0</v>
      </c>
      <c r="N549" s="43"/>
      <c r="O549" s="94"/>
      <c r="P549" s="94"/>
      <c r="Q549" s="94"/>
      <c r="R549" s="94"/>
      <c r="S549" s="94"/>
      <c r="T549" s="94"/>
    </row>
    <row r="550" spans="1:20" s="257" customFormat="1" ht="13" hidden="1" thickBot="1">
      <c r="A550" s="43">
        <v>0</v>
      </c>
      <c r="B550" s="474"/>
      <c r="C550" s="474"/>
      <c r="D550" s="474"/>
      <c r="E550" s="474"/>
      <c r="F550" s="52"/>
      <c r="G550" s="52"/>
      <c r="H550" s="49"/>
      <c r="I550" s="50"/>
      <c r="J550" s="54">
        <f t="shared" si="34"/>
        <v>0</v>
      </c>
      <c r="K550" s="43">
        <f t="shared" si="35"/>
        <v>0</v>
      </c>
      <c r="L550" s="43">
        <v>0</v>
      </c>
      <c r="M550" s="43">
        <v>0</v>
      </c>
      <c r="N550" s="43"/>
    </row>
    <row r="551" spans="1:20" s="257" customFormat="1" ht="12" hidden="1">
      <c r="A551" s="43"/>
      <c r="B551" s="474"/>
      <c r="C551" s="474"/>
      <c r="D551" s="276" t="s">
        <v>104</v>
      </c>
      <c r="E551" s="275"/>
      <c r="F551" s="274"/>
      <c r="G551" s="287">
        <f>SUM(G525:G550)</f>
        <v>0</v>
      </c>
      <c r="H551" s="48"/>
      <c r="I551" s="48"/>
      <c r="J551" s="72"/>
      <c r="K551" s="264"/>
      <c r="M551" s="73"/>
    </row>
    <row r="552" spans="1:20" s="257" customFormat="1" ht="12" hidden="1">
      <c r="A552" s="43"/>
      <c r="B552" s="474"/>
      <c r="C552" s="474"/>
      <c r="D552" s="272" t="s">
        <v>103</v>
      </c>
      <c r="E552" s="271"/>
      <c r="F552" s="270"/>
      <c r="G552" s="281">
        <f>'Bedroom 1'!F84+('Bedroom 1'!H86*0.8)</f>
        <v>0</v>
      </c>
      <c r="H552" s="48"/>
      <c r="I552" s="48"/>
      <c r="J552" s="72"/>
      <c r="K552" s="264"/>
      <c r="M552" s="73"/>
    </row>
    <row r="553" spans="1:20" s="257" customFormat="1" ht="12" hidden="1">
      <c r="A553" s="43"/>
      <c r="B553" s="474"/>
      <c r="C553" s="474"/>
      <c r="D553" s="272" t="s">
        <v>102</v>
      </c>
      <c r="E553" s="271"/>
      <c r="F553" s="270"/>
      <c r="G553" s="281">
        <f>G552-G551</f>
        <v>0</v>
      </c>
      <c r="H553" s="48"/>
      <c r="I553" s="48"/>
      <c r="J553" s="72"/>
      <c r="K553" s="264"/>
      <c r="M553" s="73"/>
    </row>
    <row r="554" spans="1:20" s="257" customFormat="1" ht="13" hidden="1" thickBot="1">
      <c r="A554" s="43"/>
      <c r="B554" s="474"/>
      <c r="C554" s="474"/>
      <c r="D554" s="268" t="s">
        <v>101</v>
      </c>
      <c r="E554" s="267"/>
      <c r="F554" s="266"/>
      <c r="G554" s="265" t="e">
        <f>G553/G552</f>
        <v>#DIV/0!</v>
      </c>
      <c r="H554" s="48"/>
      <c r="I554" s="48"/>
      <c r="J554" s="72"/>
      <c r="K554" s="264"/>
      <c r="M554" s="73"/>
    </row>
    <row r="555" spans="1:20" s="163" customFormat="1" ht="25.5" hidden="1" customHeight="1">
      <c r="D555" s="280"/>
      <c r="E555" s="280"/>
      <c r="G555" s="279"/>
      <c r="I555" s="278"/>
      <c r="J555" s="277"/>
      <c r="K555" s="261"/>
      <c r="L555" s="263"/>
      <c r="M555" s="3"/>
      <c r="N555" s="3"/>
      <c r="P555" s="262"/>
      <c r="Q555" s="262"/>
      <c r="R555" s="261"/>
    </row>
    <row r="556" spans="1:20" s="163" customFormat="1" ht="20" hidden="1" customHeight="1">
      <c r="F556" s="58" t="s">
        <v>57</v>
      </c>
      <c r="G556" s="59">
        <f>SUM(G525:G549)</f>
        <v>0</v>
      </c>
      <c r="H556" s="1"/>
      <c r="J556" s="2"/>
      <c r="L556" s="162"/>
      <c r="M556" s="162"/>
      <c r="N556" s="162"/>
      <c r="P556" s="162"/>
      <c r="Q556" s="162"/>
      <c r="R556" s="164"/>
    </row>
    <row r="557" spans="1:20" s="257" customFormat="1" ht="20" hidden="1" customHeight="1">
      <c r="A557" s="43"/>
      <c r="B557" s="474"/>
      <c r="C557" s="474"/>
      <c r="D557" s="474"/>
      <c r="E557" s="474"/>
      <c r="F557" s="60" t="s">
        <v>59</v>
      </c>
      <c r="G557" s="61">
        <f>'Bedroom 1'!H84-G556</f>
        <v>0</v>
      </c>
      <c r="H557" s="49"/>
      <c r="I557" s="50"/>
      <c r="J557" s="54"/>
      <c r="K557" s="43"/>
      <c r="L557" s="43"/>
      <c r="M557" s="43"/>
      <c r="N557" s="43"/>
    </row>
    <row r="558" spans="1:20" s="257" customFormat="1" ht="20" hidden="1" customHeight="1">
      <c r="A558" s="43"/>
      <c r="B558" s="474"/>
      <c r="C558" s="474"/>
      <c r="D558" s="474"/>
      <c r="E558" s="474"/>
      <c r="F558" s="60" t="s">
        <v>60</v>
      </c>
      <c r="G558" s="386" t="e">
        <f>G557/'Bedroom 1'!H84</f>
        <v>#DIV/0!</v>
      </c>
      <c r="H558" s="49"/>
      <c r="I558" s="50"/>
      <c r="J558" s="54"/>
      <c r="K558" s="43"/>
      <c r="L558" s="43"/>
      <c r="M558" s="43"/>
      <c r="N558" s="43"/>
    </row>
    <row r="559" spans="1:20" s="257" customFormat="1" ht="20" hidden="1" customHeight="1">
      <c r="A559" s="43"/>
      <c r="B559" s="474"/>
      <c r="C559" s="474"/>
      <c r="D559" s="474"/>
      <c r="E559" s="474"/>
      <c r="F559" s="60"/>
      <c r="G559" s="62"/>
      <c r="H559" s="49"/>
      <c r="I559" s="50"/>
      <c r="J559" s="54"/>
      <c r="K559" s="43"/>
      <c r="L559" s="43"/>
      <c r="M559" s="43"/>
      <c r="N559" s="43"/>
    </row>
    <row r="560" spans="1:20" s="257" customFormat="1" ht="20" hidden="1" customHeight="1">
      <c r="A560" s="43"/>
      <c r="B560" s="474"/>
      <c r="C560" s="474"/>
      <c r="D560" s="474"/>
      <c r="E560" s="474"/>
      <c r="F560" s="63" t="s">
        <v>58</v>
      </c>
      <c r="G560" s="64">
        <f>SUM('Bedroom 1'!F102)</f>
        <v>0</v>
      </c>
      <c r="H560" s="49"/>
      <c r="I560" s="50"/>
      <c r="J560" s="54"/>
      <c r="K560" s="43"/>
      <c r="L560" s="43"/>
      <c r="M560" s="43"/>
      <c r="N560" s="43"/>
    </row>
    <row r="561" spans="1:22" s="257" customFormat="1" ht="20" hidden="1" customHeight="1">
      <c r="A561" s="43"/>
      <c r="B561" s="474"/>
      <c r="C561" s="474"/>
      <c r="D561" s="474"/>
      <c r="E561" s="474"/>
      <c r="F561" s="60" t="s">
        <v>59</v>
      </c>
      <c r="G561" s="61">
        <f>'Bedroom 1'!H102-G560</f>
        <v>0</v>
      </c>
      <c r="H561" s="49"/>
      <c r="I561" s="50"/>
      <c r="J561" s="54"/>
      <c r="K561" s="43"/>
      <c r="L561" s="43"/>
      <c r="M561" s="43"/>
      <c r="N561" s="43"/>
    </row>
    <row r="562" spans="1:22" s="257" customFormat="1" ht="20" hidden="1" customHeight="1">
      <c r="A562" s="43"/>
      <c r="B562" s="474"/>
      <c r="C562" s="474"/>
      <c r="D562" s="474"/>
      <c r="E562" s="474"/>
      <c r="F562" s="65" t="s">
        <v>60</v>
      </c>
      <c r="G562" s="66" t="e">
        <f>G561/'Bedroom 1'!H102</f>
        <v>#DIV/0!</v>
      </c>
      <c r="H562" s="49"/>
      <c r="I562" s="50"/>
      <c r="J562" s="54"/>
      <c r="K562" s="43"/>
      <c r="L562" s="43"/>
      <c r="M562" s="43"/>
      <c r="N562" s="43"/>
    </row>
    <row r="563" spans="1:22" ht="16" hidden="1" thickBot="1"/>
    <row r="564" spans="1:22" s="257" customFormat="1" ht="16" hidden="1" thickBot="1">
      <c r="A564" s="378" t="s">
        <v>182</v>
      </c>
      <c r="B564" s="383"/>
      <c r="C564" s="384"/>
      <c r="D564" s="384"/>
      <c r="E564" s="379"/>
      <c r="F564" s="376"/>
      <c r="G564" s="377"/>
      <c r="H564" s="41"/>
      <c r="I564" s="44"/>
      <c r="J564" s="44"/>
      <c r="K564" s="45"/>
      <c r="L564" s="46"/>
      <c r="M564" s="41"/>
      <c r="N564" s="41"/>
      <c r="O564" s="71"/>
      <c r="P564" s="70"/>
      <c r="Q564" s="70"/>
      <c r="R564" s="70"/>
      <c r="S564" s="70"/>
      <c r="T564" s="70"/>
      <c r="U564" s="259"/>
      <c r="V564" s="259"/>
    </row>
    <row r="565" spans="1:22" s="257" customFormat="1" ht="16" hidden="1" thickBot="1">
      <c r="A565" s="291"/>
      <c r="B565" s="44"/>
      <c r="C565" s="41"/>
      <c r="D565" s="41"/>
      <c r="E565" s="41"/>
      <c r="F565" s="41"/>
      <c r="G565" s="41"/>
      <c r="H565" s="41"/>
      <c r="I565" s="44"/>
      <c r="J565" s="44"/>
      <c r="K565" s="45"/>
      <c r="L565" s="46"/>
      <c r="M565" s="41"/>
      <c r="N565" s="41"/>
      <c r="O565" s="71"/>
      <c r="P565" s="70"/>
      <c r="Q565" s="70"/>
      <c r="R565" s="70"/>
      <c r="S565" s="70"/>
      <c r="T565" s="70"/>
      <c r="U565" s="259"/>
      <c r="V565" s="259"/>
    </row>
    <row r="566" spans="1:22" s="258" customFormat="1" ht="13" hidden="1" thickBot="1">
      <c r="A566" s="324" t="s">
        <v>46</v>
      </c>
      <c r="B566" s="325" t="s">
        <v>45</v>
      </c>
      <c r="C566" s="325" t="s">
        <v>47</v>
      </c>
      <c r="D566" s="325" t="s">
        <v>48</v>
      </c>
      <c r="E566" s="325" t="s">
        <v>31</v>
      </c>
      <c r="F566" s="325" t="s">
        <v>49</v>
      </c>
      <c r="G566" s="325" t="s">
        <v>50</v>
      </c>
      <c r="H566" s="325" t="s">
        <v>141</v>
      </c>
      <c r="I566" s="325" t="s">
        <v>142</v>
      </c>
      <c r="J566" s="380" t="s">
        <v>53</v>
      </c>
      <c r="K566" s="380" t="s">
        <v>51</v>
      </c>
      <c r="L566" s="380" t="s">
        <v>52</v>
      </c>
      <c r="M566" s="380" t="s">
        <v>1</v>
      </c>
      <c r="N566" s="380"/>
      <c r="O566" s="381" t="s">
        <v>68</v>
      </c>
      <c r="P566" s="380" t="s">
        <v>65</v>
      </c>
      <c r="Q566" s="380" t="s">
        <v>140</v>
      </c>
      <c r="R566" s="380" t="s">
        <v>64</v>
      </c>
      <c r="S566" s="380" t="s">
        <v>66</v>
      </c>
      <c r="T566" s="382" t="s">
        <v>67</v>
      </c>
    </row>
    <row r="567" spans="1:22" s="257" customFormat="1" ht="12" hidden="1">
      <c r="A567" s="41"/>
      <c r="B567" s="44"/>
      <c r="C567" s="41"/>
      <c r="D567" s="41"/>
      <c r="E567" s="41"/>
      <c r="F567" s="41"/>
      <c r="G567" s="41"/>
      <c r="H567" s="41"/>
      <c r="I567" s="44"/>
      <c r="J567" s="44"/>
      <c r="K567" s="45"/>
      <c r="L567" s="46"/>
      <c r="M567" s="41"/>
      <c r="N567" s="41"/>
      <c r="P567" s="41"/>
      <c r="Q567" s="41"/>
    </row>
    <row r="568" spans="1:22" s="257" customFormat="1" ht="12" hidden="1">
      <c r="A568" s="282">
        <v>0</v>
      </c>
      <c r="B568" s="94"/>
      <c r="C568" s="94"/>
      <c r="D568" s="94"/>
      <c r="E568" s="94"/>
      <c r="F568" s="286">
        <v>0</v>
      </c>
      <c r="G568" s="286">
        <f t="shared" ref="G568:G592" si="36">A568*F568</f>
        <v>0</v>
      </c>
      <c r="H568" s="285"/>
      <c r="I568" s="284"/>
      <c r="J568" s="54">
        <f t="shared" ref="J568:J593" si="37">SUM(L568*0.01)</f>
        <v>0</v>
      </c>
      <c r="K568" s="43">
        <f t="shared" ref="K568:K593" si="38">SUM(L568*0.25)</f>
        <v>0</v>
      </c>
      <c r="L568" s="43">
        <v>0</v>
      </c>
      <c r="M568" s="43">
        <v>0</v>
      </c>
      <c r="N568" s="43"/>
      <c r="O568" s="94"/>
      <c r="P568" s="94"/>
      <c r="Q568" s="94"/>
      <c r="R568" s="94"/>
      <c r="S568" s="94"/>
      <c r="T568" s="94"/>
    </row>
    <row r="569" spans="1:22" s="257" customFormat="1" ht="12" hidden="1">
      <c r="A569" s="282">
        <v>0</v>
      </c>
      <c r="B569" s="91"/>
      <c r="C569" s="91"/>
      <c r="D569" s="91"/>
      <c r="E569" s="91"/>
      <c r="F569" s="260">
        <v>0</v>
      </c>
      <c r="G569" s="260">
        <f t="shared" si="36"/>
        <v>0</v>
      </c>
      <c r="H569" s="89"/>
      <c r="I569" s="283"/>
      <c r="J569" s="54">
        <f t="shared" si="37"/>
        <v>0</v>
      </c>
      <c r="K569" s="43">
        <f t="shared" si="38"/>
        <v>0</v>
      </c>
      <c r="L569" s="43">
        <v>0</v>
      </c>
      <c r="M569" s="43">
        <v>0</v>
      </c>
      <c r="N569" s="43"/>
      <c r="O569" s="94"/>
      <c r="P569" s="94"/>
      <c r="Q569" s="94"/>
      <c r="R569" s="94"/>
      <c r="S569" s="94"/>
      <c r="T569" s="94"/>
    </row>
    <row r="570" spans="1:22" s="257" customFormat="1" ht="12" hidden="1">
      <c r="A570" s="282">
        <v>0</v>
      </c>
      <c r="B570" s="91"/>
      <c r="C570" s="91"/>
      <c r="D570" s="91"/>
      <c r="E570" s="91"/>
      <c r="F570" s="260">
        <v>0</v>
      </c>
      <c r="G570" s="260">
        <f t="shared" si="36"/>
        <v>0</v>
      </c>
      <c r="H570" s="89"/>
      <c r="I570" s="283"/>
      <c r="J570" s="54">
        <f t="shared" si="37"/>
        <v>0</v>
      </c>
      <c r="K570" s="43">
        <f t="shared" si="38"/>
        <v>0</v>
      </c>
      <c r="L570" s="43">
        <v>0</v>
      </c>
      <c r="M570" s="43">
        <v>0</v>
      </c>
      <c r="N570" s="43"/>
      <c r="O570" s="94"/>
      <c r="P570" s="94"/>
      <c r="Q570" s="94"/>
      <c r="R570" s="94"/>
      <c r="S570" s="94"/>
      <c r="T570" s="94"/>
    </row>
    <row r="571" spans="1:22" s="257" customFormat="1" ht="12" hidden="1">
      <c r="A571" s="282">
        <v>0</v>
      </c>
      <c r="B571" s="91"/>
      <c r="C571" s="91"/>
      <c r="D571" s="91"/>
      <c r="E571" s="91"/>
      <c r="F571" s="260">
        <v>0</v>
      </c>
      <c r="G571" s="260">
        <f t="shared" si="36"/>
        <v>0</v>
      </c>
      <c r="H571" s="89"/>
      <c r="I571" s="283"/>
      <c r="J571" s="54">
        <f t="shared" si="37"/>
        <v>0</v>
      </c>
      <c r="K571" s="43">
        <f t="shared" si="38"/>
        <v>0</v>
      </c>
      <c r="L571" s="43">
        <v>0</v>
      </c>
      <c r="M571" s="43">
        <v>0</v>
      </c>
      <c r="N571" s="43"/>
      <c r="O571" s="94"/>
      <c r="P571" s="94"/>
      <c r="Q571" s="94"/>
      <c r="R571" s="94"/>
      <c r="S571" s="94"/>
      <c r="T571" s="94"/>
    </row>
    <row r="572" spans="1:22" s="257" customFormat="1" ht="12" hidden="1">
      <c r="A572" s="282">
        <v>0</v>
      </c>
      <c r="B572" s="91"/>
      <c r="C572" s="91"/>
      <c r="D572" s="91"/>
      <c r="E572" s="91"/>
      <c r="F572" s="260">
        <v>0</v>
      </c>
      <c r="G572" s="260">
        <f t="shared" si="36"/>
        <v>0</v>
      </c>
      <c r="H572" s="89"/>
      <c r="I572" s="283"/>
      <c r="J572" s="54">
        <f t="shared" si="37"/>
        <v>0</v>
      </c>
      <c r="K572" s="43">
        <f t="shared" si="38"/>
        <v>0</v>
      </c>
      <c r="L572" s="43">
        <v>0</v>
      </c>
      <c r="M572" s="43">
        <v>0</v>
      </c>
      <c r="N572" s="43"/>
      <c r="O572" s="94"/>
      <c r="P572" s="94"/>
      <c r="Q572" s="94"/>
      <c r="R572" s="94"/>
      <c r="S572" s="94"/>
      <c r="T572" s="94"/>
    </row>
    <row r="573" spans="1:22" s="257" customFormat="1" ht="12" hidden="1">
      <c r="A573" s="282">
        <v>0</v>
      </c>
      <c r="B573" s="91"/>
      <c r="C573" s="91"/>
      <c r="D573" s="91"/>
      <c r="E573" s="91"/>
      <c r="F573" s="260">
        <v>0</v>
      </c>
      <c r="G573" s="260">
        <f t="shared" si="36"/>
        <v>0</v>
      </c>
      <c r="H573" s="89"/>
      <c r="I573" s="283"/>
      <c r="J573" s="54">
        <f t="shared" si="37"/>
        <v>0</v>
      </c>
      <c r="K573" s="43">
        <f t="shared" si="38"/>
        <v>0</v>
      </c>
      <c r="L573" s="43">
        <v>0</v>
      </c>
      <c r="M573" s="43">
        <v>0</v>
      </c>
      <c r="N573" s="43"/>
      <c r="O573" s="94"/>
      <c r="P573" s="94"/>
      <c r="Q573" s="94"/>
      <c r="R573" s="94"/>
      <c r="S573" s="94"/>
      <c r="T573" s="94"/>
    </row>
    <row r="574" spans="1:22" s="257" customFormat="1" ht="12" hidden="1">
      <c r="A574" s="282">
        <v>0</v>
      </c>
      <c r="B574" s="91"/>
      <c r="C574" s="91"/>
      <c r="D574" s="91"/>
      <c r="E574" s="91"/>
      <c r="F574" s="260">
        <v>0</v>
      </c>
      <c r="G574" s="260">
        <f t="shared" si="36"/>
        <v>0</v>
      </c>
      <c r="H574" s="89"/>
      <c r="I574" s="283"/>
      <c r="J574" s="54">
        <f t="shared" si="37"/>
        <v>0</v>
      </c>
      <c r="K574" s="43">
        <f t="shared" si="38"/>
        <v>0</v>
      </c>
      <c r="L574" s="43">
        <v>0</v>
      </c>
      <c r="M574" s="43">
        <v>0</v>
      </c>
      <c r="N574" s="43"/>
      <c r="O574" s="94"/>
      <c r="P574" s="94"/>
      <c r="Q574" s="94"/>
      <c r="R574" s="94"/>
      <c r="S574" s="94"/>
      <c r="T574" s="94"/>
    </row>
    <row r="575" spans="1:22" s="257" customFormat="1" ht="12" hidden="1">
      <c r="A575" s="282">
        <v>0</v>
      </c>
      <c r="B575" s="91"/>
      <c r="C575" s="91"/>
      <c r="D575" s="91"/>
      <c r="E575" s="91"/>
      <c r="F575" s="260">
        <v>0</v>
      </c>
      <c r="G575" s="260">
        <f t="shared" si="36"/>
        <v>0</v>
      </c>
      <c r="H575" s="89"/>
      <c r="I575" s="283"/>
      <c r="J575" s="54">
        <f t="shared" si="37"/>
        <v>0</v>
      </c>
      <c r="K575" s="43">
        <f t="shared" si="38"/>
        <v>0</v>
      </c>
      <c r="L575" s="43">
        <v>0</v>
      </c>
      <c r="M575" s="43">
        <v>0</v>
      </c>
      <c r="N575" s="43"/>
      <c r="O575" s="94"/>
      <c r="P575" s="94"/>
      <c r="Q575" s="94"/>
      <c r="R575" s="94"/>
      <c r="S575" s="94"/>
      <c r="T575" s="94"/>
    </row>
    <row r="576" spans="1:22" s="257" customFormat="1" ht="12" hidden="1">
      <c r="A576" s="282">
        <v>0</v>
      </c>
      <c r="B576" s="91"/>
      <c r="C576" s="91"/>
      <c r="D576" s="91"/>
      <c r="E576" s="91"/>
      <c r="F576" s="260">
        <v>0</v>
      </c>
      <c r="G576" s="260">
        <f t="shared" si="36"/>
        <v>0</v>
      </c>
      <c r="H576" s="89"/>
      <c r="I576" s="283"/>
      <c r="J576" s="54">
        <f t="shared" si="37"/>
        <v>0</v>
      </c>
      <c r="K576" s="43">
        <f t="shared" si="38"/>
        <v>0</v>
      </c>
      <c r="L576" s="43">
        <v>0</v>
      </c>
      <c r="M576" s="43">
        <v>0</v>
      </c>
      <c r="N576" s="43"/>
      <c r="O576" s="94"/>
      <c r="P576" s="94"/>
      <c r="Q576" s="94"/>
      <c r="R576" s="94"/>
      <c r="S576" s="94"/>
      <c r="T576" s="94"/>
    </row>
    <row r="577" spans="1:20" s="257" customFormat="1" ht="12" hidden="1">
      <c r="A577" s="282">
        <v>0</v>
      </c>
      <c r="B577" s="91"/>
      <c r="C577" s="91"/>
      <c r="D577" s="91"/>
      <c r="E577" s="91"/>
      <c r="F577" s="260">
        <v>0</v>
      </c>
      <c r="G577" s="260">
        <f t="shared" si="36"/>
        <v>0</v>
      </c>
      <c r="H577" s="89"/>
      <c r="I577" s="283"/>
      <c r="J577" s="54">
        <f t="shared" si="37"/>
        <v>0</v>
      </c>
      <c r="K577" s="43">
        <f t="shared" si="38"/>
        <v>0</v>
      </c>
      <c r="L577" s="43">
        <v>0</v>
      </c>
      <c r="M577" s="43">
        <v>0</v>
      </c>
      <c r="N577" s="43"/>
      <c r="O577" s="94"/>
      <c r="P577" s="94"/>
      <c r="Q577" s="94"/>
      <c r="R577" s="94"/>
      <c r="S577" s="94"/>
      <c r="T577" s="94"/>
    </row>
    <row r="578" spans="1:20" s="257" customFormat="1" ht="12" hidden="1">
      <c r="A578" s="282">
        <v>0</v>
      </c>
      <c r="B578" s="91"/>
      <c r="C578" s="91"/>
      <c r="D578" s="91"/>
      <c r="E578" s="91"/>
      <c r="F578" s="260">
        <v>0</v>
      </c>
      <c r="G578" s="260">
        <f t="shared" si="36"/>
        <v>0</v>
      </c>
      <c r="H578" s="89"/>
      <c r="I578" s="283"/>
      <c r="J578" s="54">
        <f t="shared" si="37"/>
        <v>0</v>
      </c>
      <c r="K578" s="43">
        <f t="shared" si="38"/>
        <v>0</v>
      </c>
      <c r="L578" s="43">
        <v>0</v>
      </c>
      <c r="M578" s="43">
        <v>0</v>
      </c>
      <c r="N578" s="43"/>
      <c r="O578" s="94"/>
      <c r="P578" s="94"/>
      <c r="Q578" s="94"/>
      <c r="R578" s="94"/>
      <c r="S578" s="94"/>
      <c r="T578" s="94"/>
    </row>
    <row r="579" spans="1:20" s="257" customFormat="1" ht="12" hidden="1">
      <c r="A579" s="282">
        <v>0</v>
      </c>
      <c r="B579" s="91"/>
      <c r="C579" s="91"/>
      <c r="D579" s="91"/>
      <c r="E579" s="91"/>
      <c r="F579" s="260">
        <v>0</v>
      </c>
      <c r="G579" s="260">
        <f t="shared" si="36"/>
        <v>0</v>
      </c>
      <c r="H579" s="89"/>
      <c r="I579" s="283"/>
      <c r="J579" s="54">
        <f t="shared" si="37"/>
        <v>0</v>
      </c>
      <c r="K579" s="43">
        <f t="shared" si="38"/>
        <v>0</v>
      </c>
      <c r="L579" s="43">
        <v>0</v>
      </c>
      <c r="M579" s="43">
        <v>0</v>
      </c>
      <c r="N579" s="43"/>
      <c r="O579" s="94"/>
      <c r="P579" s="94"/>
      <c r="Q579" s="94"/>
      <c r="R579" s="94"/>
      <c r="S579" s="94"/>
      <c r="T579" s="94"/>
    </row>
    <row r="580" spans="1:20" s="257" customFormat="1" ht="12" hidden="1">
      <c r="A580" s="282">
        <v>0</v>
      </c>
      <c r="B580" s="91"/>
      <c r="C580" s="91"/>
      <c r="D580" s="91"/>
      <c r="E580" s="91"/>
      <c r="F580" s="260">
        <v>0</v>
      </c>
      <c r="G580" s="260">
        <f t="shared" si="36"/>
        <v>0</v>
      </c>
      <c r="H580" s="89"/>
      <c r="I580" s="283"/>
      <c r="J580" s="54">
        <f t="shared" si="37"/>
        <v>0</v>
      </c>
      <c r="K580" s="43">
        <f t="shared" si="38"/>
        <v>0</v>
      </c>
      <c r="L580" s="43">
        <v>0</v>
      </c>
      <c r="M580" s="43">
        <v>0</v>
      </c>
      <c r="N580" s="43"/>
      <c r="O580" s="94"/>
      <c r="P580" s="94"/>
      <c r="Q580" s="94"/>
      <c r="R580" s="94"/>
      <c r="S580" s="94"/>
      <c r="T580" s="94"/>
    </row>
    <row r="581" spans="1:20" s="257" customFormat="1" ht="12" hidden="1">
      <c r="A581" s="282">
        <v>0</v>
      </c>
      <c r="B581" s="91"/>
      <c r="C581" s="91"/>
      <c r="D581" s="91"/>
      <c r="E581" s="91"/>
      <c r="F581" s="260">
        <v>0</v>
      </c>
      <c r="G581" s="260">
        <f t="shared" si="36"/>
        <v>0</v>
      </c>
      <c r="H581" s="89"/>
      <c r="I581" s="283"/>
      <c r="J581" s="54">
        <f t="shared" si="37"/>
        <v>0</v>
      </c>
      <c r="K581" s="43">
        <f t="shared" si="38"/>
        <v>0</v>
      </c>
      <c r="L581" s="43">
        <v>0</v>
      </c>
      <c r="M581" s="43">
        <v>0</v>
      </c>
      <c r="N581" s="43"/>
      <c r="O581" s="94"/>
      <c r="P581" s="94"/>
      <c r="Q581" s="94"/>
      <c r="R581" s="94"/>
      <c r="S581" s="94"/>
      <c r="T581" s="94"/>
    </row>
    <row r="582" spans="1:20" s="257" customFormat="1" ht="12" hidden="1">
      <c r="A582" s="282">
        <v>0</v>
      </c>
      <c r="B582" s="91"/>
      <c r="C582" s="91"/>
      <c r="D582" s="91"/>
      <c r="E582" s="91"/>
      <c r="F582" s="260">
        <v>0</v>
      </c>
      <c r="G582" s="260">
        <f t="shared" si="36"/>
        <v>0</v>
      </c>
      <c r="H582" s="89"/>
      <c r="I582" s="283"/>
      <c r="J582" s="54">
        <f t="shared" si="37"/>
        <v>0</v>
      </c>
      <c r="K582" s="43">
        <f t="shared" si="38"/>
        <v>0</v>
      </c>
      <c r="L582" s="43">
        <v>0</v>
      </c>
      <c r="M582" s="43">
        <v>0</v>
      </c>
      <c r="N582" s="43"/>
      <c r="O582" s="94"/>
      <c r="P582" s="94"/>
      <c r="Q582" s="94"/>
      <c r="R582" s="94"/>
      <c r="S582" s="94"/>
      <c r="T582" s="94"/>
    </row>
    <row r="583" spans="1:20" s="257" customFormat="1" ht="12" hidden="1">
      <c r="A583" s="282">
        <v>0</v>
      </c>
      <c r="B583" s="91"/>
      <c r="C583" s="91"/>
      <c r="D583" s="91"/>
      <c r="E583" s="91"/>
      <c r="F583" s="260">
        <v>0</v>
      </c>
      <c r="G583" s="260">
        <f t="shared" si="36"/>
        <v>0</v>
      </c>
      <c r="H583" s="89"/>
      <c r="I583" s="283"/>
      <c r="J583" s="54">
        <f t="shared" si="37"/>
        <v>0</v>
      </c>
      <c r="K583" s="43">
        <f t="shared" si="38"/>
        <v>0</v>
      </c>
      <c r="L583" s="43">
        <v>0</v>
      </c>
      <c r="M583" s="43">
        <v>0</v>
      </c>
      <c r="N583" s="43"/>
      <c r="O583" s="94"/>
      <c r="P583" s="94"/>
      <c r="Q583" s="94"/>
      <c r="R583" s="94"/>
      <c r="S583" s="94"/>
      <c r="T583" s="94"/>
    </row>
    <row r="584" spans="1:20" s="257" customFormat="1" ht="12" hidden="1">
      <c r="A584" s="282">
        <v>0</v>
      </c>
      <c r="B584" s="91"/>
      <c r="C584" s="91"/>
      <c r="D584" s="91"/>
      <c r="E584" s="91"/>
      <c r="F584" s="260">
        <v>0</v>
      </c>
      <c r="G584" s="260">
        <f t="shared" si="36"/>
        <v>0</v>
      </c>
      <c r="H584" s="89"/>
      <c r="I584" s="283"/>
      <c r="J584" s="54">
        <f t="shared" si="37"/>
        <v>0</v>
      </c>
      <c r="K584" s="43">
        <f t="shared" si="38"/>
        <v>0</v>
      </c>
      <c r="L584" s="43">
        <v>0</v>
      </c>
      <c r="M584" s="43">
        <v>0</v>
      </c>
      <c r="N584" s="43"/>
      <c r="O584" s="94"/>
      <c r="P584" s="94"/>
      <c r="Q584" s="94"/>
      <c r="R584" s="94"/>
      <c r="S584" s="94"/>
      <c r="T584" s="94"/>
    </row>
    <row r="585" spans="1:20" s="257" customFormat="1" ht="12" hidden="1">
      <c r="A585" s="282">
        <v>0</v>
      </c>
      <c r="B585" s="91"/>
      <c r="C585" s="91"/>
      <c r="D585" s="91"/>
      <c r="E585" s="91"/>
      <c r="F585" s="260">
        <v>0</v>
      </c>
      <c r="G585" s="260">
        <f t="shared" si="36"/>
        <v>0</v>
      </c>
      <c r="H585" s="89"/>
      <c r="I585" s="283"/>
      <c r="J585" s="54">
        <f t="shared" si="37"/>
        <v>0</v>
      </c>
      <c r="K585" s="43">
        <f t="shared" si="38"/>
        <v>0</v>
      </c>
      <c r="L585" s="43">
        <v>0</v>
      </c>
      <c r="M585" s="43">
        <v>0</v>
      </c>
      <c r="N585" s="43"/>
      <c r="O585" s="94"/>
      <c r="P585" s="94"/>
      <c r="Q585" s="94"/>
      <c r="R585" s="94"/>
      <c r="S585" s="94"/>
      <c r="T585" s="94"/>
    </row>
    <row r="586" spans="1:20" s="257" customFormat="1" ht="12" hidden="1">
      <c r="A586" s="282">
        <v>0</v>
      </c>
      <c r="B586" s="91"/>
      <c r="C586" s="91"/>
      <c r="D586" s="91"/>
      <c r="E586" s="91"/>
      <c r="F586" s="260">
        <v>0</v>
      </c>
      <c r="G586" s="260">
        <f t="shared" si="36"/>
        <v>0</v>
      </c>
      <c r="H586" s="89"/>
      <c r="I586" s="283"/>
      <c r="J586" s="54">
        <f t="shared" si="37"/>
        <v>0</v>
      </c>
      <c r="K586" s="43">
        <f t="shared" si="38"/>
        <v>0</v>
      </c>
      <c r="L586" s="43">
        <v>0</v>
      </c>
      <c r="M586" s="43">
        <v>0</v>
      </c>
      <c r="N586" s="43"/>
      <c r="O586" s="94"/>
      <c r="P586" s="94"/>
      <c r="Q586" s="94"/>
      <c r="R586" s="94"/>
      <c r="S586" s="94"/>
      <c r="T586" s="94"/>
    </row>
    <row r="587" spans="1:20" s="257" customFormat="1" ht="12" hidden="1">
      <c r="A587" s="282">
        <v>0</v>
      </c>
      <c r="B587" s="91"/>
      <c r="C587" s="91"/>
      <c r="D587" s="91"/>
      <c r="E587" s="91"/>
      <c r="F587" s="260">
        <v>0</v>
      </c>
      <c r="G587" s="260">
        <f t="shared" si="36"/>
        <v>0</v>
      </c>
      <c r="H587" s="89"/>
      <c r="I587" s="283"/>
      <c r="J587" s="54">
        <f t="shared" si="37"/>
        <v>0</v>
      </c>
      <c r="K587" s="43">
        <f t="shared" si="38"/>
        <v>0</v>
      </c>
      <c r="L587" s="43">
        <v>0</v>
      </c>
      <c r="M587" s="43">
        <v>0</v>
      </c>
      <c r="N587" s="43"/>
      <c r="O587" s="94"/>
      <c r="P587" s="94"/>
      <c r="Q587" s="94"/>
      <c r="R587" s="94"/>
      <c r="S587" s="94"/>
      <c r="T587" s="94"/>
    </row>
    <row r="588" spans="1:20" s="257" customFormat="1" ht="12" hidden="1">
      <c r="A588" s="282">
        <v>0</v>
      </c>
      <c r="B588" s="91"/>
      <c r="C588" s="91"/>
      <c r="D588" s="91"/>
      <c r="E588" s="91"/>
      <c r="F588" s="260">
        <v>0</v>
      </c>
      <c r="G588" s="260">
        <f t="shared" si="36"/>
        <v>0</v>
      </c>
      <c r="H588" s="89"/>
      <c r="I588" s="283"/>
      <c r="J588" s="54">
        <f t="shared" si="37"/>
        <v>0</v>
      </c>
      <c r="K588" s="43">
        <f t="shared" si="38"/>
        <v>0</v>
      </c>
      <c r="L588" s="43">
        <v>0</v>
      </c>
      <c r="M588" s="43">
        <v>0</v>
      </c>
      <c r="N588" s="43"/>
      <c r="O588" s="94"/>
      <c r="P588" s="94"/>
      <c r="Q588" s="94"/>
      <c r="R588" s="94"/>
      <c r="S588" s="94"/>
      <c r="T588" s="94"/>
    </row>
    <row r="589" spans="1:20" s="257" customFormat="1" ht="12" hidden="1">
      <c r="A589" s="282">
        <v>0</v>
      </c>
      <c r="B589" s="91"/>
      <c r="C589" s="91"/>
      <c r="D589" s="91"/>
      <c r="E589" s="91"/>
      <c r="F589" s="260">
        <v>0</v>
      </c>
      <c r="G589" s="260">
        <f t="shared" si="36"/>
        <v>0</v>
      </c>
      <c r="H589" s="89"/>
      <c r="I589" s="283"/>
      <c r="J589" s="54">
        <f t="shared" si="37"/>
        <v>0</v>
      </c>
      <c r="K589" s="43">
        <f t="shared" si="38"/>
        <v>0</v>
      </c>
      <c r="L589" s="43">
        <v>0</v>
      </c>
      <c r="M589" s="43">
        <v>0</v>
      </c>
      <c r="N589" s="43"/>
      <c r="O589" s="94"/>
      <c r="P589" s="94"/>
      <c r="Q589" s="94"/>
      <c r="R589" s="94"/>
      <c r="S589" s="94"/>
      <c r="T589" s="94"/>
    </row>
    <row r="590" spans="1:20" s="257" customFormat="1" ht="12" hidden="1">
      <c r="A590" s="282">
        <v>0</v>
      </c>
      <c r="B590" s="91"/>
      <c r="C590" s="91"/>
      <c r="D590" s="91"/>
      <c r="E590" s="91"/>
      <c r="F590" s="260">
        <v>0</v>
      </c>
      <c r="G590" s="260">
        <f t="shared" si="36"/>
        <v>0</v>
      </c>
      <c r="H590" s="89"/>
      <c r="I590" s="283"/>
      <c r="J590" s="54">
        <f t="shared" si="37"/>
        <v>0</v>
      </c>
      <c r="K590" s="43">
        <f t="shared" si="38"/>
        <v>0</v>
      </c>
      <c r="L590" s="43">
        <v>0</v>
      </c>
      <c r="M590" s="43">
        <v>0</v>
      </c>
      <c r="N590" s="43"/>
      <c r="O590" s="94"/>
      <c r="P590" s="94"/>
      <c r="Q590" s="94"/>
      <c r="R590" s="94"/>
      <c r="S590" s="94"/>
      <c r="T590" s="94"/>
    </row>
    <row r="591" spans="1:20" s="257" customFormat="1" ht="12" hidden="1">
      <c r="A591" s="282">
        <v>0</v>
      </c>
      <c r="B591" s="91"/>
      <c r="C591" s="91"/>
      <c r="D591" s="91"/>
      <c r="E591" s="91"/>
      <c r="F591" s="260">
        <v>0</v>
      </c>
      <c r="G591" s="260">
        <f t="shared" si="36"/>
        <v>0</v>
      </c>
      <c r="H591" s="89"/>
      <c r="I591" s="283"/>
      <c r="J591" s="54">
        <f t="shared" si="37"/>
        <v>0</v>
      </c>
      <c r="K591" s="43">
        <f t="shared" si="38"/>
        <v>0</v>
      </c>
      <c r="L591" s="43">
        <v>0</v>
      </c>
      <c r="M591" s="43">
        <v>0</v>
      </c>
      <c r="N591" s="43"/>
      <c r="O591" s="94"/>
      <c r="P591" s="94"/>
      <c r="Q591" s="94"/>
      <c r="R591" s="94"/>
      <c r="S591" s="94"/>
      <c r="T591" s="94"/>
    </row>
    <row r="592" spans="1:20" s="257" customFormat="1" ht="12" hidden="1">
      <c r="A592" s="282">
        <v>0</v>
      </c>
      <c r="B592" s="91"/>
      <c r="C592" s="91"/>
      <c r="D592" s="91"/>
      <c r="E592" s="91"/>
      <c r="F592" s="260">
        <v>0</v>
      </c>
      <c r="G592" s="260">
        <f t="shared" si="36"/>
        <v>0</v>
      </c>
      <c r="H592" s="89"/>
      <c r="I592" s="283"/>
      <c r="J592" s="54">
        <f t="shared" si="37"/>
        <v>0</v>
      </c>
      <c r="K592" s="43">
        <f t="shared" si="38"/>
        <v>0</v>
      </c>
      <c r="L592" s="43">
        <v>0</v>
      </c>
      <c r="M592" s="43">
        <v>0</v>
      </c>
      <c r="N592" s="43"/>
      <c r="O592" s="94"/>
      <c r="P592" s="94"/>
      <c r="Q592" s="94"/>
      <c r="R592" s="94"/>
      <c r="S592" s="94"/>
      <c r="T592" s="94"/>
    </row>
    <row r="593" spans="1:22" s="257" customFormat="1" ht="13" hidden="1" thickBot="1">
      <c r="A593" s="43">
        <v>0</v>
      </c>
      <c r="B593" s="474"/>
      <c r="C593" s="474"/>
      <c r="D593" s="474"/>
      <c r="E593" s="474"/>
      <c r="F593" s="52"/>
      <c r="G593" s="52"/>
      <c r="H593" s="49"/>
      <c r="I593" s="50"/>
      <c r="J593" s="54">
        <f t="shared" si="37"/>
        <v>0</v>
      </c>
      <c r="K593" s="43">
        <f t="shared" si="38"/>
        <v>0</v>
      </c>
      <c r="L593" s="43">
        <v>0</v>
      </c>
      <c r="M593" s="43">
        <v>0</v>
      </c>
      <c r="N593" s="43"/>
    </row>
    <row r="594" spans="1:22" s="257" customFormat="1" ht="12" hidden="1">
      <c r="A594" s="43"/>
      <c r="B594" s="474"/>
      <c r="C594" s="474"/>
      <c r="D594" s="276" t="s">
        <v>104</v>
      </c>
      <c r="E594" s="275"/>
      <c r="F594" s="274"/>
      <c r="G594" s="287">
        <f>SUM(G568:G593)</f>
        <v>0</v>
      </c>
      <c r="H594" s="48"/>
      <c r="I594" s="48"/>
      <c r="J594" s="72"/>
      <c r="K594" s="264"/>
      <c r="M594" s="73"/>
    </row>
    <row r="595" spans="1:22" s="257" customFormat="1" ht="12" hidden="1">
      <c r="A595" s="43"/>
      <c r="B595" s="474"/>
      <c r="C595" s="474"/>
      <c r="D595" s="272" t="s">
        <v>103</v>
      </c>
      <c r="E595" s="271"/>
      <c r="F595" s="270"/>
      <c r="G595" s="281">
        <f>'Bedroom 2'!F127+('Bedroom 2'!H129*0.8)</f>
        <v>0</v>
      </c>
      <c r="H595" s="48"/>
      <c r="I595" s="48"/>
      <c r="J595" s="72"/>
      <c r="K595" s="264"/>
      <c r="M595" s="73"/>
    </row>
    <row r="596" spans="1:22" s="257" customFormat="1" ht="12" hidden="1">
      <c r="A596" s="43"/>
      <c r="B596" s="474"/>
      <c r="C596" s="474"/>
      <c r="D596" s="272" t="s">
        <v>102</v>
      </c>
      <c r="E596" s="271"/>
      <c r="F596" s="270"/>
      <c r="G596" s="281">
        <f>G595-G594</f>
        <v>0</v>
      </c>
      <c r="H596" s="48"/>
      <c r="I596" s="48"/>
      <c r="J596" s="72"/>
      <c r="K596" s="264"/>
      <c r="M596" s="73"/>
    </row>
    <row r="597" spans="1:22" s="257" customFormat="1" ht="13" hidden="1" thickBot="1">
      <c r="A597" s="43"/>
      <c r="B597" s="474"/>
      <c r="C597" s="474"/>
      <c r="D597" s="268" t="s">
        <v>101</v>
      </c>
      <c r="E597" s="267"/>
      <c r="F597" s="266"/>
      <c r="G597" s="265" t="e">
        <f>G596/G595</f>
        <v>#DIV/0!</v>
      </c>
      <c r="H597" s="48"/>
      <c r="I597" s="48"/>
      <c r="J597" s="72"/>
      <c r="K597" s="264"/>
      <c r="M597" s="73"/>
    </row>
    <row r="598" spans="1:22" s="163" customFormat="1" ht="25.5" hidden="1" customHeight="1">
      <c r="D598" s="280"/>
      <c r="E598" s="280"/>
      <c r="G598" s="279"/>
      <c r="I598" s="278"/>
      <c r="J598" s="277"/>
      <c r="K598" s="261"/>
      <c r="L598" s="263"/>
      <c r="M598" s="3"/>
      <c r="N598" s="3"/>
      <c r="P598" s="262"/>
      <c r="Q598" s="262"/>
      <c r="R598" s="261"/>
    </row>
    <row r="599" spans="1:22" s="163" customFormat="1" ht="20" hidden="1" customHeight="1">
      <c r="F599" s="58" t="s">
        <v>57</v>
      </c>
      <c r="G599" s="59">
        <f>SUM(G568:G592)</f>
        <v>0</v>
      </c>
      <c r="H599" s="1"/>
      <c r="J599" s="2"/>
      <c r="L599" s="162"/>
      <c r="M599" s="162"/>
      <c r="N599" s="162"/>
      <c r="P599" s="162"/>
      <c r="Q599" s="162"/>
      <c r="R599" s="164"/>
    </row>
    <row r="600" spans="1:22" s="257" customFormat="1" ht="20" hidden="1" customHeight="1">
      <c r="A600" s="43"/>
      <c r="B600" s="474"/>
      <c r="C600" s="474"/>
      <c r="D600" s="474"/>
      <c r="E600" s="474"/>
      <c r="F600" s="60" t="s">
        <v>59</v>
      </c>
      <c r="G600" s="61">
        <f>'Bedroom 2'!H127-G599</f>
        <v>0</v>
      </c>
      <c r="H600" s="49"/>
      <c r="I600" s="50"/>
      <c r="J600" s="54"/>
      <c r="K600" s="43"/>
      <c r="L600" s="43"/>
      <c r="M600" s="43"/>
      <c r="N600" s="43"/>
    </row>
    <row r="601" spans="1:22" s="257" customFormat="1" ht="20" hidden="1" customHeight="1">
      <c r="A601" s="43"/>
      <c r="B601" s="474"/>
      <c r="C601" s="474"/>
      <c r="D601" s="474"/>
      <c r="E601" s="474"/>
      <c r="F601" s="60" t="s">
        <v>60</v>
      </c>
      <c r="G601" s="386" t="e">
        <f>G600/'Bedroom 2'!H127</f>
        <v>#DIV/0!</v>
      </c>
      <c r="H601" s="49"/>
      <c r="I601" s="50"/>
      <c r="J601" s="54"/>
      <c r="K601" s="43"/>
      <c r="L601" s="43"/>
      <c r="M601" s="43"/>
      <c r="N601" s="43"/>
    </row>
    <row r="602" spans="1:22" s="257" customFormat="1" ht="20" hidden="1" customHeight="1">
      <c r="A602" s="43"/>
      <c r="B602" s="474"/>
      <c r="C602" s="474"/>
      <c r="D602" s="474"/>
      <c r="E602" s="474"/>
      <c r="F602" s="60"/>
      <c r="G602" s="62"/>
      <c r="H602" s="49"/>
      <c r="I602" s="50"/>
      <c r="J602" s="54"/>
      <c r="K602" s="43"/>
      <c r="L602" s="43"/>
      <c r="M602" s="43"/>
      <c r="N602" s="43"/>
    </row>
    <row r="603" spans="1:22" s="257" customFormat="1" ht="20" hidden="1" customHeight="1">
      <c r="A603" s="43"/>
      <c r="B603" s="474"/>
      <c r="C603" s="474"/>
      <c r="D603" s="474"/>
      <c r="E603" s="474"/>
      <c r="F603" s="63" t="s">
        <v>58</v>
      </c>
      <c r="G603" s="64">
        <f>SUM('Bedroom 2'!F145)</f>
        <v>0</v>
      </c>
      <c r="H603" s="49"/>
      <c r="I603" s="50"/>
      <c r="J603" s="54"/>
      <c r="K603" s="43"/>
      <c r="L603" s="43"/>
      <c r="M603" s="43"/>
      <c r="N603" s="43"/>
    </row>
    <row r="604" spans="1:22" s="257" customFormat="1" ht="20" hidden="1" customHeight="1">
      <c r="A604" s="43"/>
      <c r="B604" s="474"/>
      <c r="C604" s="474"/>
      <c r="D604" s="474"/>
      <c r="E604" s="474"/>
      <c r="F604" s="60" t="s">
        <v>59</v>
      </c>
      <c r="G604" s="61">
        <f>'Bedroom 2'!H145-G603</f>
        <v>0</v>
      </c>
      <c r="H604" s="49"/>
      <c r="I604" s="50"/>
      <c r="J604" s="54"/>
      <c r="K604" s="43"/>
      <c r="L604" s="43"/>
      <c r="M604" s="43"/>
      <c r="N604" s="43"/>
    </row>
    <row r="605" spans="1:22" s="257" customFormat="1" ht="20" hidden="1" customHeight="1">
      <c r="A605" s="43"/>
      <c r="B605" s="474"/>
      <c r="C605" s="474"/>
      <c r="D605" s="474"/>
      <c r="E605" s="474"/>
      <c r="F605" s="65" t="s">
        <v>60</v>
      </c>
      <c r="G605" s="387" t="e">
        <f>G604/'Bedroom 2'!H145</f>
        <v>#DIV/0!</v>
      </c>
      <c r="H605" s="49"/>
      <c r="I605" s="50"/>
      <c r="J605" s="54"/>
      <c r="K605" s="43"/>
      <c r="L605" s="43"/>
      <c r="M605" s="43"/>
      <c r="N605" s="43"/>
    </row>
    <row r="606" spans="1:22" ht="16" hidden="1" thickBot="1"/>
    <row r="607" spans="1:22" s="257" customFormat="1" ht="16" hidden="1" thickBot="1">
      <c r="A607" s="378" t="s">
        <v>183</v>
      </c>
      <c r="B607" s="383"/>
      <c r="C607" s="384"/>
      <c r="D607" s="384"/>
      <c r="E607" s="379"/>
      <c r="F607" s="376"/>
      <c r="G607" s="377"/>
      <c r="H607" s="41"/>
      <c r="I607" s="44"/>
      <c r="J607" s="44"/>
      <c r="K607" s="45"/>
      <c r="L607" s="46"/>
      <c r="M607" s="41"/>
      <c r="N607" s="41"/>
      <c r="O607" s="71"/>
      <c r="P607" s="70"/>
      <c r="Q607" s="70"/>
      <c r="R607" s="70"/>
      <c r="S607" s="70"/>
      <c r="T607" s="70"/>
      <c r="U607" s="259"/>
      <c r="V607" s="259"/>
    </row>
    <row r="608" spans="1:22" s="257" customFormat="1" ht="16" hidden="1" thickBot="1">
      <c r="A608" s="291"/>
      <c r="B608" s="44"/>
      <c r="C608" s="41"/>
      <c r="D608" s="41"/>
      <c r="E608" s="41"/>
      <c r="F608" s="41"/>
      <c r="G608" s="41"/>
      <c r="H608" s="41"/>
      <c r="I608" s="44"/>
      <c r="J608" s="44"/>
      <c r="K608" s="45"/>
      <c r="L608" s="46"/>
      <c r="M608" s="41"/>
      <c r="N608" s="41"/>
      <c r="O608" s="71"/>
      <c r="P608" s="70"/>
      <c r="Q608" s="70"/>
      <c r="R608" s="70"/>
      <c r="S608" s="70"/>
      <c r="T608" s="70"/>
      <c r="U608" s="259"/>
      <c r="V608" s="259"/>
    </row>
    <row r="609" spans="1:20" s="258" customFormat="1" ht="13" hidden="1" thickBot="1">
      <c r="A609" s="324" t="s">
        <v>46</v>
      </c>
      <c r="B609" s="325" t="s">
        <v>45</v>
      </c>
      <c r="C609" s="325" t="s">
        <v>47</v>
      </c>
      <c r="D609" s="325" t="s">
        <v>48</v>
      </c>
      <c r="E609" s="325" t="s">
        <v>31</v>
      </c>
      <c r="F609" s="325" t="s">
        <v>49</v>
      </c>
      <c r="G609" s="325" t="s">
        <v>50</v>
      </c>
      <c r="H609" s="325" t="s">
        <v>141</v>
      </c>
      <c r="I609" s="325" t="s">
        <v>142</v>
      </c>
      <c r="J609" s="380" t="s">
        <v>53</v>
      </c>
      <c r="K609" s="380" t="s">
        <v>51</v>
      </c>
      <c r="L609" s="380" t="s">
        <v>52</v>
      </c>
      <c r="M609" s="380" t="s">
        <v>1</v>
      </c>
      <c r="N609" s="380"/>
      <c r="O609" s="381" t="s">
        <v>68</v>
      </c>
      <c r="P609" s="380" t="s">
        <v>65</v>
      </c>
      <c r="Q609" s="380" t="s">
        <v>140</v>
      </c>
      <c r="R609" s="380" t="s">
        <v>64</v>
      </c>
      <c r="S609" s="380" t="s">
        <v>66</v>
      </c>
      <c r="T609" s="382" t="s">
        <v>67</v>
      </c>
    </row>
    <row r="610" spans="1:20" s="257" customFormat="1" ht="12" hidden="1">
      <c r="A610" s="41"/>
      <c r="B610" s="44"/>
      <c r="C610" s="41"/>
      <c r="D610" s="41"/>
      <c r="E610" s="41"/>
      <c r="F610" s="41"/>
      <c r="G610" s="41"/>
      <c r="H610" s="41"/>
      <c r="I610" s="44"/>
      <c r="J610" s="44"/>
      <c r="K610" s="45"/>
      <c r="L610" s="46"/>
      <c r="M610" s="41"/>
      <c r="N610" s="41"/>
      <c r="P610" s="41"/>
      <c r="Q610" s="41"/>
    </row>
    <row r="611" spans="1:20" s="257" customFormat="1" ht="12" hidden="1">
      <c r="A611" s="282">
        <v>0</v>
      </c>
      <c r="B611" s="94"/>
      <c r="C611" s="94"/>
      <c r="D611" s="94"/>
      <c r="E611" s="94"/>
      <c r="F611" s="286">
        <v>0</v>
      </c>
      <c r="G611" s="286">
        <f t="shared" ref="G611:G635" si="39">A611*F611</f>
        <v>0</v>
      </c>
      <c r="H611" s="285"/>
      <c r="I611" s="284"/>
      <c r="J611" s="54">
        <f t="shared" ref="J611:J636" si="40">SUM(L611*0.01)</f>
        <v>0</v>
      </c>
      <c r="K611" s="43">
        <f t="shared" ref="K611:K636" si="41">SUM(L611*0.25)</f>
        <v>0</v>
      </c>
      <c r="L611" s="43">
        <v>0</v>
      </c>
      <c r="M611" s="43">
        <v>0</v>
      </c>
      <c r="N611" s="43"/>
      <c r="O611" s="94"/>
      <c r="P611" s="94"/>
      <c r="Q611" s="94"/>
      <c r="R611" s="94"/>
      <c r="S611" s="94"/>
      <c r="T611" s="94"/>
    </row>
    <row r="612" spans="1:20" s="257" customFormat="1" ht="12" hidden="1">
      <c r="A612" s="282">
        <v>0</v>
      </c>
      <c r="B612" s="91"/>
      <c r="C612" s="91"/>
      <c r="D612" s="91"/>
      <c r="E612" s="91"/>
      <c r="F612" s="260">
        <v>0</v>
      </c>
      <c r="G612" s="260">
        <f t="shared" si="39"/>
        <v>0</v>
      </c>
      <c r="H612" s="89"/>
      <c r="I612" s="283"/>
      <c r="J612" s="54">
        <f t="shared" si="40"/>
        <v>0</v>
      </c>
      <c r="K612" s="43">
        <f t="shared" si="41"/>
        <v>0</v>
      </c>
      <c r="L612" s="43">
        <v>0</v>
      </c>
      <c r="M612" s="43">
        <v>0</v>
      </c>
      <c r="N612" s="43"/>
      <c r="O612" s="94"/>
      <c r="P612" s="94"/>
      <c r="Q612" s="94"/>
      <c r="R612" s="94"/>
      <c r="S612" s="94"/>
      <c r="T612" s="94"/>
    </row>
    <row r="613" spans="1:20" s="257" customFormat="1" ht="12" hidden="1">
      <c r="A613" s="282">
        <v>0</v>
      </c>
      <c r="B613" s="91"/>
      <c r="C613" s="91"/>
      <c r="D613" s="91"/>
      <c r="E613" s="91"/>
      <c r="F613" s="260">
        <v>0</v>
      </c>
      <c r="G613" s="260">
        <f t="shared" si="39"/>
        <v>0</v>
      </c>
      <c r="H613" s="89"/>
      <c r="I613" s="283"/>
      <c r="J613" s="54">
        <f t="shared" si="40"/>
        <v>0</v>
      </c>
      <c r="K613" s="43">
        <f t="shared" si="41"/>
        <v>0</v>
      </c>
      <c r="L613" s="43">
        <v>0</v>
      </c>
      <c r="M613" s="43">
        <v>0</v>
      </c>
      <c r="N613" s="43"/>
      <c r="O613" s="94"/>
      <c r="P613" s="94"/>
      <c r="Q613" s="94"/>
      <c r="R613" s="94"/>
      <c r="S613" s="94"/>
      <c r="T613" s="94"/>
    </row>
    <row r="614" spans="1:20" s="257" customFormat="1" ht="12" hidden="1">
      <c r="A614" s="282">
        <v>0</v>
      </c>
      <c r="B614" s="91"/>
      <c r="C614" s="91"/>
      <c r="D614" s="91"/>
      <c r="E614" s="91"/>
      <c r="F614" s="260">
        <v>0</v>
      </c>
      <c r="G614" s="260">
        <f t="shared" si="39"/>
        <v>0</v>
      </c>
      <c r="H614" s="89"/>
      <c r="I614" s="283"/>
      <c r="J614" s="54">
        <f t="shared" si="40"/>
        <v>0</v>
      </c>
      <c r="K614" s="43">
        <f t="shared" si="41"/>
        <v>0</v>
      </c>
      <c r="L614" s="43">
        <v>0</v>
      </c>
      <c r="M614" s="43">
        <v>0</v>
      </c>
      <c r="N614" s="43"/>
      <c r="O614" s="94"/>
      <c r="P614" s="94"/>
      <c r="Q614" s="94"/>
      <c r="R614" s="94"/>
      <c r="S614" s="94"/>
      <c r="T614" s="94"/>
    </row>
    <row r="615" spans="1:20" s="257" customFormat="1" ht="12" hidden="1">
      <c r="A615" s="282">
        <v>0</v>
      </c>
      <c r="B615" s="91"/>
      <c r="C615" s="91"/>
      <c r="D615" s="91"/>
      <c r="E615" s="91"/>
      <c r="F615" s="260">
        <v>0</v>
      </c>
      <c r="G615" s="260">
        <f t="shared" si="39"/>
        <v>0</v>
      </c>
      <c r="H615" s="89"/>
      <c r="I615" s="283"/>
      <c r="J615" s="54">
        <f t="shared" si="40"/>
        <v>0</v>
      </c>
      <c r="K615" s="43">
        <f t="shared" si="41"/>
        <v>0</v>
      </c>
      <c r="L615" s="43">
        <v>0</v>
      </c>
      <c r="M615" s="43">
        <v>0</v>
      </c>
      <c r="N615" s="43"/>
      <c r="O615" s="94"/>
      <c r="P615" s="94"/>
      <c r="Q615" s="94"/>
      <c r="R615" s="94"/>
      <c r="S615" s="94"/>
      <c r="T615" s="94"/>
    </row>
    <row r="616" spans="1:20" s="257" customFormat="1" ht="12" hidden="1">
      <c r="A616" s="282">
        <v>0</v>
      </c>
      <c r="B616" s="91"/>
      <c r="C616" s="91"/>
      <c r="D616" s="91"/>
      <c r="E616" s="91"/>
      <c r="F616" s="260">
        <v>0</v>
      </c>
      <c r="G616" s="260">
        <f t="shared" si="39"/>
        <v>0</v>
      </c>
      <c r="H616" s="89"/>
      <c r="I616" s="283"/>
      <c r="J616" s="54">
        <f t="shared" si="40"/>
        <v>0</v>
      </c>
      <c r="K616" s="43">
        <f t="shared" si="41"/>
        <v>0</v>
      </c>
      <c r="L616" s="43">
        <v>0</v>
      </c>
      <c r="M616" s="43">
        <v>0</v>
      </c>
      <c r="N616" s="43"/>
      <c r="O616" s="94"/>
      <c r="P616" s="94"/>
      <c r="Q616" s="94"/>
      <c r="R616" s="94"/>
      <c r="S616" s="94"/>
      <c r="T616" s="94"/>
    </row>
    <row r="617" spans="1:20" s="257" customFormat="1" ht="12" hidden="1">
      <c r="A617" s="282">
        <v>0</v>
      </c>
      <c r="B617" s="91"/>
      <c r="C617" s="91"/>
      <c r="D617" s="91"/>
      <c r="E617" s="91"/>
      <c r="F617" s="260">
        <v>0</v>
      </c>
      <c r="G617" s="260">
        <f t="shared" si="39"/>
        <v>0</v>
      </c>
      <c r="H617" s="89"/>
      <c r="I617" s="283"/>
      <c r="J617" s="54">
        <f t="shared" si="40"/>
        <v>0</v>
      </c>
      <c r="K617" s="43">
        <f t="shared" si="41"/>
        <v>0</v>
      </c>
      <c r="L617" s="43">
        <v>0</v>
      </c>
      <c r="M617" s="43">
        <v>0</v>
      </c>
      <c r="N617" s="43"/>
      <c r="O617" s="94"/>
      <c r="P617" s="94"/>
      <c r="Q617" s="94"/>
      <c r="R617" s="94"/>
      <c r="S617" s="94"/>
      <c r="T617" s="94"/>
    </row>
    <row r="618" spans="1:20" s="257" customFormat="1" ht="12" hidden="1">
      <c r="A618" s="282">
        <v>0</v>
      </c>
      <c r="B618" s="91"/>
      <c r="C618" s="91"/>
      <c r="D618" s="91"/>
      <c r="E618" s="91"/>
      <c r="F618" s="260">
        <v>0</v>
      </c>
      <c r="G618" s="260">
        <f t="shared" si="39"/>
        <v>0</v>
      </c>
      <c r="H618" s="89"/>
      <c r="I618" s="283"/>
      <c r="J618" s="54">
        <f t="shared" si="40"/>
        <v>0</v>
      </c>
      <c r="K618" s="43">
        <f t="shared" si="41"/>
        <v>0</v>
      </c>
      <c r="L618" s="43">
        <v>0</v>
      </c>
      <c r="M618" s="43">
        <v>0</v>
      </c>
      <c r="N618" s="43"/>
      <c r="O618" s="94"/>
      <c r="P618" s="94"/>
      <c r="Q618" s="94"/>
      <c r="R618" s="94"/>
      <c r="S618" s="94"/>
      <c r="T618" s="94"/>
    </row>
    <row r="619" spans="1:20" s="257" customFormat="1" ht="12" hidden="1">
      <c r="A619" s="282">
        <v>0</v>
      </c>
      <c r="B619" s="91"/>
      <c r="C619" s="91"/>
      <c r="D619" s="91"/>
      <c r="E619" s="91"/>
      <c r="F619" s="260">
        <v>0</v>
      </c>
      <c r="G619" s="260">
        <f t="shared" si="39"/>
        <v>0</v>
      </c>
      <c r="H619" s="89"/>
      <c r="I619" s="283"/>
      <c r="J619" s="54">
        <f t="shared" si="40"/>
        <v>0</v>
      </c>
      <c r="K619" s="43">
        <f t="shared" si="41"/>
        <v>0</v>
      </c>
      <c r="L619" s="43">
        <v>0</v>
      </c>
      <c r="M619" s="43">
        <v>0</v>
      </c>
      <c r="N619" s="43"/>
      <c r="O619" s="94"/>
      <c r="P619" s="94"/>
      <c r="Q619" s="94"/>
      <c r="R619" s="94"/>
      <c r="S619" s="94"/>
      <c r="T619" s="94"/>
    </row>
    <row r="620" spans="1:20" s="257" customFormat="1" ht="12" hidden="1">
      <c r="A620" s="282">
        <v>0</v>
      </c>
      <c r="B620" s="91"/>
      <c r="C620" s="91"/>
      <c r="D620" s="91"/>
      <c r="E620" s="91"/>
      <c r="F620" s="260">
        <v>0</v>
      </c>
      <c r="G620" s="260">
        <f t="shared" si="39"/>
        <v>0</v>
      </c>
      <c r="H620" s="89"/>
      <c r="I620" s="283"/>
      <c r="J620" s="54">
        <f t="shared" si="40"/>
        <v>0</v>
      </c>
      <c r="K620" s="43">
        <f t="shared" si="41"/>
        <v>0</v>
      </c>
      <c r="L620" s="43">
        <v>0</v>
      </c>
      <c r="M620" s="43">
        <v>0</v>
      </c>
      <c r="N620" s="43"/>
      <c r="O620" s="94"/>
      <c r="P620" s="94"/>
      <c r="Q620" s="94"/>
      <c r="R620" s="94"/>
      <c r="S620" s="94"/>
      <c r="T620" s="94"/>
    </row>
    <row r="621" spans="1:20" s="257" customFormat="1" ht="12" hidden="1">
      <c r="A621" s="282">
        <v>0</v>
      </c>
      <c r="B621" s="91"/>
      <c r="C621" s="91"/>
      <c r="D621" s="91"/>
      <c r="E621" s="91"/>
      <c r="F621" s="260">
        <v>0</v>
      </c>
      <c r="G621" s="260">
        <f t="shared" si="39"/>
        <v>0</v>
      </c>
      <c r="H621" s="89"/>
      <c r="I621" s="283"/>
      <c r="J621" s="54">
        <f t="shared" si="40"/>
        <v>0</v>
      </c>
      <c r="K621" s="43">
        <f t="shared" si="41"/>
        <v>0</v>
      </c>
      <c r="L621" s="43">
        <v>0</v>
      </c>
      <c r="M621" s="43">
        <v>0</v>
      </c>
      <c r="N621" s="43"/>
      <c r="O621" s="94"/>
      <c r="P621" s="94"/>
      <c r="Q621" s="94"/>
      <c r="R621" s="94"/>
      <c r="S621" s="94"/>
      <c r="T621" s="94"/>
    </row>
    <row r="622" spans="1:20" s="257" customFormat="1" ht="12" hidden="1">
      <c r="A622" s="282">
        <v>0</v>
      </c>
      <c r="B622" s="91"/>
      <c r="C622" s="91"/>
      <c r="D622" s="91"/>
      <c r="E622" s="91"/>
      <c r="F622" s="260">
        <v>0</v>
      </c>
      <c r="G622" s="260">
        <f t="shared" si="39"/>
        <v>0</v>
      </c>
      <c r="H622" s="89"/>
      <c r="I622" s="283"/>
      <c r="J622" s="54">
        <f t="shared" si="40"/>
        <v>0</v>
      </c>
      <c r="K622" s="43">
        <f t="shared" si="41"/>
        <v>0</v>
      </c>
      <c r="L622" s="43">
        <v>0</v>
      </c>
      <c r="M622" s="43">
        <v>0</v>
      </c>
      <c r="N622" s="43"/>
      <c r="O622" s="94"/>
      <c r="P622" s="94"/>
      <c r="Q622" s="94"/>
      <c r="R622" s="94"/>
      <c r="S622" s="94"/>
      <c r="T622" s="94"/>
    </row>
    <row r="623" spans="1:20" s="257" customFormat="1" ht="12" hidden="1">
      <c r="A623" s="282">
        <v>0</v>
      </c>
      <c r="B623" s="91"/>
      <c r="C623" s="91"/>
      <c r="D623" s="91"/>
      <c r="E623" s="91"/>
      <c r="F623" s="260">
        <v>0</v>
      </c>
      <c r="G623" s="260">
        <f t="shared" si="39"/>
        <v>0</v>
      </c>
      <c r="H623" s="89"/>
      <c r="I623" s="283"/>
      <c r="J623" s="54">
        <f t="shared" si="40"/>
        <v>0</v>
      </c>
      <c r="K623" s="43">
        <f t="shared" si="41"/>
        <v>0</v>
      </c>
      <c r="L623" s="43">
        <v>0</v>
      </c>
      <c r="M623" s="43">
        <v>0</v>
      </c>
      <c r="N623" s="43"/>
      <c r="O623" s="94"/>
      <c r="P623" s="94"/>
      <c r="Q623" s="94"/>
      <c r="R623" s="94"/>
      <c r="S623" s="94"/>
      <c r="T623" s="94"/>
    </row>
    <row r="624" spans="1:20" s="257" customFormat="1" ht="12" hidden="1">
      <c r="A624" s="282">
        <v>0</v>
      </c>
      <c r="B624" s="91"/>
      <c r="C624" s="91"/>
      <c r="D624" s="91"/>
      <c r="E624" s="91"/>
      <c r="F624" s="260">
        <v>0</v>
      </c>
      <c r="G624" s="260">
        <f t="shared" si="39"/>
        <v>0</v>
      </c>
      <c r="H624" s="89"/>
      <c r="I624" s="283"/>
      <c r="J624" s="54">
        <f t="shared" si="40"/>
        <v>0</v>
      </c>
      <c r="K624" s="43">
        <f t="shared" si="41"/>
        <v>0</v>
      </c>
      <c r="L624" s="43">
        <v>0</v>
      </c>
      <c r="M624" s="43">
        <v>0</v>
      </c>
      <c r="N624" s="43"/>
      <c r="O624" s="94"/>
      <c r="P624" s="94"/>
      <c r="Q624" s="94"/>
      <c r="R624" s="94"/>
      <c r="S624" s="94"/>
      <c r="T624" s="94"/>
    </row>
    <row r="625" spans="1:20" s="257" customFormat="1" ht="12" hidden="1">
      <c r="A625" s="282">
        <v>0</v>
      </c>
      <c r="B625" s="91"/>
      <c r="C625" s="91"/>
      <c r="D625" s="91"/>
      <c r="E625" s="91"/>
      <c r="F625" s="260">
        <v>0</v>
      </c>
      <c r="G625" s="260">
        <f t="shared" si="39"/>
        <v>0</v>
      </c>
      <c r="H625" s="89"/>
      <c r="I625" s="283"/>
      <c r="J625" s="54">
        <f t="shared" si="40"/>
        <v>0</v>
      </c>
      <c r="K625" s="43">
        <f t="shared" si="41"/>
        <v>0</v>
      </c>
      <c r="L625" s="43">
        <v>0</v>
      </c>
      <c r="M625" s="43">
        <v>0</v>
      </c>
      <c r="N625" s="43"/>
      <c r="O625" s="94"/>
      <c r="P625" s="94"/>
      <c r="Q625" s="94"/>
      <c r="R625" s="94"/>
      <c r="S625" s="94"/>
      <c r="T625" s="94"/>
    </row>
    <row r="626" spans="1:20" s="257" customFormat="1" ht="12" hidden="1">
      <c r="A626" s="282">
        <v>0</v>
      </c>
      <c r="B626" s="91"/>
      <c r="C626" s="91"/>
      <c r="D626" s="91"/>
      <c r="E626" s="91"/>
      <c r="F626" s="260">
        <v>0</v>
      </c>
      <c r="G626" s="260">
        <f t="shared" si="39"/>
        <v>0</v>
      </c>
      <c r="H626" s="89"/>
      <c r="I626" s="283"/>
      <c r="J626" s="54">
        <f t="shared" si="40"/>
        <v>0</v>
      </c>
      <c r="K626" s="43">
        <f t="shared" si="41"/>
        <v>0</v>
      </c>
      <c r="L626" s="43">
        <v>0</v>
      </c>
      <c r="M626" s="43">
        <v>0</v>
      </c>
      <c r="N626" s="43"/>
      <c r="O626" s="94"/>
      <c r="P626" s="94"/>
      <c r="Q626" s="94"/>
      <c r="R626" s="94"/>
      <c r="S626" s="94"/>
      <c r="T626" s="94"/>
    </row>
    <row r="627" spans="1:20" s="257" customFormat="1" ht="12" hidden="1">
      <c r="A627" s="282">
        <v>0</v>
      </c>
      <c r="B627" s="91"/>
      <c r="C627" s="91"/>
      <c r="D627" s="91"/>
      <c r="E627" s="91"/>
      <c r="F627" s="260">
        <v>0</v>
      </c>
      <c r="G627" s="260">
        <f t="shared" si="39"/>
        <v>0</v>
      </c>
      <c r="H627" s="89"/>
      <c r="I627" s="283"/>
      <c r="J627" s="54">
        <f t="shared" si="40"/>
        <v>0</v>
      </c>
      <c r="K627" s="43">
        <f t="shared" si="41"/>
        <v>0</v>
      </c>
      <c r="L627" s="43">
        <v>0</v>
      </c>
      <c r="M627" s="43">
        <v>0</v>
      </c>
      <c r="N627" s="43"/>
      <c r="O627" s="94"/>
      <c r="P627" s="94"/>
      <c r="Q627" s="94"/>
      <c r="R627" s="94"/>
      <c r="S627" s="94"/>
      <c r="T627" s="94"/>
    </row>
    <row r="628" spans="1:20" s="257" customFormat="1" ht="12" hidden="1">
      <c r="A628" s="282">
        <v>0</v>
      </c>
      <c r="B628" s="91"/>
      <c r="C628" s="91"/>
      <c r="D628" s="91"/>
      <c r="E628" s="91"/>
      <c r="F628" s="260">
        <v>0</v>
      </c>
      <c r="G628" s="260">
        <f t="shared" si="39"/>
        <v>0</v>
      </c>
      <c r="H628" s="89"/>
      <c r="I628" s="283"/>
      <c r="J628" s="54">
        <f t="shared" si="40"/>
        <v>0</v>
      </c>
      <c r="K628" s="43">
        <f t="shared" si="41"/>
        <v>0</v>
      </c>
      <c r="L628" s="43">
        <v>0</v>
      </c>
      <c r="M628" s="43">
        <v>0</v>
      </c>
      <c r="N628" s="43"/>
      <c r="O628" s="94"/>
      <c r="P628" s="94"/>
      <c r="Q628" s="94"/>
      <c r="R628" s="94"/>
      <c r="S628" s="94"/>
      <c r="T628" s="94"/>
    </row>
    <row r="629" spans="1:20" s="257" customFormat="1" ht="12" hidden="1">
      <c r="A629" s="282">
        <v>0</v>
      </c>
      <c r="B629" s="91"/>
      <c r="C629" s="91"/>
      <c r="D629" s="91"/>
      <c r="E629" s="91"/>
      <c r="F629" s="260">
        <v>0</v>
      </c>
      <c r="G629" s="260">
        <f t="shared" si="39"/>
        <v>0</v>
      </c>
      <c r="H629" s="89"/>
      <c r="I629" s="283"/>
      <c r="J629" s="54">
        <f t="shared" si="40"/>
        <v>0</v>
      </c>
      <c r="K629" s="43">
        <f t="shared" si="41"/>
        <v>0</v>
      </c>
      <c r="L629" s="43">
        <v>0</v>
      </c>
      <c r="M629" s="43">
        <v>0</v>
      </c>
      <c r="N629" s="43"/>
      <c r="O629" s="94"/>
      <c r="P629" s="94"/>
      <c r="Q629" s="94"/>
      <c r="R629" s="94"/>
      <c r="S629" s="94"/>
      <c r="T629" s="94"/>
    </row>
    <row r="630" spans="1:20" s="257" customFormat="1" ht="12" hidden="1">
      <c r="A630" s="282">
        <v>0</v>
      </c>
      <c r="B630" s="91"/>
      <c r="C630" s="91"/>
      <c r="D630" s="91"/>
      <c r="E630" s="91"/>
      <c r="F630" s="260">
        <v>0</v>
      </c>
      <c r="G630" s="260">
        <f t="shared" si="39"/>
        <v>0</v>
      </c>
      <c r="H630" s="89"/>
      <c r="I630" s="283"/>
      <c r="J630" s="54">
        <f t="shared" si="40"/>
        <v>0</v>
      </c>
      <c r="K630" s="43">
        <f t="shared" si="41"/>
        <v>0</v>
      </c>
      <c r="L630" s="43">
        <v>0</v>
      </c>
      <c r="M630" s="43">
        <v>0</v>
      </c>
      <c r="N630" s="43"/>
      <c r="O630" s="94"/>
      <c r="P630" s="94"/>
      <c r="Q630" s="94"/>
      <c r="R630" s="94"/>
      <c r="S630" s="94"/>
      <c r="T630" s="94"/>
    </row>
    <row r="631" spans="1:20" s="257" customFormat="1" ht="12" hidden="1">
      <c r="A631" s="282">
        <v>0</v>
      </c>
      <c r="B631" s="91"/>
      <c r="C631" s="91"/>
      <c r="D631" s="91"/>
      <c r="E631" s="91"/>
      <c r="F631" s="260">
        <v>0</v>
      </c>
      <c r="G631" s="260">
        <f t="shared" si="39"/>
        <v>0</v>
      </c>
      <c r="H631" s="89"/>
      <c r="I631" s="283"/>
      <c r="J631" s="54">
        <f t="shared" si="40"/>
        <v>0</v>
      </c>
      <c r="K631" s="43">
        <f t="shared" si="41"/>
        <v>0</v>
      </c>
      <c r="L631" s="43">
        <v>0</v>
      </c>
      <c r="M631" s="43">
        <v>0</v>
      </c>
      <c r="N631" s="43"/>
      <c r="O631" s="94"/>
      <c r="P631" s="94"/>
      <c r="Q631" s="94"/>
      <c r="R631" s="94"/>
      <c r="S631" s="94"/>
      <c r="T631" s="94"/>
    </row>
    <row r="632" spans="1:20" s="257" customFormat="1" ht="12" hidden="1">
      <c r="A632" s="282">
        <v>0</v>
      </c>
      <c r="B632" s="91"/>
      <c r="C632" s="91"/>
      <c r="D632" s="91"/>
      <c r="E632" s="91"/>
      <c r="F632" s="260">
        <v>0</v>
      </c>
      <c r="G632" s="260">
        <f t="shared" si="39"/>
        <v>0</v>
      </c>
      <c r="H632" s="89"/>
      <c r="I632" s="283"/>
      <c r="J632" s="54">
        <f t="shared" si="40"/>
        <v>0</v>
      </c>
      <c r="K632" s="43">
        <f t="shared" si="41"/>
        <v>0</v>
      </c>
      <c r="L632" s="43">
        <v>0</v>
      </c>
      <c r="M632" s="43">
        <v>0</v>
      </c>
      <c r="N632" s="43"/>
      <c r="O632" s="94"/>
      <c r="P632" s="94"/>
      <c r="Q632" s="94"/>
      <c r="R632" s="94"/>
      <c r="S632" s="94"/>
      <c r="T632" s="94"/>
    </row>
    <row r="633" spans="1:20" s="257" customFormat="1" ht="12" hidden="1">
      <c r="A633" s="282">
        <v>0</v>
      </c>
      <c r="B633" s="91"/>
      <c r="C633" s="91"/>
      <c r="D633" s="91"/>
      <c r="E633" s="91"/>
      <c r="F633" s="260">
        <v>0</v>
      </c>
      <c r="G633" s="260">
        <f t="shared" si="39"/>
        <v>0</v>
      </c>
      <c r="H633" s="89"/>
      <c r="I633" s="283"/>
      <c r="J633" s="54">
        <f t="shared" si="40"/>
        <v>0</v>
      </c>
      <c r="K633" s="43">
        <f t="shared" si="41"/>
        <v>0</v>
      </c>
      <c r="L633" s="43">
        <v>0</v>
      </c>
      <c r="M633" s="43">
        <v>0</v>
      </c>
      <c r="N633" s="43"/>
      <c r="O633" s="94"/>
      <c r="P633" s="94"/>
      <c r="Q633" s="94"/>
      <c r="R633" s="94"/>
      <c r="S633" s="94"/>
      <c r="T633" s="94"/>
    </row>
    <row r="634" spans="1:20" s="257" customFormat="1" ht="12" hidden="1">
      <c r="A634" s="282">
        <v>0</v>
      </c>
      <c r="B634" s="91"/>
      <c r="C634" s="91"/>
      <c r="D634" s="91"/>
      <c r="E634" s="91"/>
      <c r="F634" s="260">
        <v>0</v>
      </c>
      <c r="G634" s="260">
        <f t="shared" si="39"/>
        <v>0</v>
      </c>
      <c r="H634" s="89"/>
      <c r="I634" s="283"/>
      <c r="J634" s="54">
        <f t="shared" si="40"/>
        <v>0</v>
      </c>
      <c r="K634" s="43">
        <f t="shared" si="41"/>
        <v>0</v>
      </c>
      <c r="L634" s="43">
        <v>0</v>
      </c>
      <c r="M634" s="43">
        <v>0</v>
      </c>
      <c r="N634" s="43"/>
      <c r="O634" s="94"/>
      <c r="P634" s="94"/>
      <c r="Q634" s="94"/>
      <c r="R634" s="94"/>
      <c r="S634" s="94"/>
      <c r="T634" s="94"/>
    </row>
    <row r="635" spans="1:20" s="257" customFormat="1" ht="12" hidden="1">
      <c r="A635" s="282">
        <v>0</v>
      </c>
      <c r="B635" s="91"/>
      <c r="C635" s="91"/>
      <c r="D635" s="91"/>
      <c r="E635" s="91"/>
      <c r="F635" s="260">
        <v>0</v>
      </c>
      <c r="G635" s="260">
        <f t="shared" si="39"/>
        <v>0</v>
      </c>
      <c r="H635" s="89"/>
      <c r="I635" s="283"/>
      <c r="J635" s="54">
        <f t="shared" si="40"/>
        <v>0</v>
      </c>
      <c r="K635" s="43">
        <f t="shared" si="41"/>
        <v>0</v>
      </c>
      <c r="L635" s="43">
        <v>0</v>
      </c>
      <c r="M635" s="43">
        <v>0</v>
      </c>
      <c r="N635" s="43"/>
      <c r="O635" s="94"/>
      <c r="P635" s="94"/>
      <c r="Q635" s="94"/>
      <c r="R635" s="94"/>
      <c r="S635" s="94"/>
      <c r="T635" s="94"/>
    </row>
    <row r="636" spans="1:20" s="257" customFormat="1" ht="13" hidden="1" thickBot="1">
      <c r="A636" s="43">
        <v>0</v>
      </c>
      <c r="B636" s="474"/>
      <c r="C636" s="474"/>
      <c r="D636" s="474"/>
      <c r="E636" s="474"/>
      <c r="F636" s="52"/>
      <c r="G636" s="52"/>
      <c r="H636" s="49"/>
      <c r="I636" s="50"/>
      <c r="J636" s="54">
        <f t="shared" si="40"/>
        <v>0</v>
      </c>
      <c r="K636" s="43">
        <f t="shared" si="41"/>
        <v>0</v>
      </c>
      <c r="L636" s="43">
        <v>0</v>
      </c>
      <c r="M636" s="43">
        <v>0</v>
      </c>
      <c r="N636" s="43"/>
    </row>
    <row r="637" spans="1:20" s="257" customFormat="1" ht="12" hidden="1">
      <c r="A637" s="43"/>
      <c r="B637" s="474"/>
      <c r="C637" s="474"/>
      <c r="D637" s="276" t="s">
        <v>104</v>
      </c>
      <c r="E637" s="275"/>
      <c r="F637" s="274"/>
      <c r="G637" s="287">
        <f>SUM(G611:G636)</f>
        <v>0</v>
      </c>
      <c r="H637" s="48"/>
      <c r="I637" s="48"/>
      <c r="J637" s="72"/>
      <c r="K637" s="264"/>
      <c r="M637" s="73"/>
    </row>
    <row r="638" spans="1:20" s="257" customFormat="1" ht="12" hidden="1">
      <c r="A638" s="43"/>
      <c r="B638" s="474"/>
      <c r="C638" s="474"/>
      <c r="D638" s="272" t="s">
        <v>103</v>
      </c>
      <c r="E638" s="271"/>
      <c r="F638" s="270"/>
      <c r="G638" s="281">
        <f>'Bedroom 3'!F170+('Bedroom 3'!H172*0.8)</f>
        <v>0</v>
      </c>
      <c r="H638" s="48"/>
      <c r="I638" s="48"/>
      <c r="J638" s="72"/>
      <c r="K638" s="264"/>
      <c r="M638" s="73"/>
    </row>
    <row r="639" spans="1:20" s="257" customFormat="1" ht="12" hidden="1">
      <c r="A639" s="43"/>
      <c r="B639" s="474"/>
      <c r="C639" s="474"/>
      <c r="D639" s="272" t="s">
        <v>102</v>
      </c>
      <c r="E639" s="271"/>
      <c r="F639" s="270"/>
      <c r="G639" s="281">
        <f>G638-G637</f>
        <v>0</v>
      </c>
      <c r="H639" s="48"/>
      <c r="I639" s="48"/>
      <c r="J639" s="72"/>
      <c r="K639" s="264"/>
      <c r="M639" s="73"/>
    </row>
    <row r="640" spans="1:20" s="257" customFormat="1" ht="13" hidden="1" thickBot="1">
      <c r="A640" s="43"/>
      <c r="B640" s="474"/>
      <c r="C640" s="474"/>
      <c r="D640" s="268" t="s">
        <v>101</v>
      </c>
      <c r="E640" s="267"/>
      <c r="F640" s="266"/>
      <c r="G640" s="265" t="e">
        <f>G639/G638</f>
        <v>#DIV/0!</v>
      </c>
      <c r="H640" s="48"/>
      <c r="I640" s="48"/>
      <c r="J640" s="72"/>
      <c r="K640" s="264"/>
      <c r="M640" s="73"/>
    </row>
    <row r="641" spans="1:22" s="163" customFormat="1" ht="25.5" hidden="1" customHeight="1">
      <c r="D641" s="280"/>
      <c r="E641" s="280"/>
      <c r="G641" s="279"/>
      <c r="I641" s="278"/>
      <c r="J641" s="277"/>
      <c r="K641" s="261"/>
      <c r="L641" s="263"/>
      <c r="M641" s="3"/>
      <c r="N641" s="3"/>
      <c r="P641" s="262"/>
      <c r="Q641" s="262"/>
      <c r="R641" s="261"/>
    </row>
    <row r="642" spans="1:22" s="163" customFormat="1" ht="20" hidden="1" customHeight="1">
      <c r="F642" s="58" t="s">
        <v>57</v>
      </c>
      <c r="G642" s="59">
        <f>SUM(G611:G635)</f>
        <v>0</v>
      </c>
      <c r="H642" s="1"/>
      <c r="J642" s="2"/>
      <c r="L642" s="162"/>
      <c r="M642" s="162"/>
      <c r="N642" s="162"/>
      <c r="P642" s="162"/>
      <c r="Q642" s="162"/>
      <c r="R642" s="164"/>
    </row>
    <row r="643" spans="1:22" s="257" customFormat="1" ht="20" hidden="1" customHeight="1">
      <c r="A643" s="43"/>
      <c r="B643" s="474"/>
      <c r="C643" s="474"/>
      <c r="D643" s="474"/>
      <c r="E643" s="474"/>
      <c r="F643" s="60" t="s">
        <v>59</v>
      </c>
      <c r="G643" s="61">
        <f>'Bedroom 3'!H170-G642</f>
        <v>0</v>
      </c>
      <c r="H643" s="49"/>
      <c r="I643" s="50"/>
      <c r="J643" s="54"/>
      <c r="K643" s="43"/>
      <c r="L643" s="43"/>
      <c r="M643" s="43"/>
      <c r="N643" s="43"/>
    </row>
    <row r="644" spans="1:22" s="257" customFormat="1" ht="20" hidden="1" customHeight="1">
      <c r="A644" s="43"/>
      <c r="B644" s="474"/>
      <c r="C644" s="474"/>
      <c r="D644" s="474"/>
      <c r="E644" s="474"/>
      <c r="F644" s="60" t="s">
        <v>60</v>
      </c>
      <c r="G644" s="386" t="e">
        <f>G643/'Bedroom 3'!H170</f>
        <v>#DIV/0!</v>
      </c>
      <c r="H644" s="49"/>
      <c r="I644" s="50"/>
      <c r="J644" s="54"/>
      <c r="K644" s="43"/>
      <c r="L644" s="43"/>
      <c r="M644" s="43"/>
      <c r="N644" s="43"/>
    </row>
    <row r="645" spans="1:22" s="257" customFormat="1" ht="20" hidden="1" customHeight="1">
      <c r="A645" s="43"/>
      <c r="B645" s="474"/>
      <c r="C645" s="474"/>
      <c r="D645" s="474"/>
      <c r="E645" s="474"/>
      <c r="F645" s="60"/>
      <c r="G645" s="62"/>
      <c r="H645" s="49"/>
      <c r="I645" s="50"/>
      <c r="J645" s="54"/>
      <c r="K645" s="43"/>
      <c r="L645" s="43"/>
      <c r="M645" s="43"/>
      <c r="N645" s="43"/>
    </row>
    <row r="646" spans="1:22" s="257" customFormat="1" ht="20" hidden="1" customHeight="1">
      <c r="A646" s="43"/>
      <c r="B646" s="474"/>
      <c r="C646" s="474"/>
      <c r="D646" s="474"/>
      <c r="E646" s="474"/>
      <c r="F646" s="63" t="s">
        <v>58</v>
      </c>
      <c r="G646" s="64">
        <f>SUM('Bedroom 3'!F188)</f>
        <v>0</v>
      </c>
      <c r="H646" s="49"/>
      <c r="I646" s="50"/>
      <c r="J646" s="54"/>
      <c r="K646" s="43"/>
      <c r="L646" s="43"/>
      <c r="M646" s="43"/>
      <c r="N646" s="43"/>
    </row>
    <row r="647" spans="1:22" s="257" customFormat="1" ht="20" hidden="1" customHeight="1">
      <c r="A647" s="43"/>
      <c r="B647" s="474"/>
      <c r="C647" s="474"/>
      <c r="D647" s="474"/>
      <c r="E647" s="474"/>
      <c r="F647" s="60" t="s">
        <v>59</v>
      </c>
      <c r="G647" s="61">
        <f>'Bedroom 3'!H188-G646</f>
        <v>0</v>
      </c>
      <c r="H647" s="49"/>
      <c r="I647" s="50"/>
      <c r="J647" s="54"/>
      <c r="K647" s="43"/>
      <c r="L647" s="43"/>
      <c r="M647" s="43"/>
      <c r="N647" s="43"/>
    </row>
    <row r="648" spans="1:22" s="257" customFormat="1" ht="20" hidden="1" customHeight="1">
      <c r="A648" s="43"/>
      <c r="B648" s="474"/>
      <c r="C648" s="474"/>
      <c r="D648" s="474"/>
      <c r="E648" s="474"/>
      <c r="F648" s="65" t="s">
        <v>60</v>
      </c>
      <c r="G648" s="387" t="e">
        <f>G647/'Bedroom 3'!H188</f>
        <v>#DIV/0!</v>
      </c>
      <c r="H648" s="49"/>
      <c r="I648" s="50"/>
      <c r="J648" s="54"/>
      <c r="K648" s="43"/>
      <c r="L648" s="43"/>
      <c r="M648" s="43"/>
      <c r="N648" s="43"/>
    </row>
    <row r="649" spans="1:22" ht="16" hidden="1" thickBot="1"/>
    <row r="650" spans="1:22" s="257" customFormat="1" ht="16" thickBot="1">
      <c r="A650" s="378" t="s">
        <v>18</v>
      </c>
      <c r="B650" s="383"/>
      <c r="C650" s="384"/>
      <c r="D650" s="384"/>
      <c r="E650" s="379"/>
      <c r="F650" s="376"/>
      <c r="G650" s="377"/>
      <c r="H650" s="41"/>
      <c r="I650" s="44"/>
      <c r="J650" s="44"/>
      <c r="K650" s="45"/>
      <c r="L650" s="46"/>
      <c r="M650" s="41"/>
      <c r="N650" s="41"/>
      <c r="O650" s="71"/>
      <c r="P650" s="70"/>
      <c r="Q650" s="70"/>
      <c r="R650" s="70"/>
      <c r="S650" s="70"/>
      <c r="T650" s="70"/>
      <c r="U650" s="259"/>
      <c r="V650" s="259"/>
    </row>
    <row r="651" spans="1:22" s="257" customFormat="1" ht="16" thickBot="1">
      <c r="A651" s="291"/>
      <c r="B651" s="44"/>
      <c r="C651" s="41"/>
      <c r="D651" s="41"/>
      <c r="E651" s="41"/>
      <c r="F651" s="41"/>
      <c r="G651" s="41"/>
      <c r="H651" s="41"/>
      <c r="I651" s="44"/>
      <c r="J651" s="44"/>
      <c r="K651" s="45"/>
      <c r="L651" s="46"/>
      <c r="M651" s="41"/>
      <c r="N651" s="41"/>
      <c r="O651" s="71"/>
      <c r="P651" s="70"/>
      <c r="Q651" s="70"/>
      <c r="R651" s="70"/>
      <c r="S651" s="70"/>
      <c r="T651" s="70"/>
      <c r="U651" s="259"/>
      <c r="V651" s="259"/>
    </row>
    <row r="652" spans="1:22" s="258" customFormat="1" ht="13" thickBot="1">
      <c r="A652" s="324" t="s">
        <v>46</v>
      </c>
      <c r="B652" s="325" t="s">
        <v>45</v>
      </c>
      <c r="C652" s="325" t="s">
        <v>47</v>
      </c>
      <c r="D652" s="325" t="s">
        <v>48</v>
      </c>
      <c r="E652" s="325" t="s">
        <v>31</v>
      </c>
      <c r="F652" s="325" t="s">
        <v>49</v>
      </c>
      <c r="G652" s="325" t="s">
        <v>50</v>
      </c>
      <c r="H652" s="325" t="s">
        <v>141</v>
      </c>
      <c r="I652" s="325" t="s">
        <v>142</v>
      </c>
      <c r="J652" s="380" t="s">
        <v>53</v>
      </c>
      <c r="K652" s="380" t="s">
        <v>51</v>
      </c>
      <c r="L652" s="380" t="s">
        <v>52</v>
      </c>
      <c r="M652" s="380" t="s">
        <v>1</v>
      </c>
      <c r="N652" s="380"/>
      <c r="O652" s="381" t="s">
        <v>68</v>
      </c>
      <c r="P652" s="380" t="s">
        <v>65</v>
      </c>
      <c r="Q652" s="380" t="s">
        <v>140</v>
      </c>
      <c r="R652" s="380" t="s">
        <v>64</v>
      </c>
      <c r="S652" s="380" t="s">
        <v>66</v>
      </c>
      <c r="T652" s="382" t="s">
        <v>67</v>
      </c>
    </row>
    <row r="653" spans="1:22" s="257" customFormat="1" ht="12">
      <c r="A653" s="41"/>
      <c r="B653" s="44"/>
      <c r="C653" s="41"/>
      <c r="D653" s="41"/>
      <c r="E653" s="41"/>
      <c r="F653" s="41"/>
      <c r="G653" s="41"/>
      <c r="H653" s="41"/>
      <c r="I653" s="44"/>
      <c r="J653" s="44"/>
      <c r="K653" s="45"/>
      <c r="L653" s="46"/>
      <c r="M653" s="41"/>
      <c r="N653" s="41"/>
      <c r="P653" s="41"/>
      <c r="Q653" s="41"/>
    </row>
    <row r="654" spans="1:22" s="257" customFormat="1" ht="12">
      <c r="A654" s="282">
        <v>0</v>
      </c>
      <c r="B654" s="94"/>
      <c r="C654" s="94"/>
      <c r="D654" s="94"/>
      <c r="E654" s="94"/>
      <c r="F654" s="286">
        <v>0</v>
      </c>
      <c r="G654" s="286">
        <f t="shared" ref="G654:G678" si="42">A654*F654</f>
        <v>0</v>
      </c>
      <c r="H654" s="285"/>
      <c r="I654" s="284"/>
      <c r="J654" s="54">
        <f t="shared" ref="J654:J679" si="43">SUM(L654*0.01)</f>
        <v>0</v>
      </c>
      <c r="K654" s="43">
        <f t="shared" ref="K654:K679" si="44">SUM(L654*0.25)</f>
        <v>0</v>
      </c>
      <c r="L654" s="43">
        <v>0</v>
      </c>
      <c r="M654" s="43">
        <v>0</v>
      </c>
      <c r="N654" s="43"/>
      <c r="O654" s="94"/>
      <c r="P654" s="94"/>
      <c r="Q654" s="94"/>
      <c r="R654" s="94"/>
      <c r="S654" s="94"/>
      <c r="T654" s="94"/>
    </row>
    <row r="655" spans="1:22" s="257" customFormat="1" ht="12">
      <c r="A655" s="282">
        <v>0</v>
      </c>
      <c r="B655" s="91"/>
      <c r="C655" s="91"/>
      <c r="D655" s="91"/>
      <c r="E655" s="91"/>
      <c r="F655" s="260">
        <v>0</v>
      </c>
      <c r="G655" s="260">
        <f t="shared" si="42"/>
        <v>0</v>
      </c>
      <c r="H655" s="89"/>
      <c r="I655" s="283"/>
      <c r="J655" s="54">
        <f t="shared" si="43"/>
        <v>0</v>
      </c>
      <c r="K655" s="43">
        <f t="shared" si="44"/>
        <v>0</v>
      </c>
      <c r="L655" s="43">
        <v>0</v>
      </c>
      <c r="M655" s="43">
        <v>0</v>
      </c>
      <c r="N655" s="43"/>
      <c r="O655" s="94"/>
      <c r="P655" s="94"/>
      <c r="Q655" s="94"/>
      <c r="R655" s="94"/>
      <c r="S655" s="94"/>
      <c r="T655" s="94"/>
    </row>
    <row r="656" spans="1:22" s="257" customFormat="1" ht="12">
      <c r="A656" s="282">
        <v>0</v>
      </c>
      <c r="B656" s="91"/>
      <c r="C656" s="91"/>
      <c r="D656" s="91"/>
      <c r="E656" s="91"/>
      <c r="F656" s="260">
        <v>0</v>
      </c>
      <c r="G656" s="260">
        <f t="shared" si="42"/>
        <v>0</v>
      </c>
      <c r="H656" s="89"/>
      <c r="I656" s="283"/>
      <c r="J656" s="54">
        <f t="shared" si="43"/>
        <v>0</v>
      </c>
      <c r="K656" s="43">
        <f t="shared" si="44"/>
        <v>0</v>
      </c>
      <c r="L656" s="43">
        <v>0</v>
      </c>
      <c r="M656" s="43">
        <v>0</v>
      </c>
      <c r="N656" s="43"/>
      <c r="O656" s="94"/>
      <c r="P656" s="94"/>
      <c r="Q656" s="94"/>
      <c r="R656" s="94"/>
      <c r="S656" s="94"/>
      <c r="T656" s="94"/>
    </row>
    <row r="657" spans="1:20" s="257" customFormat="1" ht="12">
      <c r="A657" s="282">
        <v>0</v>
      </c>
      <c r="B657" s="91"/>
      <c r="C657" s="91"/>
      <c r="D657" s="91"/>
      <c r="E657" s="91"/>
      <c r="F657" s="260">
        <v>0</v>
      </c>
      <c r="G657" s="260">
        <f t="shared" si="42"/>
        <v>0</v>
      </c>
      <c r="H657" s="89"/>
      <c r="I657" s="283"/>
      <c r="J657" s="54">
        <f t="shared" si="43"/>
        <v>0</v>
      </c>
      <c r="K657" s="43">
        <f t="shared" si="44"/>
        <v>0</v>
      </c>
      <c r="L657" s="43">
        <v>0</v>
      </c>
      <c r="M657" s="43">
        <v>0</v>
      </c>
      <c r="N657" s="43"/>
      <c r="O657" s="94"/>
      <c r="P657" s="94"/>
      <c r="Q657" s="94"/>
      <c r="R657" s="94"/>
      <c r="S657" s="94"/>
      <c r="T657" s="94"/>
    </row>
    <row r="658" spans="1:20" s="257" customFormat="1" ht="12">
      <c r="A658" s="282">
        <v>0</v>
      </c>
      <c r="B658" s="91"/>
      <c r="C658" s="91"/>
      <c r="D658" s="91"/>
      <c r="E658" s="91"/>
      <c r="F658" s="260">
        <v>0</v>
      </c>
      <c r="G658" s="260">
        <f t="shared" si="42"/>
        <v>0</v>
      </c>
      <c r="H658" s="89"/>
      <c r="I658" s="283"/>
      <c r="J658" s="54">
        <f t="shared" si="43"/>
        <v>0</v>
      </c>
      <c r="K658" s="43">
        <f t="shared" si="44"/>
        <v>0</v>
      </c>
      <c r="L658" s="43">
        <v>0</v>
      </c>
      <c r="M658" s="43">
        <v>0</v>
      </c>
      <c r="N658" s="43"/>
      <c r="O658" s="94"/>
      <c r="P658" s="94"/>
      <c r="Q658" s="94"/>
      <c r="R658" s="94"/>
      <c r="S658" s="94"/>
      <c r="T658" s="94"/>
    </row>
    <row r="659" spans="1:20" s="257" customFormat="1" ht="12">
      <c r="A659" s="282">
        <v>0</v>
      </c>
      <c r="B659" s="91"/>
      <c r="C659" s="91"/>
      <c r="D659" s="91"/>
      <c r="E659" s="91"/>
      <c r="F659" s="260">
        <v>0</v>
      </c>
      <c r="G659" s="260">
        <f t="shared" si="42"/>
        <v>0</v>
      </c>
      <c r="H659" s="89"/>
      <c r="I659" s="283"/>
      <c r="J659" s="54">
        <f t="shared" si="43"/>
        <v>0</v>
      </c>
      <c r="K659" s="43">
        <f t="shared" si="44"/>
        <v>0</v>
      </c>
      <c r="L659" s="43">
        <v>0</v>
      </c>
      <c r="M659" s="43">
        <v>0</v>
      </c>
      <c r="N659" s="43"/>
      <c r="O659" s="94"/>
      <c r="P659" s="94"/>
      <c r="Q659" s="94"/>
      <c r="R659" s="94"/>
      <c r="S659" s="94"/>
      <c r="T659" s="94"/>
    </row>
    <row r="660" spans="1:20" s="257" customFormat="1" ht="12">
      <c r="A660" s="282">
        <v>0</v>
      </c>
      <c r="B660" s="91"/>
      <c r="C660" s="91"/>
      <c r="D660" s="91"/>
      <c r="E660" s="91"/>
      <c r="F660" s="260">
        <v>0</v>
      </c>
      <c r="G660" s="260">
        <f t="shared" si="42"/>
        <v>0</v>
      </c>
      <c r="H660" s="89"/>
      <c r="I660" s="283"/>
      <c r="J660" s="54">
        <f t="shared" si="43"/>
        <v>0</v>
      </c>
      <c r="K660" s="43">
        <f t="shared" si="44"/>
        <v>0</v>
      </c>
      <c r="L660" s="43">
        <v>0</v>
      </c>
      <c r="M660" s="43">
        <v>0</v>
      </c>
      <c r="N660" s="43"/>
      <c r="O660" s="94"/>
      <c r="P660" s="94"/>
      <c r="Q660" s="94"/>
      <c r="R660" s="94"/>
      <c r="S660" s="94"/>
      <c r="T660" s="94"/>
    </row>
    <row r="661" spans="1:20" s="257" customFormat="1" ht="12">
      <c r="A661" s="282">
        <v>0</v>
      </c>
      <c r="B661" s="91"/>
      <c r="C661" s="91"/>
      <c r="D661" s="91"/>
      <c r="E661" s="91"/>
      <c r="F661" s="260">
        <v>0</v>
      </c>
      <c r="G661" s="260">
        <f t="shared" si="42"/>
        <v>0</v>
      </c>
      <c r="H661" s="89"/>
      <c r="I661" s="283"/>
      <c r="J661" s="54">
        <f t="shared" si="43"/>
        <v>0</v>
      </c>
      <c r="K661" s="43">
        <f t="shared" si="44"/>
        <v>0</v>
      </c>
      <c r="L661" s="43">
        <v>0</v>
      </c>
      <c r="M661" s="43">
        <v>0</v>
      </c>
      <c r="N661" s="43"/>
      <c r="O661" s="94"/>
      <c r="P661" s="94"/>
      <c r="Q661" s="94"/>
      <c r="R661" s="94"/>
      <c r="S661" s="94"/>
      <c r="T661" s="94"/>
    </row>
    <row r="662" spans="1:20" s="257" customFormat="1" ht="12">
      <c r="A662" s="282">
        <v>0</v>
      </c>
      <c r="B662" s="91"/>
      <c r="C662" s="91"/>
      <c r="D662" s="91"/>
      <c r="E662" s="91"/>
      <c r="F662" s="260">
        <v>0</v>
      </c>
      <c r="G662" s="260">
        <f t="shared" si="42"/>
        <v>0</v>
      </c>
      <c r="H662" s="89"/>
      <c r="I662" s="283"/>
      <c r="J662" s="54">
        <f t="shared" si="43"/>
        <v>0</v>
      </c>
      <c r="K662" s="43">
        <f t="shared" si="44"/>
        <v>0</v>
      </c>
      <c r="L662" s="43">
        <v>0</v>
      </c>
      <c r="M662" s="43">
        <v>0</v>
      </c>
      <c r="N662" s="43"/>
      <c r="O662" s="94"/>
      <c r="P662" s="94"/>
      <c r="Q662" s="94"/>
      <c r="R662" s="94"/>
      <c r="S662" s="94"/>
      <c r="T662" s="94"/>
    </row>
    <row r="663" spans="1:20" s="257" customFormat="1" ht="12">
      <c r="A663" s="282">
        <v>0</v>
      </c>
      <c r="B663" s="91"/>
      <c r="C663" s="91"/>
      <c r="D663" s="91"/>
      <c r="E663" s="91"/>
      <c r="F663" s="260">
        <v>0</v>
      </c>
      <c r="G663" s="260">
        <f t="shared" si="42"/>
        <v>0</v>
      </c>
      <c r="H663" s="89"/>
      <c r="I663" s="283"/>
      <c r="J663" s="54">
        <f t="shared" si="43"/>
        <v>0</v>
      </c>
      <c r="K663" s="43">
        <f t="shared" si="44"/>
        <v>0</v>
      </c>
      <c r="L663" s="43">
        <v>0</v>
      </c>
      <c r="M663" s="43">
        <v>0</v>
      </c>
      <c r="N663" s="43"/>
      <c r="O663" s="94"/>
      <c r="P663" s="94"/>
      <c r="Q663" s="94"/>
      <c r="R663" s="94"/>
      <c r="S663" s="94"/>
      <c r="T663" s="94"/>
    </row>
    <row r="664" spans="1:20" s="257" customFormat="1" ht="12">
      <c r="A664" s="282">
        <v>0</v>
      </c>
      <c r="B664" s="91"/>
      <c r="C664" s="91"/>
      <c r="D664" s="91"/>
      <c r="E664" s="91"/>
      <c r="F664" s="260">
        <v>0</v>
      </c>
      <c r="G664" s="260">
        <f t="shared" si="42"/>
        <v>0</v>
      </c>
      <c r="H664" s="89"/>
      <c r="I664" s="283"/>
      <c r="J664" s="54">
        <f t="shared" si="43"/>
        <v>0</v>
      </c>
      <c r="K664" s="43">
        <f t="shared" si="44"/>
        <v>0</v>
      </c>
      <c r="L664" s="43">
        <v>0</v>
      </c>
      <c r="M664" s="43">
        <v>0</v>
      </c>
      <c r="N664" s="43"/>
      <c r="O664" s="94"/>
      <c r="P664" s="94"/>
      <c r="Q664" s="94"/>
      <c r="R664" s="94"/>
      <c r="S664" s="94"/>
      <c r="T664" s="94"/>
    </row>
    <row r="665" spans="1:20" s="257" customFormat="1" ht="12">
      <c r="A665" s="282">
        <v>0</v>
      </c>
      <c r="B665" s="91"/>
      <c r="C665" s="91"/>
      <c r="D665" s="91"/>
      <c r="E665" s="91"/>
      <c r="F665" s="260">
        <v>0</v>
      </c>
      <c r="G665" s="260">
        <f t="shared" si="42"/>
        <v>0</v>
      </c>
      <c r="H665" s="89"/>
      <c r="I665" s="283"/>
      <c r="J665" s="54">
        <f t="shared" si="43"/>
        <v>0</v>
      </c>
      <c r="K665" s="43">
        <f t="shared" si="44"/>
        <v>0</v>
      </c>
      <c r="L665" s="43">
        <v>0</v>
      </c>
      <c r="M665" s="43">
        <v>0</v>
      </c>
      <c r="N665" s="43"/>
      <c r="O665" s="94"/>
      <c r="P665" s="94"/>
      <c r="Q665" s="94"/>
      <c r="R665" s="94"/>
      <c r="S665" s="94"/>
      <c r="T665" s="94"/>
    </row>
    <row r="666" spans="1:20" s="257" customFormat="1" ht="12">
      <c r="A666" s="282">
        <v>0</v>
      </c>
      <c r="B666" s="91"/>
      <c r="C666" s="91"/>
      <c r="D666" s="91"/>
      <c r="E666" s="91"/>
      <c r="F666" s="260">
        <v>0</v>
      </c>
      <c r="G666" s="260">
        <f t="shared" si="42"/>
        <v>0</v>
      </c>
      <c r="H666" s="89"/>
      <c r="I666" s="283"/>
      <c r="J666" s="54">
        <f t="shared" si="43"/>
        <v>0</v>
      </c>
      <c r="K666" s="43">
        <f t="shared" si="44"/>
        <v>0</v>
      </c>
      <c r="L666" s="43">
        <v>0</v>
      </c>
      <c r="M666" s="43">
        <v>0</v>
      </c>
      <c r="N666" s="43"/>
      <c r="O666" s="94"/>
      <c r="P666" s="94"/>
      <c r="Q666" s="94"/>
      <c r="R666" s="94"/>
      <c r="S666" s="94"/>
      <c r="T666" s="94"/>
    </row>
    <row r="667" spans="1:20" s="257" customFormat="1" ht="12">
      <c r="A667" s="282">
        <v>0</v>
      </c>
      <c r="B667" s="91"/>
      <c r="C667" s="91"/>
      <c r="D667" s="91"/>
      <c r="E667" s="91"/>
      <c r="F667" s="260">
        <v>0</v>
      </c>
      <c r="G667" s="260">
        <f t="shared" si="42"/>
        <v>0</v>
      </c>
      <c r="H667" s="89"/>
      <c r="I667" s="283"/>
      <c r="J667" s="54">
        <f t="shared" si="43"/>
        <v>0</v>
      </c>
      <c r="K667" s="43">
        <f t="shared" si="44"/>
        <v>0</v>
      </c>
      <c r="L667" s="43">
        <v>0</v>
      </c>
      <c r="M667" s="43">
        <v>0</v>
      </c>
      <c r="N667" s="43"/>
      <c r="O667" s="94"/>
      <c r="P667" s="94"/>
      <c r="Q667" s="94"/>
      <c r="R667" s="94"/>
      <c r="S667" s="94"/>
      <c r="T667" s="94"/>
    </row>
    <row r="668" spans="1:20" s="257" customFormat="1" ht="12">
      <c r="A668" s="282">
        <v>0</v>
      </c>
      <c r="B668" s="91"/>
      <c r="C668" s="91"/>
      <c r="D668" s="91"/>
      <c r="E668" s="91"/>
      <c r="F668" s="260">
        <v>0</v>
      </c>
      <c r="G668" s="260">
        <f t="shared" si="42"/>
        <v>0</v>
      </c>
      <c r="H668" s="89"/>
      <c r="I668" s="283"/>
      <c r="J668" s="54">
        <f t="shared" si="43"/>
        <v>0</v>
      </c>
      <c r="K668" s="43">
        <f t="shared" si="44"/>
        <v>0</v>
      </c>
      <c r="L668" s="43">
        <v>0</v>
      </c>
      <c r="M668" s="43">
        <v>0</v>
      </c>
      <c r="N668" s="43"/>
      <c r="O668" s="94"/>
      <c r="P668" s="94"/>
      <c r="Q668" s="94"/>
      <c r="R668" s="94"/>
      <c r="S668" s="94"/>
      <c r="T668" s="94"/>
    </row>
    <row r="669" spans="1:20" s="257" customFormat="1" ht="12">
      <c r="A669" s="282">
        <v>0</v>
      </c>
      <c r="B669" s="91"/>
      <c r="C669" s="91"/>
      <c r="D669" s="91"/>
      <c r="E669" s="91"/>
      <c r="F669" s="260">
        <v>0</v>
      </c>
      <c r="G669" s="260">
        <f t="shared" si="42"/>
        <v>0</v>
      </c>
      <c r="H669" s="89"/>
      <c r="I669" s="283"/>
      <c r="J669" s="54">
        <f t="shared" si="43"/>
        <v>0</v>
      </c>
      <c r="K669" s="43">
        <f t="shared" si="44"/>
        <v>0</v>
      </c>
      <c r="L669" s="43">
        <v>0</v>
      </c>
      <c r="M669" s="43">
        <v>0</v>
      </c>
      <c r="N669" s="43"/>
      <c r="O669" s="94"/>
      <c r="P669" s="94"/>
      <c r="Q669" s="94"/>
      <c r="R669" s="94"/>
      <c r="S669" s="94"/>
      <c r="T669" s="94"/>
    </row>
    <row r="670" spans="1:20" s="257" customFormat="1" ht="12">
      <c r="A670" s="282">
        <v>0</v>
      </c>
      <c r="B670" s="91"/>
      <c r="C670" s="91"/>
      <c r="D670" s="91"/>
      <c r="E670" s="91"/>
      <c r="F670" s="260">
        <v>0</v>
      </c>
      <c r="G670" s="260">
        <f t="shared" si="42"/>
        <v>0</v>
      </c>
      <c r="H670" s="89"/>
      <c r="I670" s="283"/>
      <c r="J670" s="54">
        <f t="shared" si="43"/>
        <v>0</v>
      </c>
      <c r="K670" s="43">
        <f t="shared" si="44"/>
        <v>0</v>
      </c>
      <c r="L670" s="43">
        <v>0</v>
      </c>
      <c r="M670" s="43">
        <v>0</v>
      </c>
      <c r="N670" s="43"/>
      <c r="O670" s="94"/>
      <c r="P670" s="94"/>
      <c r="Q670" s="94"/>
      <c r="R670" s="94"/>
      <c r="S670" s="94"/>
      <c r="T670" s="94"/>
    </row>
    <row r="671" spans="1:20" s="257" customFormat="1" ht="12">
      <c r="A671" s="282">
        <v>0</v>
      </c>
      <c r="B671" s="91"/>
      <c r="C671" s="91"/>
      <c r="D671" s="91"/>
      <c r="E671" s="91"/>
      <c r="F671" s="260">
        <v>0</v>
      </c>
      <c r="G671" s="260">
        <f t="shared" si="42"/>
        <v>0</v>
      </c>
      <c r="H671" s="89"/>
      <c r="I671" s="283"/>
      <c r="J671" s="54">
        <f t="shared" si="43"/>
        <v>0</v>
      </c>
      <c r="K671" s="43">
        <f t="shared" si="44"/>
        <v>0</v>
      </c>
      <c r="L671" s="43">
        <v>0</v>
      </c>
      <c r="M671" s="43">
        <v>0</v>
      </c>
      <c r="N671" s="43"/>
      <c r="O671" s="94"/>
      <c r="P671" s="94"/>
      <c r="Q671" s="94"/>
      <c r="R671" s="94"/>
      <c r="S671" s="94"/>
      <c r="T671" s="94"/>
    </row>
    <row r="672" spans="1:20" s="257" customFormat="1" ht="12">
      <c r="A672" s="282">
        <v>0</v>
      </c>
      <c r="B672" s="91"/>
      <c r="C672" s="91"/>
      <c r="D672" s="91"/>
      <c r="E672" s="91"/>
      <c r="F672" s="260">
        <v>0</v>
      </c>
      <c r="G672" s="260">
        <f t="shared" si="42"/>
        <v>0</v>
      </c>
      <c r="H672" s="89"/>
      <c r="I672" s="283"/>
      <c r="J672" s="54">
        <f t="shared" si="43"/>
        <v>0</v>
      </c>
      <c r="K672" s="43">
        <f t="shared" si="44"/>
        <v>0</v>
      </c>
      <c r="L672" s="43">
        <v>0</v>
      </c>
      <c r="M672" s="43">
        <v>0</v>
      </c>
      <c r="N672" s="43"/>
      <c r="O672" s="94"/>
      <c r="P672" s="94"/>
      <c r="Q672" s="94"/>
      <c r="R672" s="94"/>
      <c r="S672" s="94"/>
      <c r="T672" s="94"/>
    </row>
    <row r="673" spans="1:20" s="257" customFormat="1" ht="12">
      <c r="A673" s="282">
        <v>0</v>
      </c>
      <c r="B673" s="91"/>
      <c r="C673" s="91"/>
      <c r="D673" s="91"/>
      <c r="E673" s="91"/>
      <c r="F673" s="260">
        <v>0</v>
      </c>
      <c r="G673" s="260">
        <f t="shared" si="42"/>
        <v>0</v>
      </c>
      <c r="H673" s="89"/>
      <c r="I673" s="283"/>
      <c r="J673" s="54">
        <f t="shared" si="43"/>
        <v>0</v>
      </c>
      <c r="K673" s="43">
        <f t="shared" si="44"/>
        <v>0</v>
      </c>
      <c r="L673" s="43">
        <v>0</v>
      </c>
      <c r="M673" s="43">
        <v>0</v>
      </c>
      <c r="N673" s="43"/>
      <c r="O673" s="94"/>
      <c r="P673" s="94"/>
      <c r="Q673" s="94"/>
      <c r="R673" s="94"/>
      <c r="S673" s="94"/>
      <c r="T673" s="94"/>
    </row>
    <row r="674" spans="1:20" s="257" customFormat="1" ht="12">
      <c r="A674" s="282">
        <v>0</v>
      </c>
      <c r="B674" s="91"/>
      <c r="C674" s="91"/>
      <c r="D674" s="91"/>
      <c r="E674" s="91"/>
      <c r="F674" s="260">
        <v>0</v>
      </c>
      <c r="G674" s="260">
        <f t="shared" si="42"/>
        <v>0</v>
      </c>
      <c r="H674" s="89"/>
      <c r="I674" s="283"/>
      <c r="J674" s="54">
        <f t="shared" si="43"/>
        <v>0</v>
      </c>
      <c r="K674" s="43">
        <f t="shared" si="44"/>
        <v>0</v>
      </c>
      <c r="L674" s="43">
        <v>0</v>
      </c>
      <c r="M674" s="43">
        <v>0</v>
      </c>
      <c r="N674" s="43"/>
      <c r="O674" s="94"/>
      <c r="P674" s="94"/>
      <c r="Q674" s="94"/>
      <c r="R674" s="94"/>
      <c r="S674" s="94"/>
      <c r="T674" s="94"/>
    </row>
    <row r="675" spans="1:20" s="257" customFormat="1" ht="12">
      <c r="A675" s="282">
        <v>0</v>
      </c>
      <c r="B675" s="91"/>
      <c r="C675" s="91"/>
      <c r="D675" s="91"/>
      <c r="E675" s="91"/>
      <c r="F675" s="260">
        <v>0</v>
      </c>
      <c r="G675" s="260">
        <f t="shared" si="42"/>
        <v>0</v>
      </c>
      <c r="H675" s="89"/>
      <c r="I675" s="283"/>
      <c r="J675" s="54">
        <f t="shared" si="43"/>
        <v>0</v>
      </c>
      <c r="K675" s="43">
        <f t="shared" si="44"/>
        <v>0</v>
      </c>
      <c r="L675" s="43">
        <v>0</v>
      </c>
      <c r="M675" s="43">
        <v>0</v>
      </c>
      <c r="N675" s="43"/>
      <c r="O675" s="94"/>
      <c r="P675" s="94"/>
      <c r="Q675" s="94"/>
      <c r="R675" s="94"/>
      <c r="S675" s="94"/>
      <c r="T675" s="94"/>
    </row>
    <row r="676" spans="1:20" s="257" customFormat="1" ht="12">
      <c r="A676" s="282">
        <v>0</v>
      </c>
      <c r="B676" s="91"/>
      <c r="C676" s="91"/>
      <c r="D676" s="91"/>
      <c r="E676" s="91"/>
      <c r="F676" s="260">
        <v>0</v>
      </c>
      <c r="G676" s="260">
        <f t="shared" si="42"/>
        <v>0</v>
      </c>
      <c r="H676" s="89"/>
      <c r="I676" s="283"/>
      <c r="J676" s="54">
        <f t="shared" si="43"/>
        <v>0</v>
      </c>
      <c r="K676" s="43">
        <f t="shared" si="44"/>
        <v>0</v>
      </c>
      <c r="L676" s="43">
        <v>0</v>
      </c>
      <c r="M676" s="43">
        <v>0</v>
      </c>
      <c r="N676" s="43"/>
      <c r="O676" s="94"/>
      <c r="P676" s="94"/>
      <c r="Q676" s="94"/>
      <c r="R676" s="94"/>
      <c r="S676" s="94"/>
      <c r="T676" s="94"/>
    </row>
    <row r="677" spans="1:20" s="257" customFormat="1" ht="12">
      <c r="A677" s="282">
        <v>0</v>
      </c>
      <c r="B677" s="91"/>
      <c r="C677" s="91"/>
      <c r="D677" s="91"/>
      <c r="E677" s="91"/>
      <c r="F677" s="260">
        <v>0</v>
      </c>
      <c r="G677" s="260">
        <f t="shared" si="42"/>
        <v>0</v>
      </c>
      <c r="H677" s="89"/>
      <c r="I677" s="283"/>
      <c r="J677" s="54">
        <f t="shared" si="43"/>
        <v>0</v>
      </c>
      <c r="K677" s="43">
        <f t="shared" si="44"/>
        <v>0</v>
      </c>
      <c r="L677" s="43">
        <v>0</v>
      </c>
      <c r="M677" s="43">
        <v>0</v>
      </c>
      <c r="N677" s="43"/>
      <c r="O677" s="94"/>
      <c r="P677" s="94"/>
      <c r="Q677" s="94"/>
      <c r="R677" s="94"/>
      <c r="S677" s="94"/>
      <c r="T677" s="94"/>
    </row>
    <row r="678" spans="1:20" s="257" customFormat="1" ht="12">
      <c r="A678" s="282">
        <v>0</v>
      </c>
      <c r="B678" s="91"/>
      <c r="C678" s="91"/>
      <c r="D678" s="91"/>
      <c r="E678" s="91"/>
      <c r="F678" s="260">
        <v>0</v>
      </c>
      <c r="G678" s="260">
        <f t="shared" si="42"/>
        <v>0</v>
      </c>
      <c r="H678" s="89"/>
      <c r="I678" s="283"/>
      <c r="J678" s="54">
        <f t="shared" si="43"/>
        <v>0</v>
      </c>
      <c r="K678" s="43">
        <f t="shared" si="44"/>
        <v>0</v>
      </c>
      <c r="L678" s="43">
        <v>0</v>
      </c>
      <c r="M678" s="43">
        <v>0</v>
      </c>
      <c r="N678" s="43"/>
      <c r="O678" s="94"/>
      <c r="P678" s="94"/>
      <c r="Q678" s="94"/>
      <c r="R678" s="94"/>
      <c r="S678" s="94"/>
      <c r="T678" s="94"/>
    </row>
    <row r="679" spans="1:20" s="257" customFormat="1" ht="13" thickBot="1">
      <c r="A679" s="43">
        <v>0</v>
      </c>
      <c r="B679" s="450"/>
      <c r="C679" s="450"/>
      <c r="D679" s="450"/>
      <c r="E679" s="450"/>
      <c r="F679" s="52"/>
      <c r="G679" s="52"/>
      <c r="H679" s="49"/>
      <c r="I679" s="50"/>
      <c r="J679" s="54">
        <f t="shared" si="43"/>
        <v>0</v>
      </c>
      <c r="K679" s="43">
        <f t="shared" si="44"/>
        <v>0</v>
      </c>
      <c r="L679" s="43">
        <v>0</v>
      </c>
      <c r="M679" s="43">
        <v>0</v>
      </c>
      <c r="N679" s="43"/>
    </row>
    <row r="680" spans="1:20" s="257" customFormat="1" ht="12">
      <c r="A680" s="43"/>
      <c r="B680" s="450"/>
      <c r="C680" s="450"/>
      <c r="D680" s="276" t="s">
        <v>104</v>
      </c>
      <c r="E680" s="275"/>
      <c r="F680" s="274"/>
      <c r="G680" s="287">
        <f>SUM(G654:G679)</f>
        <v>0</v>
      </c>
      <c r="H680" s="48"/>
      <c r="I680" s="48"/>
      <c r="J680" s="72"/>
      <c r="K680" s="264"/>
      <c r="M680" s="73"/>
    </row>
    <row r="681" spans="1:20" s="257" customFormat="1" ht="12">
      <c r="A681" s="43"/>
      <c r="B681" s="450"/>
      <c r="C681" s="450"/>
      <c r="D681" s="272" t="s">
        <v>103</v>
      </c>
      <c r="E681" s="271"/>
      <c r="F681" s="270"/>
      <c r="G681" s="281">
        <f>Control!F84+(Control!H86*0.8)</f>
        <v>0</v>
      </c>
      <c r="H681" s="48"/>
      <c r="I681" s="48"/>
      <c r="J681" s="72"/>
      <c r="K681" s="264"/>
      <c r="M681" s="73"/>
    </row>
    <row r="682" spans="1:20" s="257" customFormat="1" ht="12">
      <c r="A682" s="43"/>
      <c r="B682" s="450"/>
      <c r="C682" s="450"/>
      <c r="D682" s="272" t="s">
        <v>102</v>
      </c>
      <c r="E682" s="271"/>
      <c r="F682" s="270"/>
      <c r="G682" s="281">
        <f>G681-G680</f>
        <v>0</v>
      </c>
      <c r="H682" s="48"/>
      <c r="I682" s="48"/>
      <c r="J682" s="72"/>
      <c r="K682" s="264"/>
      <c r="M682" s="73"/>
    </row>
    <row r="683" spans="1:20" s="257" customFormat="1" ht="13" thickBot="1">
      <c r="A683" s="43"/>
      <c r="B683" s="450"/>
      <c r="C683" s="450"/>
      <c r="D683" s="268" t="s">
        <v>101</v>
      </c>
      <c r="E683" s="267"/>
      <c r="F683" s="266"/>
      <c r="G683" s="265" t="e">
        <f>G682/G681</f>
        <v>#DIV/0!</v>
      </c>
      <c r="H683" s="48"/>
      <c r="I683" s="48"/>
      <c r="J683" s="72"/>
      <c r="K683" s="264"/>
      <c r="M683" s="73"/>
    </row>
    <row r="684" spans="1:20" s="163" customFormat="1" ht="25.5" customHeight="1">
      <c r="D684" s="280"/>
      <c r="E684" s="280"/>
      <c r="G684" s="279"/>
      <c r="I684" s="278"/>
      <c r="J684" s="277"/>
      <c r="K684" s="261"/>
      <c r="L684" s="263"/>
      <c r="M684" s="3"/>
      <c r="N684" s="3"/>
      <c r="P684" s="262"/>
      <c r="Q684" s="262"/>
      <c r="R684" s="261"/>
    </row>
    <row r="685" spans="1:20" s="163" customFormat="1" ht="20" customHeight="1">
      <c r="F685" s="58" t="s">
        <v>57</v>
      </c>
      <c r="G685" s="59">
        <f>SUM(G654:G678)</f>
        <v>0</v>
      </c>
      <c r="H685" s="1"/>
      <c r="J685" s="2"/>
      <c r="L685" s="162"/>
      <c r="M685" s="162"/>
      <c r="N685" s="162"/>
      <c r="P685" s="162"/>
      <c r="Q685" s="162"/>
      <c r="R685" s="164"/>
    </row>
    <row r="686" spans="1:20" s="257" customFormat="1" ht="20" customHeight="1">
      <c r="A686" s="43"/>
      <c r="B686" s="450"/>
      <c r="C686" s="450"/>
      <c r="D686" s="450"/>
      <c r="E686" s="450"/>
      <c r="F686" s="60" t="s">
        <v>59</v>
      </c>
      <c r="G686" s="61">
        <f>Control!H84-G685</f>
        <v>0</v>
      </c>
      <c r="H686" s="49"/>
      <c r="I686" s="50"/>
      <c r="J686" s="54"/>
      <c r="K686" s="43"/>
      <c r="L686" s="43"/>
      <c r="M686" s="43"/>
      <c r="N686" s="43"/>
    </row>
    <row r="687" spans="1:20" s="257" customFormat="1" ht="20" customHeight="1">
      <c r="A687" s="43"/>
      <c r="B687" s="450"/>
      <c r="C687" s="450"/>
      <c r="D687" s="450"/>
      <c r="E687" s="450"/>
      <c r="F687" s="60" t="s">
        <v>60</v>
      </c>
      <c r="G687" s="62" t="e">
        <f>G686/Control!H84</f>
        <v>#DIV/0!</v>
      </c>
      <c r="H687" s="49"/>
      <c r="I687" s="50"/>
      <c r="J687" s="54"/>
      <c r="K687" s="43"/>
      <c r="L687" s="43"/>
      <c r="M687" s="43"/>
      <c r="N687" s="43"/>
    </row>
    <row r="688" spans="1:20" s="257" customFormat="1" ht="20" customHeight="1">
      <c r="A688" s="43"/>
      <c r="B688" s="450"/>
      <c r="C688" s="450"/>
      <c r="D688" s="450"/>
      <c r="E688" s="450"/>
      <c r="F688" s="60"/>
      <c r="G688" s="62"/>
      <c r="H688" s="49"/>
      <c r="I688" s="50"/>
      <c r="J688" s="54"/>
      <c r="K688" s="43"/>
      <c r="L688" s="43"/>
      <c r="M688" s="43"/>
      <c r="N688" s="43"/>
    </row>
    <row r="689" spans="1:22" s="257" customFormat="1" ht="20" customHeight="1">
      <c r="A689" s="43"/>
      <c r="B689" s="450"/>
      <c r="C689" s="450"/>
      <c r="D689" s="450"/>
      <c r="E689" s="450"/>
      <c r="F689" s="63" t="s">
        <v>58</v>
      </c>
      <c r="G689" s="64">
        <f>SUM(Control!F102)</f>
        <v>0</v>
      </c>
      <c r="H689" s="49"/>
      <c r="I689" s="50"/>
      <c r="J689" s="54"/>
      <c r="K689" s="43"/>
      <c r="L689" s="43"/>
      <c r="M689" s="43"/>
      <c r="N689" s="43"/>
    </row>
    <row r="690" spans="1:22" s="257" customFormat="1" ht="20" customHeight="1">
      <c r="A690" s="43"/>
      <c r="B690" s="450"/>
      <c r="C690" s="450"/>
      <c r="D690" s="450"/>
      <c r="E690" s="450"/>
      <c r="F690" s="60" t="s">
        <v>59</v>
      </c>
      <c r="G690" s="61">
        <f>Control!H102-G689</f>
        <v>0</v>
      </c>
      <c r="H690" s="49"/>
      <c r="I690" s="50"/>
      <c r="J690" s="54"/>
      <c r="K690" s="43"/>
      <c r="L690" s="43"/>
      <c r="M690" s="43"/>
      <c r="N690" s="43"/>
    </row>
    <row r="691" spans="1:22" s="257" customFormat="1" ht="20" customHeight="1">
      <c r="A691" s="43"/>
      <c r="B691" s="450"/>
      <c r="C691" s="450"/>
      <c r="D691" s="450"/>
      <c r="E691" s="450"/>
      <c r="F691" s="65" t="s">
        <v>60</v>
      </c>
      <c r="G691" s="66" t="e">
        <f>G690/Control!H102</f>
        <v>#DIV/0!</v>
      </c>
      <c r="H691" s="49"/>
      <c r="I691" s="50"/>
      <c r="J691" s="54"/>
      <c r="K691" s="43"/>
      <c r="L691" s="43"/>
      <c r="M691" s="43"/>
      <c r="N691" s="43"/>
    </row>
    <row r="692" spans="1:22" ht="16" thickBot="1"/>
    <row r="693" spans="1:22" s="257" customFormat="1" ht="16" thickBot="1">
      <c r="A693" s="378" t="s">
        <v>69</v>
      </c>
      <c r="B693" s="383"/>
      <c r="C693" s="384"/>
      <c r="D693" s="384"/>
      <c r="E693" s="379"/>
      <c r="F693" s="376"/>
      <c r="G693" s="377"/>
      <c r="H693" s="41"/>
      <c r="I693" s="44"/>
      <c r="J693" s="44"/>
      <c r="K693" s="45"/>
      <c r="L693" s="46"/>
      <c r="M693" s="41"/>
      <c r="N693" s="41"/>
      <c r="O693" s="71"/>
      <c r="P693" s="70"/>
      <c r="Q693" s="70"/>
      <c r="R693" s="70"/>
      <c r="S693" s="70"/>
      <c r="T693" s="70"/>
      <c r="U693" s="259"/>
      <c r="V693" s="259"/>
    </row>
    <row r="694" spans="1:22" s="257" customFormat="1" ht="16" thickBot="1">
      <c r="A694" s="291"/>
      <c r="B694" s="44"/>
      <c r="C694" s="41"/>
      <c r="D694" s="41"/>
      <c r="E694" s="41"/>
      <c r="F694" s="41"/>
      <c r="G694" s="41"/>
      <c r="H694" s="41"/>
      <c r="I694" s="44"/>
      <c r="J694" s="44"/>
      <c r="K694" s="45"/>
      <c r="L694" s="46"/>
      <c r="M694" s="41"/>
      <c r="N694" s="41"/>
      <c r="O694" s="71"/>
      <c r="P694" s="70"/>
      <c r="Q694" s="70"/>
      <c r="R694" s="70"/>
      <c r="S694" s="70"/>
      <c r="T694" s="70"/>
      <c r="U694" s="259"/>
      <c r="V694" s="259"/>
    </row>
    <row r="695" spans="1:22" s="258" customFormat="1" ht="13" thickBot="1">
      <c r="A695" s="324" t="s">
        <v>46</v>
      </c>
      <c r="B695" s="325" t="s">
        <v>45</v>
      </c>
      <c r="C695" s="325" t="s">
        <v>47</v>
      </c>
      <c r="D695" s="325" t="s">
        <v>48</v>
      </c>
      <c r="E695" s="325" t="s">
        <v>31</v>
      </c>
      <c r="F695" s="325" t="s">
        <v>49</v>
      </c>
      <c r="G695" s="325" t="s">
        <v>50</v>
      </c>
      <c r="H695" s="325" t="s">
        <v>141</v>
      </c>
      <c r="I695" s="325" t="s">
        <v>142</v>
      </c>
      <c r="J695" s="380" t="s">
        <v>53</v>
      </c>
      <c r="K695" s="380" t="s">
        <v>51</v>
      </c>
      <c r="L695" s="380" t="s">
        <v>52</v>
      </c>
      <c r="M695" s="380" t="s">
        <v>1</v>
      </c>
      <c r="N695" s="380"/>
      <c r="O695" s="381" t="s">
        <v>68</v>
      </c>
      <c r="P695" s="380" t="s">
        <v>65</v>
      </c>
      <c r="Q695" s="380" t="s">
        <v>140</v>
      </c>
      <c r="R695" s="380" t="s">
        <v>64</v>
      </c>
      <c r="S695" s="380" t="s">
        <v>66</v>
      </c>
      <c r="T695" s="382" t="s">
        <v>67</v>
      </c>
    </row>
    <row r="696" spans="1:22" s="257" customFormat="1" ht="12">
      <c r="A696" s="41"/>
      <c r="B696" s="44"/>
      <c r="C696" s="41"/>
      <c r="D696" s="41"/>
      <c r="E696" s="41"/>
      <c r="F696" s="41"/>
      <c r="G696" s="41"/>
      <c r="H696" s="41"/>
      <c r="I696" s="44"/>
      <c r="J696" s="44"/>
      <c r="K696" s="45"/>
      <c r="L696" s="46"/>
      <c r="M696" s="41"/>
      <c r="N696" s="41"/>
      <c r="P696" s="41"/>
      <c r="Q696" s="41"/>
    </row>
    <row r="697" spans="1:22" s="257" customFormat="1" ht="12">
      <c r="A697" s="282">
        <v>0</v>
      </c>
      <c r="B697" s="94"/>
      <c r="C697" s="94"/>
      <c r="D697" s="94"/>
      <c r="E697" s="94"/>
      <c r="F697" s="286">
        <v>0</v>
      </c>
      <c r="G697" s="286">
        <f t="shared" ref="G697:G721" si="45">A697*F697</f>
        <v>0</v>
      </c>
      <c r="H697" s="285"/>
      <c r="I697" s="284"/>
      <c r="J697" s="54">
        <f t="shared" ref="J697:J722" si="46">SUM(L697*0.01)</f>
        <v>0</v>
      </c>
      <c r="K697" s="43">
        <f t="shared" ref="K697:K722" si="47">SUM(L697*0.25)</f>
        <v>0</v>
      </c>
      <c r="L697" s="43">
        <v>0</v>
      </c>
      <c r="M697" s="43">
        <v>0</v>
      </c>
      <c r="N697" s="43"/>
      <c r="O697" s="94"/>
      <c r="P697" s="94"/>
      <c r="Q697" s="94"/>
      <c r="R697" s="94"/>
      <c r="S697" s="94"/>
      <c r="T697" s="94"/>
    </row>
    <row r="698" spans="1:22" s="257" customFormat="1" ht="12">
      <c r="A698" s="282">
        <v>0</v>
      </c>
      <c r="B698" s="91"/>
      <c r="C698" s="91"/>
      <c r="D698" s="91"/>
      <c r="E698" s="91"/>
      <c r="F698" s="260">
        <v>0</v>
      </c>
      <c r="G698" s="260">
        <f t="shared" si="45"/>
        <v>0</v>
      </c>
      <c r="H698" s="89"/>
      <c r="I698" s="283"/>
      <c r="J698" s="54">
        <f t="shared" si="46"/>
        <v>0</v>
      </c>
      <c r="K698" s="43">
        <f t="shared" si="47"/>
        <v>0</v>
      </c>
      <c r="L698" s="43">
        <v>0</v>
      </c>
      <c r="M698" s="43">
        <v>0</v>
      </c>
      <c r="N698" s="43"/>
      <c r="O698" s="94"/>
      <c r="P698" s="94"/>
      <c r="Q698" s="94"/>
      <c r="R698" s="94"/>
      <c r="S698" s="94"/>
      <c r="T698" s="94"/>
    </row>
    <row r="699" spans="1:22" s="257" customFormat="1" ht="12">
      <c r="A699" s="282">
        <v>0</v>
      </c>
      <c r="B699" s="91"/>
      <c r="C699" s="91"/>
      <c r="D699" s="91"/>
      <c r="E699" s="91"/>
      <c r="F699" s="260">
        <v>0</v>
      </c>
      <c r="G699" s="260">
        <f t="shared" si="45"/>
        <v>0</v>
      </c>
      <c r="H699" s="89"/>
      <c r="I699" s="283"/>
      <c r="J699" s="54">
        <f t="shared" si="46"/>
        <v>0</v>
      </c>
      <c r="K699" s="43">
        <f t="shared" si="47"/>
        <v>0</v>
      </c>
      <c r="L699" s="43">
        <v>0</v>
      </c>
      <c r="M699" s="43">
        <v>0</v>
      </c>
      <c r="N699" s="43"/>
      <c r="O699" s="94"/>
      <c r="P699" s="94"/>
      <c r="Q699" s="94"/>
      <c r="R699" s="94"/>
      <c r="S699" s="94"/>
      <c r="T699" s="94"/>
    </row>
    <row r="700" spans="1:22" s="257" customFormat="1" ht="12">
      <c r="A700" s="282">
        <v>0</v>
      </c>
      <c r="B700" s="91"/>
      <c r="C700" s="91"/>
      <c r="D700" s="91"/>
      <c r="E700" s="91"/>
      <c r="F700" s="260">
        <v>0</v>
      </c>
      <c r="G700" s="260">
        <f t="shared" si="45"/>
        <v>0</v>
      </c>
      <c r="H700" s="89"/>
      <c r="I700" s="283"/>
      <c r="J700" s="54">
        <f t="shared" si="46"/>
        <v>0</v>
      </c>
      <c r="K700" s="43">
        <f t="shared" si="47"/>
        <v>0</v>
      </c>
      <c r="L700" s="43">
        <v>0</v>
      </c>
      <c r="M700" s="43">
        <v>0</v>
      </c>
      <c r="N700" s="43"/>
      <c r="O700" s="94"/>
      <c r="P700" s="94"/>
      <c r="Q700" s="94"/>
      <c r="R700" s="94"/>
      <c r="S700" s="94"/>
      <c r="T700" s="94"/>
    </row>
    <row r="701" spans="1:22" s="257" customFormat="1" ht="12">
      <c r="A701" s="282">
        <v>0</v>
      </c>
      <c r="B701" s="91"/>
      <c r="C701" s="91"/>
      <c r="D701" s="91"/>
      <c r="E701" s="91"/>
      <c r="F701" s="260">
        <v>0</v>
      </c>
      <c r="G701" s="260">
        <f t="shared" si="45"/>
        <v>0</v>
      </c>
      <c r="H701" s="89"/>
      <c r="I701" s="283"/>
      <c r="J701" s="54">
        <f t="shared" si="46"/>
        <v>0</v>
      </c>
      <c r="K701" s="43">
        <f t="shared" si="47"/>
        <v>0</v>
      </c>
      <c r="L701" s="43">
        <v>0</v>
      </c>
      <c r="M701" s="43">
        <v>0</v>
      </c>
      <c r="N701" s="43"/>
      <c r="O701" s="94"/>
      <c r="P701" s="94"/>
      <c r="Q701" s="94"/>
      <c r="R701" s="94"/>
      <c r="S701" s="94"/>
      <c r="T701" s="94"/>
    </row>
    <row r="702" spans="1:22" s="257" customFormat="1" ht="12">
      <c r="A702" s="282">
        <v>0</v>
      </c>
      <c r="B702" s="91"/>
      <c r="C702" s="91"/>
      <c r="D702" s="91"/>
      <c r="E702" s="91"/>
      <c r="F702" s="260">
        <v>0</v>
      </c>
      <c r="G702" s="260">
        <f t="shared" si="45"/>
        <v>0</v>
      </c>
      <c r="H702" s="89"/>
      <c r="I702" s="283"/>
      <c r="J702" s="54">
        <f t="shared" si="46"/>
        <v>0</v>
      </c>
      <c r="K702" s="43">
        <f t="shared" si="47"/>
        <v>0</v>
      </c>
      <c r="L702" s="43">
        <v>0</v>
      </c>
      <c r="M702" s="43">
        <v>0</v>
      </c>
      <c r="N702" s="43"/>
      <c r="O702" s="94"/>
      <c r="P702" s="94"/>
      <c r="Q702" s="94"/>
      <c r="R702" s="94"/>
      <c r="S702" s="94"/>
      <c r="T702" s="94"/>
    </row>
    <row r="703" spans="1:22" s="257" customFormat="1" ht="12">
      <c r="A703" s="282">
        <v>0</v>
      </c>
      <c r="B703" s="91"/>
      <c r="C703" s="91"/>
      <c r="D703" s="91"/>
      <c r="E703" s="91"/>
      <c r="F703" s="260">
        <v>0</v>
      </c>
      <c r="G703" s="260">
        <f t="shared" si="45"/>
        <v>0</v>
      </c>
      <c r="H703" s="89"/>
      <c r="I703" s="283"/>
      <c r="J703" s="54">
        <f t="shared" si="46"/>
        <v>0</v>
      </c>
      <c r="K703" s="43">
        <f t="shared" si="47"/>
        <v>0</v>
      </c>
      <c r="L703" s="43">
        <v>0</v>
      </c>
      <c r="M703" s="43">
        <v>0</v>
      </c>
      <c r="N703" s="43"/>
      <c r="O703" s="94"/>
      <c r="P703" s="94"/>
      <c r="Q703" s="94"/>
      <c r="R703" s="94"/>
      <c r="S703" s="94"/>
      <c r="T703" s="94"/>
    </row>
    <row r="704" spans="1:22" s="257" customFormat="1" ht="12">
      <c r="A704" s="282">
        <v>0</v>
      </c>
      <c r="B704" s="91"/>
      <c r="C704" s="91"/>
      <c r="D704" s="91"/>
      <c r="E704" s="91"/>
      <c r="F704" s="260">
        <v>0</v>
      </c>
      <c r="G704" s="260">
        <f t="shared" si="45"/>
        <v>0</v>
      </c>
      <c r="H704" s="89"/>
      <c r="I704" s="283"/>
      <c r="J704" s="54">
        <f t="shared" si="46"/>
        <v>0</v>
      </c>
      <c r="K704" s="43">
        <f t="shared" si="47"/>
        <v>0</v>
      </c>
      <c r="L704" s="43">
        <v>0</v>
      </c>
      <c r="M704" s="43">
        <v>0</v>
      </c>
      <c r="N704" s="43"/>
      <c r="O704" s="94"/>
      <c r="P704" s="94"/>
      <c r="Q704" s="94"/>
      <c r="R704" s="94"/>
      <c r="S704" s="94"/>
      <c r="T704" s="94"/>
    </row>
    <row r="705" spans="1:20" s="257" customFormat="1" ht="12">
      <c r="A705" s="282">
        <v>0</v>
      </c>
      <c r="B705" s="91"/>
      <c r="C705" s="91"/>
      <c r="D705" s="91"/>
      <c r="E705" s="91"/>
      <c r="F705" s="260">
        <v>0</v>
      </c>
      <c r="G705" s="260">
        <f t="shared" si="45"/>
        <v>0</v>
      </c>
      <c r="H705" s="89"/>
      <c r="I705" s="283"/>
      <c r="J705" s="54">
        <f t="shared" si="46"/>
        <v>0</v>
      </c>
      <c r="K705" s="43">
        <f t="shared" si="47"/>
        <v>0</v>
      </c>
      <c r="L705" s="43">
        <v>0</v>
      </c>
      <c r="M705" s="43">
        <v>0</v>
      </c>
      <c r="N705" s="43"/>
      <c r="O705" s="94"/>
      <c r="P705" s="94"/>
      <c r="Q705" s="94"/>
      <c r="R705" s="94"/>
      <c r="S705" s="94"/>
      <c r="T705" s="94"/>
    </row>
    <row r="706" spans="1:20" s="257" customFormat="1" ht="12">
      <c r="A706" s="282">
        <v>0</v>
      </c>
      <c r="B706" s="91"/>
      <c r="C706" s="91"/>
      <c r="D706" s="91"/>
      <c r="E706" s="91"/>
      <c r="F706" s="260">
        <v>0</v>
      </c>
      <c r="G706" s="260">
        <f t="shared" si="45"/>
        <v>0</v>
      </c>
      <c r="H706" s="89"/>
      <c r="I706" s="283"/>
      <c r="J706" s="54">
        <f t="shared" si="46"/>
        <v>0</v>
      </c>
      <c r="K706" s="43">
        <f t="shared" si="47"/>
        <v>0</v>
      </c>
      <c r="L706" s="43">
        <v>0</v>
      </c>
      <c r="M706" s="43">
        <v>0</v>
      </c>
      <c r="N706" s="43"/>
      <c r="O706" s="94"/>
      <c r="P706" s="94"/>
      <c r="Q706" s="94"/>
      <c r="R706" s="94"/>
      <c r="S706" s="94"/>
      <c r="T706" s="94"/>
    </row>
    <row r="707" spans="1:20" s="257" customFormat="1" ht="12">
      <c r="A707" s="282">
        <v>0</v>
      </c>
      <c r="B707" s="91"/>
      <c r="C707" s="91"/>
      <c r="D707" s="91"/>
      <c r="E707" s="91"/>
      <c r="F707" s="260">
        <v>0</v>
      </c>
      <c r="G707" s="260">
        <f t="shared" si="45"/>
        <v>0</v>
      </c>
      <c r="H707" s="89"/>
      <c r="I707" s="283"/>
      <c r="J707" s="54">
        <f t="shared" si="46"/>
        <v>0</v>
      </c>
      <c r="K707" s="43">
        <f t="shared" si="47"/>
        <v>0</v>
      </c>
      <c r="L707" s="43">
        <v>0</v>
      </c>
      <c r="M707" s="43">
        <v>0</v>
      </c>
      <c r="N707" s="43"/>
      <c r="O707" s="94"/>
      <c r="P707" s="94"/>
      <c r="Q707" s="94"/>
      <c r="R707" s="94"/>
      <c r="S707" s="94"/>
      <c r="T707" s="94"/>
    </row>
    <row r="708" spans="1:20" s="257" customFormat="1" ht="12">
      <c r="A708" s="282">
        <v>0</v>
      </c>
      <c r="B708" s="91"/>
      <c r="C708" s="91"/>
      <c r="D708" s="91"/>
      <c r="E708" s="91"/>
      <c r="F708" s="260">
        <v>0</v>
      </c>
      <c r="G708" s="260">
        <f t="shared" si="45"/>
        <v>0</v>
      </c>
      <c r="H708" s="89"/>
      <c r="I708" s="283"/>
      <c r="J708" s="54">
        <f t="shared" si="46"/>
        <v>0</v>
      </c>
      <c r="K708" s="43">
        <f t="shared" si="47"/>
        <v>0</v>
      </c>
      <c r="L708" s="43">
        <v>0</v>
      </c>
      <c r="M708" s="43">
        <v>0</v>
      </c>
      <c r="N708" s="43"/>
      <c r="O708" s="94"/>
      <c r="P708" s="94"/>
      <c r="Q708" s="94"/>
      <c r="R708" s="94"/>
      <c r="S708" s="94"/>
      <c r="T708" s="94"/>
    </row>
    <row r="709" spans="1:20" s="257" customFormat="1" ht="12">
      <c r="A709" s="282">
        <v>0</v>
      </c>
      <c r="B709" s="91"/>
      <c r="C709" s="91"/>
      <c r="D709" s="91"/>
      <c r="E709" s="91"/>
      <c r="F709" s="260">
        <v>0</v>
      </c>
      <c r="G709" s="260">
        <f t="shared" si="45"/>
        <v>0</v>
      </c>
      <c r="H709" s="89"/>
      <c r="I709" s="283"/>
      <c r="J709" s="54">
        <f t="shared" si="46"/>
        <v>0</v>
      </c>
      <c r="K709" s="43">
        <f t="shared" si="47"/>
        <v>0</v>
      </c>
      <c r="L709" s="43">
        <v>0</v>
      </c>
      <c r="M709" s="43">
        <v>0</v>
      </c>
      <c r="N709" s="43"/>
      <c r="O709" s="94"/>
      <c r="P709" s="94"/>
      <c r="Q709" s="94"/>
      <c r="R709" s="94"/>
      <c r="S709" s="94"/>
      <c r="T709" s="94"/>
    </row>
    <row r="710" spans="1:20" s="257" customFormat="1" ht="12">
      <c r="A710" s="282">
        <v>0</v>
      </c>
      <c r="B710" s="91"/>
      <c r="C710" s="91"/>
      <c r="D710" s="91"/>
      <c r="E710" s="91"/>
      <c r="F710" s="260">
        <v>0</v>
      </c>
      <c r="G710" s="260">
        <f t="shared" si="45"/>
        <v>0</v>
      </c>
      <c r="H710" s="89"/>
      <c r="I710" s="283"/>
      <c r="J710" s="54">
        <f t="shared" si="46"/>
        <v>0</v>
      </c>
      <c r="K710" s="43">
        <f t="shared" si="47"/>
        <v>0</v>
      </c>
      <c r="L710" s="43">
        <v>0</v>
      </c>
      <c r="M710" s="43">
        <v>0</v>
      </c>
      <c r="N710" s="43"/>
      <c r="O710" s="94"/>
      <c r="P710" s="94"/>
      <c r="Q710" s="94"/>
      <c r="R710" s="94"/>
      <c r="S710" s="94"/>
      <c r="T710" s="94"/>
    </row>
    <row r="711" spans="1:20" s="257" customFormat="1" ht="12">
      <c r="A711" s="282">
        <v>0</v>
      </c>
      <c r="B711" s="91"/>
      <c r="C711" s="91"/>
      <c r="D711" s="91"/>
      <c r="E711" s="91"/>
      <c r="F711" s="260">
        <v>0</v>
      </c>
      <c r="G711" s="260">
        <f t="shared" si="45"/>
        <v>0</v>
      </c>
      <c r="H711" s="89"/>
      <c r="I711" s="283"/>
      <c r="J711" s="54">
        <f t="shared" si="46"/>
        <v>0</v>
      </c>
      <c r="K711" s="43">
        <f t="shared" si="47"/>
        <v>0</v>
      </c>
      <c r="L711" s="43">
        <v>0</v>
      </c>
      <c r="M711" s="43">
        <v>0</v>
      </c>
      <c r="N711" s="43"/>
      <c r="O711" s="94"/>
      <c r="P711" s="94"/>
      <c r="Q711" s="94"/>
      <c r="R711" s="94"/>
      <c r="S711" s="94"/>
      <c r="T711" s="94"/>
    </row>
    <row r="712" spans="1:20" s="257" customFormat="1" ht="12">
      <c r="A712" s="282">
        <v>0</v>
      </c>
      <c r="B712" s="91"/>
      <c r="C712" s="91"/>
      <c r="D712" s="91"/>
      <c r="E712" s="91"/>
      <c r="F712" s="260">
        <v>0</v>
      </c>
      <c r="G712" s="260">
        <f t="shared" si="45"/>
        <v>0</v>
      </c>
      <c r="H712" s="89"/>
      <c r="I712" s="283"/>
      <c r="J712" s="54">
        <f t="shared" si="46"/>
        <v>0</v>
      </c>
      <c r="K712" s="43">
        <f t="shared" si="47"/>
        <v>0</v>
      </c>
      <c r="L712" s="43">
        <v>0</v>
      </c>
      <c r="M712" s="43">
        <v>0</v>
      </c>
      <c r="N712" s="43"/>
      <c r="O712" s="94"/>
      <c r="P712" s="94"/>
      <c r="Q712" s="94"/>
      <c r="R712" s="94"/>
      <c r="S712" s="94"/>
      <c r="T712" s="94"/>
    </row>
    <row r="713" spans="1:20" s="257" customFormat="1" ht="12">
      <c r="A713" s="282">
        <v>0</v>
      </c>
      <c r="B713" s="91"/>
      <c r="C713" s="91"/>
      <c r="D713" s="91"/>
      <c r="E713" s="91"/>
      <c r="F713" s="260">
        <v>0</v>
      </c>
      <c r="G713" s="260">
        <f t="shared" si="45"/>
        <v>0</v>
      </c>
      <c r="H713" s="89"/>
      <c r="I713" s="283"/>
      <c r="J713" s="54">
        <f t="shared" si="46"/>
        <v>0</v>
      </c>
      <c r="K713" s="43">
        <f t="shared" si="47"/>
        <v>0</v>
      </c>
      <c r="L713" s="43">
        <v>0</v>
      </c>
      <c r="M713" s="43">
        <v>0</v>
      </c>
      <c r="N713" s="43"/>
      <c r="O713" s="94"/>
      <c r="P713" s="94"/>
      <c r="Q713" s="94"/>
      <c r="R713" s="94"/>
      <c r="S713" s="94"/>
      <c r="T713" s="94"/>
    </row>
    <row r="714" spans="1:20" s="257" customFormat="1" ht="12">
      <c r="A714" s="282">
        <v>0</v>
      </c>
      <c r="B714" s="91"/>
      <c r="C714" s="91"/>
      <c r="D714" s="91"/>
      <c r="E714" s="91"/>
      <c r="F714" s="260">
        <v>0</v>
      </c>
      <c r="G714" s="260">
        <f t="shared" si="45"/>
        <v>0</v>
      </c>
      <c r="H714" s="89"/>
      <c r="I714" s="283"/>
      <c r="J714" s="54">
        <f t="shared" si="46"/>
        <v>0</v>
      </c>
      <c r="K714" s="43">
        <f t="shared" si="47"/>
        <v>0</v>
      </c>
      <c r="L714" s="43">
        <v>0</v>
      </c>
      <c r="M714" s="43">
        <v>0</v>
      </c>
      <c r="N714" s="43"/>
      <c r="O714" s="94"/>
      <c r="P714" s="94"/>
      <c r="Q714" s="94"/>
      <c r="R714" s="94"/>
      <c r="S714" s="94"/>
      <c r="T714" s="94"/>
    </row>
    <row r="715" spans="1:20" s="257" customFormat="1" ht="12">
      <c r="A715" s="282">
        <v>0</v>
      </c>
      <c r="B715" s="91"/>
      <c r="C715" s="91"/>
      <c r="D715" s="91"/>
      <c r="E715" s="91"/>
      <c r="F715" s="260">
        <v>0</v>
      </c>
      <c r="G715" s="260">
        <f t="shared" si="45"/>
        <v>0</v>
      </c>
      <c r="H715" s="89"/>
      <c r="I715" s="283"/>
      <c r="J715" s="54">
        <f t="shared" si="46"/>
        <v>0</v>
      </c>
      <c r="K715" s="43">
        <f t="shared" si="47"/>
        <v>0</v>
      </c>
      <c r="L715" s="43">
        <v>0</v>
      </c>
      <c r="M715" s="43">
        <v>0</v>
      </c>
      <c r="N715" s="43"/>
      <c r="O715" s="94"/>
      <c r="P715" s="94"/>
      <c r="Q715" s="94"/>
      <c r="R715" s="94"/>
      <c r="S715" s="94"/>
      <c r="T715" s="94"/>
    </row>
    <row r="716" spans="1:20" s="257" customFormat="1" ht="12">
      <c r="A716" s="282">
        <v>0</v>
      </c>
      <c r="B716" s="91"/>
      <c r="C716" s="91"/>
      <c r="D716" s="91"/>
      <c r="E716" s="91"/>
      <c r="F716" s="260">
        <v>0</v>
      </c>
      <c r="G716" s="260">
        <f t="shared" si="45"/>
        <v>0</v>
      </c>
      <c r="H716" s="89"/>
      <c r="I716" s="283"/>
      <c r="J716" s="54">
        <f t="shared" si="46"/>
        <v>0</v>
      </c>
      <c r="K716" s="43">
        <f t="shared" si="47"/>
        <v>0</v>
      </c>
      <c r="L716" s="43">
        <v>0</v>
      </c>
      <c r="M716" s="43">
        <v>0</v>
      </c>
      <c r="N716" s="43"/>
      <c r="O716" s="94"/>
      <c r="P716" s="94"/>
      <c r="Q716" s="94"/>
      <c r="R716" s="94"/>
      <c r="S716" s="94"/>
      <c r="T716" s="94"/>
    </row>
    <row r="717" spans="1:20" s="257" customFormat="1" ht="12">
      <c r="A717" s="282">
        <v>0</v>
      </c>
      <c r="B717" s="91"/>
      <c r="C717" s="91"/>
      <c r="D717" s="91"/>
      <c r="E717" s="91"/>
      <c r="F717" s="260">
        <v>0</v>
      </c>
      <c r="G717" s="260">
        <f t="shared" si="45"/>
        <v>0</v>
      </c>
      <c r="H717" s="89"/>
      <c r="I717" s="283"/>
      <c r="J717" s="54">
        <f t="shared" si="46"/>
        <v>0</v>
      </c>
      <c r="K717" s="43">
        <f t="shared" si="47"/>
        <v>0</v>
      </c>
      <c r="L717" s="43">
        <v>0</v>
      </c>
      <c r="M717" s="43">
        <v>0</v>
      </c>
      <c r="N717" s="43"/>
      <c r="O717" s="94"/>
      <c r="P717" s="94"/>
      <c r="Q717" s="94"/>
      <c r="R717" s="94"/>
      <c r="S717" s="94"/>
      <c r="T717" s="94"/>
    </row>
    <row r="718" spans="1:20" s="257" customFormat="1" ht="12">
      <c r="A718" s="282">
        <v>0</v>
      </c>
      <c r="B718" s="91"/>
      <c r="C718" s="91"/>
      <c r="D718" s="91"/>
      <c r="E718" s="91"/>
      <c r="F718" s="260">
        <v>0</v>
      </c>
      <c r="G718" s="260">
        <f t="shared" si="45"/>
        <v>0</v>
      </c>
      <c r="H718" s="89"/>
      <c r="I718" s="283"/>
      <c r="J718" s="54">
        <f t="shared" si="46"/>
        <v>0</v>
      </c>
      <c r="K718" s="43">
        <f t="shared" si="47"/>
        <v>0</v>
      </c>
      <c r="L718" s="43">
        <v>0</v>
      </c>
      <c r="M718" s="43">
        <v>0</v>
      </c>
      <c r="N718" s="43"/>
      <c r="O718" s="94"/>
      <c r="P718" s="94"/>
      <c r="Q718" s="94"/>
      <c r="R718" s="94"/>
      <c r="S718" s="94"/>
      <c r="T718" s="94"/>
    </row>
    <row r="719" spans="1:20" s="257" customFormat="1" ht="12">
      <c r="A719" s="282">
        <v>0</v>
      </c>
      <c r="B719" s="91"/>
      <c r="C719" s="91"/>
      <c r="D719" s="91"/>
      <c r="E719" s="91"/>
      <c r="F719" s="260">
        <v>0</v>
      </c>
      <c r="G719" s="260">
        <f t="shared" si="45"/>
        <v>0</v>
      </c>
      <c r="H719" s="89"/>
      <c r="I719" s="283"/>
      <c r="J719" s="54">
        <f t="shared" si="46"/>
        <v>0</v>
      </c>
      <c r="K719" s="43">
        <f t="shared" si="47"/>
        <v>0</v>
      </c>
      <c r="L719" s="43">
        <v>0</v>
      </c>
      <c r="M719" s="43">
        <v>0</v>
      </c>
      <c r="N719" s="43"/>
      <c r="O719" s="94"/>
      <c r="P719" s="94"/>
      <c r="Q719" s="94"/>
      <c r="R719" s="94"/>
      <c r="S719" s="94"/>
      <c r="T719" s="94"/>
    </row>
    <row r="720" spans="1:20" s="257" customFormat="1" ht="12">
      <c r="A720" s="282">
        <v>0</v>
      </c>
      <c r="B720" s="91"/>
      <c r="C720" s="91"/>
      <c r="D720" s="91"/>
      <c r="E720" s="91"/>
      <c r="F720" s="260">
        <v>0</v>
      </c>
      <c r="G720" s="260">
        <f t="shared" si="45"/>
        <v>0</v>
      </c>
      <c r="H720" s="89"/>
      <c r="I720" s="283"/>
      <c r="J720" s="54">
        <f t="shared" si="46"/>
        <v>0</v>
      </c>
      <c r="K720" s="43">
        <f t="shared" si="47"/>
        <v>0</v>
      </c>
      <c r="L720" s="43">
        <v>0</v>
      </c>
      <c r="M720" s="43">
        <v>0</v>
      </c>
      <c r="N720" s="43"/>
      <c r="O720" s="94"/>
      <c r="P720" s="94"/>
      <c r="Q720" s="94"/>
      <c r="R720" s="94"/>
      <c r="S720" s="94"/>
      <c r="T720" s="94"/>
    </row>
    <row r="721" spans="1:22" s="257" customFormat="1" ht="12">
      <c r="A721" s="282">
        <v>0</v>
      </c>
      <c r="B721" s="91"/>
      <c r="C721" s="91"/>
      <c r="D721" s="91"/>
      <c r="E721" s="91"/>
      <c r="F721" s="260">
        <v>0</v>
      </c>
      <c r="G721" s="260">
        <f t="shared" si="45"/>
        <v>0</v>
      </c>
      <c r="H721" s="89"/>
      <c r="I721" s="283"/>
      <c r="J721" s="54">
        <f t="shared" si="46"/>
        <v>0</v>
      </c>
      <c r="K721" s="43">
        <f t="shared" si="47"/>
        <v>0</v>
      </c>
      <c r="L721" s="43">
        <v>0</v>
      </c>
      <c r="M721" s="43">
        <v>0</v>
      </c>
      <c r="N721" s="43"/>
      <c r="O721" s="94"/>
      <c r="P721" s="94"/>
      <c r="Q721" s="94"/>
      <c r="R721" s="94"/>
      <c r="S721" s="94"/>
      <c r="T721" s="94"/>
    </row>
    <row r="722" spans="1:22" s="257" customFormat="1" ht="13" thickBot="1">
      <c r="A722" s="43">
        <v>0</v>
      </c>
      <c r="B722" s="450"/>
      <c r="C722" s="450"/>
      <c r="D722" s="450"/>
      <c r="E722" s="450"/>
      <c r="F722" s="52"/>
      <c r="G722" s="52"/>
      <c r="H722" s="49"/>
      <c r="I722" s="50"/>
      <c r="J722" s="54">
        <f t="shared" si="46"/>
        <v>0</v>
      </c>
      <c r="K722" s="43">
        <f t="shared" si="47"/>
        <v>0</v>
      </c>
      <c r="L722" s="43">
        <v>0</v>
      </c>
      <c r="M722" s="43">
        <v>0</v>
      </c>
      <c r="N722" s="43"/>
    </row>
    <row r="723" spans="1:22" s="257" customFormat="1" ht="12">
      <c r="A723" s="43"/>
      <c r="B723" s="450"/>
      <c r="C723" s="450"/>
      <c r="D723" s="276" t="s">
        <v>104</v>
      </c>
      <c r="E723" s="275"/>
      <c r="F723" s="274"/>
      <c r="G723" s="287">
        <f>SUM(G697:G722)</f>
        <v>0</v>
      </c>
      <c r="H723" s="48"/>
      <c r="I723" s="48"/>
      <c r="J723" s="72"/>
      <c r="K723" s="264"/>
      <c r="M723" s="73"/>
    </row>
    <row r="724" spans="1:22" s="257" customFormat="1" ht="12">
      <c r="A724" s="43"/>
      <c r="B724" s="450"/>
      <c r="C724" s="450"/>
      <c r="D724" s="272" t="s">
        <v>103</v>
      </c>
      <c r="E724" s="271"/>
      <c r="F724" s="270"/>
      <c r="G724" s="281">
        <f>Lighting!F84+(Lighting!H86*0.8)</f>
        <v>0</v>
      </c>
      <c r="H724" s="48"/>
      <c r="I724" s="48"/>
      <c r="J724" s="72"/>
      <c r="K724" s="264"/>
      <c r="M724" s="73"/>
    </row>
    <row r="725" spans="1:22" s="257" customFormat="1" ht="12">
      <c r="A725" s="43"/>
      <c r="B725" s="450"/>
      <c r="C725" s="450"/>
      <c r="D725" s="272" t="s">
        <v>102</v>
      </c>
      <c r="E725" s="271"/>
      <c r="F725" s="270"/>
      <c r="G725" s="281">
        <f>G724-G723</f>
        <v>0</v>
      </c>
      <c r="H725" s="48"/>
      <c r="I725" s="48"/>
      <c r="J725" s="72"/>
      <c r="K725" s="264"/>
      <c r="M725" s="73"/>
    </row>
    <row r="726" spans="1:22" s="257" customFormat="1" ht="13" thickBot="1">
      <c r="A726" s="43"/>
      <c r="B726" s="450"/>
      <c r="C726" s="450"/>
      <c r="D726" s="268" t="s">
        <v>101</v>
      </c>
      <c r="E726" s="267"/>
      <c r="F726" s="266"/>
      <c r="G726" s="265" t="e">
        <f>G725/G724</f>
        <v>#DIV/0!</v>
      </c>
      <c r="H726" s="48"/>
      <c r="I726" s="48"/>
      <c r="J726" s="72"/>
      <c r="K726" s="264"/>
      <c r="M726" s="73"/>
    </row>
    <row r="727" spans="1:22" s="163" customFormat="1" ht="25.5" customHeight="1">
      <c r="D727" s="280"/>
      <c r="E727" s="280"/>
      <c r="G727" s="279"/>
      <c r="I727" s="278"/>
      <c r="J727" s="277"/>
      <c r="K727" s="261"/>
      <c r="L727" s="263"/>
      <c r="M727" s="3"/>
      <c r="N727" s="3"/>
      <c r="P727" s="262"/>
      <c r="Q727" s="262"/>
      <c r="R727" s="261"/>
    </row>
    <row r="728" spans="1:22" s="163" customFormat="1" ht="20" customHeight="1">
      <c r="F728" s="58" t="s">
        <v>57</v>
      </c>
      <c r="G728" s="59">
        <f>SUM(G697:G721)</f>
        <v>0</v>
      </c>
      <c r="H728" s="1"/>
      <c r="J728" s="2"/>
      <c r="L728" s="162"/>
      <c r="M728" s="162"/>
      <c r="N728" s="162"/>
      <c r="P728" s="162"/>
      <c r="Q728" s="162"/>
      <c r="R728" s="164"/>
    </row>
    <row r="729" spans="1:22" s="257" customFormat="1" ht="20" customHeight="1">
      <c r="A729" s="43"/>
      <c r="B729" s="450"/>
      <c r="C729" s="450"/>
      <c r="D729" s="450"/>
      <c r="E729" s="450"/>
      <c r="F729" s="60" t="s">
        <v>59</v>
      </c>
      <c r="G729" s="61">
        <f>Lighting!H84-G728</f>
        <v>0</v>
      </c>
      <c r="H729" s="49"/>
      <c r="I729" s="50"/>
      <c r="J729" s="54"/>
      <c r="K729" s="43"/>
      <c r="L729" s="43"/>
      <c r="M729" s="43"/>
      <c r="N729" s="43"/>
    </row>
    <row r="730" spans="1:22" s="257" customFormat="1" ht="20" customHeight="1">
      <c r="A730" s="43"/>
      <c r="B730" s="450"/>
      <c r="C730" s="450"/>
      <c r="D730" s="450"/>
      <c r="E730" s="450"/>
      <c r="F730" s="60" t="s">
        <v>60</v>
      </c>
      <c r="G730" s="62" t="e">
        <f>G729/Lighting!H84</f>
        <v>#DIV/0!</v>
      </c>
      <c r="H730" s="49"/>
      <c r="I730" s="50"/>
      <c r="J730" s="54"/>
      <c r="K730" s="43"/>
      <c r="L730" s="43"/>
      <c r="M730" s="43"/>
      <c r="N730" s="43"/>
    </row>
    <row r="731" spans="1:22" s="257" customFormat="1" ht="20" customHeight="1">
      <c r="A731" s="43"/>
      <c r="B731" s="450"/>
      <c r="C731" s="450"/>
      <c r="D731" s="450"/>
      <c r="E731" s="450"/>
      <c r="F731" s="60"/>
      <c r="G731" s="62"/>
      <c r="H731" s="49"/>
      <c r="I731" s="50"/>
      <c r="J731" s="54"/>
      <c r="K731" s="43"/>
      <c r="L731" s="43"/>
      <c r="M731" s="43"/>
      <c r="N731" s="43"/>
    </row>
    <row r="732" spans="1:22" s="257" customFormat="1" ht="20" customHeight="1">
      <c r="A732" s="43"/>
      <c r="B732" s="450"/>
      <c r="C732" s="450"/>
      <c r="D732" s="450"/>
      <c r="E732" s="450"/>
      <c r="F732" s="63" t="s">
        <v>58</v>
      </c>
      <c r="G732" s="64">
        <f>SUM(Lighting!F102)</f>
        <v>0</v>
      </c>
      <c r="H732" s="49"/>
      <c r="I732" s="50"/>
      <c r="J732" s="54"/>
      <c r="K732" s="43"/>
      <c r="L732" s="43"/>
      <c r="M732" s="43"/>
      <c r="N732" s="43"/>
    </row>
    <row r="733" spans="1:22" s="257" customFormat="1" ht="20" customHeight="1">
      <c r="A733" s="43"/>
      <c r="B733" s="450"/>
      <c r="C733" s="450"/>
      <c r="D733" s="450"/>
      <c r="E733" s="450"/>
      <c r="F733" s="60" t="s">
        <v>59</v>
      </c>
      <c r="G733" s="61">
        <f>Lighting!H102-G732</f>
        <v>0</v>
      </c>
      <c r="H733" s="49"/>
      <c r="I733" s="50"/>
      <c r="J733" s="54"/>
      <c r="K733" s="43"/>
      <c r="L733" s="43"/>
      <c r="M733" s="43"/>
      <c r="N733" s="43"/>
    </row>
    <row r="734" spans="1:22" s="257" customFormat="1" ht="20" customHeight="1">
      <c r="A734" s="43"/>
      <c r="B734" s="450"/>
      <c r="C734" s="450"/>
      <c r="D734" s="450"/>
      <c r="E734" s="450"/>
      <c r="F734" s="65" t="s">
        <v>60</v>
      </c>
      <c r="G734" s="66" t="e">
        <f>G733/Lighting!H102</f>
        <v>#DIV/0!</v>
      </c>
      <c r="H734" s="49"/>
      <c r="I734" s="50"/>
      <c r="J734" s="54"/>
      <c r="K734" s="43"/>
      <c r="L734" s="43"/>
      <c r="M734" s="43"/>
      <c r="N734" s="43"/>
    </row>
    <row r="735" spans="1:22" ht="16" thickBot="1"/>
    <row r="736" spans="1:22" s="257" customFormat="1" ht="16" thickBot="1">
      <c r="A736" s="378" t="s">
        <v>144</v>
      </c>
      <c r="B736" s="383"/>
      <c r="C736" s="384"/>
      <c r="D736" s="384"/>
      <c r="E736" s="379"/>
      <c r="F736" s="376"/>
      <c r="G736" s="377"/>
      <c r="H736" s="41"/>
      <c r="I736" s="44"/>
      <c r="J736" s="44"/>
      <c r="K736" s="45"/>
      <c r="L736" s="46"/>
      <c r="M736" s="41"/>
      <c r="N736" s="41"/>
      <c r="O736" s="71"/>
      <c r="P736" s="70"/>
      <c r="Q736" s="70"/>
      <c r="R736" s="70"/>
      <c r="S736" s="70"/>
      <c r="T736" s="70"/>
      <c r="U736" s="259"/>
      <c r="V736" s="259"/>
    </row>
    <row r="737" spans="1:22" s="257" customFormat="1" ht="16" thickBot="1">
      <c r="A737" s="291"/>
      <c r="B737" s="44"/>
      <c r="C737" s="41"/>
      <c r="D737" s="41"/>
      <c r="E737" s="41"/>
      <c r="F737" s="41"/>
      <c r="G737" s="41"/>
      <c r="H737" s="41"/>
      <c r="I737" s="44"/>
      <c r="J737" s="44"/>
      <c r="K737" s="45"/>
      <c r="L737" s="46"/>
      <c r="M737" s="41"/>
      <c r="N737" s="41"/>
      <c r="O737" s="71"/>
      <c r="P737" s="70"/>
      <c r="Q737" s="70"/>
      <c r="R737" s="70"/>
      <c r="S737" s="70"/>
      <c r="T737" s="70"/>
      <c r="U737" s="259"/>
      <c r="V737" s="259"/>
    </row>
    <row r="738" spans="1:22" s="258" customFormat="1" ht="13" thickBot="1">
      <c r="A738" s="324" t="s">
        <v>46</v>
      </c>
      <c r="B738" s="325" t="s">
        <v>45</v>
      </c>
      <c r="C738" s="325" t="s">
        <v>47</v>
      </c>
      <c r="D738" s="325" t="s">
        <v>48</v>
      </c>
      <c r="E738" s="325" t="s">
        <v>31</v>
      </c>
      <c r="F738" s="325" t="s">
        <v>49</v>
      </c>
      <c r="G738" s="325" t="s">
        <v>50</v>
      </c>
      <c r="H738" s="325" t="s">
        <v>141</v>
      </c>
      <c r="I738" s="325" t="s">
        <v>142</v>
      </c>
      <c r="J738" s="380" t="s">
        <v>53</v>
      </c>
      <c r="K738" s="380" t="s">
        <v>51</v>
      </c>
      <c r="L738" s="380" t="s">
        <v>52</v>
      </c>
      <c r="M738" s="380" t="s">
        <v>1</v>
      </c>
      <c r="N738" s="380"/>
      <c r="O738" s="381" t="s">
        <v>68</v>
      </c>
      <c r="P738" s="380" t="s">
        <v>65</v>
      </c>
      <c r="Q738" s="380" t="s">
        <v>140</v>
      </c>
      <c r="R738" s="380" t="s">
        <v>64</v>
      </c>
      <c r="S738" s="380" t="s">
        <v>66</v>
      </c>
      <c r="T738" s="382" t="s">
        <v>67</v>
      </c>
    </row>
    <row r="739" spans="1:22" s="257" customFormat="1" ht="12">
      <c r="A739" s="41"/>
      <c r="B739" s="44"/>
      <c r="C739" s="41"/>
      <c r="D739" s="41"/>
      <c r="E739" s="41"/>
      <c r="F739" s="41"/>
      <c r="G739" s="41"/>
      <c r="H739" s="41"/>
      <c r="I739" s="44"/>
      <c r="J739" s="44"/>
      <c r="K739" s="45"/>
      <c r="L739" s="46"/>
      <c r="M739" s="41"/>
      <c r="N739" s="41"/>
      <c r="P739" s="41"/>
      <c r="Q739" s="41"/>
    </row>
    <row r="740" spans="1:22" s="257" customFormat="1" ht="12">
      <c r="A740" s="282">
        <v>0</v>
      </c>
      <c r="B740" s="94"/>
      <c r="C740" s="94"/>
      <c r="D740" s="94"/>
      <c r="E740" s="94"/>
      <c r="F740" s="286">
        <v>0</v>
      </c>
      <c r="G740" s="286">
        <f t="shared" ref="G740:G764" si="48">A740*F740</f>
        <v>0</v>
      </c>
      <c r="H740" s="285"/>
      <c r="I740" s="284"/>
      <c r="J740" s="54">
        <f t="shared" ref="J740:J765" si="49">SUM(L740*0.01)</f>
        <v>0</v>
      </c>
      <c r="K740" s="43">
        <f t="shared" ref="K740:K765" si="50">SUM(L740*0.25)</f>
        <v>0</v>
      </c>
      <c r="L740" s="43">
        <v>0</v>
      </c>
      <c r="M740" s="43">
        <v>0</v>
      </c>
      <c r="N740" s="43"/>
      <c r="O740" s="94"/>
      <c r="P740" s="94"/>
      <c r="Q740" s="94"/>
      <c r="R740" s="94"/>
      <c r="S740" s="94"/>
      <c r="T740" s="94"/>
    </row>
    <row r="741" spans="1:22" s="257" customFormat="1" ht="12">
      <c r="A741" s="282">
        <v>0</v>
      </c>
      <c r="B741" s="91"/>
      <c r="C741" s="91"/>
      <c r="D741" s="91"/>
      <c r="E741" s="91"/>
      <c r="F741" s="260">
        <v>0</v>
      </c>
      <c r="G741" s="260">
        <f t="shared" si="48"/>
        <v>0</v>
      </c>
      <c r="H741" s="89"/>
      <c r="I741" s="283"/>
      <c r="J741" s="54">
        <f t="shared" si="49"/>
        <v>0</v>
      </c>
      <c r="K741" s="43">
        <f t="shared" si="50"/>
        <v>0</v>
      </c>
      <c r="L741" s="43">
        <v>0</v>
      </c>
      <c r="M741" s="43">
        <v>0</v>
      </c>
      <c r="N741" s="43"/>
      <c r="O741" s="94"/>
      <c r="P741" s="94"/>
      <c r="Q741" s="94"/>
      <c r="R741" s="94"/>
      <c r="S741" s="94"/>
      <c r="T741" s="94"/>
    </row>
    <row r="742" spans="1:22" s="257" customFormat="1" ht="12">
      <c r="A742" s="282">
        <v>0</v>
      </c>
      <c r="B742" s="91"/>
      <c r="C742" s="91"/>
      <c r="D742" s="91"/>
      <c r="E742" s="91"/>
      <c r="F742" s="260">
        <v>0</v>
      </c>
      <c r="G742" s="260">
        <f t="shared" si="48"/>
        <v>0</v>
      </c>
      <c r="H742" s="89"/>
      <c r="I742" s="283"/>
      <c r="J742" s="54">
        <f t="shared" si="49"/>
        <v>0</v>
      </c>
      <c r="K742" s="43">
        <f t="shared" si="50"/>
        <v>0</v>
      </c>
      <c r="L742" s="43">
        <v>0</v>
      </c>
      <c r="M742" s="43">
        <v>0</v>
      </c>
      <c r="N742" s="43"/>
      <c r="O742" s="94"/>
      <c r="P742" s="94"/>
      <c r="Q742" s="94"/>
      <c r="R742" s="94"/>
      <c r="S742" s="94"/>
      <c r="T742" s="94"/>
    </row>
    <row r="743" spans="1:22" s="257" customFormat="1" ht="12">
      <c r="A743" s="282">
        <v>0</v>
      </c>
      <c r="B743" s="91"/>
      <c r="C743" s="91"/>
      <c r="D743" s="91"/>
      <c r="E743" s="91"/>
      <c r="F743" s="260">
        <v>0</v>
      </c>
      <c r="G743" s="260">
        <f t="shared" si="48"/>
        <v>0</v>
      </c>
      <c r="H743" s="89"/>
      <c r="I743" s="283"/>
      <c r="J743" s="54">
        <f t="shared" si="49"/>
        <v>0</v>
      </c>
      <c r="K743" s="43">
        <f t="shared" si="50"/>
        <v>0</v>
      </c>
      <c r="L743" s="43">
        <v>0</v>
      </c>
      <c r="M743" s="43">
        <v>0</v>
      </c>
      <c r="N743" s="43"/>
      <c r="O743" s="94"/>
      <c r="P743" s="94"/>
      <c r="Q743" s="94"/>
      <c r="R743" s="94"/>
      <c r="S743" s="94"/>
      <c r="T743" s="94"/>
    </row>
    <row r="744" spans="1:22" s="257" customFormat="1" ht="12">
      <c r="A744" s="282">
        <v>0</v>
      </c>
      <c r="B744" s="91"/>
      <c r="C744" s="91"/>
      <c r="D744" s="91"/>
      <c r="E744" s="91"/>
      <c r="F744" s="260">
        <v>0</v>
      </c>
      <c r="G744" s="260">
        <f t="shared" si="48"/>
        <v>0</v>
      </c>
      <c r="H744" s="89"/>
      <c r="I744" s="283"/>
      <c r="J744" s="54">
        <f t="shared" si="49"/>
        <v>0</v>
      </c>
      <c r="K744" s="43">
        <f t="shared" si="50"/>
        <v>0</v>
      </c>
      <c r="L744" s="43">
        <v>0</v>
      </c>
      <c r="M744" s="43">
        <v>0</v>
      </c>
      <c r="N744" s="43"/>
      <c r="O744" s="94"/>
      <c r="P744" s="94"/>
      <c r="Q744" s="94"/>
      <c r="R744" s="94"/>
      <c r="S744" s="94"/>
      <c r="T744" s="94"/>
    </row>
    <row r="745" spans="1:22" s="257" customFormat="1" ht="12">
      <c r="A745" s="282">
        <v>0</v>
      </c>
      <c r="B745" s="91"/>
      <c r="C745" s="91"/>
      <c r="D745" s="91"/>
      <c r="E745" s="91"/>
      <c r="F745" s="260">
        <v>0</v>
      </c>
      <c r="G745" s="260">
        <f t="shared" si="48"/>
        <v>0</v>
      </c>
      <c r="H745" s="89"/>
      <c r="I745" s="283"/>
      <c r="J745" s="54">
        <f t="shared" si="49"/>
        <v>0</v>
      </c>
      <c r="K745" s="43">
        <f t="shared" si="50"/>
        <v>0</v>
      </c>
      <c r="L745" s="43">
        <v>0</v>
      </c>
      <c r="M745" s="43">
        <v>0</v>
      </c>
      <c r="N745" s="43"/>
      <c r="O745" s="94"/>
      <c r="P745" s="94"/>
      <c r="Q745" s="94"/>
      <c r="R745" s="94"/>
      <c r="S745" s="94"/>
      <c r="T745" s="94"/>
    </row>
    <row r="746" spans="1:22" s="257" customFormat="1" ht="12">
      <c r="A746" s="282">
        <v>0</v>
      </c>
      <c r="B746" s="91"/>
      <c r="C746" s="91"/>
      <c r="D746" s="91"/>
      <c r="E746" s="91"/>
      <c r="F746" s="260">
        <v>0</v>
      </c>
      <c r="G746" s="260">
        <f t="shared" si="48"/>
        <v>0</v>
      </c>
      <c r="H746" s="89"/>
      <c r="I746" s="283"/>
      <c r="J746" s="54">
        <f t="shared" si="49"/>
        <v>0</v>
      </c>
      <c r="K746" s="43">
        <f t="shared" si="50"/>
        <v>0</v>
      </c>
      <c r="L746" s="43">
        <v>0</v>
      </c>
      <c r="M746" s="43">
        <v>0</v>
      </c>
      <c r="N746" s="43"/>
      <c r="O746" s="94"/>
      <c r="P746" s="94"/>
      <c r="Q746" s="94"/>
      <c r="R746" s="94"/>
      <c r="S746" s="94"/>
      <c r="T746" s="94"/>
    </row>
    <row r="747" spans="1:22" s="257" customFormat="1" ht="12">
      <c r="A747" s="282">
        <v>0</v>
      </c>
      <c r="B747" s="91"/>
      <c r="C747" s="91"/>
      <c r="D747" s="91"/>
      <c r="E747" s="91"/>
      <c r="F747" s="260">
        <v>0</v>
      </c>
      <c r="G747" s="260">
        <f t="shared" si="48"/>
        <v>0</v>
      </c>
      <c r="H747" s="89"/>
      <c r="I747" s="283"/>
      <c r="J747" s="54">
        <f t="shared" si="49"/>
        <v>0</v>
      </c>
      <c r="K747" s="43">
        <f t="shared" si="50"/>
        <v>0</v>
      </c>
      <c r="L747" s="43">
        <v>0</v>
      </c>
      <c r="M747" s="43">
        <v>0</v>
      </c>
      <c r="N747" s="43"/>
      <c r="O747" s="94"/>
      <c r="P747" s="94"/>
      <c r="Q747" s="94"/>
      <c r="R747" s="94"/>
      <c r="S747" s="94"/>
      <c r="T747" s="94"/>
    </row>
    <row r="748" spans="1:22" s="257" customFormat="1" ht="12">
      <c r="A748" s="282">
        <v>0</v>
      </c>
      <c r="B748" s="91"/>
      <c r="C748" s="91"/>
      <c r="D748" s="91"/>
      <c r="E748" s="91"/>
      <c r="F748" s="260">
        <v>0</v>
      </c>
      <c r="G748" s="260">
        <f t="shared" si="48"/>
        <v>0</v>
      </c>
      <c r="H748" s="89"/>
      <c r="I748" s="283"/>
      <c r="J748" s="54">
        <f t="shared" si="49"/>
        <v>0</v>
      </c>
      <c r="K748" s="43">
        <f t="shared" si="50"/>
        <v>0</v>
      </c>
      <c r="L748" s="43">
        <v>0</v>
      </c>
      <c r="M748" s="43">
        <v>0</v>
      </c>
      <c r="N748" s="43"/>
      <c r="O748" s="94"/>
      <c r="P748" s="94"/>
      <c r="Q748" s="94"/>
      <c r="R748" s="94"/>
      <c r="S748" s="94"/>
      <c r="T748" s="94"/>
    </row>
    <row r="749" spans="1:22" s="257" customFormat="1" ht="12">
      <c r="A749" s="282">
        <v>0</v>
      </c>
      <c r="B749" s="91"/>
      <c r="C749" s="91"/>
      <c r="D749" s="91"/>
      <c r="E749" s="91"/>
      <c r="F749" s="260">
        <v>0</v>
      </c>
      <c r="G749" s="260">
        <f t="shared" si="48"/>
        <v>0</v>
      </c>
      <c r="H749" s="89"/>
      <c r="I749" s="283"/>
      <c r="J749" s="54">
        <f t="shared" si="49"/>
        <v>0</v>
      </c>
      <c r="K749" s="43">
        <f t="shared" si="50"/>
        <v>0</v>
      </c>
      <c r="L749" s="43">
        <v>0</v>
      </c>
      <c r="M749" s="43">
        <v>0</v>
      </c>
      <c r="N749" s="43"/>
      <c r="O749" s="94"/>
      <c r="P749" s="94"/>
      <c r="Q749" s="94"/>
      <c r="R749" s="94"/>
      <c r="S749" s="94"/>
      <c r="T749" s="94"/>
    </row>
    <row r="750" spans="1:22" s="257" customFormat="1" ht="12">
      <c r="A750" s="282">
        <v>0</v>
      </c>
      <c r="B750" s="91"/>
      <c r="C750" s="91"/>
      <c r="D750" s="91"/>
      <c r="E750" s="91"/>
      <c r="F750" s="260">
        <v>0</v>
      </c>
      <c r="G750" s="260">
        <f t="shared" si="48"/>
        <v>0</v>
      </c>
      <c r="H750" s="89"/>
      <c r="I750" s="283"/>
      <c r="J750" s="54">
        <f t="shared" si="49"/>
        <v>0</v>
      </c>
      <c r="K750" s="43">
        <f t="shared" si="50"/>
        <v>0</v>
      </c>
      <c r="L750" s="43">
        <v>0</v>
      </c>
      <c r="M750" s="43">
        <v>0</v>
      </c>
      <c r="N750" s="43"/>
      <c r="O750" s="94"/>
      <c r="P750" s="94"/>
      <c r="Q750" s="94"/>
      <c r="R750" s="94"/>
      <c r="S750" s="94"/>
      <c r="T750" s="94"/>
    </row>
    <row r="751" spans="1:22" s="257" customFormat="1" ht="12">
      <c r="A751" s="282">
        <v>0</v>
      </c>
      <c r="B751" s="91"/>
      <c r="C751" s="91"/>
      <c r="D751" s="91"/>
      <c r="E751" s="91"/>
      <c r="F751" s="260">
        <v>0</v>
      </c>
      <c r="G751" s="260">
        <f t="shared" si="48"/>
        <v>0</v>
      </c>
      <c r="H751" s="89"/>
      <c r="I751" s="283"/>
      <c r="J751" s="54">
        <f t="shared" si="49"/>
        <v>0</v>
      </c>
      <c r="K751" s="43">
        <f t="shared" si="50"/>
        <v>0</v>
      </c>
      <c r="L751" s="43">
        <v>0</v>
      </c>
      <c r="M751" s="43">
        <v>0</v>
      </c>
      <c r="N751" s="43"/>
      <c r="O751" s="94"/>
      <c r="P751" s="94"/>
      <c r="Q751" s="94"/>
      <c r="R751" s="94"/>
      <c r="S751" s="94"/>
      <c r="T751" s="94"/>
    </row>
    <row r="752" spans="1:22" s="257" customFormat="1" ht="12">
      <c r="A752" s="282">
        <v>0</v>
      </c>
      <c r="B752" s="91"/>
      <c r="C752" s="91"/>
      <c r="D752" s="91"/>
      <c r="E752" s="91"/>
      <c r="F752" s="260">
        <v>0</v>
      </c>
      <c r="G752" s="260">
        <f t="shared" si="48"/>
        <v>0</v>
      </c>
      <c r="H752" s="89"/>
      <c r="I752" s="283"/>
      <c r="J752" s="54">
        <f t="shared" si="49"/>
        <v>0</v>
      </c>
      <c r="K752" s="43">
        <f t="shared" si="50"/>
        <v>0</v>
      </c>
      <c r="L752" s="43">
        <v>0</v>
      </c>
      <c r="M752" s="43">
        <v>0</v>
      </c>
      <c r="N752" s="43"/>
      <c r="O752" s="94"/>
      <c r="P752" s="94"/>
      <c r="Q752" s="94"/>
      <c r="R752" s="94"/>
      <c r="S752" s="94"/>
      <c r="T752" s="94"/>
    </row>
    <row r="753" spans="1:20" s="257" customFormat="1" ht="12">
      <c r="A753" s="282">
        <v>0</v>
      </c>
      <c r="B753" s="91"/>
      <c r="C753" s="91"/>
      <c r="D753" s="91"/>
      <c r="E753" s="91"/>
      <c r="F753" s="260">
        <v>0</v>
      </c>
      <c r="G753" s="260">
        <f t="shared" si="48"/>
        <v>0</v>
      </c>
      <c r="H753" s="89"/>
      <c r="I753" s="283"/>
      <c r="J753" s="54">
        <f t="shared" si="49"/>
        <v>0</v>
      </c>
      <c r="K753" s="43">
        <f t="shared" si="50"/>
        <v>0</v>
      </c>
      <c r="L753" s="43">
        <v>0</v>
      </c>
      <c r="M753" s="43">
        <v>0</v>
      </c>
      <c r="N753" s="43"/>
      <c r="O753" s="94"/>
      <c r="P753" s="94"/>
      <c r="Q753" s="94"/>
      <c r="R753" s="94"/>
      <c r="S753" s="94"/>
      <c r="T753" s="94"/>
    </row>
    <row r="754" spans="1:20" s="257" customFormat="1" ht="12">
      <c r="A754" s="282">
        <v>0</v>
      </c>
      <c r="B754" s="91"/>
      <c r="C754" s="91"/>
      <c r="D754" s="91"/>
      <c r="E754" s="91"/>
      <c r="F754" s="260">
        <v>0</v>
      </c>
      <c r="G754" s="260">
        <f t="shared" si="48"/>
        <v>0</v>
      </c>
      <c r="H754" s="89"/>
      <c r="I754" s="283"/>
      <c r="J754" s="54">
        <f t="shared" si="49"/>
        <v>0</v>
      </c>
      <c r="K754" s="43">
        <f t="shared" si="50"/>
        <v>0</v>
      </c>
      <c r="L754" s="43">
        <v>0</v>
      </c>
      <c r="M754" s="43">
        <v>0</v>
      </c>
      <c r="N754" s="43"/>
      <c r="O754" s="94"/>
      <c r="P754" s="94"/>
      <c r="Q754" s="94"/>
      <c r="R754" s="94"/>
      <c r="S754" s="94"/>
      <c r="T754" s="94"/>
    </row>
    <row r="755" spans="1:20" s="257" customFormat="1" ht="12">
      <c r="A755" s="282">
        <v>0</v>
      </c>
      <c r="B755" s="91"/>
      <c r="C755" s="91"/>
      <c r="D755" s="91"/>
      <c r="E755" s="91"/>
      <c r="F755" s="260">
        <v>0</v>
      </c>
      <c r="G755" s="260">
        <f t="shared" si="48"/>
        <v>0</v>
      </c>
      <c r="H755" s="89"/>
      <c r="I755" s="283"/>
      <c r="J755" s="54">
        <f t="shared" si="49"/>
        <v>0</v>
      </c>
      <c r="K755" s="43">
        <f t="shared" si="50"/>
        <v>0</v>
      </c>
      <c r="L755" s="43">
        <v>0</v>
      </c>
      <c r="M755" s="43">
        <v>0</v>
      </c>
      <c r="N755" s="43"/>
      <c r="O755" s="94"/>
      <c r="P755" s="94"/>
      <c r="Q755" s="94"/>
      <c r="R755" s="94"/>
      <c r="S755" s="94"/>
      <c r="T755" s="94"/>
    </row>
    <row r="756" spans="1:20" s="257" customFormat="1" ht="12">
      <c r="A756" s="282">
        <v>0</v>
      </c>
      <c r="B756" s="91"/>
      <c r="C756" s="91"/>
      <c r="D756" s="91"/>
      <c r="E756" s="91"/>
      <c r="F756" s="260">
        <v>0</v>
      </c>
      <c r="G756" s="260">
        <f t="shared" si="48"/>
        <v>0</v>
      </c>
      <c r="H756" s="89"/>
      <c r="I756" s="283"/>
      <c r="J756" s="54">
        <f t="shared" si="49"/>
        <v>0</v>
      </c>
      <c r="K756" s="43">
        <f t="shared" si="50"/>
        <v>0</v>
      </c>
      <c r="L756" s="43">
        <v>0</v>
      </c>
      <c r="M756" s="43">
        <v>0</v>
      </c>
      <c r="N756" s="43"/>
      <c r="O756" s="94"/>
      <c r="P756" s="94"/>
      <c r="Q756" s="94"/>
      <c r="R756" s="94"/>
      <c r="S756" s="94"/>
      <c r="T756" s="94"/>
    </row>
    <row r="757" spans="1:20" s="257" customFormat="1" ht="12">
      <c r="A757" s="282">
        <v>0</v>
      </c>
      <c r="B757" s="91"/>
      <c r="C757" s="91"/>
      <c r="D757" s="91"/>
      <c r="E757" s="91"/>
      <c r="F757" s="260">
        <v>0</v>
      </c>
      <c r="G757" s="260">
        <f t="shared" si="48"/>
        <v>0</v>
      </c>
      <c r="H757" s="89"/>
      <c r="I757" s="283"/>
      <c r="J757" s="54">
        <f t="shared" si="49"/>
        <v>0</v>
      </c>
      <c r="K757" s="43">
        <f t="shared" si="50"/>
        <v>0</v>
      </c>
      <c r="L757" s="43">
        <v>0</v>
      </c>
      <c r="M757" s="43">
        <v>0</v>
      </c>
      <c r="N757" s="43"/>
      <c r="O757" s="94"/>
      <c r="P757" s="94"/>
      <c r="Q757" s="94"/>
      <c r="R757" s="94"/>
      <c r="S757" s="94"/>
      <c r="T757" s="94"/>
    </row>
    <row r="758" spans="1:20" s="257" customFormat="1" ht="12">
      <c r="A758" s="282">
        <v>0</v>
      </c>
      <c r="B758" s="91"/>
      <c r="C758" s="91"/>
      <c r="D758" s="91"/>
      <c r="E758" s="91"/>
      <c r="F758" s="260">
        <v>0</v>
      </c>
      <c r="G758" s="260">
        <f t="shared" si="48"/>
        <v>0</v>
      </c>
      <c r="H758" s="89"/>
      <c r="I758" s="283"/>
      <c r="J758" s="54">
        <f t="shared" si="49"/>
        <v>0</v>
      </c>
      <c r="K758" s="43">
        <f t="shared" si="50"/>
        <v>0</v>
      </c>
      <c r="L758" s="43">
        <v>0</v>
      </c>
      <c r="M758" s="43">
        <v>0</v>
      </c>
      <c r="N758" s="43"/>
      <c r="O758" s="94"/>
      <c r="P758" s="94"/>
      <c r="Q758" s="94"/>
      <c r="R758" s="94"/>
      <c r="S758" s="94"/>
      <c r="T758" s="94"/>
    </row>
    <row r="759" spans="1:20" s="257" customFormat="1" ht="12">
      <c r="A759" s="282">
        <v>0</v>
      </c>
      <c r="B759" s="91"/>
      <c r="C759" s="91"/>
      <c r="D759" s="91"/>
      <c r="E759" s="91"/>
      <c r="F759" s="260">
        <v>0</v>
      </c>
      <c r="G759" s="260">
        <f t="shared" si="48"/>
        <v>0</v>
      </c>
      <c r="H759" s="89"/>
      <c r="I759" s="283"/>
      <c r="J759" s="54">
        <f t="shared" si="49"/>
        <v>0</v>
      </c>
      <c r="K759" s="43">
        <f t="shared" si="50"/>
        <v>0</v>
      </c>
      <c r="L759" s="43">
        <v>0</v>
      </c>
      <c r="M759" s="43">
        <v>0</v>
      </c>
      <c r="N759" s="43"/>
      <c r="O759" s="94"/>
      <c r="P759" s="94"/>
      <c r="Q759" s="94"/>
      <c r="R759" s="94"/>
      <c r="S759" s="94"/>
      <c r="T759" s="94"/>
    </row>
    <row r="760" spans="1:20" s="257" customFormat="1" ht="12">
      <c r="A760" s="282">
        <v>0</v>
      </c>
      <c r="B760" s="91"/>
      <c r="C760" s="91"/>
      <c r="D760" s="91"/>
      <c r="E760" s="91"/>
      <c r="F760" s="260">
        <v>0</v>
      </c>
      <c r="G760" s="260">
        <f t="shared" si="48"/>
        <v>0</v>
      </c>
      <c r="H760" s="89"/>
      <c r="I760" s="283"/>
      <c r="J760" s="54">
        <f t="shared" si="49"/>
        <v>0</v>
      </c>
      <c r="K760" s="43">
        <f t="shared" si="50"/>
        <v>0</v>
      </c>
      <c r="L760" s="43">
        <v>0</v>
      </c>
      <c r="M760" s="43">
        <v>0</v>
      </c>
      <c r="N760" s="43"/>
      <c r="O760" s="94"/>
      <c r="P760" s="94"/>
      <c r="Q760" s="94"/>
      <c r="R760" s="94"/>
      <c r="S760" s="94"/>
      <c r="T760" s="94"/>
    </row>
    <row r="761" spans="1:20" s="257" customFormat="1" ht="12">
      <c r="A761" s="282">
        <v>0</v>
      </c>
      <c r="B761" s="91"/>
      <c r="C761" s="91"/>
      <c r="D761" s="91"/>
      <c r="E761" s="91"/>
      <c r="F761" s="260">
        <v>0</v>
      </c>
      <c r="G761" s="260">
        <f t="shared" si="48"/>
        <v>0</v>
      </c>
      <c r="H761" s="89"/>
      <c r="I761" s="283"/>
      <c r="J761" s="54">
        <f t="shared" si="49"/>
        <v>0</v>
      </c>
      <c r="K761" s="43">
        <f t="shared" si="50"/>
        <v>0</v>
      </c>
      <c r="L761" s="43">
        <v>0</v>
      </c>
      <c r="M761" s="43">
        <v>0</v>
      </c>
      <c r="N761" s="43"/>
      <c r="O761" s="94"/>
      <c r="P761" s="94"/>
      <c r="Q761" s="94"/>
      <c r="R761" s="94"/>
      <c r="S761" s="94"/>
      <c r="T761" s="94"/>
    </row>
    <row r="762" spans="1:20" s="257" customFormat="1" ht="12">
      <c r="A762" s="282">
        <v>0</v>
      </c>
      <c r="B762" s="91"/>
      <c r="C762" s="91"/>
      <c r="D762" s="91"/>
      <c r="E762" s="91"/>
      <c r="F762" s="260">
        <v>0</v>
      </c>
      <c r="G762" s="260">
        <f t="shared" si="48"/>
        <v>0</v>
      </c>
      <c r="H762" s="89"/>
      <c r="I762" s="283"/>
      <c r="J762" s="54">
        <f t="shared" si="49"/>
        <v>0</v>
      </c>
      <c r="K762" s="43">
        <f t="shared" si="50"/>
        <v>0</v>
      </c>
      <c r="L762" s="43">
        <v>0</v>
      </c>
      <c r="M762" s="43">
        <v>0</v>
      </c>
      <c r="N762" s="43"/>
      <c r="O762" s="94"/>
      <c r="P762" s="94"/>
      <c r="Q762" s="94"/>
      <c r="R762" s="94"/>
      <c r="S762" s="94"/>
      <c r="T762" s="94"/>
    </row>
    <row r="763" spans="1:20" s="257" customFormat="1" ht="12">
      <c r="A763" s="282">
        <v>0</v>
      </c>
      <c r="B763" s="91"/>
      <c r="C763" s="91"/>
      <c r="D763" s="91"/>
      <c r="E763" s="91"/>
      <c r="F763" s="260">
        <v>0</v>
      </c>
      <c r="G763" s="260">
        <f t="shared" si="48"/>
        <v>0</v>
      </c>
      <c r="H763" s="89"/>
      <c r="I763" s="283"/>
      <c r="J763" s="54">
        <f t="shared" si="49"/>
        <v>0</v>
      </c>
      <c r="K763" s="43">
        <f t="shared" si="50"/>
        <v>0</v>
      </c>
      <c r="L763" s="43">
        <v>0</v>
      </c>
      <c r="M763" s="43">
        <v>0</v>
      </c>
      <c r="N763" s="43"/>
      <c r="O763" s="94"/>
      <c r="P763" s="94"/>
      <c r="Q763" s="94"/>
      <c r="R763" s="94"/>
      <c r="S763" s="94"/>
      <c r="T763" s="94"/>
    </row>
    <row r="764" spans="1:20" s="257" customFormat="1" ht="12">
      <c r="A764" s="282">
        <v>0</v>
      </c>
      <c r="B764" s="91"/>
      <c r="C764" s="91"/>
      <c r="D764" s="91"/>
      <c r="E764" s="91"/>
      <c r="F764" s="260">
        <v>0</v>
      </c>
      <c r="G764" s="260">
        <f t="shared" si="48"/>
        <v>0</v>
      </c>
      <c r="H764" s="89"/>
      <c r="I764" s="283"/>
      <c r="J764" s="54">
        <f t="shared" si="49"/>
        <v>0</v>
      </c>
      <c r="K764" s="43">
        <f t="shared" si="50"/>
        <v>0</v>
      </c>
      <c r="L764" s="43">
        <v>0</v>
      </c>
      <c r="M764" s="43">
        <v>0</v>
      </c>
      <c r="N764" s="43"/>
      <c r="O764" s="94"/>
      <c r="P764" s="94"/>
      <c r="Q764" s="94"/>
      <c r="R764" s="94"/>
      <c r="S764" s="94"/>
      <c r="T764" s="94"/>
    </row>
    <row r="765" spans="1:20" s="257" customFormat="1" ht="13" thickBot="1">
      <c r="A765" s="43">
        <v>0</v>
      </c>
      <c r="B765" s="450"/>
      <c r="C765" s="450"/>
      <c r="D765" s="450"/>
      <c r="E765" s="450"/>
      <c r="F765" s="52"/>
      <c r="G765" s="52"/>
      <c r="H765" s="49"/>
      <c r="I765" s="50"/>
      <c r="J765" s="54">
        <f t="shared" si="49"/>
        <v>0</v>
      </c>
      <c r="K765" s="43">
        <f t="shared" si="50"/>
        <v>0</v>
      </c>
      <c r="L765" s="43">
        <v>0</v>
      </c>
      <c r="M765" s="43">
        <v>0</v>
      </c>
      <c r="N765" s="43"/>
    </row>
    <row r="766" spans="1:20" s="257" customFormat="1" ht="12">
      <c r="A766" s="43"/>
      <c r="B766" s="450"/>
      <c r="C766" s="450"/>
      <c r="D766" s="276" t="s">
        <v>104</v>
      </c>
      <c r="E766" s="275"/>
      <c r="F766" s="274"/>
      <c r="G766" s="287">
        <f>SUM(G740:G765)</f>
        <v>0</v>
      </c>
      <c r="H766" s="48"/>
      <c r="I766" s="48"/>
      <c r="J766" s="72"/>
      <c r="K766" s="264"/>
      <c r="M766" s="73"/>
    </row>
    <row r="767" spans="1:20" s="257" customFormat="1" ht="12">
      <c r="A767" s="43"/>
      <c r="B767" s="450"/>
      <c r="C767" s="450"/>
      <c r="D767" s="272" t="s">
        <v>103</v>
      </c>
      <c r="E767" s="271"/>
      <c r="F767" s="270"/>
      <c r="G767" s="281">
        <f>Security!F84+(Security!H86*0.8)</f>
        <v>0</v>
      </c>
      <c r="H767" s="48"/>
      <c r="I767" s="48"/>
      <c r="J767" s="72"/>
      <c r="K767" s="264"/>
      <c r="M767" s="73"/>
    </row>
    <row r="768" spans="1:20" s="257" customFormat="1" ht="12">
      <c r="A768" s="43"/>
      <c r="B768" s="450"/>
      <c r="C768" s="450"/>
      <c r="D768" s="272" t="s">
        <v>102</v>
      </c>
      <c r="E768" s="271"/>
      <c r="F768" s="270"/>
      <c r="G768" s="281">
        <f>G767-G766</f>
        <v>0</v>
      </c>
      <c r="H768" s="48"/>
      <c r="I768" s="48"/>
      <c r="J768" s="72"/>
      <c r="K768" s="264"/>
      <c r="M768" s="73"/>
    </row>
    <row r="769" spans="1:22" s="257" customFormat="1" ht="13" thickBot="1">
      <c r="A769" s="43"/>
      <c r="B769" s="450"/>
      <c r="C769" s="450"/>
      <c r="D769" s="268" t="s">
        <v>101</v>
      </c>
      <c r="E769" s="267"/>
      <c r="F769" s="266"/>
      <c r="G769" s="265" t="e">
        <f>G768/G767</f>
        <v>#DIV/0!</v>
      </c>
      <c r="H769" s="48"/>
      <c r="I769" s="48"/>
      <c r="J769" s="72"/>
      <c r="K769" s="264"/>
      <c r="M769" s="73"/>
    </row>
    <row r="770" spans="1:22" s="163" customFormat="1" ht="25.5" customHeight="1">
      <c r="D770" s="280"/>
      <c r="E770" s="280"/>
      <c r="G770" s="279"/>
      <c r="I770" s="278"/>
      <c r="J770" s="277"/>
      <c r="K770" s="261"/>
      <c r="L770" s="263"/>
      <c r="M770" s="3"/>
      <c r="N770" s="3"/>
      <c r="P770" s="262"/>
      <c r="Q770" s="262"/>
      <c r="R770" s="261"/>
    </row>
    <row r="771" spans="1:22" s="163" customFormat="1" ht="20" customHeight="1">
      <c r="F771" s="58" t="s">
        <v>57</v>
      </c>
      <c r="G771" s="59">
        <f>SUM(G740:G764)</f>
        <v>0</v>
      </c>
      <c r="H771" s="1"/>
      <c r="J771" s="2"/>
      <c r="L771" s="162"/>
      <c r="M771" s="162"/>
      <c r="N771" s="162"/>
      <c r="P771" s="162"/>
      <c r="Q771" s="162"/>
      <c r="R771" s="164"/>
    </row>
    <row r="772" spans="1:22" s="257" customFormat="1" ht="20" customHeight="1">
      <c r="A772" s="43"/>
      <c r="B772" s="450"/>
      <c r="C772" s="450"/>
      <c r="D772" s="450"/>
      <c r="E772" s="450"/>
      <c r="F772" s="60" t="s">
        <v>59</v>
      </c>
      <c r="G772" s="61">
        <f>Security!H84-G771</f>
        <v>0</v>
      </c>
      <c r="H772" s="49"/>
      <c r="I772" s="50"/>
      <c r="J772" s="54"/>
      <c r="K772" s="43"/>
      <c r="L772" s="43"/>
      <c r="M772" s="43"/>
      <c r="N772" s="43"/>
    </row>
    <row r="773" spans="1:22" s="257" customFormat="1" ht="20" customHeight="1">
      <c r="A773" s="43"/>
      <c r="B773" s="450"/>
      <c r="C773" s="450"/>
      <c r="D773" s="450"/>
      <c r="E773" s="450"/>
      <c r="F773" s="60" t="s">
        <v>60</v>
      </c>
      <c r="G773" s="62" t="e">
        <f>G772/Security!H84</f>
        <v>#DIV/0!</v>
      </c>
      <c r="H773" s="49"/>
      <c r="I773" s="50"/>
      <c r="J773" s="54"/>
      <c r="K773" s="43"/>
      <c r="L773" s="43"/>
      <c r="M773" s="43"/>
      <c r="N773" s="43"/>
    </row>
    <row r="774" spans="1:22" s="257" customFormat="1" ht="20" customHeight="1">
      <c r="A774" s="43"/>
      <c r="B774" s="450"/>
      <c r="C774" s="450"/>
      <c r="D774" s="450"/>
      <c r="E774" s="450"/>
      <c r="F774" s="60"/>
      <c r="G774" s="62"/>
      <c r="H774" s="49"/>
      <c r="I774" s="50"/>
      <c r="J774" s="54"/>
      <c r="K774" s="43"/>
      <c r="L774" s="43"/>
      <c r="M774" s="43"/>
      <c r="N774" s="43"/>
    </row>
    <row r="775" spans="1:22" s="257" customFormat="1" ht="20" customHeight="1">
      <c r="A775" s="43"/>
      <c r="B775" s="450"/>
      <c r="C775" s="450"/>
      <c r="D775" s="450"/>
      <c r="E775" s="450"/>
      <c r="F775" s="63" t="s">
        <v>58</v>
      </c>
      <c r="G775" s="64">
        <f>SUM(Security!F102)</f>
        <v>0</v>
      </c>
      <c r="H775" s="49"/>
      <c r="I775" s="50"/>
      <c r="J775" s="54"/>
      <c r="K775" s="43"/>
      <c r="L775" s="43"/>
      <c r="M775" s="43"/>
      <c r="N775" s="43"/>
    </row>
    <row r="776" spans="1:22" s="257" customFormat="1" ht="20" customHeight="1">
      <c r="A776" s="43"/>
      <c r="B776" s="450"/>
      <c r="C776" s="450"/>
      <c r="D776" s="450"/>
      <c r="E776" s="450"/>
      <c r="F776" s="60" t="s">
        <v>59</v>
      </c>
      <c r="G776" s="61">
        <f>Security!H102-G775</f>
        <v>0</v>
      </c>
      <c r="H776" s="49"/>
      <c r="I776" s="50"/>
      <c r="J776" s="54"/>
      <c r="K776" s="43"/>
      <c r="L776" s="43"/>
      <c r="M776" s="43"/>
      <c r="N776" s="43"/>
    </row>
    <row r="777" spans="1:22" s="257" customFormat="1" ht="20" customHeight="1">
      <c r="A777" s="43"/>
      <c r="B777" s="450"/>
      <c r="C777" s="450"/>
      <c r="D777" s="450"/>
      <c r="E777" s="450"/>
      <c r="F777" s="65" t="s">
        <v>60</v>
      </c>
      <c r="G777" s="66" t="e">
        <f>G776/Security!H102</f>
        <v>#DIV/0!</v>
      </c>
      <c r="H777" s="49"/>
      <c r="I777" s="50"/>
      <c r="J777" s="54"/>
      <c r="K777" s="43"/>
      <c r="L777" s="43"/>
      <c r="M777" s="43"/>
      <c r="N777" s="43"/>
    </row>
    <row r="778" spans="1:22" ht="16" thickBot="1"/>
    <row r="779" spans="1:22" s="257" customFormat="1" ht="16" thickBot="1">
      <c r="A779" s="378" t="s">
        <v>145</v>
      </c>
      <c r="B779" s="383"/>
      <c r="C779" s="384"/>
      <c r="D779" s="384"/>
      <c r="E779" s="379"/>
      <c r="F779" s="376"/>
      <c r="G779" s="377"/>
      <c r="H779" s="41"/>
      <c r="I779" s="44"/>
      <c r="J779" s="44"/>
      <c r="K779" s="45"/>
      <c r="L779" s="46"/>
      <c r="M779" s="41"/>
      <c r="N779" s="41"/>
      <c r="O779" s="71"/>
      <c r="P779" s="70"/>
      <c r="Q779" s="70"/>
      <c r="R779" s="70"/>
      <c r="S779" s="70"/>
      <c r="T779" s="70"/>
      <c r="U779" s="259"/>
      <c r="V779" s="259"/>
    </row>
    <row r="780" spans="1:22" s="257" customFormat="1" ht="16" thickBot="1">
      <c r="A780" s="291"/>
      <c r="B780" s="44"/>
      <c r="C780" s="41"/>
      <c r="D780" s="41"/>
      <c r="E780" s="41"/>
      <c r="F780" s="41"/>
      <c r="G780" s="41"/>
      <c r="H780" s="41"/>
      <c r="I780" s="44"/>
      <c r="J780" s="44"/>
      <c r="K780" s="45"/>
      <c r="L780" s="46"/>
      <c r="M780" s="41"/>
      <c r="N780" s="41"/>
      <c r="O780" s="71"/>
      <c r="P780" s="70"/>
      <c r="Q780" s="70"/>
      <c r="R780" s="70"/>
      <c r="S780" s="70"/>
      <c r="T780" s="70"/>
      <c r="U780" s="259"/>
      <c r="V780" s="259"/>
    </row>
    <row r="781" spans="1:22" s="258" customFormat="1" ht="13" thickBot="1">
      <c r="A781" s="324" t="s">
        <v>46</v>
      </c>
      <c r="B781" s="325" t="s">
        <v>45</v>
      </c>
      <c r="C781" s="325" t="s">
        <v>47</v>
      </c>
      <c r="D781" s="325" t="s">
        <v>48</v>
      </c>
      <c r="E781" s="325" t="s">
        <v>31</v>
      </c>
      <c r="F781" s="325" t="s">
        <v>49</v>
      </c>
      <c r="G781" s="325" t="s">
        <v>50</v>
      </c>
      <c r="H781" s="325" t="s">
        <v>141</v>
      </c>
      <c r="I781" s="325" t="s">
        <v>142</v>
      </c>
      <c r="J781" s="380" t="s">
        <v>53</v>
      </c>
      <c r="K781" s="380" t="s">
        <v>51</v>
      </c>
      <c r="L781" s="380" t="s">
        <v>52</v>
      </c>
      <c r="M781" s="380" t="s">
        <v>1</v>
      </c>
      <c r="N781" s="380"/>
      <c r="O781" s="381" t="s">
        <v>68</v>
      </c>
      <c r="P781" s="380" t="s">
        <v>65</v>
      </c>
      <c r="Q781" s="380" t="s">
        <v>140</v>
      </c>
      <c r="R781" s="380" t="s">
        <v>64</v>
      </c>
      <c r="S781" s="380" t="s">
        <v>66</v>
      </c>
      <c r="T781" s="382" t="s">
        <v>67</v>
      </c>
    </row>
    <row r="782" spans="1:22" s="257" customFormat="1" ht="12">
      <c r="A782" s="41"/>
      <c r="B782" s="44"/>
      <c r="C782" s="41"/>
      <c r="D782" s="41"/>
      <c r="E782" s="41"/>
      <c r="F782" s="41"/>
      <c r="G782" s="41"/>
      <c r="H782" s="41"/>
      <c r="I782" s="44"/>
      <c r="J782" s="44"/>
      <c r="K782" s="45"/>
      <c r="L782" s="46"/>
      <c r="M782" s="41"/>
      <c r="N782" s="41"/>
      <c r="P782" s="41"/>
      <c r="Q782" s="41"/>
    </row>
    <row r="783" spans="1:22" s="257" customFormat="1" ht="12">
      <c r="A783" s="282">
        <v>0</v>
      </c>
      <c r="B783" s="94"/>
      <c r="C783" s="94"/>
      <c r="D783" s="94"/>
      <c r="E783" s="94"/>
      <c r="F783" s="286">
        <v>0</v>
      </c>
      <c r="G783" s="286">
        <f t="shared" ref="G783:G807" si="51">A783*F783</f>
        <v>0</v>
      </c>
      <c r="H783" s="285"/>
      <c r="I783" s="284"/>
      <c r="J783" s="54">
        <f t="shared" ref="J783:J808" si="52">SUM(L783*0.01)</f>
        <v>0</v>
      </c>
      <c r="K783" s="43">
        <f t="shared" ref="K783:K808" si="53">SUM(L783*0.25)</f>
        <v>0</v>
      </c>
      <c r="L783" s="43">
        <v>0</v>
      </c>
      <c r="M783" s="43">
        <v>0</v>
      </c>
      <c r="N783" s="43"/>
      <c r="O783" s="94"/>
      <c r="P783" s="94"/>
      <c r="Q783" s="94"/>
      <c r="R783" s="94"/>
      <c r="S783" s="94"/>
      <c r="T783" s="94"/>
    </row>
    <row r="784" spans="1:22" s="257" customFormat="1" ht="12">
      <c r="A784" s="282">
        <v>0</v>
      </c>
      <c r="B784" s="91"/>
      <c r="C784" s="91"/>
      <c r="D784" s="91"/>
      <c r="E784" s="91"/>
      <c r="F784" s="260">
        <v>0</v>
      </c>
      <c r="G784" s="260">
        <f t="shared" si="51"/>
        <v>0</v>
      </c>
      <c r="H784" s="89"/>
      <c r="I784" s="283"/>
      <c r="J784" s="54">
        <f t="shared" si="52"/>
        <v>0</v>
      </c>
      <c r="K784" s="43">
        <f t="shared" si="53"/>
        <v>0</v>
      </c>
      <c r="L784" s="43">
        <v>0</v>
      </c>
      <c r="M784" s="43">
        <v>0</v>
      </c>
      <c r="N784" s="43"/>
      <c r="O784" s="94"/>
      <c r="P784" s="94"/>
      <c r="Q784" s="94"/>
      <c r="R784" s="94"/>
      <c r="S784" s="94"/>
      <c r="T784" s="94"/>
    </row>
    <row r="785" spans="1:20" s="257" customFormat="1" ht="12">
      <c r="A785" s="282">
        <v>0</v>
      </c>
      <c r="B785" s="91"/>
      <c r="C785" s="91"/>
      <c r="D785" s="91"/>
      <c r="E785" s="91"/>
      <c r="F785" s="260">
        <v>0</v>
      </c>
      <c r="G785" s="260">
        <f t="shared" si="51"/>
        <v>0</v>
      </c>
      <c r="H785" s="89"/>
      <c r="I785" s="283"/>
      <c r="J785" s="54">
        <f t="shared" si="52"/>
        <v>0</v>
      </c>
      <c r="K785" s="43">
        <f t="shared" si="53"/>
        <v>0</v>
      </c>
      <c r="L785" s="43">
        <v>0</v>
      </c>
      <c r="M785" s="43">
        <v>0</v>
      </c>
      <c r="N785" s="43"/>
      <c r="O785" s="94"/>
      <c r="P785" s="94"/>
      <c r="Q785" s="94"/>
      <c r="R785" s="94"/>
      <c r="S785" s="94"/>
      <c r="T785" s="94"/>
    </row>
    <row r="786" spans="1:20" s="257" customFormat="1" ht="12">
      <c r="A786" s="282">
        <v>0</v>
      </c>
      <c r="B786" s="91"/>
      <c r="C786" s="91"/>
      <c r="D786" s="91"/>
      <c r="E786" s="91"/>
      <c r="F786" s="260">
        <v>0</v>
      </c>
      <c r="G786" s="260">
        <f t="shared" si="51"/>
        <v>0</v>
      </c>
      <c r="H786" s="89"/>
      <c r="I786" s="283"/>
      <c r="J786" s="54">
        <f t="shared" si="52"/>
        <v>0</v>
      </c>
      <c r="K786" s="43">
        <f t="shared" si="53"/>
        <v>0</v>
      </c>
      <c r="L786" s="43">
        <v>0</v>
      </c>
      <c r="M786" s="43">
        <v>0</v>
      </c>
      <c r="N786" s="43"/>
      <c r="O786" s="94"/>
      <c r="P786" s="94"/>
      <c r="Q786" s="94"/>
      <c r="R786" s="94"/>
      <c r="S786" s="94"/>
      <c r="T786" s="94"/>
    </row>
    <row r="787" spans="1:20" s="257" customFormat="1" ht="12">
      <c r="A787" s="282">
        <v>0</v>
      </c>
      <c r="B787" s="91"/>
      <c r="C787" s="91"/>
      <c r="D787" s="91"/>
      <c r="E787" s="91"/>
      <c r="F787" s="260">
        <v>0</v>
      </c>
      <c r="G787" s="260">
        <f t="shared" si="51"/>
        <v>0</v>
      </c>
      <c r="H787" s="89"/>
      <c r="I787" s="283"/>
      <c r="J787" s="54">
        <f t="shared" si="52"/>
        <v>0</v>
      </c>
      <c r="K787" s="43">
        <f t="shared" si="53"/>
        <v>0</v>
      </c>
      <c r="L787" s="43">
        <v>0</v>
      </c>
      <c r="M787" s="43">
        <v>0</v>
      </c>
      <c r="N787" s="43"/>
      <c r="O787" s="94"/>
      <c r="P787" s="94"/>
      <c r="Q787" s="94"/>
      <c r="R787" s="94"/>
      <c r="S787" s="94"/>
      <c r="T787" s="94"/>
    </row>
    <row r="788" spans="1:20" s="257" customFormat="1" ht="12">
      <c r="A788" s="282">
        <v>0</v>
      </c>
      <c r="B788" s="91"/>
      <c r="C788" s="91"/>
      <c r="D788" s="91"/>
      <c r="E788" s="91"/>
      <c r="F788" s="260">
        <v>0</v>
      </c>
      <c r="G788" s="260">
        <f t="shared" si="51"/>
        <v>0</v>
      </c>
      <c r="H788" s="89"/>
      <c r="I788" s="283"/>
      <c r="J788" s="54">
        <f t="shared" si="52"/>
        <v>0</v>
      </c>
      <c r="K788" s="43">
        <f t="shared" si="53"/>
        <v>0</v>
      </c>
      <c r="L788" s="43">
        <v>0</v>
      </c>
      <c r="M788" s="43">
        <v>0</v>
      </c>
      <c r="N788" s="43"/>
      <c r="O788" s="94"/>
      <c r="P788" s="94"/>
      <c r="Q788" s="94"/>
      <c r="R788" s="94"/>
      <c r="S788" s="94"/>
      <c r="T788" s="94"/>
    </row>
    <row r="789" spans="1:20" s="257" customFormat="1" ht="12">
      <c r="A789" s="282">
        <v>0</v>
      </c>
      <c r="B789" s="91"/>
      <c r="C789" s="91"/>
      <c r="D789" s="91"/>
      <c r="E789" s="91"/>
      <c r="F789" s="260">
        <v>0</v>
      </c>
      <c r="G789" s="260">
        <f t="shared" si="51"/>
        <v>0</v>
      </c>
      <c r="H789" s="89"/>
      <c r="I789" s="283"/>
      <c r="J789" s="54">
        <f t="shared" si="52"/>
        <v>0</v>
      </c>
      <c r="K789" s="43">
        <f t="shared" si="53"/>
        <v>0</v>
      </c>
      <c r="L789" s="43">
        <v>0</v>
      </c>
      <c r="M789" s="43">
        <v>0</v>
      </c>
      <c r="N789" s="43"/>
      <c r="O789" s="94"/>
      <c r="P789" s="94"/>
      <c r="Q789" s="94"/>
      <c r="R789" s="94"/>
      <c r="S789" s="94"/>
      <c r="T789" s="94"/>
    </row>
    <row r="790" spans="1:20" s="257" customFormat="1" ht="12">
      <c r="A790" s="282">
        <v>0</v>
      </c>
      <c r="B790" s="91"/>
      <c r="C790" s="91"/>
      <c r="D790" s="91"/>
      <c r="E790" s="91"/>
      <c r="F790" s="260">
        <v>0</v>
      </c>
      <c r="G790" s="260">
        <f t="shared" si="51"/>
        <v>0</v>
      </c>
      <c r="H790" s="89"/>
      <c r="I790" s="283"/>
      <c r="J790" s="54">
        <f t="shared" si="52"/>
        <v>0</v>
      </c>
      <c r="K790" s="43">
        <f t="shared" si="53"/>
        <v>0</v>
      </c>
      <c r="L790" s="43">
        <v>0</v>
      </c>
      <c r="M790" s="43">
        <v>0</v>
      </c>
      <c r="N790" s="43"/>
      <c r="O790" s="94"/>
      <c r="P790" s="94"/>
      <c r="Q790" s="94"/>
      <c r="R790" s="94"/>
      <c r="S790" s="94"/>
      <c r="T790" s="94"/>
    </row>
    <row r="791" spans="1:20" s="257" customFormat="1" ht="12">
      <c r="A791" s="282">
        <v>0</v>
      </c>
      <c r="B791" s="91"/>
      <c r="C791" s="91"/>
      <c r="D791" s="91"/>
      <c r="E791" s="91"/>
      <c r="F791" s="260">
        <v>0</v>
      </c>
      <c r="G791" s="260">
        <f t="shared" si="51"/>
        <v>0</v>
      </c>
      <c r="H791" s="89"/>
      <c r="I791" s="283"/>
      <c r="J791" s="54">
        <f t="shared" si="52"/>
        <v>0</v>
      </c>
      <c r="K791" s="43">
        <f t="shared" si="53"/>
        <v>0</v>
      </c>
      <c r="L791" s="43">
        <v>0</v>
      </c>
      <c r="M791" s="43">
        <v>0</v>
      </c>
      <c r="N791" s="43"/>
      <c r="O791" s="94"/>
      <c r="P791" s="94"/>
      <c r="Q791" s="94"/>
      <c r="R791" s="94"/>
      <c r="S791" s="94"/>
      <c r="T791" s="94"/>
    </row>
    <row r="792" spans="1:20" s="257" customFormat="1" ht="12">
      <c r="A792" s="282">
        <v>0</v>
      </c>
      <c r="B792" s="91"/>
      <c r="C792" s="91"/>
      <c r="D792" s="91"/>
      <c r="E792" s="91"/>
      <c r="F792" s="260">
        <v>0</v>
      </c>
      <c r="G792" s="260">
        <f t="shared" si="51"/>
        <v>0</v>
      </c>
      <c r="H792" s="89"/>
      <c r="I792" s="283"/>
      <c r="J792" s="54">
        <f t="shared" si="52"/>
        <v>0</v>
      </c>
      <c r="K792" s="43">
        <f t="shared" si="53"/>
        <v>0</v>
      </c>
      <c r="L792" s="43">
        <v>0</v>
      </c>
      <c r="M792" s="43">
        <v>0</v>
      </c>
      <c r="N792" s="43"/>
      <c r="O792" s="94"/>
      <c r="P792" s="94"/>
      <c r="Q792" s="94"/>
      <c r="R792" s="94"/>
      <c r="S792" s="94"/>
      <c r="T792" s="94"/>
    </row>
    <row r="793" spans="1:20" s="257" customFormat="1" ht="12">
      <c r="A793" s="282">
        <v>0</v>
      </c>
      <c r="B793" s="91"/>
      <c r="C793" s="91"/>
      <c r="D793" s="91"/>
      <c r="E793" s="91"/>
      <c r="F793" s="260">
        <v>0</v>
      </c>
      <c r="G793" s="260">
        <f t="shared" si="51"/>
        <v>0</v>
      </c>
      <c r="H793" s="89"/>
      <c r="I793" s="283"/>
      <c r="J793" s="54">
        <f t="shared" si="52"/>
        <v>0</v>
      </c>
      <c r="K793" s="43">
        <f t="shared" si="53"/>
        <v>0</v>
      </c>
      <c r="L793" s="43">
        <v>0</v>
      </c>
      <c r="M793" s="43">
        <v>0</v>
      </c>
      <c r="N793" s="43"/>
      <c r="O793" s="94"/>
      <c r="P793" s="94"/>
      <c r="Q793" s="94"/>
      <c r="R793" s="94"/>
      <c r="S793" s="94"/>
      <c r="T793" s="94"/>
    </row>
    <row r="794" spans="1:20" s="257" customFormat="1" ht="12">
      <c r="A794" s="282">
        <v>0</v>
      </c>
      <c r="B794" s="91"/>
      <c r="C794" s="91"/>
      <c r="D794" s="91"/>
      <c r="E794" s="91"/>
      <c r="F794" s="260">
        <v>0</v>
      </c>
      <c r="G794" s="260">
        <f t="shared" si="51"/>
        <v>0</v>
      </c>
      <c r="H794" s="89"/>
      <c r="I794" s="283"/>
      <c r="J794" s="54">
        <f t="shared" si="52"/>
        <v>0</v>
      </c>
      <c r="K794" s="43">
        <f t="shared" si="53"/>
        <v>0</v>
      </c>
      <c r="L794" s="43">
        <v>0</v>
      </c>
      <c r="M794" s="43">
        <v>0</v>
      </c>
      <c r="N794" s="43"/>
      <c r="O794" s="94"/>
      <c r="P794" s="94"/>
      <c r="Q794" s="94"/>
      <c r="R794" s="94"/>
      <c r="S794" s="94"/>
      <c r="T794" s="94"/>
    </row>
    <row r="795" spans="1:20" s="257" customFormat="1" ht="12">
      <c r="A795" s="282">
        <v>0</v>
      </c>
      <c r="B795" s="91"/>
      <c r="C795" s="91"/>
      <c r="D795" s="91"/>
      <c r="E795" s="91"/>
      <c r="F795" s="260">
        <v>0</v>
      </c>
      <c r="G795" s="260">
        <f t="shared" si="51"/>
        <v>0</v>
      </c>
      <c r="H795" s="89"/>
      <c r="I795" s="283"/>
      <c r="J795" s="54">
        <f t="shared" si="52"/>
        <v>0</v>
      </c>
      <c r="K795" s="43">
        <f t="shared" si="53"/>
        <v>0</v>
      </c>
      <c r="L795" s="43">
        <v>0</v>
      </c>
      <c r="M795" s="43">
        <v>0</v>
      </c>
      <c r="N795" s="43"/>
      <c r="O795" s="94"/>
      <c r="P795" s="94"/>
      <c r="Q795" s="94"/>
      <c r="R795" s="94"/>
      <c r="S795" s="94"/>
      <c r="T795" s="94"/>
    </row>
    <row r="796" spans="1:20" s="257" customFormat="1" ht="12">
      <c r="A796" s="282">
        <v>0</v>
      </c>
      <c r="B796" s="91"/>
      <c r="C796" s="91"/>
      <c r="D796" s="91"/>
      <c r="E796" s="91"/>
      <c r="F796" s="260">
        <v>0</v>
      </c>
      <c r="G796" s="260">
        <f t="shared" si="51"/>
        <v>0</v>
      </c>
      <c r="H796" s="89"/>
      <c r="I796" s="283"/>
      <c r="J796" s="54">
        <f t="shared" si="52"/>
        <v>0</v>
      </c>
      <c r="K796" s="43">
        <f t="shared" si="53"/>
        <v>0</v>
      </c>
      <c r="L796" s="43">
        <v>0</v>
      </c>
      <c r="M796" s="43">
        <v>0</v>
      </c>
      <c r="N796" s="43"/>
      <c r="O796" s="94"/>
      <c r="P796" s="94"/>
      <c r="Q796" s="94"/>
      <c r="R796" s="94"/>
      <c r="S796" s="94"/>
      <c r="T796" s="94"/>
    </row>
    <row r="797" spans="1:20" s="257" customFormat="1" ht="12">
      <c r="A797" s="282">
        <v>0</v>
      </c>
      <c r="B797" s="91"/>
      <c r="C797" s="91"/>
      <c r="D797" s="91"/>
      <c r="E797" s="91"/>
      <c r="F797" s="260">
        <v>0</v>
      </c>
      <c r="G797" s="260">
        <f t="shared" si="51"/>
        <v>0</v>
      </c>
      <c r="H797" s="89"/>
      <c r="I797" s="283"/>
      <c r="J797" s="54">
        <f t="shared" si="52"/>
        <v>0</v>
      </c>
      <c r="K797" s="43">
        <f t="shared" si="53"/>
        <v>0</v>
      </c>
      <c r="L797" s="43">
        <v>0</v>
      </c>
      <c r="M797" s="43">
        <v>0</v>
      </c>
      <c r="N797" s="43"/>
      <c r="O797" s="94"/>
      <c r="P797" s="94"/>
      <c r="Q797" s="94"/>
      <c r="R797" s="94"/>
      <c r="S797" s="94"/>
      <c r="T797" s="94"/>
    </row>
    <row r="798" spans="1:20" s="257" customFormat="1" ht="12">
      <c r="A798" s="282">
        <v>0</v>
      </c>
      <c r="B798" s="91"/>
      <c r="C798" s="91"/>
      <c r="D798" s="91"/>
      <c r="E798" s="91"/>
      <c r="F798" s="260">
        <v>0</v>
      </c>
      <c r="G798" s="260">
        <f t="shared" si="51"/>
        <v>0</v>
      </c>
      <c r="H798" s="89"/>
      <c r="I798" s="283"/>
      <c r="J798" s="54">
        <f t="shared" si="52"/>
        <v>0</v>
      </c>
      <c r="K798" s="43">
        <f t="shared" si="53"/>
        <v>0</v>
      </c>
      <c r="L798" s="43">
        <v>0</v>
      </c>
      <c r="M798" s="43">
        <v>0</v>
      </c>
      <c r="N798" s="43"/>
      <c r="O798" s="94"/>
      <c r="P798" s="94"/>
      <c r="Q798" s="94"/>
      <c r="R798" s="94"/>
      <c r="S798" s="94"/>
      <c r="T798" s="94"/>
    </row>
    <row r="799" spans="1:20" s="257" customFormat="1" ht="12">
      <c r="A799" s="282">
        <v>0</v>
      </c>
      <c r="B799" s="91"/>
      <c r="C799" s="91"/>
      <c r="D799" s="91"/>
      <c r="E799" s="91"/>
      <c r="F799" s="260">
        <v>0</v>
      </c>
      <c r="G799" s="260">
        <f t="shared" si="51"/>
        <v>0</v>
      </c>
      <c r="H799" s="89"/>
      <c r="I799" s="283"/>
      <c r="J799" s="54">
        <f t="shared" si="52"/>
        <v>0</v>
      </c>
      <c r="K799" s="43">
        <f t="shared" si="53"/>
        <v>0</v>
      </c>
      <c r="L799" s="43">
        <v>0</v>
      </c>
      <c r="M799" s="43">
        <v>0</v>
      </c>
      <c r="N799" s="43"/>
      <c r="O799" s="94"/>
      <c r="P799" s="94"/>
      <c r="Q799" s="94"/>
      <c r="R799" s="94"/>
      <c r="S799" s="94"/>
      <c r="T799" s="94"/>
    </row>
    <row r="800" spans="1:20" s="257" customFormat="1" ht="12">
      <c r="A800" s="282">
        <v>0</v>
      </c>
      <c r="B800" s="91"/>
      <c r="C800" s="91"/>
      <c r="D800" s="91"/>
      <c r="E800" s="91"/>
      <c r="F800" s="260">
        <v>0</v>
      </c>
      <c r="G800" s="260">
        <f t="shared" si="51"/>
        <v>0</v>
      </c>
      <c r="H800" s="89"/>
      <c r="I800" s="283"/>
      <c r="J800" s="54">
        <f t="shared" si="52"/>
        <v>0</v>
      </c>
      <c r="K800" s="43">
        <f t="shared" si="53"/>
        <v>0</v>
      </c>
      <c r="L800" s="43">
        <v>0</v>
      </c>
      <c r="M800" s="43">
        <v>0</v>
      </c>
      <c r="N800" s="43"/>
      <c r="O800" s="94"/>
      <c r="P800" s="94"/>
      <c r="Q800" s="94"/>
      <c r="R800" s="94"/>
      <c r="S800" s="94"/>
      <c r="T800" s="94"/>
    </row>
    <row r="801" spans="1:20" s="257" customFormat="1" ht="12">
      <c r="A801" s="282">
        <v>0</v>
      </c>
      <c r="B801" s="91"/>
      <c r="C801" s="91"/>
      <c r="D801" s="91"/>
      <c r="E801" s="91"/>
      <c r="F801" s="260">
        <v>0</v>
      </c>
      <c r="G801" s="260">
        <f t="shared" si="51"/>
        <v>0</v>
      </c>
      <c r="H801" s="89"/>
      <c r="I801" s="283"/>
      <c r="J801" s="54">
        <f t="shared" si="52"/>
        <v>0</v>
      </c>
      <c r="K801" s="43">
        <f t="shared" si="53"/>
        <v>0</v>
      </c>
      <c r="L801" s="43">
        <v>0</v>
      </c>
      <c r="M801" s="43">
        <v>0</v>
      </c>
      <c r="N801" s="43"/>
      <c r="O801" s="94"/>
      <c r="P801" s="94"/>
      <c r="Q801" s="94"/>
      <c r="R801" s="94"/>
      <c r="S801" s="94"/>
      <c r="T801" s="94"/>
    </row>
    <row r="802" spans="1:20" s="257" customFormat="1" ht="12">
      <c r="A802" s="282">
        <v>0</v>
      </c>
      <c r="B802" s="91"/>
      <c r="C802" s="91"/>
      <c r="D802" s="91"/>
      <c r="E802" s="91"/>
      <c r="F802" s="260">
        <v>0</v>
      </c>
      <c r="G802" s="260">
        <f t="shared" si="51"/>
        <v>0</v>
      </c>
      <c r="H802" s="89"/>
      <c r="I802" s="283"/>
      <c r="J802" s="54">
        <f t="shared" si="52"/>
        <v>0</v>
      </c>
      <c r="K802" s="43">
        <f t="shared" si="53"/>
        <v>0</v>
      </c>
      <c r="L802" s="43">
        <v>0</v>
      </c>
      <c r="M802" s="43">
        <v>0</v>
      </c>
      <c r="N802" s="43"/>
      <c r="O802" s="94"/>
      <c r="P802" s="94"/>
      <c r="Q802" s="94"/>
      <c r="R802" s="94"/>
      <c r="S802" s="94"/>
      <c r="T802" s="94"/>
    </row>
    <row r="803" spans="1:20" s="257" customFormat="1" ht="12">
      <c r="A803" s="282">
        <v>0</v>
      </c>
      <c r="B803" s="91"/>
      <c r="C803" s="91"/>
      <c r="D803" s="91"/>
      <c r="E803" s="91"/>
      <c r="F803" s="260">
        <v>0</v>
      </c>
      <c r="G803" s="260">
        <f t="shared" si="51"/>
        <v>0</v>
      </c>
      <c r="H803" s="89"/>
      <c r="I803" s="283"/>
      <c r="J803" s="54">
        <f t="shared" si="52"/>
        <v>0</v>
      </c>
      <c r="K803" s="43">
        <f t="shared" si="53"/>
        <v>0</v>
      </c>
      <c r="L803" s="43">
        <v>0</v>
      </c>
      <c r="M803" s="43">
        <v>0</v>
      </c>
      <c r="N803" s="43"/>
      <c r="O803" s="94"/>
      <c r="P803" s="94"/>
      <c r="Q803" s="94"/>
      <c r="R803" s="94"/>
      <c r="S803" s="94"/>
      <c r="T803" s="94"/>
    </row>
    <row r="804" spans="1:20" s="257" customFormat="1" ht="12">
      <c r="A804" s="282">
        <v>0</v>
      </c>
      <c r="B804" s="91"/>
      <c r="C804" s="91"/>
      <c r="D804" s="91"/>
      <c r="E804" s="91"/>
      <c r="F804" s="260">
        <v>0</v>
      </c>
      <c r="G804" s="260">
        <f t="shared" si="51"/>
        <v>0</v>
      </c>
      <c r="H804" s="89"/>
      <c r="I804" s="283"/>
      <c r="J804" s="54">
        <f t="shared" si="52"/>
        <v>0</v>
      </c>
      <c r="K804" s="43">
        <f t="shared" si="53"/>
        <v>0</v>
      </c>
      <c r="L804" s="43">
        <v>0</v>
      </c>
      <c r="M804" s="43">
        <v>0</v>
      </c>
      <c r="N804" s="43"/>
      <c r="O804" s="94"/>
      <c r="P804" s="94"/>
      <c r="Q804" s="94"/>
      <c r="R804" s="94"/>
      <c r="S804" s="94"/>
      <c r="T804" s="94"/>
    </row>
    <row r="805" spans="1:20" s="257" customFormat="1" ht="12">
      <c r="A805" s="282">
        <v>0</v>
      </c>
      <c r="B805" s="91"/>
      <c r="C805" s="91"/>
      <c r="D805" s="91"/>
      <c r="E805" s="91"/>
      <c r="F805" s="260">
        <v>0</v>
      </c>
      <c r="G805" s="260">
        <f t="shared" si="51"/>
        <v>0</v>
      </c>
      <c r="H805" s="89"/>
      <c r="I805" s="283"/>
      <c r="J805" s="54">
        <f t="shared" si="52"/>
        <v>0</v>
      </c>
      <c r="K805" s="43">
        <f t="shared" si="53"/>
        <v>0</v>
      </c>
      <c r="L805" s="43">
        <v>0</v>
      </c>
      <c r="M805" s="43">
        <v>0</v>
      </c>
      <c r="N805" s="43"/>
      <c r="O805" s="94"/>
      <c r="P805" s="94"/>
      <c r="Q805" s="94"/>
      <c r="R805" s="94"/>
      <c r="S805" s="94"/>
      <c r="T805" s="94"/>
    </row>
    <row r="806" spans="1:20" s="257" customFormat="1" ht="12">
      <c r="A806" s="282">
        <v>0</v>
      </c>
      <c r="B806" s="91"/>
      <c r="C806" s="91"/>
      <c r="D806" s="91"/>
      <c r="E806" s="91"/>
      <c r="F806" s="260">
        <v>0</v>
      </c>
      <c r="G806" s="260">
        <f t="shared" si="51"/>
        <v>0</v>
      </c>
      <c r="H806" s="89"/>
      <c r="I806" s="283"/>
      <c r="J806" s="54">
        <f t="shared" si="52"/>
        <v>0</v>
      </c>
      <c r="K806" s="43">
        <f t="shared" si="53"/>
        <v>0</v>
      </c>
      <c r="L806" s="43">
        <v>0</v>
      </c>
      <c r="M806" s="43">
        <v>0</v>
      </c>
      <c r="N806" s="43"/>
      <c r="O806" s="94"/>
      <c r="P806" s="94"/>
      <c r="Q806" s="94"/>
      <c r="R806" s="94"/>
      <c r="S806" s="94"/>
      <c r="T806" s="94"/>
    </row>
    <row r="807" spans="1:20" s="257" customFormat="1" ht="12">
      <c r="A807" s="282">
        <v>0</v>
      </c>
      <c r="B807" s="91"/>
      <c r="C807" s="91"/>
      <c r="D807" s="91"/>
      <c r="E807" s="91"/>
      <c r="F807" s="260">
        <v>0</v>
      </c>
      <c r="G807" s="260">
        <f t="shared" si="51"/>
        <v>0</v>
      </c>
      <c r="H807" s="89"/>
      <c r="I807" s="283"/>
      <c r="J807" s="54">
        <f t="shared" si="52"/>
        <v>0</v>
      </c>
      <c r="K807" s="43">
        <f t="shared" si="53"/>
        <v>0</v>
      </c>
      <c r="L807" s="43">
        <v>0</v>
      </c>
      <c r="M807" s="43">
        <v>0</v>
      </c>
      <c r="N807" s="43"/>
      <c r="O807" s="94"/>
      <c r="P807" s="94"/>
      <c r="Q807" s="94"/>
      <c r="R807" s="94"/>
      <c r="S807" s="94"/>
      <c r="T807" s="94"/>
    </row>
    <row r="808" spans="1:20" s="257" customFormat="1" ht="13" thickBot="1">
      <c r="A808" s="43">
        <v>0</v>
      </c>
      <c r="B808" s="450"/>
      <c r="C808" s="450"/>
      <c r="D808" s="450"/>
      <c r="E808" s="450"/>
      <c r="F808" s="52"/>
      <c r="G808" s="52"/>
      <c r="H808" s="49"/>
      <c r="I808" s="50"/>
      <c r="J808" s="54">
        <f t="shared" si="52"/>
        <v>0</v>
      </c>
      <c r="K808" s="43">
        <f t="shared" si="53"/>
        <v>0</v>
      </c>
      <c r="L808" s="43">
        <v>0</v>
      </c>
      <c r="M808" s="43">
        <v>0</v>
      </c>
      <c r="N808" s="43"/>
    </row>
    <row r="809" spans="1:20" s="257" customFormat="1" ht="12">
      <c r="A809" s="43"/>
      <c r="B809" s="450"/>
      <c r="C809" s="450"/>
      <c r="D809" s="276" t="s">
        <v>104</v>
      </c>
      <c r="E809" s="275"/>
      <c r="F809" s="274"/>
      <c r="G809" s="287">
        <f>SUM(G783:G808)</f>
        <v>0</v>
      </c>
      <c r="H809" s="48"/>
      <c r="I809" s="48"/>
      <c r="J809" s="72"/>
      <c r="K809" s="264"/>
      <c r="M809" s="73"/>
    </row>
    <row r="810" spans="1:20" s="257" customFormat="1" ht="12">
      <c r="A810" s="43"/>
      <c r="B810" s="450"/>
      <c r="C810" s="450"/>
      <c r="D810" s="272" t="s">
        <v>103</v>
      </c>
      <c r="E810" s="271"/>
      <c r="F810" s="270"/>
      <c r="G810" s="281">
        <f>Telecom!F84+(Telecom!H86*0.8)</f>
        <v>0</v>
      </c>
      <c r="H810" s="48"/>
      <c r="I810" s="48"/>
      <c r="J810" s="72"/>
      <c r="K810" s="264"/>
      <c r="M810" s="73"/>
    </row>
    <row r="811" spans="1:20" s="257" customFormat="1" ht="12">
      <c r="A811" s="43"/>
      <c r="B811" s="450"/>
      <c r="C811" s="450"/>
      <c r="D811" s="272" t="s">
        <v>102</v>
      </c>
      <c r="E811" s="271"/>
      <c r="F811" s="270"/>
      <c r="G811" s="281">
        <f>G810-G809</f>
        <v>0</v>
      </c>
      <c r="H811" s="48"/>
      <c r="I811" s="48"/>
      <c r="J811" s="72"/>
      <c r="K811" s="264"/>
      <c r="M811" s="73"/>
    </row>
    <row r="812" spans="1:20" s="257" customFormat="1" ht="13" thickBot="1">
      <c r="A812" s="43"/>
      <c r="B812" s="450"/>
      <c r="C812" s="450"/>
      <c r="D812" s="268" t="s">
        <v>101</v>
      </c>
      <c r="E812" s="267"/>
      <c r="F812" s="266"/>
      <c r="G812" s="265" t="e">
        <f>G811/G810</f>
        <v>#DIV/0!</v>
      </c>
      <c r="H812" s="48"/>
      <c r="I812" s="48"/>
      <c r="J812" s="72"/>
      <c r="K812" s="264"/>
      <c r="M812" s="73"/>
    </row>
    <row r="813" spans="1:20" s="163" customFormat="1" ht="25.5" customHeight="1">
      <c r="D813" s="280"/>
      <c r="E813" s="280"/>
      <c r="G813" s="279"/>
      <c r="I813" s="278"/>
      <c r="J813" s="277"/>
      <c r="K813" s="261"/>
      <c r="L813" s="263"/>
      <c r="M813" s="3"/>
      <c r="N813" s="3"/>
      <c r="P813" s="262"/>
      <c r="Q813" s="262"/>
      <c r="R813" s="261"/>
    </row>
    <row r="814" spans="1:20" s="163" customFormat="1" ht="20" customHeight="1">
      <c r="F814" s="58" t="s">
        <v>57</v>
      </c>
      <c r="G814" s="59">
        <f>SUM(G783:G807)</f>
        <v>0</v>
      </c>
      <c r="H814" s="1"/>
      <c r="J814" s="2"/>
      <c r="L814" s="162"/>
      <c r="M814" s="162"/>
      <c r="N814" s="162"/>
      <c r="P814" s="162"/>
      <c r="Q814" s="162"/>
      <c r="R814" s="164"/>
    </row>
    <row r="815" spans="1:20" s="257" customFormat="1" ht="20" customHeight="1">
      <c r="A815" s="43"/>
      <c r="B815" s="450"/>
      <c r="C815" s="450"/>
      <c r="D815" s="450"/>
      <c r="E815" s="450"/>
      <c r="F815" s="60" t="s">
        <v>59</v>
      </c>
      <c r="G815" s="61">
        <f>Telecom!H84-G814</f>
        <v>0</v>
      </c>
      <c r="H815" s="49"/>
      <c r="I815" s="50"/>
      <c r="J815" s="54"/>
      <c r="K815" s="43"/>
      <c r="L815" s="43"/>
      <c r="M815" s="43"/>
      <c r="N815" s="43"/>
    </row>
    <row r="816" spans="1:20" s="257" customFormat="1" ht="20" customHeight="1">
      <c r="A816" s="43"/>
      <c r="B816" s="450"/>
      <c r="C816" s="450"/>
      <c r="D816" s="450"/>
      <c r="E816" s="450"/>
      <c r="F816" s="60" t="s">
        <v>60</v>
      </c>
      <c r="G816" s="62" t="e">
        <f>G815/Telecom!H84</f>
        <v>#DIV/0!</v>
      </c>
      <c r="H816" s="49"/>
      <c r="I816" s="50"/>
      <c r="J816" s="54"/>
      <c r="K816" s="43"/>
      <c r="L816" s="43"/>
      <c r="M816" s="43"/>
      <c r="N816" s="43"/>
    </row>
    <row r="817" spans="1:22" s="257" customFormat="1" ht="20" customHeight="1">
      <c r="A817" s="43"/>
      <c r="B817" s="450"/>
      <c r="C817" s="450"/>
      <c r="D817" s="450"/>
      <c r="E817" s="450"/>
      <c r="F817" s="60"/>
      <c r="G817" s="62"/>
      <c r="H817" s="49"/>
      <c r="I817" s="50"/>
      <c r="J817" s="54"/>
      <c r="K817" s="43"/>
      <c r="L817" s="43"/>
      <c r="M817" s="43"/>
      <c r="N817" s="43"/>
    </row>
    <row r="818" spans="1:22" s="257" customFormat="1" ht="20" customHeight="1">
      <c r="A818" s="43"/>
      <c r="B818" s="450"/>
      <c r="C818" s="450"/>
      <c r="D818" s="450"/>
      <c r="E818" s="450"/>
      <c r="F818" s="63" t="s">
        <v>58</v>
      </c>
      <c r="G818" s="64">
        <f>SUM(Telecom!F102)</f>
        <v>0</v>
      </c>
      <c r="H818" s="49"/>
      <c r="I818" s="50"/>
      <c r="J818" s="54"/>
      <c r="K818" s="43"/>
      <c r="L818" s="43"/>
      <c r="M818" s="43"/>
      <c r="N818" s="43"/>
    </row>
    <row r="819" spans="1:22" s="257" customFormat="1" ht="20" customHeight="1">
      <c r="A819" s="43"/>
      <c r="B819" s="450"/>
      <c r="C819" s="450"/>
      <c r="D819" s="450"/>
      <c r="E819" s="450"/>
      <c r="F819" s="60" t="s">
        <v>59</v>
      </c>
      <c r="G819" s="61">
        <f>Telecom!H102-G818</f>
        <v>0</v>
      </c>
      <c r="H819" s="49"/>
      <c r="I819" s="50"/>
      <c r="J819" s="54"/>
      <c r="K819" s="43"/>
      <c r="L819" s="43"/>
      <c r="M819" s="43"/>
      <c r="N819" s="43"/>
    </row>
    <row r="820" spans="1:22" s="257" customFormat="1" ht="20" customHeight="1">
      <c r="A820" s="43"/>
      <c r="B820" s="450"/>
      <c r="C820" s="450"/>
      <c r="D820" s="450"/>
      <c r="E820" s="450"/>
      <c r="F820" s="65" t="s">
        <v>60</v>
      </c>
      <c r="G820" s="66" t="e">
        <f>G819/Telecom!H102</f>
        <v>#DIV/0!</v>
      </c>
      <c r="H820" s="49"/>
      <c r="I820" s="50"/>
      <c r="J820" s="54"/>
      <c r="K820" s="43"/>
      <c r="L820" s="43"/>
      <c r="M820" s="43"/>
      <c r="N820" s="43"/>
    </row>
    <row r="821" spans="1:22" ht="16" thickBot="1"/>
    <row r="822" spans="1:22" s="257" customFormat="1" ht="16" thickBot="1">
      <c r="A822" s="378" t="s">
        <v>146</v>
      </c>
      <c r="B822" s="383"/>
      <c r="C822" s="384"/>
      <c r="D822" s="384"/>
      <c r="E822" s="379"/>
      <c r="F822" s="376"/>
      <c r="G822" s="377"/>
      <c r="H822" s="41"/>
      <c r="I822" s="44"/>
      <c r="J822" s="44"/>
      <c r="K822" s="45"/>
      <c r="L822" s="46"/>
      <c r="M822" s="41"/>
      <c r="N822" s="41"/>
      <c r="O822" s="71"/>
      <c r="P822" s="70"/>
      <c r="Q822" s="70"/>
      <c r="R822" s="70"/>
      <c r="S822" s="70"/>
      <c r="T822" s="70"/>
      <c r="U822" s="259"/>
      <c r="V822" s="259"/>
    </row>
    <row r="823" spans="1:22" s="257" customFormat="1" ht="16" thickBot="1">
      <c r="A823" s="291"/>
      <c r="B823" s="44"/>
      <c r="C823" s="41"/>
      <c r="D823" s="41"/>
      <c r="E823" s="41"/>
      <c r="F823" s="41"/>
      <c r="G823" s="41"/>
      <c r="H823" s="41"/>
      <c r="I823" s="44"/>
      <c r="J823" s="44"/>
      <c r="K823" s="45"/>
      <c r="L823" s="46"/>
      <c r="M823" s="41"/>
      <c r="N823" s="41"/>
      <c r="O823" s="71"/>
      <c r="P823" s="70"/>
      <c r="Q823" s="70"/>
      <c r="R823" s="70"/>
      <c r="S823" s="70"/>
      <c r="T823" s="70"/>
      <c r="U823" s="259"/>
      <c r="V823" s="259"/>
    </row>
    <row r="824" spans="1:22" s="258" customFormat="1" ht="13" thickBot="1">
      <c r="A824" s="324" t="s">
        <v>46</v>
      </c>
      <c r="B824" s="325" t="s">
        <v>45</v>
      </c>
      <c r="C824" s="325" t="s">
        <v>47</v>
      </c>
      <c r="D824" s="325" t="s">
        <v>48</v>
      </c>
      <c r="E824" s="325" t="s">
        <v>31</v>
      </c>
      <c r="F824" s="325" t="s">
        <v>49</v>
      </c>
      <c r="G824" s="325" t="s">
        <v>50</v>
      </c>
      <c r="H824" s="325" t="s">
        <v>141</v>
      </c>
      <c r="I824" s="325" t="s">
        <v>142</v>
      </c>
      <c r="J824" s="380" t="s">
        <v>53</v>
      </c>
      <c r="K824" s="380" t="s">
        <v>51</v>
      </c>
      <c r="L824" s="380" t="s">
        <v>52</v>
      </c>
      <c r="M824" s="380" t="s">
        <v>1</v>
      </c>
      <c r="N824" s="380"/>
      <c r="O824" s="381" t="s">
        <v>68</v>
      </c>
      <c r="P824" s="380" t="s">
        <v>65</v>
      </c>
      <c r="Q824" s="380" t="s">
        <v>140</v>
      </c>
      <c r="R824" s="380" t="s">
        <v>64</v>
      </c>
      <c r="S824" s="380" t="s">
        <v>66</v>
      </c>
      <c r="T824" s="382" t="s">
        <v>67</v>
      </c>
    </row>
    <row r="825" spans="1:22" s="257" customFormat="1" ht="12">
      <c r="A825" s="41"/>
      <c r="B825" s="44"/>
      <c r="C825" s="41"/>
      <c r="D825" s="41"/>
      <c r="E825" s="41"/>
      <c r="F825" s="41"/>
      <c r="G825" s="41"/>
      <c r="H825" s="41"/>
      <c r="I825" s="44"/>
      <c r="J825" s="44"/>
      <c r="K825" s="45"/>
      <c r="L825" s="46"/>
      <c r="M825" s="41"/>
      <c r="N825" s="41"/>
      <c r="P825" s="41"/>
      <c r="Q825" s="41"/>
    </row>
    <row r="826" spans="1:22" s="257" customFormat="1" ht="12">
      <c r="A826" s="282">
        <v>0</v>
      </c>
      <c r="B826" s="94"/>
      <c r="C826" s="94"/>
      <c r="D826" s="94"/>
      <c r="E826" s="94"/>
      <c r="F826" s="286">
        <v>0</v>
      </c>
      <c r="G826" s="286">
        <f t="shared" ref="G826:G850" si="54">A826*F826</f>
        <v>0</v>
      </c>
      <c r="H826" s="285"/>
      <c r="I826" s="284"/>
      <c r="J826" s="54">
        <f t="shared" ref="J826:J851" si="55">SUM(L826*0.01)</f>
        <v>0</v>
      </c>
      <c r="K826" s="43">
        <f t="shared" ref="K826:K851" si="56">SUM(L826*0.25)</f>
        <v>0</v>
      </c>
      <c r="L826" s="43">
        <v>0</v>
      </c>
      <c r="M826" s="43">
        <v>0</v>
      </c>
      <c r="N826" s="43"/>
      <c r="O826" s="94"/>
      <c r="P826" s="94"/>
      <c r="Q826" s="94"/>
      <c r="R826" s="94"/>
      <c r="S826" s="94"/>
      <c r="T826" s="94"/>
    </row>
    <row r="827" spans="1:22" s="257" customFormat="1" ht="12">
      <c r="A827" s="282">
        <v>0</v>
      </c>
      <c r="B827" s="91"/>
      <c r="C827" s="91"/>
      <c r="D827" s="91"/>
      <c r="E827" s="91"/>
      <c r="F827" s="260">
        <v>0</v>
      </c>
      <c r="G827" s="260">
        <f t="shared" si="54"/>
        <v>0</v>
      </c>
      <c r="H827" s="89"/>
      <c r="I827" s="283"/>
      <c r="J827" s="54">
        <f t="shared" si="55"/>
        <v>0</v>
      </c>
      <c r="K827" s="43">
        <f t="shared" si="56"/>
        <v>0</v>
      </c>
      <c r="L827" s="43">
        <v>0</v>
      </c>
      <c r="M827" s="43">
        <v>0</v>
      </c>
      <c r="N827" s="43"/>
      <c r="O827" s="94"/>
      <c r="P827" s="94"/>
      <c r="Q827" s="94"/>
      <c r="R827" s="94"/>
      <c r="S827" s="94"/>
      <c r="T827" s="94"/>
    </row>
    <row r="828" spans="1:22" s="257" customFormat="1" ht="12">
      <c r="A828" s="282">
        <v>0</v>
      </c>
      <c r="B828" s="91"/>
      <c r="C828" s="91"/>
      <c r="D828" s="91"/>
      <c r="E828" s="91"/>
      <c r="F828" s="260">
        <v>0</v>
      </c>
      <c r="G828" s="260">
        <f t="shared" si="54"/>
        <v>0</v>
      </c>
      <c r="H828" s="89"/>
      <c r="I828" s="283"/>
      <c r="J828" s="54">
        <f t="shared" si="55"/>
        <v>0</v>
      </c>
      <c r="K828" s="43">
        <f t="shared" si="56"/>
        <v>0</v>
      </c>
      <c r="L828" s="43">
        <v>0</v>
      </c>
      <c r="M828" s="43">
        <v>0</v>
      </c>
      <c r="N828" s="43"/>
      <c r="O828" s="94"/>
      <c r="P828" s="94"/>
      <c r="Q828" s="94"/>
      <c r="R828" s="94"/>
      <c r="S828" s="94"/>
      <c r="T828" s="94"/>
    </row>
    <row r="829" spans="1:22" s="257" customFormat="1" ht="12">
      <c r="A829" s="282">
        <v>0</v>
      </c>
      <c r="B829" s="91"/>
      <c r="C829" s="91"/>
      <c r="D829" s="91"/>
      <c r="E829" s="91"/>
      <c r="F829" s="260">
        <v>0</v>
      </c>
      <c r="G829" s="260">
        <f t="shared" si="54"/>
        <v>0</v>
      </c>
      <c r="H829" s="89"/>
      <c r="I829" s="283"/>
      <c r="J829" s="54">
        <f t="shared" si="55"/>
        <v>0</v>
      </c>
      <c r="K829" s="43">
        <f t="shared" si="56"/>
        <v>0</v>
      </c>
      <c r="L829" s="43">
        <v>0</v>
      </c>
      <c r="M829" s="43">
        <v>0</v>
      </c>
      <c r="N829" s="43"/>
      <c r="O829" s="94"/>
      <c r="P829" s="94"/>
      <c r="Q829" s="94"/>
      <c r="R829" s="94"/>
      <c r="S829" s="94"/>
      <c r="T829" s="94"/>
    </row>
    <row r="830" spans="1:22" s="257" customFormat="1" ht="12">
      <c r="A830" s="282">
        <v>0</v>
      </c>
      <c r="B830" s="91"/>
      <c r="C830" s="91"/>
      <c r="D830" s="91"/>
      <c r="E830" s="91"/>
      <c r="F830" s="260">
        <v>0</v>
      </c>
      <c r="G830" s="260">
        <f t="shared" si="54"/>
        <v>0</v>
      </c>
      <c r="H830" s="89"/>
      <c r="I830" s="283"/>
      <c r="J830" s="54">
        <f t="shared" si="55"/>
        <v>0</v>
      </c>
      <c r="K830" s="43">
        <f t="shared" si="56"/>
        <v>0</v>
      </c>
      <c r="L830" s="43">
        <v>0</v>
      </c>
      <c r="M830" s="43">
        <v>0</v>
      </c>
      <c r="N830" s="43"/>
      <c r="O830" s="94"/>
      <c r="P830" s="94"/>
      <c r="Q830" s="94"/>
      <c r="R830" s="94"/>
      <c r="S830" s="94"/>
      <c r="T830" s="94"/>
    </row>
    <row r="831" spans="1:22" s="257" customFormat="1" ht="12">
      <c r="A831" s="282">
        <v>0</v>
      </c>
      <c r="B831" s="91"/>
      <c r="C831" s="91"/>
      <c r="D831" s="91"/>
      <c r="E831" s="91"/>
      <c r="F831" s="260">
        <v>0</v>
      </c>
      <c r="G831" s="260">
        <f t="shared" si="54"/>
        <v>0</v>
      </c>
      <c r="H831" s="89"/>
      <c r="I831" s="283"/>
      <c r="J831" s="54">
        <f t="shared" si="55"/>
        <v>0</v>
      </c>
      <c r="K831" s="43">
        <f t="shared" si="56"/>
        <v>0</v>
      </c>
      <c r="L831" s="43">
        <v>0</v>
      </c>
      <c r="M831" s="43">
        <v>0</v>
      </c>
      <c r="N831" s="43"/>
      <c r="O831" s="94"/>
      <c r="P831" s="94"/>
      <c r="Q831" s="94"/>
      <c r="R831" s="94"/>
      <c r="S831" s="94"/>
      <c r="T831" s="94"/>
    </row>
    <row r="832" spans="1:22" s="257" customFormat="1" ht="12">
      <c r="A832" s="282">
        <v>0</v>
      </c>
      <c r="B832" s="91"/>
      <c r="C832" s="91"/>
      <c r="D832" s="91"/>
      <c r="E832" s="91"/>
      <c r="F832" s="260">
        <v>0</v>
      </c>
      <c r="G832" s="260">
        <f t="shared" si="54"/>
        <v>0</v>
      </c>
      <c r="H832" s="89"/>
      <c r="I832" s="283"/>
      <c r="J832" s="54">
        <f t="shared" si="55"/>
        <v>0</v>
      </c>
      <c r="K832" s="43">
        <f t="shared" si="56"/>
        <v>0</v>
      </c>
      <c r="L832" s="43">
        <v>0</v>
      </c>
      <c r="M832" s="43">
        <v>0</v>
      </c>
      <c r="N832" s="43"/>
      <c r="O832" s="94"/>
      <c r="P832" s="94"/>
      <c r="Q832" s="94"/>
      <c r="R832" s="94"/>
      <c r="S832" s="94"/>
      <c r="T832" s="94"/>
    </row>
    <row r="833" spans="1:20" s="257" customFormat="1" ht="12">
      <c r="A833" s="282">
        <v>0</v>
      </c>
      <c r="B833" s="91"/>
      <c r="C833" s="91"/>
      <c r="D833" s="91"/>
      <c r="E833" s="91"/>
      <c r="F833" s="260">
        <v>0</v>
      </c>
      <c r="G833" s="260">
        <f t="shared" si="54"/>
        <v>0</v>
      </c>
      <c r="H833" s="89"/>
      <c r="I833" s="283"/>
      <c r="J833" s="54">
        <f t="shared" si="55"/>
        <v>0</v>
      </c>
      <c r="K833" s="43">
        <f t="shared" si="56"/>
        <v>0</v>
      </c>
      <c r="L833" s="43">
        <v>0</v>
      </c>
      <c r="M833" s="43">
        <v>0</v>
      </c>
      <c r="N833" s="43"/>
      <c r="O833" s="94"/>
      <c r="P833" s="94"/>
      <c r="Q833" s="94"/>
      <c r="R833" s="94"/>
      <c r="S833" s="94"/>
      <c r="T833" s="94"/>
    </row>
    <row r="834" spans="1:20" s="257" customFormat="1" ht="12">
      <c r="A834" s="282">
        <v>0</v>
      </c>
      <c r="B834" s="91"/>
      <c r="C834" s="91"/>
      <c r="D834" s="91"/>
      <c r="E834" s="91"/>
      <c r="F834" s="260">
        <v>0</v>
      </c>
      <c r="G834" s="260">
        <f t="shared" si="54"/>
        <v>0</v>
      </c>
      <c r="H834" s="89"/>
      <c r="I834" s="283"/>
      <c r="J834" s="54">
        <f t="shared" si="55"/>
        <v>0</v>
      </c>
      <c r="K834" s="43">
        <f t="shared" si="56"/>
        <v>0</v>
      </c>
      <c r="L834" s="43">
        <v>0</v>
      </c>
      <c r="M834" s="43">
        <v>0</v>
      </c>
      <c r="N834" s="43"/>
      <c r="O834" s="94"/>
      <c r="P834" s="94"/>
      <c r="Q834" s="94"/>
      <c r="R834" s="94"/>
      <c r="S834" s="94"/>
      <c r="T834" s="94"/>
    </row>
    <row r="835" spans="1:20" s="257" customFormat="1" ht="12">
      <c r="A835" s="282">
        <v>0</v>
      </c>
      <c r="B835" s="91"/>
      <c r="C835" s="91"/>
      <c r="D835" s="91"/>
      <c r="E835" s="91"/>
      <c r="F835" s="260">
        <v>0</v>
      </c>
      <c r="G835" s="260">
        <f t="shared" si="54"/>
        <v>0</v>
      </c>
      <c r="H835" s="89"/>
      <c r="I835" s="283"/>
      <c r="J835" s="54">
        <f t="shared" si="55"/>
        <v>0</v>
      </c>
      <c r="K835" s="43">
        <f t="shared" si="56"/>
        <v>0</v>
      </c>
      <c r="L835" s="43">
        <v>0</v>
      </c>
      <c r="M835" s="43">
        <v>0</v>
      </c>
      <c r="N835" s="43"/>
      <c r="O835" s="94"/>
      <c r="P835" s="94"/>
      <c r="Q835" s="94"/>
      <c r="R835" s="94"/>
      <c r="S835" s="94"/>
      <c r="T835" s="94"/>
    </row>
    <row r="836" spans="1:20" s="257" customFormat="1" ht="12">
      <c r="A836" s="282">
        <v>0</v>
      </c>
      <c r="B836" s="91"/>
      <c r="C836" s="91"/>
      <c r="D836" s="91"/>
      <c r="E836" s="91"/>
      <c r="F836" s="260">
        <v>0</v>
      </c>
      <c r="G836" s="260">
        <f t="shared" si="54"/>
        <v>0</v>
      </c>
      <c r="H836" s="89"/>
      <c r="I836" s="283"/>
      <c r="J836" s="54">
        <f t="shared" si="55"/>
        <v>0</v>
      </c>
      <c r="K836" s="43">
        <f t="shared" si="56"/>
        <v>0</v>
      </c>
      <c r="L836" s="43">
        <v>0</v>
      </c>
      <c r="M836" s="43">
        <v>0</v>
      </c>
      <c r="N836" s="43"/>
      <c r="O836" s="94"/>
      <c r="P836" s="94"/>
      <c r="Q836" s="94"/>
      <c r="R836" s="94"/>
      <c r="S836" s="94"/>
      <c r="T836" s="94"/>
    </row>
    <row r="837" spans="1:20" s="257" customFormat="1" ht="12">
      <c r="A837" s="282">
        <v>0</v>
      </c>
      <c r="B837" s="91"/>
      <c r="C837" s="91"/>
      <c r="D837" s="91"/>
      <c r="E837" s="91"/>
      <c r="F837" s="260">
        <v>0</v>
      </c>
      <c r="G837" s="260">
        <f t="shared" si="54"/>
        <v>0</v>
      </c>
      <c r="H837" s="89"/>
      <c r="I837" s="283"/>
      <c r="J837" s="54">
        <f t="shared" si="55"/>
        <v>0</v>
      </c>
      <c r="K837" s="43">
        <f t="shared" si="56"/>
        <v>0</v>
      </c>
      <c r="L837" s="43">
        <v>0</v>
      </c>
      <c r="M837" s="43">
        <v>0</v>
      </c>
      <c r="N837" s="43"/>
      <c r="O837" s="94"/>
      <c r="P837" s="94"/>
      <c r="Q837" s="94"/>
      <c r="R837" s="94"/>
      <c r="S837" s="94"/>
      <c r="T837" s="94"/>
    </row>
    <row r="838" spans="1:20" s="257" customFormat="1" ht="12">
      <c r="A838" s="282">
        <v>0</v>
      </c>
      <c r="B838" s="91"/>
      <c r="C838" s="91"/>
      <c r="D838" s="91"/>
      <c r="E838" s="91"/>
      <c r="F838" s="260">
        <v>0</v>
      </c>
      <c r="G838" s="260">
        <f t="shared" si="54"/>
        <v>0</v>
      </c>
      <c r="H838" s="89"/>
      <c r="I838" s="283"/>
      <c r="J838" s="54">
        <f t="shared" si="55"/>
        <v>0</v>
      </c>
      <c r="K838" s="43">
        <f t="shared" si="56"/>
        <v>0</v>
      </c>
      <c r="L838" s="43">
        <v>0</v>
      </c>
      <c r="M838" s="43">
        <v>0</v>
      </c>
      <c r="N838" s="43"/>
      <c r="O838" s="94"/>
      <c r="P838" s="94"/>
      <c r="Q838" s="94"/>
      <c r="R838" s="94"/>
      <c r="S838" s="94"/>
      <c r="T838" s="94"/>
    </row>
    <row r="839" spans="1:20" s="257" customFormat="1" ht="12">
      <c r="A839" s="282">
        <v>0</v>
      </c>
      <c r="B839" s="91"/>
      <c r="C839" s="91"/>
      <c r="D839" s="91"/>
      <c r="E839" s="91"/>
      <c r="F839" s="260">
        <v>0</v>
      </c>
      <c r="G839" s="260">
        <f t="shared" si="54"/>
        <v>0</v>
      </c>
      <c r="H839" s="89"/>
      <c r="I839" s="283"/>
      <c r="J839" s="54">
        <f t="shared" si="55"/>
        <v>0</v>
      </c>
      <c r="K839" s="43">
        <f t="shared" si="56"/>
        <v>0</v>
      </c>
      <c r="L839" s="43">
        <v>0</v>
      </c>
      <c r="M839" s="43">
        <v>0</v>
      </c>
      <c r="N839" s="43"/>
      <c r="O839" s="94"/>
      <c r="P839" s="94"/>
      <c r="Q839" s="94"/>
      <c r="R839" s="94"/>
      <c r="S839" s="94"/>
      <c r="T839" s="94"/>
    </row>
    <row r="840" spans="1:20" s="257" customFormat="1" ht="12">
      <c r="A840" s="282">
        <v>0</v>
      </c>
      <c r="B840" s="91"/>
      <c r="C840" s="91"/>
      <c r="D840" s="91"/>
      <c r="E840" s="91"/>
      <c r="F840" s="260">
        <v>0</v>
      </c>
      <c r="G840" s="260">
        <f t="shared" si="54"/>
        <v>0</v>
      </c>
      <c r="H840" s="89"/>
      <c r="I840" s="283"/>
      <c r="J840" s="54">
        <f t="shared" si="55"/>
        <v>0</v>
      </c>
      <c r="K840" s="43">
        <f t="shared" si="56"/>
        <v>0</v>
      </c>
      <c r="L840" s="43">
        <v>0</v>
      </c>
      <c r="M840" s="43">
        <v>0</v>
      </c>
      <c r="N840" s="43"/>
      <c r="O840" s="94"/>
      <c r="P840" s="94"/>
      <c r="Q840" s="94"/>
      <c r="R840" s="94"/>
      <c r="S840" s="94"/>
      <c r="T840" s="94"/>
    </row>
    <row r="841" spans="1:20" s="257" customFormat="1" ht="12">
      <c r="A841" s="282">
        <v>0</v>
      </c>
      <c r="B841" s="91"/>
      <c r="C841" s="91"/>
      <c r="D841" s="91"/>
      <c r="E841" s="91"/>
      <c r="F841" s="260">
        <v>0</v>
      </c>
      <c r="G841" s="260">
        <f t="shared" si="54"/>
        <v>0</v>
      </c>
      <c r="H841" s="89"/>
      <c r="I841" s="283"/>
      <c r="J841" s="54">
        <f t="shared" si="55"/>
        <v>0</v>
      </c>
      <c r="K841" s="43">
        <f t="shared" si="56"/>
        <v>0</v>
      </c>
      <c r="L841" s="43">
        <v>0</v>
      </c>
      <c r="M841" s="43">
        <v>0</v>
      </c>
      <c r="N841" s="43"/>
      <c r="O841" s="94"/>
      <c r="P841" s="94"/>
      <c r="Q841" s="94"/>
      <c r="R841" s="94"/>
      <c r="S841" s="94"/>
      <c r="T841" s="94"/>
    </row>
    <row r="842" spans="1:20" s="257" customFormat="1" ht="12">
      <c r="A842" s="282">
        <v>0</v>
      </c>
      <c r="B842" s="91"/>
      <c r="C842" s="91"/>
      <c r="D842" s="91"/>
      <c r="E842" s="91"/>
      <c r="F842" s="260">
        <v>0</v>
      </c>
      <c r="G842" s="260">
        <f t="shared" si="54"/>
        <v>0</v>
      </c>
      <c r="H842" s="89"/>
      <c r="I842" s="283"/>
      <c r="J842" s="54">
        <f t="shared" si="55"/>
        <v>0</v>
      </c>
      <c r="K842" s="43">
        <f t="shared" si="56"/>
        <v>0</v>
      </c>
      <c r="L842" s="43">
        <v>0</v>
      </c>
      <c r="M842" s="43">
        <v>0</v>
      </c>
      <c r="N842" s="43"/>
      <c r="O842" s="94"/>
      <c r="P842" s="94"/>
      <c r="Q842" s="94"/>
      <c r="R842" s="94"/>
      <c r="S842" s="94"/>
      <c r="T842" s="94"/>
    </row>
    <row r="843" spans="1:20" s="257" customFormat="1" ht="12">
      <c r="A843" s="282">
        <v>0</v>
      </c>
      <c r="B843" s="91"/>
      <c r="C843" s="91"/>
      <c r="D843" s="91"/>
      <c r="E843" s="91"/>
      <c r="F843" s="260">
        <v>0</v>
      </c>
      <c r="G843" s="260">
        <f t="shared" si="54"/>
        <v>0</v>
      </c>
      <c r="H843" s="89"/>
      <c r="I843" s="283"/>
      <c r="J843" s="54">
        <f t="shared" si="55"/>
        <v>0</v>
      </c>
      <c r="K843" s="43">
        <f t="shared" si="56"/>
        <v>0</v>
      </c>
      <c r="L843" s="43">
        <v>0</v>
      </c>
      <c r="M843" s="43">
        <v>0</v>
      </c>
      <c r="N843" s="43"/>
      <c r="O843" s="94"/>
      <c r="P843" s="94"/>
      <c r="Q843" s="94"/>
      <c r="R843" s="94"/>
      <c r="S843" s="94"/>
      <c r="T843" s="94"/>
    </row>
    <row r="844" spans="1:20" s="257" customFormat="1" ht="12">
      <c r="A844" s="282">
        <v>0</v>
      </c>
      <c r="B844" s="91"/>
      <c r="C844" s="91"/>
      <c r="D844" s="91"/>
      <c r="E844" s="91"/>
      <c r="F844" s="260">
        <v>0</v>
      </c>
      <c r="G844" s="260">
        <f t="shared" si="54"/>
        <v>0</v>
      </c>
      <c r="H844" s="89"/>
      <c r="I844" s="283"/>
      <c r="J844" s="54">
        <f t="shared" si="55"/>
        <v>0</v>
      </c>
      <c r="K844" s="43">
        <f t="shared" si="56"/>
        <v>0</v>
      </c>
      <c r="L844" s="43">
        <v>0</v>
      </c>
      <c r="M844" s="43">
        <v>0</v>
      </c>
      <c r="N844" s="43"/>
      <c r="O844" s="94"/>
      <c r="P844" s="94"/>
      <c r="Q844" s="94"/>
      <c r="R844" s="94"/>
      <c r="S844" s="94"/>
      <c r="T844" s="94"/>
    </row>
    <row r="845" spans="1:20" s="257" customFormat="1" ht="12">
      <c r="A845" s="282">
        <v>0</v>
      </c>
      <c r="B845" s="91"/>
      <c r="C845" s="91"/>
      <c r="D845" s="91"/>
      <c r="E845" s="91"/>
      <c r="F845" s="260">
        <v>0</v>
      </c>
      <c r="G845" s="260">
        <f t="shared" si="54"/>
        <v>0</v>
      </c>
      <c r="H845" s="89"/>
      <c r="I845" s="283"/>
      <c r="J845" s="54">
        <f t="shared" si="55"/>
        <v>0</v>
      </c>
      <c r="K845" s="43">
        <f t="shared" si="56"/>
        <v>0</v>
      </c>
      <c r="L845" s="43">
        <v>0</v>
      </c>
      <c r="M845" s="43">
        <v>0</v>
      </c>
      <c r="N845" s="43"/>
      <c r="O845" s="94"/>
      <c r="P845" s="94"/>
      <c r="Q845" s="94"/>
      <c r="R845" s="94"/>
      <c r="S845" s="94"/>
      <c r="T845" s="94"/>
    </row>
    <row r="846" spans="1:20" s="257" customFormat="1" ht="12">
      <c r="A846" s="282">
        <v>0</v>
      </c>
      <c r="B846" s="91"/>
      <c r="C846" s="91"/>
      <c r="D846" s="91"/>
      <c r="E846" s="91"/>
      <c r="F846" s="260">
        <v>0</v>
      </c>
      <c r="G846" s="260">
        <f t="shared" si="54"/>
        <v>0</v>
      </c>
      <c r="H846" s="89"/>
      <c r="I846" s="283"/>
      <c r="J846" s="54">
        <f t="shared" si="55"/>
        <v>0</v>
      </c>
      <c r="K846" s="43">
        <f t="shared" si="56"/>
        <v>0</v>
      </c>
      <c r="L846" s="43">
        <v>0</v>
      </c>
      <c r="M846" s="43">
        <v>0</v>
      </c>
      <c r="N846" s="43"/>
      <c r="O846" s="94"/>
      <c r="P846" s="94"/>
      <c r="Q846" s="94"/>
      <c r="R846" s="94"/>
      <c r="S846" s="94"/>
      <c r="T846" s="94"/>
    </row>
    <row r="847" spans="1:20" s="257" customFormat="1" ht="12">
      <c r="A847" s="282">
        <v>0</v>
      </c>
      <c r="B847" s="91"/>
      <c r="C847" s="91"/>
      <c r="D847" s="91"/>
      <c r="E847" s="91"/>
      <c r="F847" s="260">
        <v>0</v>
      </c>
      <c r="G847" s="260">
        <f t="shared" si="54"/>
        <v>0</v>
      </c>
      <c r="H847" s="89"/>
      <c r="I847" s="283"/>
      <c r="J847" s="54">
        <f t="shared" si="55"/>
        <v>0</v>
      </c>
      <c r="K847" s="43">
        <f t="shared" si="56"/>
        <v>0</v>
      </c>
      <c r="L847" s="43">
        <v>0</v>
      </c>
      <c r="M847" s="43">
        <v>0</v>
      </c>
      <c r="N847" s="43"/>
      <c r="O847" s="94"/>
      <c r="P847" s="94"/>
      <c r="Q847" s="94"/>
      <c r="R847" s="94"/>
      <c r="S847" s="94"/>
      <c r="T847" s="94"/>
    </row>
    <row r="848" spans="1:20" s="257" customFormat="1" ht="12">
      <c r="A848" s="282">
        <v>0</v>
      </c>
      <c r="B848" s="91"/>
      <c r="C848" s="91"/>
      <c r="D848" s="91"/>
      <c r="E848" s="91"/>
      <c r="F848" s="260">
        <v>0</v>
      </c>
      <c r="G848" s="260">
        <f t="shared" si="54"/>
        <v>0</v>
      </c>
      <c r="H848" s="89"/>
      <c r="I848" s="283"/>
      <c r="J848" s="54">
        <f t="shared" si="55"/>
        <v>0</v>
      </c>
      <c r="K848" s="43">
        <f t="shared" si="56"/>
        <v>0</v>
      </c>
      <c r="L848" s="43">
        <v>0</v>
      </c>
      <c r="M848" s="43">
        <v>0</v>
      </c>
      <c r="N848" s="43"/>
      <c r="O848" s="94"/>
      <c r="P848" s="94"/>
      <c r="Q848" s="94"/>
      <c r="R848" s="94"/>
      <c r="S848" s="94"/>
      <c r="T848" s="94"/>
    </row>
    <row r="849" spans="1:20" s="257" customFormat="1" ht="12">
      <c r="A849" s="282">
        <v>0</v>
      </c>
      <c r="B849" s="91"/>
      <c r="C849" s="91"/>
      <c r="D849" s="91"/>
      <c r="E849" s="91"/>
      <c r="F849" s="260">
        <v>0</v>
      </c>
      <c r="G849" s="260">
        <f t="shared" si="54"/>
        <v>0</v>
      </c>
      <c r="H849" s="89"/>
      <c r="I849" s="283"/>
      <c r="J849" s="54">
        <f t="shared" si="55"/>
        <v>0</v>
      </c>
      <c r="K849" s="43">
        <f t="shared" si="56"/>
        <v>0</v>
      </c>
      <c r="L849" s="43">
        <v>0</v>
      </c>
      <c r="M849" s="43">
        <v>0</v>
      </c>
      <c r="N849" s="43"/>
      <c r="O849" s="94"/>
      <c r="P849" s="94"/>
      <c r="Q849" s="94"/>
      <c r="R849" s="94"/>
      <c r="S849" s="94"/>
      <c r="T849" s="94"/>
    </row>
    <row r="850" spans="1:20" s="257" customFormat="1" ht="12">
      <c r="A850" s="282">
        <v>0</v>
      </c>
      <c r="B850" s="91"/>
      <c r="C850" s="91"/>
      <c r="D850" s="91"/>
      <c r="E850" s="91"/>
      <c r="F850" s="260">
        <v>0</v>
      </c>
      <c r="G850" s="260">
        <f t="shared" si="54"/>
        <v>0</v>
      </c>
      <c r="H850" s="89"/>
      <c r="I850" s="283"/>
      <c r="J850" s="54">
        <f t="shared" si="55"/>
        <v>0</v>
      </c>
      <c r="K850" s="43">
        <f t="shared" si="56"/>
        <v>0</v>
      </c>
      <c r="L850" s="43">
        <v>0</v>
      </c>
      <c r="M850" s="43">
        <v>0</v>
      </c>
      <c r="N850" s="43"/>
      <c r="O850" s="94"/>
      <c r="P850" s="94"/>
      <c r="Q850" s="94"/>
      <c r="R850" s="94"/>
      <c r="S850" s="94"/>
      <c r="T850" s="94"/>
    </row>
    <row r="851" spans="1:20" s="257" customFormat="1" ht="13" thickBot="1">
      <c r="A851" s="43">
        <v>0</v>
      </c>
      <c r="B851" s="450"/>
      <c r="C851" s="450"/>
      <c r="D851" s="450"/>
      <c r="E851" s="450"/>
      <c r="F851" s="52"/>
      <c r="G851" s="52"/>
      <c r="H851" s="49"/>
      <c r="I851" s="50"/>
      <c r="J851" s="54">
        <f t="shared" si="55"/>
        <v>0</v>
      </c>
      <c r="K851" s="43">
        <f t="shared" si="56"/>
        <v>0</v>
      </c>
      <c r="L851" s="43">
        <v>0</v>
      </c>
      <c r="M851" s="43">
        <v>0</v>
      </c>
      <c r="N851" s="43"/>
    </row>
    <row r="852" spans="1:20" s="257" customFormat="1" ht="12">
      <c r="A852" s="43"/>
      <c r="B852" s="450"/>
      <c r="C852" s="450"/>
      <c r="D852" s="276" t="s">
        <v>104</v>
      </c>
      <c r="E852" s="275"/>
      <c r="F852" s="274"/>
      <c r="G852" s="287">
        <f>SUM(G826:G851)</f>
        <v>0</v>
      </c>
      <c r="H852" s="48"/>
      <c r="I852" s="48"/>
      <c r="J852" s="72"/>
      <c r="K852" s="264"/>
      <c r="M852" s="73"/>
    </row>
    <row r="853" spans="1:20" s="257" customFormat="1" ht="12">
      <c r="A853" s="43"/>
      <c r="B853" s="450"/>
      <c r="C853" s="450"/>
      <c r="D853" s="272" t="s">
        <v>103</v>
      </c>
      <c r="E853" s="271"/>
      <c r="F853" s="270"/>
      <c r="G853" s="281">
        <f>Networking!F84+(Networking!H86*0.8)</f>
        <v>0</v>
      </c>
      <c r="H853" s="48"/>
      <c r="I853" s="48"/>
      <c r="J853" s="72"/>
      <c r="K853" s="264"/>
      <c r="M853" s="73"/>
    </row>
    <row r="854" spans="1:20" s="257" customFormat="1" ht="12">
      <c r="A854" s="43"/>
      <c r="B854" s="450"/>
      <c r="C854" s="450"/>
      <c r="D854" s="272" t="s">
        <v>102</v>
      </c>
      <c r="E854" s="271"/>
      <c r="F854" s="270"/>
      <c r="G854" s="281">
        <f>G853-G852</f>
        <v>0</v>
      </c>
      <c r="H854" s="48"/>
      <c r="I854" s="48"/>
      <c r="J854" s="72"/>
      <c r="K854" s="264"/>
      <c r="M854" s="73"/>
    </row>
    <row r="855" spans="1:20" s="257" customFormat="1" ht="13" thickBot="1">
      <c r="A855" s="43"/>
      <c r="B855" s="450"/>
      <c r="C855" s="450"/>
      <c r="D855" s="268" t="s">
        <v>101</v>
      </c>
      <c r="E855" s="267"/>
      <c r="F855" s="266"/>
      <c r="G855" s="265" t="e">
        <f>G854/G853</f>
        <v>#DIV/0!</v>
      </c>
      <c r="H855" s="48"/>
      <c r="I855" s="48"/>
      <c r="J855" s="72"/>
      <c r="K855" s="264"/>
      <c r="M855" s="73"/>
    </row>
    <row r="856" spans="1:20" s="163" customFormat="1" ht="25.5" customHeight="1">
      <c r="D856" s="280"/>
      <c r="E856" s="280"/>
      <c r="G856" s="279"/>
      <c r="I856" s="278"/>
      <c r="J856" s="277"/>
      <c r="K856" s="261"/>
      <c r="L856" s="263"/>
      <c r="M856" s="3"/>
      <c r="N856" s="3"/>
      <c r="P856" s="262"/>
      <c r="Q856" s="262"/>
      <c r="R856" s="261"/>
    </row>
    <row r="857" spans="1:20" s="163" customFormat="1" ht="20" customHeight="1">
      <c r="F857" s="58" t="s">
        <v>57</v>
      </c>
      <c r="G857" s="59">
        <f>SUM(G826:G850)</f>
        <v>0</v>
      </c>
      <c r="H857" s="1"/>
      <c r="J857" s="2"/>
      <c r="L857" s="162"/>
      <c r="M857" s="162"/>
      <c r="N857" s="162"/>
      <c r="P857" s="162"/>
      <c r="Q857" s="162"/>
      <c r="R857" s="164"/>
    </row>
    <row r="858" spans="1:20" s="257" customFormat="1" ht="20" customHeight="1">
      <c r="A858" s="43"/>
      <c r="B858" s="450"/>
      <c r="C858" s="450"/>
      <c r="D858" s="450"/>
      <c r="E858" s="450"/>
      <c r="F858" s="60" t="s">
        <v>59</v>
      </c>
      <c r="G858" s="61">
        <f>Networking!H84-G857</f>
        <v>0</v>
      </c>
      <c r="H858" s="49"/>
      <c r="I858" s="50"/>
      <c r="J858" s="54"/>
      <c r="K858" s="43"/>
      <c r="L858" s="43"/>
      <c r="M858" s="43"/>
      <c r="N858" s="43"/>
    </row>
    <row r="859" spans="1:20" s="257" customFormat="1" ht="20" customHeight="1">
      <c r="A859" s="43"/>
      <c r="B859" s="450"/>
      <c r="C859" s="450"/>
      <c r="D859" s="450"/>
      <c r="E859" s="450"/>
      <c r="F859" s="60" t="s">
        <v>60</v>
      </c>
      <c r="G859" s="62" t="e">
        <f>G858/Networking!H84</f>
        <v>#DIV/0!</v>
      </c>
      <c r="H859" s="49"/>
      <c r="I859" s="50"/>
      <c r="J859" s="54"/>
      <c r="K859" s="43"/>
      <c r="L859" s="43"/>
      <c r="M859" s="43"/>
      <c r="N859" s="43"/>
    </row>
    <row r="860" spans="1:20" s="257" customFormat="1" ht="20" customHeight="1">
      <c r="A860" s="43"/>
      <c r="B860" s="450"/>
      <c r="C860" s="450"/>
      <c r="D860" s="450"/>
      <c r="E860" s="450"/>
      <c r="F860" s="60"/>
      <c r="G860" s="62"/>
      <c r="H860" s="49"/>
      <c r="I860" s="50"/>
      <c r="J860" s="54"/>
      <c r="K860" s="43"/>
      <c r="L860" s="43"/>
      <c r="M860" s="43"/>
      <c r="N860" s="43"/>
    </row>
    <row r="861" spans="1:20" s="257" customFormat="1" ht="20" customHeight="1">
      <c r="A861" s="43"/>
      <c r="B861" s="450"/>
      <c r="C861" s="450"/>
      <c r="D861" s="450"/>
      <c r="E861" s="450"/>
      <c r="F861" s="63" t="s">
        <v>58</v>
      </c>
      <c r="G861" s="64">
        <f>SUM(Networking!F102)</f>
        <v>0</v>
      </c>
      <c r="H861" s="49"/>
      <c r="I861" s="50"/>
      <c r="J861" s="54"/>
      <c r="K861" s="43"/>
      <c r="L861" s="43"/>
      <c r="M861" s="43"/>
      <c r="N861" s="43"/>
    </row>
    <row r="862" spans="1:20" s="257" customFormat="1" ht="20" customHeight="1">
      <c r="A862" s="43"/>
      <c r="B862" s="450"/>
      <c r="C862" s="450"/>
      <c r="D862" s="450"/>
      <c r="E862" s="450"/>
      <c r="F862" s="60" t="s">
        <v>59</v>
      </c>
      <c r="G862" s="61">
        <f>G861-Networking!H102</f>
        <v>0</v>
      </c>
      <c r="H862" s="49"/>
      <c r="I862" s="50"/>
      <c r="J862" s="54"/>
      <c r="K862" s="43"/>
      <c r="L862" s="43"/>
      <c r="M862" s="43"/>
      <c r="N862" s="43"/>
    </row>
    <row r="863" spans="1:20" s="257" customFormat="1" ht="20" customHeight="1">
      <c r="A863" s="43"/>
      <c r="B863" s="450"/>
      <c r="C863" s="450"/>
      <c r="D863" s="450"/>
      <c r="E863" s="450"/>
      <c r="F863" s="65" t="s">
        <v>60</v>
      </c>
      <c r="G863" s="66" t="e">
        <f>G862/Networking!H102</f>
        <v>#DIV/0!</v>
      </c>
      <c r="H863" s="49"/>
      <c r="I863" s="50"/>
      <c r="J863" s="54"/>
      <c r="K863" s="43"/>
      <c r="L863" s="43"/>
      <c r="M863" s="43"/>
      <c r="N863" s="43"/>
    </row>
    <row r="864" spans="1:20" ht="16" thickBot="1"/>
    <row r="865" spans="1:22" s="257" customFormat="1" ht="16" thickBot="1">
      <c r="A865" s="378" t="s">
        <v>184</v>
      </c>
      <c r="B865" s="383"/>
      <c r="C865" s="384"/>
      <c r="D865" s="384"/>
      <c r="E865" s="379"/>
      <c r="F865" s="376"/>
      <c r="G865" s="377"/>
      <c r="H865" s="41"/>
      <c r="I865" s="44"/>
      <c r="J865" s="44"/>
      <c r="K865" s="45"/>
      <c r="L865" s="46"/>
      <c r="M865" s="41"/>
      <c r="N865" s="41"/>
      <c r="O865" s="71"/>
      <c r="P865" s="70"/>
      <c r="Q865" s="70"/>
      <c r="R865" s="70"/>
      <c r="S865" s="70"/>
      <c r="T865" s="70"/>
      <c r="U865" s="259"/>
      <c r="V865" s="259"/>
    </row>
    <row r="866" spans="1:22" s="257" customFormat="1" ht="16" thickBot="1">
      <c r="A866" s="291"/>
      <c r="B866" s="44"/>
      <c r="C866" s="41"/>
      <c r="D866" s="41"/>
      <c r="E866" s="41"/>
      <c r="F866" s="41"/>
      <c r="G866" s="41"/>
      <c r="H866" s="41"/>
      <c r="I866" s="44"/>
      <c r="J866" s="44"/>
      <c r="K866" s="45"/>
      <c r="L866" s="46"/>
      <c r="M866" s="41"/>
      <c r="N866" s="41"/>
      <c r="O866" s="71"/>
      <c r="P866" s="70"/>
      <c r="Q866" s="70"/>
      <c r="R866" s="70"/>
      <c r="S866" s="70"/>
      <c r="T866" s="70"/>
      <c r="U866" s="259"/>
      <c r="V866" s="259"/>
    </row>
    <row r="867" spans="1:22" s="258" customFormat="1" ht="13" thickBot="1">
      <c r="A867" s="324" t="s">
        <v>46</v>
      </c>
      <c r="B867" s="325" t="s">
        <v>45</v>
      </c>
      <c r="C867" s="325" t="s">
        <v>47</v>
      </c>
      <c r="D867" s="325" t="s">
        <v>48</v>
      </c>
      <c r="E867" s="325" t="s">
        <v>31</v>
      </c>
      <c r="F867" s="325" t="s">
        <v>49</v>
      </c>
      <c r="G867" s="325" t="s">
        <v>50</v>
      </c>
      <c r="H867" s="325" t="s">
        <v>141</v>
      </c>
      <c r="I867" s="325" t="s">
        <v>142</v>
      </c>
      <c r="J867" s="380" t="s">
        <v>53</v>
      </c>
      <c r="K867" s="380" t="s">
        <v>51</v>
      </c>
      <c r="L867" s="380" t="s">
        <v>52</v>
      </c>
      <c r="M867" s="380" t="s">
        <v>1</v>
      </c>
      <c r="N867" s="380"/>
      <c r="O867" s="381" t="s">
        <v>68</v>
      </c>
      <c r="P867" s="380" t="s">
        <v>65</v>
      </c>
      <c r="Q867" s="380" t="s">
        <v>140</v>
      </c>
      <c r="R867" s="380" t="s">
        <v>64</v>
      </c>
      <c r="S867" s="380" t="s">
        <v>66</v>
      </c>
      <c r="T867" s="382" t="s">
        <v>67</v>
      </c>
    </row>
    <row r="868" spans="1:22" s="257" customFormat="1" ht="12">
      <c r="A868" s="41"/>
      <c r="B868" s="44"/>
      <c r="C868" s="41"/>
      <c r="D868" s="41"/>
      <c r="E868" s="41"/>
      <c r="F868" s="41"/>
      <c r="G868" s="41"/>
      <c r="H868" s="41"/>
      <c r="I868" s="44"/>
      <c r="J868" s="44"/>
      <c r="K868" s="45"/>
      <c r="L868" s="46"/>
      <c r="M868" s="41"/>
      <c r="N868" s="41"/>
      <c r="P868" s="41"/>
      <c r="Q868" s="41"/>
    </row>
    <row r="869" spans="1:22" s="257" customFormat="1" ht="12">
      <c r="A869" s="282">
        <v>0</v>
      </c>
      <c r="B869" s="94"/>
      <c r="C869" s="94"/>
      <c r="D869" s="94"/>
      <c r="E869" s="94"/>
      <c r="F869" s="286">
        <v>0</v>
      </c>
      <c r="G869" s="286">
        <f t="shared" ref="G869:G893" si="57">A869*F869</f>
        <v>0</v>
      </c>
      <c r="H869" s="285"/>
      <c r="I869" s="284"/>
      <c r="J869" s="54">
        <f t="shared" ref="J869:J894" si="58">SUM(L869*0.01)</f>
        <v>0</v>
      </c>
      <c r="K869" s="43">
        <f t="shared" ref="K869:K894" si="59">SUM(L869*0.25)</f>
        <v>0</v>
      </c>
      <c r="L869" s="43">
        <v>0</v>
      </c>
      <c r="M869" s="43">
        <v>0</v>
      </c>
      <c r="N869" s="43"/>
      <c r="O869" s="94"/>
      <c r="P869" s="94"/>
      <c r="Q869" s="94"/>
      <c r="R869" s="94"/>
      <c r="S869" s="94"/>
      <c r="T869" s="94"/>
    </row>
    <row r="870" spans="1:22" s="257" customFormat="1" ht="12">
      <c r="A870" s="282">
        <v>0</v>
      </c>
      <c r="B870" s="91"/>
      <c r="C870" s="91"/>
      <c r="D870" s="91"/>
      <c r="E870" s="91"/>
      <c r="F870" s="260">
        <v>0</v>
      </c>
      <c r="G870" s="260">
        <f t="shared" si="57"/>
        <v>0</v>
      </c>
      <c r="H870" s="89"/>
      <c r="I870" s="283"/>
      <c r="J870" s="54">
        <f t="shared" si="58"/>
        <v>0</v>
      </c>
      <c r="K870" s="43">
        <f t="shared" si="59"/>
        <v>0</v>
      </c>
      <c r="L870" s="43">
        <v>0</v>
      </c>
      <c r="M870" s="43">
        <v>0</v>
      </c>
      <c r="N870" s="43"/>
      <c r="O870" s="94"/>
      <c r="P870" s="94"/>
      <c r="Q870" s="94"/>
      <c r="R870" s="94"/>
      <c r="S870" s="94"/>
      <c r="T870" s="94"/>
    </row>
    <row r="871" spans="1:22" s="257" customFormat="1" ht="12">
      <c r="A871" s="282">
        <v>0</v>
      </c>
      <c r="B871" s="91"/>
      <c r="C871" s="91"/>
      <c r="D871" s="91"/>
      <c r="E871" s="91"/>
      <c r="F871" s="260">
        <v>0</v>
      </c>
      <c r="G871" s="260">
        <f t="shared" si="57"/>
        <v>0</v>
      </c>
      <c r="H871" s="89"/>
      <c r="I871" s="283"/>
      <c r="J871" s="54">
        <f t="shared" si="58"/>
        <v>0</v>
      </c>
      <c r="K871" s="43">
        <f t="shared" si="59"/>
        <v>0</v>
      </c>
      <c r="L871" s="43">
        <v>0</v>
      </c>
      <c r="M871" s="43">
        <v>0</v>
      </c>
      <c r="N871" s="43"/>
      <c r="O871" s="94"/>
      <c r="P871" s="94"/>
      <c r="Q871" s="94"/>
      <c r="R871" s="94"/>
      <c r="S871" s="94"/>
      <c r="T871" s="94"/>
    </row>
    <row r="872" spans="1:22" s="257" customFormat="1" ht="12">
      <c r="A872" s="282">
        <v>0</v>
      </c>
      <c r="B872" s="91"/>
      <c r="C872" s="91"/>
      <c r="D872" s="91"/>
      <c r="E872" s="91"/>
      <c r="F872" s="260">
        <v>0</v>
      </c>
      <c r="G872" s="260">
        <f t="shared" si="57"/>
        <v>0</v>
      </c>
      <c r="H872" s="89"/>
      <c r="I872" s="283"/>
      <c r="J872" s="54">
        <f t="shared" si="58"/>
        <v>0</v>
      </c>
      <c r="K872" s="43">
        <f t="shared" si="59"/>
        <v>0</v>
      </c>
      <c r="L872" s="43">
        <v>0</v>
      </c>
      <c r="M872" s="43">
        <v>0</v>
      </c>
      <c r="N872" s="43"/>
      <c r="O872" s="94"/>
      <c r="P872" s="94"/>
      <c r="Q872" s="94"/>
      <c r="R872" s="94"/>
      <c r="S872" s="94"/>
      <c r="T872" s="94"/>
    </row>
    <row r="873" spans="1:22" s="257" customFormat="1" ht="12">
      <c r="A873" s="282">
        <v>0</v>
      </c>
      <c r="B873" s="91"/>
      <c r="C873" s="91"/>
      <c r="D873" s="91"/>
      <c r="E873" s="91"/>
      <c r="F873" s="260">
        <v>0</v>
      </c>
      <c r="G873" s="260">
        <f t="shared" si="57"/>
        <v>0</v>
      </c>
      <c r="H873" s="89"/>
      <c r="I873" s="283"/>
      <c r="J873" s="54">
        <f t="shared" si="58"/>
        <v>0</v>
      </c>
      <c r="K873" s="43">
        <f t="shared" si="59"/>
        <v>0</v>
      </c>
      <c r="L873" s="43">
        <v>0</v>
      </c>
      <c r="M873" s="43">
        <v>0</v>
      </c>
      <c r="N873" s="43"/>
      <c r="O873" s="94"/>
      <c r="P873" s="94"/>
      <c r="Q873" s="94"/>
      <c r="R873" s="94"/>
      <c r="S873" s="94"/>
      <c r="T873" s="94"/>
    </row>
    <row r="874" spans="1:22" s="257" customFormat="1" ht="12">
      <c r="A874" s="282">
        <v>0</v>
      </c>
      <c r="B874" s="91"/>
      <c r="C874" s="91"/>
      <c r="D874" s="91"/>
      <c r="E874" s="91"/>
      <c r="F874" s="260">
        <v>0</v>
      </c>
      <c r="G874" s="260">
        <f t="shared" si="57"/>
        <v>0</v>
      </c>
      <c r="H874" s="89"/>
      <c r="I874" s="283"/>
      <c r="J874" s="54">
        <f t="shared" si="58"/>
        <v>0</v>
      </c>
      <c r="K874" s="43">
        <f t="shared" si="59"/>
        <v>0</v>
      </c>
      <c r="L874" s="43">
        <v>0</v>
      </c>
      <c r="M874" s="43">
        <v>0</v>
      </c>
      <c r="N874" s="43"/>
      <c r="O874" s="94"/>
      <c r="P874" s="94"/>
      <c r="Q874" s="94"/>
      <c r="R874" s="94"/>
      <c r="S874" s="94"/>
      <c r="T874" s="94"/>
    </row>
    <row r="875" spans="1:22" s="257" customFormat="1" ht="12">
      <c r="A875" s="282">
        <v>0</v>
      </c>
      <c r="B875" s="91"/>
      <c r="C875" s="91"/>
      <c r="D875" s="91"/>
      <c r="E875" s="91"/>
      <c r="F875" s="260">
        <v>0</v>
      </c>
      <c r="G875" s="260">
        <f t="shared" si="57"/>
        <v>0</v>
      </c>
      <c r="H875" s="89"/>
      <c r="I875" s="283"/>
      <c r="J875" s="54">
        <f t="shared" si="58"/>
        <v>0</v>
      </c>
      <c r="K875" s="43">
        <f t="shared" si="59"/>
        <v>0</v>
      </c>
      <c r="L875" s="43">
        <v>0</v>
      </c>
      <c r="M875" s="43">
        <v>0</v>
      </c>
      <c r="N875" s="43"/>
      <c r="O875" s="94"/>
      <c r="P875" s="94"/>
      <c r="Q875" s="94"/>
      <c r="R875" s="94"/>
      <c r="S875" s="94"/>
      <c r="T875" s="94"/>
    </row>
    <row r="876" spans="1:22" s="257" customFormat="1" ht="12">
      <c r="A876" s="282">
        <v>0</v>
      </c>
      <c r="B876" s="91"/>
      <c r="C876" s="91"/>
      <c r="D876" s="91"/>
      <c r="E876" s="91"/>
      <c r="F876" s="260">
        <v>0</v>
      </c>
      <c r="G876" s="260">
        <f t="shared" si="57"/>
        <v>0</v>
      </c>
      <c r="H876" s="89"/>
      <c r="I876" s="283"/>
      <c r="J876" s="54">
        <f t="shared" si="58"/>
        <v>0</v>
      </c>
      <c r="K876" s="43">
        <f t="shared" si="59"/>
        <v>0</v>
      </c>
      <c r="L876" s="43">
        <v>0</v>
      </c>
      <c r="M876" s="43">
        <v>0</v>
      </c>
      <c r="N876" s="43"/>
      <c r="O876" s="94"/>
      <c r="P876" s="94"/>
      <c r="Q876" s="94"/>
      <c r="R876" s="94"/>
      <c r="S876" s="94"/>
      <c r="T876" s="94"/>
    </row>
    <row r="877" spans="1:22" s="257" customFormat="1" ht="12">
      <c r="A877" s="282">
        <v>0</v>
      </c>
      <c r="B877" s="91"/>
      <c r="C877" s="91"/>
      <c r="D877" s="91"/>
      <c r="E877" s="91"/>
      <c r="F877" s="260">
        <v>0</v>
      </c>
      <c r="G877" s="260">
        <f t="shared" si="57"/>
        <v>0</v>
      </c>
      <c r="H877" s="89"/>
      <c r="I877" s="283"/>
      <c r="J877" s="54">
        <f t="shared" si="58"/>
        <v>0</v>
      </c>
      <c r="K877" s="43">
        <f t="shared" si="59"/>
        <v>0</v>
      </c>
      <c r="L877" s="43">
        <v>0</v>
      </c>
      <c r="M877" s="43">
        <v>0</v>
      </c>
      <c r="N877" s="43"/>
      <c r="O877" s="94"/>
      <c r="P877" s="94"/>
      <c r="Q877" s="94"/>
      <c r="R877" s="94"/>
      <c r="S877" s="94"/>
      <c r="T877" s="94"/>
    </row>
    <row r="878" spans="1:22" s="257" customFormat="1" ht="12">
      <c r="A878" s="282">
        <v>0</v>
      </c>
      <c r="B878" s="91"/>
      <c r="C878" s="91"/>
      <c r="D878" s="91"/>
      <c r="E878" s="91"/>
      <c r="F878" s="260">
        <v>0</v>
      </c>
      <c r="G878" s="260">
        <f t="shared" si="57"/>
        <v>0</v>
      </c>
      <c r="H878" s="89"/>
      <c r="I878" s="283"/>
      <c r="J878" s="54">
        <f t="shared" si="58"/>
        <v>0</v>
      </c>
      <c r="K878" s="43">
        <f t="shared" si="59"/>
        <v>0</v>
      </c>
      <c r="L878" s="43">
        <v>0</v>
      </c>
      <c r="M878" s="43">
        <v>0</v>
      </c>
      <c r="N878" s="43"/>
      <c r="O878" s="94"/>
      <c r="P878" s="94"/>
      <c r="Q878" s="94"/>
      <c r="R878" s="94"/>
      <c r="S878" s="94"/>
      <c r="T878" s="94"/>
    </row>
    <row r="879" spans="1:22" s="257" customFormat="1" ht="12">
      <c r="A879" s="282">
        <v>0</v>
      </c>
      <c r="B879" s="91"/>
      <c r="C879" s="91"/>
      <c r="D879" s="91"/>
      <c r="E879" s="91"/>
      <c r="F879" s="260">
        <v>0</v>
      </c>
      <c r="G879" s="260">
        <f t="shared" si="57"/>
        <v>0</v>
      </c>
      <c r="H879" s="89"/>
      <c r="I879" s="283"/>
      <c r="J879" s="54">
        <f t="shared" si="58"/>
        <v>0</v>
      </c>
      <c r="K879" s="43">
        <f t="shared" si="59"/>
        <v>0</v>
      </c>
      <c r="L879" s="43">
        <v>0</v>
      </c>
      <c r="M879" s="43">
        <v>0</v>
      </c>
      <c r="N879" s="43"/>
      <c r="O879" s="94"/>
      <c r="P879" s="94"/>
      <c r="Q879" s="94"/>
      <c r="R879" s="94"/>
      <c r="S879" s="94"/>
      <c r="T879" s="94"/>
    </row>
    <row r="880" spans="1:22" s="257" customFormat="1" ht="12">
      <c r="A880" s="282">
        <v>0</v>
      </c>
      <c r="B880" s="91"/>
      <c r="C880" s="91"/>
      <c r="D880" s="91"/>
      <c r="E880" s="91"/>
      <c r="F880" s="260">
        <v>0</v>
      </c>
      <c r="G880" s="260">
        <f t="shared" si="57"/>
        <v>0</v>
      </c>
      <c r="H880" s="89"/>
      <c r="I880" s="283"/>
      <c r="J880" s="54">
        <f t="shared" si="58"/>
        <v>0</v>
      </c>
      <c r="K880" s="43">
        <f t="shared" si="59"/>
        <v>0</v>
      </c>
      <c r="L880" s="43">
        <v>0</v>
      </c>
      <c r="M880" s="43">
        <v>0</v>
      </c>
      <c r="N880" s="43"/>
      <c r="O880" s="94"/>
      <c r="P880" s="94"/>
      <c r="Q880" s="94"/>
      <c r="R880" s="94"/>
      <c r="S880" s="94"/>
      <c r="T880" s="94"/>
    </row>
    <row r="881" spans="1:20" s="257" customFormat="1" ht="12">
      <c r="A881" s="282">
        <v>0</v>
      </c>
      <c r="B881" s="91"/>
      <c r="C881" s="91"/>
      <c r="D881" s="91"/>
      <c r="E881" s="91"/>
      <c r="F881" s="260">
        <v>0</v>
      </c>
      <c r="G881" s="260">
        <f t="shared" si="57"/>
        <v>0</v>
      </c>
      <c r="H881" s="89"/>
      <c r="I881" s="283"/>
      <c r="J881" s="54">
        <f t="shared" si="58"/>
        <v>0</v>
      </c>
      <c r="K881" s="43">
        <f t="shared" si="59"/>
        <v>0</v>
      </c>
      <c r="L881" s="43">
        <v>0</v>
      </c>
      <c r="M881" s="43">
        <v>0</v>
      </c>
      <c r="N881" s="43"/>
      <c r="O881" s="94"/>
      <c r="P881" s="94"/>
      <c r="Q881" s="94"/>
      <c r="R881" s="94"/>
      <c r="S881" s="94"/>
      <c r="T881" s="94"/>
    </row>
    <row r="882" spans="1:20" s="257" customFormat="1" ht="12">
      <c r="A882" s="282">
        <v>0</v>
      </c>
      <c r="B882" s="91"/>
      <c r="C882" s="91"/>
      <c r="D882" s="91"/>
      <c r="E882" s="91"/>
      <c r="F882" s="260">
        <v>0</v>
      </c>
      <c r="G882" s="260">
        <f t="shared" si="57"/>
        <v>0</v>
      </c>
      <c r="H882" s="89"/>
      <c r="I882" s="283"/>
      <c r="J882" s="54">
        <f t="shared" si="58"/>
        <v>0</v>
      </c>
      <c r="K882" s="43">
        <f t="shared" si="59"/>
        <v>0</v>
      </c>
      <c r="L882" s="43">
        <v>0</v>
      </c>
      <c r="M882" s="43">
        <v>0</v>
      </c>
      <c r="N882" s="43"/>
      <c r="O882" s="94"/>
      <c r="P882" s="94"/>
      <c r="Q882" s="94"/>
      <c r="R882" s="94"/>
      <c r="S882" s="94"/>
      <c r="T882" s="94"/>
    </row>
    <row r="883" spans="1:20" s="257" customFormat="1" ht="12">
      <c r="A883" s="282">
        <v>0</v>
      </c>
      <c r="B883" s="91"/>
      <c r="C883" s="91"/>
      <c r="D883" s="91"/>
      <c r="E883" s="91"/>
      <c r="F883" s="260">
        <v>0</v>
      </c>
      <c r="G883" s="260">
        <f t="shared" si="57"/>
        <v>0</v>
      </c>
      <c r="H883" s="89"/>
      <c r="I883" s="283"/>
      <c r="J883" s="54">
        <f t="shared" si="58"/>
        <v>0</v>
      </c>
      <c r="K883" s="43">
        <f t="shared" si="59"/>
        <v>0</v>
      </c>
      <c r="L883" s="43">
        <v>0</v>
      </c>
      <c r="M883" s="43">
        <v>0</v>
      </c>
      <c r="N883" s="43"/>
      <c r="O883" s="94"/>
      <c r="P883" s="94"/>
      <c r="Q883" s="94"/>
      <c r="R883" s="94"/>
      <c r="S883" s="94"/>
      <c r="T883" s="94"/>
    </row>
    <row r="884" spans="1:20" s="257" customFormat="1" ht="12">
      <c r="A884" s="282">
        <v>0</v>
      </c>
      <c r="B884" s="91"/>
      <c r="C884" s="91"/>
      <c r="D884" s="91"/>
      <c r="E884" s="91"/>
      <c r="F884" s="260">
        <v>0</v>
      </c>
      <c r="G884" s="260">
        <f t="shared" si="57"/>
        <v>0</v>
      </c>
      <c r="H884" s="89"/>
      <c r="I884" s="283"/>
      <c r="J884" s="54">
        <f t="shared" si="58"/>
        <v>0</v>
      </c>
      <c r="K884" s="43">
        <f t="shared" si="59"/>
        <v>0</v>
      </c>
      <c r="L884" s="43">
        <v>0</v>
      </c>
      <c r="M884" s="43">
        <v>0</v>
      </c>
      <c r="N884" s="43"/>
      <c r="O884" s="94"/>
      <c r="P884" s="94"/>
      <c r="Q884" s="94"/>
      <c r="R884" s="94"/>
      <c r="S884" s="94"/>
      <c r="T884" s="94"/>
    </row>
    <row r="885" spans="1:20" s="257" customFormat="1" ht="12">
      <c r="A885" s="282">
        <v>0</v>
      </c>
      <c r="B885" s="91"/>
      <c r="C885" s="91"/>
      <c r="D885" s="91"/>
      <c r="E885" s="91"/>
      <c r="F885" s="260">
        <v>0</v>
      </c>
      <c r="G885" s="260">
        <f t="shared" si="57"/>
        <v>0</v>
      </c>
      <c r="H885" s="89"/>
      <c r="I885" s="283"/>
      <c r="J885" s="54">
        <f t="shared" si="58"/>
        <v>0</v>
      </c>
      <c r="K885" s="43">
        <f t="shared" si="59"/>
        <v>0</v>
      </c>
      <c r="L885" s="43">
        <v>0</v>
      </c>
      <c r="M885" s="43">
        <v>0</v>
      </c>
      <c r="N885" s="43"/>
      <c r="O885" s="94"/>
      <c r="P885" s="94"/>
      <c r="Q885" s="94"/>
      <c r="R885" s="94"/>
      <c r="S885" s="94"/>
      <c r="T885" s="94"/>
    </row>
    <row r="886" spans="1:20" s="257" customFormat="1" ht="12">
      <c r="A886" s="282">
        <v>0</v>
      </c>
      <c r="B886" s="91"/>
      <c r="C886" s="91"/>
      <c r="D886" s="91"/>
      <c r="E886" s="91"/>
      <c r="F886" s="260">
        <v>0</v>
      </c>
      <c r="G886" s="260">
        <f t="shared" si="57"/>
        <v>0</v>
      </c>
      <c r="H886" s="89"/>
      <c r="I886" s="283"/>
      <c r="J886" s="54">
        <f t="shared" si="58"/>
        <v>0</v>
      </c>
      <c r="K886" s="43">
        <f t="shared" si="59"/>
        <v>0</v>
      </c>
      <c r="L886" s="43">
        <v>0</v>
      </c>
      <c r="M886" s="43">
        <v>0</v>
      </c>
      <c r="N886" s="43"/>
      <c r="O886" s="94"/>
      <c r="P886" s="94"/>
      <c r="Q886" s="94"/>
      <c r="R886" s="94"/>
      <c r="S886" s="94"/>
      <c r="T886" s="94"/>
    </row>
    <row r="887" spans="1:20" s="257" customFormat="1" ht="12">
      <c r="A887" s="282">
        <v>0</v>
      </c>
      <c r="B887" s="91"/>
      <c r="C887" s="91"/>
      <c r="D887" s="91"/>
      <c r="E887" s="91"/>
      <c r="F887" s="260">
        <v>0</v>
      </c>
      <c r="G887" s="260">
        <f t="shared" si="57"/>
        <v>0</v>
      </c>
      <c r="H887" s="89"/>
      <c r="I887" s="283"/>
      <c r="J887" s="54">
        <f t="shared" si="58"/>
        <v>0</v>
      </c>
      <c r="K887" s="43">
        <f t="shared" si="59"/>
        <v>0</v>
      </c>
      <c r="L887" s="43">
        <v>0</v>
      </c>
      <c r="M887" s="43">
        <v>0</v>
      </c>
      <c r="N887" s="43"/>
      <c r="O887" s="94"/>
      <c r="P887" s="94"/>
      <c r="Q887" s="94"/>
      <c r="R887" s="94"/>
      <c r="S887" s="94"/>
      <c r="T887" s="94"/>
    </row>
    <row r="888" spans="1:20" s="257" customFormat="1" ht="12">
      <c r="A888" s="282">
        <v>0</v>
      </c>
      <c r="B888" s="91"/>
      <c r="C888" s="91"/>
      <c r="D888" s="91"/>
      <c r="E888" s="91"/>
      <c r="F888" s="260">
        <v>0</v>
      </c>
      <c r="G888" s="260">
        <f t="shared" si="57"/>
        <v>0</v>
      </c>
      <c r="H888" s="89"/>
      <c r="I888" s="283"/>
      <c r="J888" s="54">
        <f t="shared" si="58"/>
        <v>0</v>
      </c>
      <c r="K888" s="43">
        <f t="shared" si="59"/>
        <v>0</v>
      </c>
      <c r="L888" s="43">
        <v>0</v>
      </c>
      <c r="M888" s="43">
        <v>0</v>
      </c>
      <c r="N888" s="43"/>
      <c r="O888" s="94"/>
      <c r="P888" s="94"/>
      <c r="Q888" s="94"/>
      <c r="R888" s="94"/>
      <c r="S888" s="94"/>
      <c r="T888" s="94"/>
    </row>
    <row r="889" spans="1:20" s="257" customFormat="1" ht="12">
      <c r="A889" s="282">
        <v>0</v>
      </c>
      <c r="B889" s="91"/>
      <c r="C889" s="91"/>
      <c r="D889" s="91"/>
      <c r="E889" s="91"/>
      <c r="F889" s="260">
        <v>0</v>
      </c>
      <c r="G889" s="260">
        <f t="shared" si="57"/>
        <v>0</v>
      </c>
      <c r="H889" s="89"/>
      <c r="I889" s="283"/>
      <c r="J889" s="54">
        <f t="shared" si="58"/>
        <v>0</v>
      </c>
      <c r="K889" s="43">
        <f t="shared" si="59"/>
        <v>0</v>
      </c>
      <c r="L889" s="43">
        <v>0</v>
      </c>
      <c r="M889" s="43">
        <v>0</v>
      </c>
      <c r="N889" s="43"/>
      <c r="O889" s="94"/>
      <c r="P889" s="94"/>
      <c r="Q889" s="94"/>
      <c r="R889" s="94"/>
      <c r="S889" s="94"/>
      <c r="T889" s="94"/>
    </row>
    <row r="890" spans="1:20" s="257" customFormat="1" ht="12">
      <c r="A890" s="282">
        <v>0</v>
      </c>
      <c r="B890" s="91"/>
      <c r="C890" s="91"/>
      <c r="D890" s="91"/>
      <c r="E890" s="91"/>
      <c r="F890" s="260">
        <v>0</v>
      </c>
      <c r="G890" s="260">
        <f t="shared" si="57"/>
        <v>0</v>
      </c>
      <c r="H890" s="89"/>
      <c r="I890" s="283"/>
      <c r="J890" s="54">
        <f t="shared" si="58"/>
        <v>0</v>
      </c>
      <c r="K890" s="43">
        <f t="shared" si="59"/>
        <v>0</v>
      </c>
      <c r="L890" s="43">
        <v>0</v>
      </c>
      <c r="M890" s="43">
        <v>0</v>
      </c>
      <c r="N890" s="43"/>
      <c r="O890" s="94"/>
      <c r="P890" s="94"/>
      <c r="Q890" s="94"/>
      <c r="R890" s="94"/>
      <c r="S890" s="94"/>
      <c r="T890" s="94"/>
    </row>
    <row r="891" spans="1:20" s="257" customFormat="1" ht="12">
      <c r="A891" s="282">
        <v>0</v>
      </c>
      <c r="B891" s="91"/>
      <c r="C891" s="91"/>
      <c r="D891" s="91"/>
      <c r="E891" s="91"/>
      <c r="F891" s="260">
        <v>0</v>
      </c>
      <c r="G891" s="260">
        <f t="shared" si="57"/>
        <v>0</v>
      </c>
      <c r="H891" s="89"/>
      <c r="I891" s="283"/>
      <c r="J891" s="54">
        <f t="shared" si="58"/>
        <v>0</v>
      </c>
      <c r="K891" s="43">
        <f t="shared" si="59"/>
        <v>0</v>
      </c>
      <c r="L891" s="43">
        <v>0</v>
      </c>
      <c r="M891" s="43">
        <v>0</v>
      </c>
      <c r="N891" s="43"/>
      <c r="O891" s="94"/>
      <c r="P891" s="94"/>
      <c r="Q891" s="94"/>
      <c r="R891" s="94"/>
      <c r="S891" s="94"/>
      <c r="T891" s="94"/>
    </row>
    <row r="892" spans="1:20" s="257" customFormat="1" ht="12">
      <c r="A892" s="282">
        <v>0</v>
      </c>
      <c r="B892" s="91"/>
      <c r="C892" s="91"/>
      <c r="D892" s="91"/>
      <c r="E892" s="91"/>
      <c r="F892" s="260">
        <v>0</v>
      </c>
      <c r="G892" s="260">
        <f t="shared" si="57"/>
        <v>0</v>
      </c>
      <c r="H892" s="89"/>
      <c r="I892" s="283"/>
      <c r="J892" s="54">
        <f t="shared" si="58"/>
        <v>0</v>
      </c>
      <c r="K892" s="43">
        <f t="shared" si="59"/>
        <v>0</v>
      </c>
      <c r="L892" s="43">
        <v>0</v>
      </c>
      <c r="M892" s="43">
        <v>0</v>
      </c>
      <c r="N892" s="43"/>
      <c r="O892" s="94"/>
      <c r="P892" s="94"/>
      <c r="Q892" s="94"/>
      <c r="R892" s="94"/>
      <c r="S892" s="94"/>
      <c r="T892" s="94"/>
    </row>
    <row r="893" spans="1:20" s="257" customFormat="1" ht="12">
      <c r="A893" s="282">
        <v>0</v>
      </c>
      <c r="B893" s="91"/>
      <c r="C893" s="91"/>
      <c r="D893" s="91"/>
      <c r="E893" s="91"/>
      <c r="F893" s="260">
        <v>0</v>
      </c>
      <c r="G893" s="260">
        <f t="shared" si="57"/>
        <v>0</v>
      </c>
      <c r="H893" s="89"/>
      <c r="I893" s="283"/>
      <c r="J893" s="54">
        <f t="shared" si="58"/>
        <v>0</v>
      </c>
      <c r="K893" s="43">
        <f t="shared" si="59"/>
        <v>0</v>
      </c>
      <c r="L893" s="43">
        <v>0</v>
      </c>
      <c r="M893" s="43">
        <v>0</v>
      </c>
      <c r="N893" s="43"/>
      <c r="O893" s="94"/>
      <c r="P893" s="94"/>
      <c r="Q893" s="94"/>
      <c r="R893" s="94"/>
      <c r="S893" s="94"/>
      <c r="T893" s="94"/>
    </row>
    <row r="894" spans="1:20" s="257" customFormat="1" ht="13" thickBot="1">
      <c r="A894" s="43">
        <v>0</v>
      </c>
      <c r="B894" s="474"/>
      <c r="C894" s="474"/>
      <c r="D894" s="474"/>
      <c r="E894" s="474"/>
      <c r="F894" s="52"/>
      <c r="G894" s="52"/>
      <c r="H894" s="49"/>
      <c r="I894" s="50"/>
      <c r="J894" s="54">
        <f t="shared" si="58"/>
        <v>0</v>
      </c>
      <c r="K894" s="43">
        <f t="shared" si="59"/>
        <v>0</v>
      </c>
      <c r="L894" s="43">
        <v>0</v>
      </c>
      <c r="M894" s="43">
        <v>0</v>
      </c>
      <c r="N894" s="43"/>
    </row>
    <row r="895" spans="1:20" s="257" customFormat="1" ht="12">
      <c r="A895" s="43"/>
      <c r="B895" s="474"/>
      <c r="C895" s="474"/>
      <c r="D895" s="276" t="s">
        <v>104</v>
      </c>
      <c r="E895" s="275"/>
      <c r="F895" s="274"/>
      <c r="G895" s="287">
        <f>SUM(G869:G894)</f>
        <v>0</v>
      </c>
      <c r="H895" s="48"/>
      <c r="I895" s="48"/>
      <c r="J895" s="72"/>
      <c r="K895" s="264"/>
      <c r="M895" s="73"/>
    </row>
    <row r="896" spans="1:20" s="257" customFormat="1" ht="12">
      <c r="A896" s="43"/>
      <c r="B896" s="474"/>
      <c r="C896" s="474"/>
      <c r="D896" s="272" t="s">
        <v>103</v>
      </c>
      <c r="E896" s="271"/>
      <c r="F896" s="270"/>
      <c r="G896" s="281">
        <f>HVAC!F84+(HVAC!H86*0.8)</f>
        <v>0</v>
      </c>
      <c r="H896" s="48"/>
      <c r="I896" s="48"/>
      <c r="J896" s="72"/>
      <c r="K896" s="264"/>
      <c r="M896" s="73"/>
    </row>
    <row r="897" spans="1:22" s="257" customFormat="1" ht="12">
      <c r="A897" s="43"/>
      <c r="B897" s="474"/>
      <c r="C897" s="474"/>
      <c r="D897" s="272" t="s">
        <v>102</v>
      </c>
      <c r="E897" s="271"/>
      <c r="F897" s="270"/>
      <c r="G897" s="281">
        <f>G896-G895</f>
        <v>0</v>
      </c>
      <c r="H897" s="48"/>
      <c r="I897" s="48"/>
      <c r="J897" s="72"/>
      <c r="K897" s="264"/>
      <c r="M897" s="73"/>
    </row>
    <row r="898" spans="1:22" s="257" customFormat="1" ht="13" thickBot="1">
      <c r="A898" s="43"/>
      <c r="B898" s="474"/>
      <c r="C898" s="474"/>
      <c r="D898" s="268" t="s">
        <v>101</v>
      </c>
      <c r="E898" s="267"/>
      <c r="F898" s="266"/>
      <c r="G898" s="265" t="e">
        <f>G897/G896</f>
        <v>#DIV/0!</v>
      </c>
      <c r="H898" s="48"/>
      <c r="I898" s="48"/>
      <c r="J898" s="72"/>
      <c r="K898" s="264"/>
      <c r="M898" s="73"/>
    </row>
    <row r="899" spans="1:22" s="163" customFormat="1" ht="25.5" customHeight="1">
      <c r="D899" s="280"/>
      <c r="E899" s="280"/>
      <c r="G899" s="279"/>
      <c r="I899" s="278"/>
      <c r="J899" s="277"/>
      <c r="K899" s="261"/>
      <c r="L899" s="263"/>
      <c r="M899" s="3"/>
      <c r="N899" s="3"/>
      <c r="P899" s="262"/>
      <c r="Q899" s="262"/>
      <c r="R899" s="261"/>
    </row>
    <row r="900" spans="1:22" s="163" customFormat="1" ht="20" customHeight="1">
      <c r="F900" s="58" t="s">
        <v>57</v>
      </c>
      <c r="G900" s="59">
        <f>SUM(G869:G893)</f>
        <v>0</v>
      </c>
      <c r="H900" s="1"/>
      <c r="J900" s="2"/>
      <c r="L900" s="162"/>
      <c r="M900" s="162"/>
      <c r="N900" s="162"/>
      <c r="P900" s="162"/>
      <c r="Q900" s="162"/>
      <c r="R900" s="164"/>
    </row>
    <row r="901" spans="1:22" s="257" customFormat="1" ht="20" customHeight="1">
      <c r="A901" s="43"/>
      <c r="B901" s="474"/>
      <c r="C901" s="474"/>
      <c r="D901" s="474"/>
      <c r="E901" s="474"/>
      <c r="F901" s="60" t="s">
        <v>59</v>
      </c>
      <c r="G901" s="61">
        <f>HVAC!H84-G900</f>
        <v>0</v>
      </c>
      <c r="H901" s="49"/>
      <c r="I901" s="50"/>
      <c r="J901" s="54"/>
      <c r="K901" s="43"/>
      <c r="L901" s="43"/>
      <c r="M901" s="43"/>
      <c r="N901" s="43"/>
    </row>
    <row r="902" spans="1:22" s="257" customFormat="1" ht="20" customHeight="1">
      <c r="A902" s="43"/>
      <c r="B902" s="474"/>
      <c r="C902" s="474"/>
      <c r="D902" s="474"/>
      <c r="E902" s="474"/>
      <c r="F902" s="60" t="s">
        <v>60</v>
      </c>
      <c r="G902" s="62" t="e">
        <f>G901/HVAC!H84</f>
        <v>#DIV/0!</v>
      </c>
      <c r="H902" s="49"/>
      <c r="I902" s="50"/>
      <c r="J902" s="54"/>
      <c r="K902" s="43"/>
      <c r="L902" s="43"/>
      <c r="M902" s="43"/>
      <c r="N902" s="43"/>
    </row>
    <row r="903" spans="1:22" s="257" customFormat="1" ht="20" customHeight="1">
      <c r="A903" s="43"/>
      <c r="B903" s="474"/>
      <c r="C903" s="474"/>
      <c r="D903" s="474"/>
      <c r="E903" s="474"/>
      <c r="F903" s="60"/>
      <c r="G903" s="62"/>
      <c r="H903" s="49"/>
      <c r="I903" s="50"/>
      <c r="J903" s="54"/>
      <c r="K903" s="43"/>
      <c r="L903" s="43"/>
      <c r="M903" s="43"/>
      <c r="N903" s="43"/>
    </row>
    <row r="904" spans="1:22" s="257" customFormat="1" ht="20" customHeight="1">
      <c r="A904" s="43"/>
      <c r="B904" s="474"/>
      <c r="C904" s="474"/>
      <c r="D904" s="474"/>
      <c r="E904" s="474"/>
      <c r="F904" s="63" t="s">
        <v>58</v>
      </c>
      <c r="G904" s="64">
        <f>SUM(HVAC!F102)</f>
        <v>0</v>
      </c>
      <c r="H904" s="49"/>
      <c r="I904" s="50"/>
      <c r="J904" s="54"/>
      <c r="K904" s="43"/>
      <c r="L904" s="43"/>
      <c r="M904" s="43"/>
      <c r="N904" s="43"/>
    </row>
    <row r="905" spans="1:22" s="257" customFormat="1" ht="20" customHeight="1">
      <c r="A905" s="43"/>
      <c r="B905" s="474"/>
      <c r="C905" s="474"/>
      <c r="D905" s="474"/>
      <c r="E905" s="474"/>
      <c r="F905" s="60" t="s">
        <v>59</v>
      </c>
      <c r="G905" s="61">
        <f>HVAC!H102-G904</f>
        <v>0</v>
      </c>
      <c r="H905" s="49"/>
      <c r="I905" s="50"/>
      <c r="J905" s="54"/>
      <c r="K905" s="43"/>
      <c r="L905" s="43"/>
      <c r="M905" s="43"/>
      <c r="N905" s="43"/>
    </row>
    <row r="906" spans="1:22" s="257" customFormat="1" ht="20" customHeight="1">
      <c r="A906" s="43"/>
      <c r="B906" s="474"/>
      <c r="C906" s="474"/>
      <c r="D906" s="474"/>
      <c r="E906" s="474"/>
      <c r="F906" s="65" t="s">
        <v>60</v>
      </c>
      <c r="G906" s="66" t="e">
        <f>G905/HVAC!H102</f>
        <v>#DIV/0!</v>
      </c>
      <c r="H906" s="49"/>
      <c r="I906" s="50"/>
      <c r="J906" s="54"/>
      <c r="K906" s="43"/>
      <c r="L906" s="43"/>
      <c r="M906" s="43"/>
      <c r="N906" s="43"/>
    </row>
    <row r="907" spans="1:22" ht="16" thickBot="1"/>
    <row r="908" spans="1:22" s="257" customFormat="1" ht="16" thickBot="1">
      <c r="A908" s="378" t="s">
        <v>185</v>
      </c>
      <c r="B908" s="383"/>
      <c r="C908" s="384"/>
      <c r="D908" s="384"/>
      <c r="E908" s="379"/>
      <c r="F908" s="376"/>
      <c r="G908" s="377"/>
      <c r="H908" s="41"/>
      <c r="I908" s="44"/>
      <c r="J908" s="44"/>
      <c r="K908" s="45"/>
      <c r="L908" s="46"/>
      <c r="M908" s="41"/>
      <c r="N908" s="41"/>
      <c r="O908" s="71"/>
      <c r="P908" s="70"/>
      <c r="Q908" s="70"/>
      <c r="R908" s="70"/>
      <c r="S908" s="70"/>
      <c r="T908" s="70"/>
      <c r="U908" s="259"/>
      <c r="V908" s="259"/>
    </row>
    <row r="909" spans="1:22" s="257" customFormat="1" ht="16" thickBot="1">
      <c r="A909" s="291"/>
      <c r="B909" s="44"/>
      <c r="C909" s="41"/>
      <c r="D909" s="41"/>
      <c r="E909" s="41"/>
      <c r="F909" s="41"/>
      <c r="G909" s="41"/>
      <c r="H909" s="41"/>
      <c r="I909" s="44"/>
      <c r="J909" s="44"/>
      <c r="K909" s="45"/>
      <c r="L909" s="46"/>
      <c r="M909" s="41"/>
      <c r="N909" s="41"/>
      <c r="O909" s="71"/>
      <c r="P909" s="70"/>
      <c r="Q909" s="70"/>
      <c r="R909" s="70"/>
      <c r="S909" s="70"/>
      <c r="T909" s="70"/>
      <c r="U909" s="259"/>
      <c r="V909" s="259"/>
    </row>
    <row r="910" spans="1:22" s="258" customFormat="1" ht="13" thickBot="1">
      <c r="A910" s="324" t="s">
        <v>46</v>
      </c>
      <c r="B910" s="325" t="s">
        <v>45</v>
      </c>
      <c r="C910" s="325" t="s">
        <v>47</v>
      </c>
      <c r="D910" s="325" t="s">
        <v>48</v>
      </c>
      <c r="E910" s="325" t="s">
        <v>31</v>
      </c>
      <c r="F910" s="325" t="s">
        <v>49</v>
      </c>
      <c r="G910" s="325" t="s">
        <v>50</v>
      </c>
      <c r="H910" s="325" t="s">
        <v>141</v>
      </c>
      <c r="I910" s="325" t="s">
        <v>142</v>
      </c>
      <c r="J910" s="380" t="s">
        <v>53</v>
      </c>
      <c r="K910" s="380" t="s">
        <v>51</v>
      </c>
      <c r="L910" s="380" t="s">
        <v>52</v>
      </c>
      <c r="M910" s="380" t="s">
        <v>1</v>
      </c>
      <c r="N910" s="380"/>
      <c r="O910" s="381" t="s">
        <v>68</v>
      </c>
      <c r="P910" s="380" t="s">
        <v>65</v>
      </c>
      <c r="Q910" s="380" t="s">
        <v>140</v>
      </c>
      <c r="R910" s="380" t="s">
        <v>64</v>
      </c>
      <c r="S910" s="380" t="s">
        <v>66</v>
      </c>
      <c r="T910" s="382" t="s">
        <v>67</v>
      </c>
    </row>
    <row r="911" spans="1:22" s="257" customFormat="1" ht="12">
      <c r="A911" s="41"/>
      <c r="B911" s="44"/>
      <c r="C911" s="41"/>
      <c r="D911" s="41"/>
      <c r="E911" s="41"/>
      <c r="F911" s="41"/>
      <c r="G911" s="41"/>
      <c r="H911" s="41"/>
      <c r="I911" s="44"/>
      <c r="J911" s="44"/>
      <c r="K911" s="45"/>
      <c r="L911" s="46"/>
      <c r="M911" s="41"/>
      <c r="N911" s="41"/>
      <c r="P911" s="41"/>
      <c r="Q911" s="41"/>
    </row>
    <row r="912" spans="1:22" s="257" customFormat="1" ht="12">
      <c r="A912" s="282">
        <v>0</v>
      </c>
      <c r="B912" s="94"/>
      <c r="C912" s="94"/>
      <c r="D912" s="94"/>
      <c r="E912" s="94"/>
      <c r="F912" s="286">
        <v>0</v>
      </c>
      <c r="G912" s="286">
        <f t="shared" ref="G912:G936" si="60">A912*F912</f>
        <v>0</v>
      </c>
      <c r="H912" s="285"/>
      <c r="I912" s="284"/>
      <c r="J912" s="54">
        <f t="shared" ref="J912:J937" si="61">SUM(L912*0.01)</f>
        <v>0</v>
      </c>
      <c r="K912" s="43">
        <f t="shared" ref="K912:K937" si="62">SUM(L912*0.25)</f>
        <v>0</v>
      </c>
      <c r="L912" s="43">
        <v>0</v>
      </c>
      <c r="M912" s="43">
        <v>0</v>
      </c>
      <c r="N912" s="43"/>
      <c r="O912" s="94"/>
      <c r="P912" s="94"/>
      <c r="Q912" s="94"/>
      <c r="R912" s="94"/>
      <c r="S912" s="94"/>
      <c r="T912" s="94"/>
    </row>
    <row r="913" spans="1:20" s="257" customFormat="1" ht="12">
      <c r="A913" s="282">
        <v>0</v>
      </c>
      <c r="B913" s="91"/>
      <c r="C913" s="91"/>
      <c r="D913" s="91"/>
      <c r="E913" s="91"/>
      <c r="F913" s="260">
        <v>0</v>
      </c>
      <c r="G913" s="260">
        <f t="shared" si="60"/>
        <v>0</v>
      </c>
      <c r="H913" s="89"/>
      <c r="I913" s="283"/>
      <c r="J913" s="54">
        <f t="shared" si="61"/>
        <v>0</v>
      </c>
      <c r="K913" s="43">
        <f t="shared" si="62"/>
        <v>0</v>
      </c>
      <c r="L913" s="43">
        <v>0</v>
      </c>
      <c r="M913" s="43">
        <v>0</v>
      </c>
      <c r="N913" s="43"/>
      <c r="O913" s="94"/>
      <c r="P913" s="94"/>
      <c r="Q913" s="94"/>
      <c r="R913" s="94"/>
      <c r="S913" s="94"/>
      <c r="T913" s="94"/>
    </row>
    <row r="914" spans="1:20" s="257" customFormat="1" ht="12">
      <c r="A914" s="282">
        <v>0</v>
      </c>
      <c r="B914" s="91"/>
      <c r="C914" s="91"/>
      <c r="D914" s="91"/>
      <c r="E914" s="91"/>
      <c r="F914" s="260">
        <v>0</v>
      </c>
      <c r="G914" s="260">
        <f t="shared" si="60"/>
        <v>0</v>
      </c>
      <c r="H914" s="89"/>
      <c r="I914" s="283"/>
      <c r="J914" s="54">
        <f t="shared" si="61"/>
        <v>0</v>
      </c>
      <c r="K914" s="43">
        <f t="shared" si="62"/>
        <v>0</v>
      </c>
      <c r="L914" s="43">
        <v>0</v>
      </c>
      <c r="M914" s="43">
        <v>0</v>
      </c>
      <c r="N914" s="43"/>
      <c r="O914" s="94"/>
      <c r="P914" s="94"/>
      <c r="Q914" s="94"/>
      <c r="R914" s="94"/>
      <c r="S914" s="94"/>
      <c r="T914" s="94"/>
    </row>
    <row r="915" spans="1:20" s="257" customFormat="1" ht="12">
      <c r="A915" s="282">
        <v>0</v>
      </c>
      <c r="B915" s="91"/>
      <c r="C915" s="91"/>
      <c r="D915" s="91"/>
      <c r="E915" s="91"/>
      <c r="F915" s="260">
        <v>0</v>
      </c>
      <c r="G915" s="260">
        <f t="shared" si="60"/>
        <v>0</v>
      </c>
      <c r="H915" s="89"/>
      <c r="I915" s="283"/>
      <c r="J915" s="54">
        <f t="shared" si="61"/>
        <v>0</v>
      </c>
      <c r="K915" s="43">
        <f t="shared" si="62"/>
        <v>0</v>
      </c>
      <c r="L915" s="43">
        <v>0</v>
      </c>
      <c r="M915" s="43">
        <v>0</v>
      </c>
      <c r="N915" s="43"/>
      <c r="O915" s="94"/>
      <c r="P915" s="94"/>
      <c r="Q915" s="94"/>
      <c r="R915" s="94"/>
      <c r="S915" s="94"/>
      <c r="T915" s="94"/>
    </row>
    <row r="916" spans="1:20" s="257" customFormat="1" ht="12">
      <c r="A916" s="282">
        <v>0</v>
      </c>
      <c r="B916" s="91"/>
      <c r="C916" s="91"/>
      <c r="D916" s="91"/>
      <c r="E916" s="91"/>
      <c r="F916" s="260">
        <v>0</v>
      </c>
      <c r="G916" s="260">
        <f t="shared" si="60"/>
        <v>0</v>
      </c>
      <c r="H916" s="89"/>
      <c r="I916" s="283"/>
      <c r="J916" s="54">
        <f t="shared" si="61"/>
        <v>0</v>
      </c>
      <c r="K916" s="43">
        <f t="shared" si="62"/>
        <v>0</v>
      </c>
      <c r="L916" s="43">
        <v>0</v>
      </c>
      <c r="M916" s="43">
        <v>0</v>
      </c>
      <c r="N916" s="43"/>
      <c r="O916" s="94"/>
      <c r="P916" s="94"/>
      <c r="Q916" s="94"/>
      <c r="R916" s="94"/>
      <c r="S916" s="94"/>
      <c r="T916" s="94"/>
    </row>
    <row r="917" spans="1:20" s="257" customFormat="1" ht="12">
      <c r="A917" s="282">
        <v>0</v>
      </c>
      <c r="B917" s="91"/>
      <c r="C917" s="91"/>
      <c r="D917" s="91"/>
      <c r="E917" s="91"/>
      <c r="F917" s="260">
        <v>0</v>
      </c>
      <c r="G917" s="260">
        <f t="shared" si="60"/>
        <v>0</v>
      </c>
      <c r="H917" s="89"/>
      <c r="I917" s="283"/>
      <c r="J917" s="54">
        <f t="shared" si="61"/>
        <v>0</v>
      </c>
      <c r="K917" s="43">
        <f t="shared" si="62"/>
        <v>0</v>
      </c>
      <c r="L917" s="43">
        <v>0</v>
      </c>
      <c r="M917" s="43">
        <v>0</v>
      </c>
      <c r="N917" s="43"/>
      <c r="O917" s="94"/>
      <c r="P917" s="94"/>
      <c r="Q917" s="94"/>
      <c r="R917" s="94"/>
      <c r="S917" s="94"/>
      <c r="T917" s="94"/>
    </row>
    <row r="918" spans="1:20" s="257" customFormat="1" ht="12">
      <c r="A918" s="282">
        <v>0</v>
      </c>
      <c r="B918" s="91"/>
      <c r="C918" s="91"/>
      <c r="D918" s="91"/>
      <c r="E918" s="91"/>
      <c r="F918" s="260">
        <v>0</v>
      </c>
      <c r="G918" s="260">
        <f t="shared" si="60"/>
        <v>0</v>
      </c>
      <c r="H918" s="89"/>
      <c r="I918" s="283"/>
      <c r="J918" s="54">
        <f t="shared" si="61"/>
        <v>0</v>
      </c>
      <c r="K918" s="43">
        <f t="shared" si="62"/>
        <v>0</v>
      </c>
      <c r="L918" s="43">
        <v>0</v>
      </c>
      <c r="M918" s="43">
        <v>0</v>
      </c>
      <c r="N918" s="43"/>
      <c r="O918" s="94"/>
      <c r="P918" s="94"/>
      <c r="Q918" s="94"/>
      <c r="R918" s="94"/>
      <c r="S918" s="94"/>
      <c r="T918" s="94"/>
    </row>
    <row r="919" spans="1:20" s="257" customFormat="1" ht="12">
      <c r="A919" s="282">
        <v>0</v>
      </c>
      <c r="B919" s="91"/>
      <c r="C919" s="91"/>
      <c r="D919" s="91"/>
      <c r="E919" s="91"/>
      <c r="F919" s="260">
        <v>0</v>
      </c>
      <c r="G919" s="260">
        <f t="shared" si="60"/>
        <v>0</v>
      </c>
      <c r="H919" s="89"/>
      <c r="I919" s="283"/>
      <c r="J919" s="54">
        <f t="shared" si="61"/>
        <v>0</v>
      </c>
      <c r="K919" s="43">
        <f t="shared" si="62"/>
        <v>0</v>
      </c>
      <c r="L919" s="43">
        <v>0</v>
      </c>
      <c r="M919" s="43">
        <v>0</v>
      </c>
      <c r="N919" s="43"/>
      <c r="O919" s="94"/>
      <c r="P919" s="94"/>
      <c r="Q919" s="94"/>
      <c r="R919" s="94"/>
      <c r="S919" s="94"/>
      <c r="T919" s="94"/>
    </row>
    <row r="920" spans="1:20" s="257" customFormat="1" ht="12">
      <c r="A920" s="282">
        <v>0</v>
      </c>
      <c r="B920" s="91"/>
      <c r="C920" s="91"/>
      <c r="D920" s="91"/>
      <c r="E920" s="91"/>
      <c r="F920" s="260">
        <v>0</v>
      </c>
      <c r="G920" s="260">
        <f t="shared" si="60"/>
        <v>0</v>
      </c>
      <c r="H920" s="89"/>
      <c r="I920" s="283"/>
      <c r="J920" s="54">
        <f t="shared" si="61"/>
        <v>0</v>
      </c>
      <c r="K920" s="43">
        <f t="shared" si="62"/>
        <v>0</v>
      </c>
      <c r="L920" s="43">
        <v>0</v>
      </c>
      <c r="M920" s="43">
        <v>0</v>
      </c>
      <c r="N920" s="43"/>
      <c r="O920" s="94"/>
      <c r="P920" s="94"/>
      <c r="Q920" s="94"/>
      <c r="R920" s="94"/>
      <c r="S920" s="94"/>
      <c r="T920" s="94"/>
    </row>
    <row r="921" spans="1:20" s="257" customFormat="1" ht="12">
      <c r="A921" s="282">
        <v>0</v>
      </c>
      <c r="B921" s="91"/>
      <c r="C921" s="91"/>
      <c r="D921" s="91"/>
      <c r="E921" s="91"/>
      <c r="F921" s="260">
        <v>0</v>
      </c>
      <c r="G921" s="260">
        <f t="shared" si="60"/>
        <v>0</v>
      </c>
      <c r="H921" s="89"/>
      <c r="I921" s="283"/>
      <c r="J921" s="54">
        <f t="shared" si="61"/>
        <v>0</v>
      </c>
      <c r="K921" s="43">
        <f t="shared" si="62"/>
        <v>0</v>
      </c>
      <c r="L921" s="43">
        <v>0</v>
      </c>
      <c r="M921" s="43">
        <v>0</v>
      </c>
      <c r="N921" s="43"/>
      <c r="O921" s="94"/>
      <c r="P921" s="94"/>
      <c r="Q921" s="94"/>
      <c r="R921" s="94"/>
      <c r="S921" s="94"/>
      <c r="T921" s="94"/>
    </row>
    <row r="922" spans="1:20" s="257" customFormat="1" ht="12">
      <c r="A922" s="282">
        <v>0</v>
      </c>
      <c r="B922" s="91"/>
      <c r="C922" s="91"/>
      <c r="D922" s="91"/>
      <c r="E922" s="91"/>
      <c r="F922" s="260">
        <v>0</v>
      </c>
      <c r="G922" s="260">
        <f t="shared" si="60"/>
        <v>0</v>
      </c>
      <c r="H922" s="89"/>
      <c r="I922" s="283"/>
      <c r="J922" s="54">
        <f t="shared" si="61"/>
        <v>0</v>
      </c>
      <c r="K922" s="43">
        <f t="shared" si="62"/>
        <v>0</v>
      </c>
      <c r="L922" s="43">
        <v>0</v>
      </c>
      <c r="M922" s="43">
        <v>0</v>
      </c>
      <c r="N922" s="43"/>
      <c r="O922" s="94"/>
      <c r="P922" s="94"/>
      <c r="Q922" s="94"/>
      <c r="R922" s="94"/>
      <c r="S922" s="94"/>
      <c r="T922" s="94"/>
    </row>
    <row r="923" spans="1:20" s="257" customFormat="1" ht="12">
      <c r="A923" s="282">
        <v>0</v>
      </c>
      <c r="B923" s="91"/>
      <c r="C923" s="91"/>
      <c r="D923" s="91"/>
      <c r="E923" s="91"/>
      <c r="F923" s="260">
        <v>0</v>
      </c>
      <c r="G923" s="260">
        <f t="shared" si="60"/>
        <v>0</v>
      </c>
      <c r="H923" s="89"/>
      <c r="I923" s="283"/>
      <c r="J923" s="54">
        <f t="shared" si="61"/>
        <v>0</v>
      </c>
      <c r="K923" s="43">
        <f t="shared" si="62"/>
        <v>0</v>
      </c>
      <c r="L923" s="43">
        <v>0</v>
      </c>
      <c r="M923" s="43">
        <v>0</v>
      </c>
      <c r="N923" s="43"/>
      <c r="O923" s="94"/>
      <c r="P923" s="94"/>
      <c r="Q923" s="94"/>
      <c r="R923" s="94"/>
      <c r="S923" s="94"/>
      <c r="T923" s="94"/>
    </row>
    <row r="924" spans="1:20" s="257" customFormat="1" ht="12">
      <c r="A924" s="282">
        <v>0</v>
      </c>
      <c r="B924" s="91"/>
      <c r="C924" s="91"/>
      <c r="D924" s="91"/>
      <c r="E924" s="91"/>
      <c r="F924" s="260">
        <v>0</v>
      </c>
      <c r="G924" s="260">
        <f t="shared" si="60"/>
        <v>0</v>
      </c>
      <c r="H924" s="89"/>
      <c r="I924" s="283"/>
      <c r="J924" s="54">
        <f t="shared" si="61"/>
        <v>0</v>
      </c>
      <c r="K924" s="43">
        <f t="shared" si="62"/>
        <v>0</v>
      </c>
      <c r="L924" s="43">
        <v>0</v>
      </c>
      <c r="M924" s="43">
        <v>0</v>
      </c>
      <c r="N924" s="43"/>
      <c r="O924" s="94"/>
      <c r="P924" s="94"/>
      <c r="Q924" s="94"/>
      <c r="R924" s="94"/>
      <c r="S924" s="94"/>
      <c r="T924" s="94"/>
    </row>
    <row r="925" spans="1:20" s="257" customFormat="1" ht="12">
      <c r="A925" s="282">
        <v>0</v>
      </c>
      <c r="B925" s="91"/>
      <c r="C925" s="91"/>
      <c r="D925" s="91"/>
      <c r="E925" s="91"/>
      <c r="F925" s="260">
        <v>0</v>
      </c>
      <c r="G925" s="260">
        <f t="shared" si="60"/>
        <v>0</v>
      </c>
      <c r="H925" s="89"/>
      <c r="I925" s="283"/>
      <c r="J925" s="54">
        <f t="shared" si="61"/>
        <v>0</v>
      </c>
      <c r="K925" s="43">
        <f t="shared" si="62"/>
        <v>0</v>
      </c>
      <c r="L925" s="43">
        <v>0</v>
      </c>
      <c r="M925" s="43">
        <v>0</v>
      </c>
      <c r="N925" s="43"/>
      <c r="O925" s="94"/>
      <c r="P925" s="94"/>
      <c r="Q925" s="94"/>
      <c r="R925" s="94"/>
      <c r="S925" s="94"/>
      <c r="T925" s="94"/>
    </row>
    <row r="926" spans="1:20" s="257" customFormat="1" ht="12">
      <c r="A926" s="282">
        <v>0</v>
      </c>
      <c r="B926" s="91"/>
      <c r="C926" s="91"/>
      <c r="D926" s="91"/>
      <c r="E926" s="91"/>
      <c r="F926" s="260">
        <v>0</v>
      </c>
      <c r="G926" s="260">
        <f t="shared" si="60"/>
        <v>0</v>
      </c>
      <c r="H926" s="89"/>
      <c r="I926" s="283"/>
      <c r="J926" s="54">
        <f t="shared" si="61"/>
        <v>0</v>
      </c>
      <c r="K926" s="43">
        <f t="shared" si="62"/>
        <v>0</v>
      </c>
      <c r="L926" s="43">
        <v>0</v>
      </c>
      <c r="M926" s="43">
        <v>0</v>
      </c>
      <c r="N926" s="43"/>
      <c r="O926" s="94"/>
      <c r="P926" s="94"/>
      <c r="Q926" s="94"/>
      <c r="R926" s="94"/>
      <c r="S926" s="94"/>
      <c r="T926" s="94"/>
    </row>
    <row r="927" spans="1:20" s="257" customFormat="1" ht="12">
      <c r="A927" s="282">
        <v>0</v>
      </c>
      <c r="B927" s="91"/>
      <c r="C927" s="91"/>
      <c r="D927" s="91"/>
      <c r="E927" s="91"/>
      <c r="F927" s="260">
        <v>0</v>
      </c>
      <c r="G927" s="260">
        <f t="shared" si="60"/>
        <v>0</v>
      </c>
      <c r="H927" s="89"/>
      <c r="I927" s="283"/>
      <c r="J927" s="54">
        <f t="shared" si="61"/>
        <v>0</v>
      </c>
      <c r="K927" s="43">
        <f t="shared" si="62"/>
        <v>0</v>
      </c>
      <c r="L927" s="43">
        <v>0</v>
      </c>
      <c r="M927" s="43">
        <v>0</v>
      </c>
      <c r="N927" s="43"/>
      <c r="O927" s="94"/>
      <c r="P927" s="94"/>
      <c r="Q927" s="94"/>
      <c r="R927" s="94"/>
      <c r="S927" s="94"/>
      <c r="T927" s="94"/>
    </row>
    <row r="928" spans="1:20" s="257" customFormat="1" ht="12">
      <c r="A928" s="282">
        <v>0</v>
      </c>
      <c r="B928" s="91"/>
      <c r="C928" s="91"/>
      <c r="D928" s="91"/>
      <c r="E928" s="91"/>
      <c r="F928" s="260">
        <v>0</v>
      </c>
      <c r="G928" s="260">
        <f t="shared" si="60"/>
        <v>0</v>
      </c>
      <c r="H928" s="89"/>
      <c r="I928" s="283"/>
      <c r="J928" s="54">
        <f t="shared" si="61"/>
        <v>0</v>
      </c>
      <c r="K928" s="43">
        <f t="shared" si="62"/>
        <v>0</v>
      </c>
      <c r="L928" s="43">
        <v>0</v>
      </c>
      <c r="M928" s="43">
        <v>0</v>
      </c>
      <c r="N928" s="43"/>
      <c r="O928" s="94"/>
      <c r="P928" s="94"/>
      <c r="Q928" s="94"/>
      <c r="R928" s="94"/>
      <c r="S928" s="94"/>
      <c r="T928" s="94"/>
    </row>
    <row r="929" spans="1:20" s="257" customFormat="1" ht="12">
      <c r="A929" s="282">
        <v>0</v>
      </c>
      <c r="B929" s="91"/>
      <c r="C929" s="91"/>
      <c r="D929" s="91"/>
      <c r="E929" s="91"/>
      <c r="F929" s="260">
        <v>0</v>
      </c>
      <c r="G929" s="260">
        <f t="shared" si="60"/>
        <v>0</v>
      </c>
      <c r="H929" s="89"/>
      <c r="I929" s="283"/>
      <c r="J929" s="54">
        <f t="shared" si="61"/>
        <v>0</v>
      </c>
      <c r="K929" s="43">
        <f t="shared" si="62"/>
        <v>0</v>
      </c>
      <c r="L929" s="43">
        <v>0</v>
      </c>
      <c r="M929" s="43">
        <v>0</v>
      </c>
      <c r="N929" s="43"/>
      <c r="O929" s="94"/>
      <c r="P929" s="94"/>
      <c r="Q929" s="94"/>
      <c r="R929" s="94"/>
      <c r="S929" s="94"/>
      <c r="T929" s="94"/>
    </row>
    <row r="930" spans="1:20" s="257" customFormat="1" ht="12">
      <c r="A930" s="282">
        <v>0</v>
      </c>
      <c r="B930" s="91"/>
      <c r="C930" s="91"/>
      <c r="D930" s="91"/>
      <c r="E930" s="91"/>
      <c r="F930" s="260">
        <v>0</v>
      </c>
      <c r="G930" s="260">
        <f t="shared" si="60"/>
        <v>0</v>
      </c>
      <c r="H930" s="89"/>
      <c r="I930" s="283"/>
      <c r="J930" s="54">
        <f t="shared" si="61"/>
        <v>0</v>
      </c>
      <c r="K930" s="43">
        <f t="shared" si="62"/>
        <v>0</v>
      </c>
      <c r="L930" s="43">
        <v>0</v>
      </c>
      <c r="M930" s="43">
        <v>0</v>
      </c>
      <c r="N930" s="43"/>
      <c r="O930" s="94"/>
      <c r="P930" s="94"/>
      <c r="Q930" s="94"/>
      <c r="R930" s="94"/>
      <c r="S930" s="94"/>
      <c r="T930" s="94"/>
    </row>
    <row r="931" spans="1:20" s="257" customFormat="1" ht="12">
      <c r="A931" s="282">
        <v>0</v>
      </c>
      <c r="B931" s="91"/>
      <c r="C931" s="91"/>
      <c r="D931" s="91"/>
      <c r="E931" s="91"/>
      <c r="F931" s="260">
        <v>0</v>
      </c>
      <c r="G931" s="260">
        <f t="shared" si="60"/>
        <v>0</v>
      </c>
      <c r="H931" s="89"/>
      <c r="I931" s="283"/>
      <c r="J931" s="54">
        <f t="shared" si="61"/>
        <v>0</v>
      </c>
      <c r="K931" s="43">
        <f t="shared" si="62"/>
        <v>0</v>
      </c>
      <c r="L931" s="43">
        <v>0</v>
      </c>
      <c r="M931" s="43">
        <v>0</v>
      </c>
      <c r="N931" s="43"/>
      <c r="O931" s="94"/>
      <c r="P931" s="94"/>
      <c r="Q931" s="94"/>
      <c r="R931" s="94"/>
      <c r="S931" s="94"/>
      <c r="T931" s="94"/>
    </row>
    <row r="932" spans="1:20" s="257" customFormat="1" ht="12">
      <c r="A932" s="282">
        <v>0</v>
      </c>
      <c r="B932" s="91"/>
      <c r="C932" s="91"/>
      <c r="D932" s="91"/>
      <c r="E932" s="91"/>
      <c r="F932" s="260">
        <v>0</v>
      </c>
      <c r="G932" s="260">
        <f t="shared" si="60"/>
        <v>0</v>
      </c>
      <c r="H932" s="89"/>
      <c r="I932" s="283"/>
      <c r="J932" s="54">
        <f t="shared" si="61"/>
        <v>0</v>
      </c>
      <c r="K932" s="43">
        <f t="shared" si="62"/>
        <v>0</v>
      </c>
      <c r="L932" s="43">
        <v>0</v>
      </c>
      <c r="M932" s="43">
        <v>0</v>
      </c>
      <c r="N932" s="43"/>
      <c r="O932" s="94"/>
      <c r="P932" s="94"/>
      <c r="Q932" s="94"/>
      <c r="R932" s="94"/>
      <c r="S932" s="94"/>
      <c r="T932" s="94"/>
    </row>
    <row r="933" spans="1:20" s="257" customFormat="1" ht="12">
      <c r="A933" s="282">
        <v>0</v>
      </c>
      <c r="B933" s="91"/>
      <c r="C933" s="91"/>
      <c r="D933" s="91"/>
      <c r="E933" s="91"/>
      <c r="F933" s="260">
        <v>0</v>
      </c>
      <c r="G933" s="260">
        <f t="shared" si="60"/>
        <v>0</v>
      </c>
      <c r="H933" s="89"/>
      <c r="I933" s="283"/>
      <c r="J933" s="54">
        <f t="shared" si="61"/>
        <v>0</v>
      </c>
      <c r="K933" s="43">
        <f t="shared" si="62"/>
        <v>0</v>
      </c>
      <c r="L933" s="43">
        <v>0</v>
      </c>
      <c r="M933" s="43">
        <v>0</v>
      </c>
      <c r="N933" s="43"/>
      <c r="O933" s="94"/>
      <c r="P933" s="94"/>
      <c r="Q933" s="94"/>
      <c r="R933" s="94"/>
      <c r="S933" s="94"/>
      <c r="T933" s="94"/>
    </row>
    <row r="934" spans="1:20" s="257" customFormat="1" ht="12">
      <c r="A934" s="282">
        <v>0</v>
      </c>
      <c r="B934" s="91"/>
      <c r="C934" s="91"/>
      <c r="D934" s="91"/>
      <c r="E934" s="91"/>
      <c r="F934" s="260">
        <v>0</v>
      </c>
      <c r="G934" s="260">
        <f t="shared" si="60"/>
        <v>0</v>
      </c>
      <c r="H934" s="89"/>
      <c r="I934" s="283"/>
      <c r="J934" s="54">
        <f t="shared" si="61"/>
        <v>0</v>
      </c>
      <c r="K934" s="43">
        <f t="shared" si="62"/>
        <v>0</v>
      </c>
      <c r="L934" s="43">
        <v>0</v>
      </c>
      <c r="M934" s="43">
        <v>0</v>
      </c>
      <c r="N934" s="43"/>
      <c r="O934" s="94"/>
      <c r="P934" s="94"/>
      <c r="Q934" s="94"/>
      <c r="R934" s="94"/>
      <c r="S934" s="94"/>
      <c r="T934" s="94"/>
    </row>
    <row r="935" spans="1:20" s="257" customFormat="1" ht="12">
      <c r="A935" s="282">
        <v>0</v>
      </c>
      <c r="B935" s="91"/>
      <c r="C935" s="91"/>
      <c r="D935" s="91"/>
      <c r="E935" s="91"/>
      <c r="F935" s="260">
        <v>0</v>
      </c>
      <c r="G935" s="260">
        <f t="shared" si="60"/>
        <v>0</v>
      </c>
      <c r="H935" s="89"/>
      <c r="I935" s="283"/>
      <c r="J935" s="54">
        <f t="shared" si="61"/>
        <v>0</v>
      </c>
      <c r="K935" s="43">
        <f t="shared" si="62"/>
        <v>0</v>
      </c>
      <c r="L935" s="43">
        <v>0</v>
      </c>
      <c r="M935" s="43">
        <v>0</v>
      </c>
      <c r="N935" s="43"/>
      <c r="O935" s="94"/>
      <c r="P935" s="94"/>
      <c r="Q935" s="94"/>
      <c r="R935" s="94"/>
      <c r="S935" s="94"/>
      <c r="T935" s="94"/>
    </row>
    <row r="936" spans="1:20" s="257" customFormat="1" ht="12">
      <c r="A936" s="282">
        <v>0</v>
      </c>
      <c r="B936" s="91"/>
      <c r="C936" s="91"/>
      <c r="D936" s="91"/>
      <c r="E936" s="91"/>
      <c r="F936" s="260">
        <v>0</v>
      </c>
      <c r="G936" s="260">
        <f t="shared" si="60"/>
        <v>0</v>
      </c>
      <c r="H936" s="89"/>
      <c r="I936" s="283"/>
      <c r="J936" s="54">
        <f t="shared" si="61"/>
        <v>0</v>
      </c>
      <c r="K936" s="43">
        <f t="shared" si="62"/>
        <v>0</v>
      </c>
      <c r="L936" s="43">
        <v>0</v>
      </c>
      <c r="M936" s="43">
        <v>0</v>
      </c>
      <c r="N936" s="43"/>
      <c r="O936" s="94"/>
      <c r="P936" s="94"/>
      <c r="Q936" s="94"/>
      <c r="R936" s="94"/>
      <c r="S936" s="94"/>
      <c r="T936" s="94"/>
    </row>
    <row r="937" spans="1:20" s="257" customFormat="1" ht="13" thickBot="1">
      <c r="A937" s="43">
        <v>0</v>
      </c>
      <c r="B937" s="474"/>
      <c r="C937" s="474"/>
      <c r="D937" s="474"/>
      <c r="E937" s="474"/>
      <c r="F937" s="52"/>
      <c r="G937" s="52"/>
      <c r="H937" s="49"/>
      <c r="I937" s="50"/>
      <c r="J937" s="54">
        <f t="shared" si="61"/>
        <v>0</v>
      </c>
      <c r="K937" s="43">
        <f t="shared" si="62"/>
        <v>0</v>
      </c>
      <c r="L937" s="43">
        <v>0</v>
      </c>
      <c r="M937" s="43">
        <v>0</v>
      </c>
      <c r="N937" s="43"/>
    </row>
    <row r="938" spans="1:20" s="257" customFormat="1" ht="12">
      <c r="A938" s="43"/>
      <c r="B938" s="474"/>
      <c r="C938" s="474"/>
      <c r="D938" s="276" t="s">
        <v>104</v>
      </c>
      <c r="E938" s="275"/>
      <c r="F938" s="274"/>
      <c r="G938" s="287">
        <f>SUM(G912:G937)</f>
        <v>0</v>
      </c>
      <c r="H938" s="48"/>
      <c r="I938" s="48"/>
      <c r="J938" s="72"/>
      <c r="K938" s="264"/>
      <c r="M938" s="73"/>
    </row>
    <row r="939" spans="1:20" s="257" customFormat="1" ht="12">
      <c r="A939" s="43"/>
      <c r="B939" s="474"/>
      <c r="C939" s="474"/>
      <c r="D939" s="272" t="s">
        <v>103</v>
      </c>
      <c r="E939" s="271"/>
      <c r="F939" s="270"/>
      <c r="G939" s="281">
        <f>Window!F84+(Window!H86*0.8)</f>
        <v>0</v>
      </c>
      <c r="H939" s="48"/>
      <c r="I939" s="48"/>
      <c r="J939" s="72"/>
      <c r="K939" s="264"/>
      <c r="M939" s="73"/>
    </row>
    <row r="940" spans="1:20" s="257" customFormat="1" ht="12">
      <c r="A940" s="43"/>
      <c r="B940" s="474"/>
      <c r="C940" s="474"/>
      <c r="D940" s="272" t="s">
        <v>102</v>
      </c>
      <c r="E940" s="271"/>
      <c r="F940" s="270"/>
      <c r="G940" s="281">
        <f>G939-G938</f>
        <v>0</v>
      </c>
      <c r="H940" s="48"/>
      <c r="I940" s="48"/>
      <c r="J940" s="72"/>
      <c r="K940" s="264"/>
      <c r="M940" s="73"/>
    </row>
    <row r="941" spans="1:20" s="257" customFormat="1" ht="13" thickBot="1">
      <c r="A941" s="43"/>
      <c r="B941" s="474"/>
      <c r="C941" s="474"/>
      <c r="D941" s="268" t="s">
        <v>101</v>
      </c>
      <c r="E941" s="267"/>
      <c r="F941" s="266"/>
      <c r="G941" s="265" t="e">
        <f>G940/G939</f>
        <v>#DIV/0!</v>
      </c>
      <c r="H941" s="48"/>
      <c r="I941" s="48"/>
      <c r="J941" s="72"/>
      <c r="K941" s="264"/>
      <c r="M941" s="73"/>
    </row>
    <row r="942" spans="1:20" s="163" customFormat="1" ht="25.5" customHeight="1">
      <c r="D942" s="280"/>
      <c r="E942" s="280"/>
      <c r="G942" s="279"/>
      <c r="I942" s="278"/>
      <c r="J942" s="277"/>
      <c r="K942" s="261"/>
      <c r="L942" s="263"/>
      <c r="M942" s="3"/>
      <c r="N942" s="3"/>
      <c r="P942" s="262"/>
      <c r="Q942" s="262"/>
      <c r="R942" s="261"/>
    </row>
    <row r="943" spans="1:20" s="163" customFormat="1" ht="20" customHeight="1">
      <c r="F943" s="58" t="s">
        <v>57</v>
      </c>
      <c r="G943" s="59">
        <f>SUM(G912:G936)</f>
        <v>0</v>
      </c>
      <c r="H943" s="1"/>
      <c r="J943" s="2"/>
      <c r="L943" s="162"/>
      <c r="M943" s="162"/>
      <c r="N943" s="162"/>
      <c r="P943" s="162"/>
      <c r="Q943" s="162"/>
      <c r="R943" s="164"/>
    </row>
    <row r="944" spans="1:20" s="257" customFormat="1" ht="20" customHeight="1">
      <c r="A944" s="43"/>
      <c r="B944" s="474"/>
      <c r="C944" s="474"/>
      <c r="D944" s="474"/>
      <c r="E944" s="474"/>
      <c r="F944" s="60" t="s">
        <v>59</v>
      </c>
      <c r="G944" s="61">
        <f>Window!H84-G943</f>
        <v>0</v>
      </c>
      <c r="H944" s="49"/>
      <c r="I944" s="50"/>
      <c r="J944" s="54"/>
      <c r="K944" s="43"/>
      <c r="L944" s="43"/>
      <c r="M944" s="43"/>
      <c r="N944" s="43"/>
    </row>
    <row r="945" spans="1:22" s="257" customFormat="1" ht="20" customHeight="1">
      <c r="A945" s="43"/>
      <c r="B945" s="474"/>
      <c r="C945" s="474"/>
      <c r="D945" s="474"/>
      <c r="E945" s="474"/>
      <c r="F945" s="60" t="s">
        <v>60</v>
      </c>
      <c r="G945" s="62" t="e">
        <f>G944/Window!H84</f>
        <v>#DIV/0!</v>
      </c>
      <c r="H945" s="49"/>
      <c r="I945" s="50"/>
      <c r="J945" s="54"/>
      <c r="K945" s="43"/>
      <c r="L945" s="43"/>
      <c r="M945" s="43"/>
      <c r="N945" s="43"/>
    </row>
    <row r="946" spans="1:22" s="257" customFormat="1" ht="20" customHeight="1">
      <c r="A946" s="43"/>
      <c r="B946" s="474"/>
      <c r="C946" s="474"/>
      <c r="D946" s="474"/>
      <c r="E946" s="474"/>
      <c r="F946" s="60"/>
      <c r="G946" s="62"/>
      <c r="H946" s="49"/>
      <c r="I946" s="50"/>
      <c r="J946" s="54"/>
      <c r="K946" s="43"/>
      <c r="L946" s="43"/>
      <c r="M946" s="43"/>
      <c r="N946" s="43"/>
    </row>
    <row r="947" spans="1:22" s="257" customFormat="1" ht="20" customHeight="1">
      <c r="A947" s="43"/>
      <c r="B947" s="474"/>
      <c r="C947" s="474"/>
      <c r="D947" s="474"/>
      <c r="E947" s="474"/>
      <c r="F947" s="63" t="s">
        <v>58</v>
      </c>
      <c r="G947" s="64">
        <f>SUM(Window!F102)</f>
        <v>0</v>
      </c>
      <c r="H947" s="49"/>
      <c r="I947" s="50"/>
      <c r="J947" s="54"/>
      <c r="K947" s="43"/>
      <c r="L947" s="43"/>
      <c r="M947" s="43"/>
      <c r="N947" s="43"/>
    </row>
    <row r="948" spans="1:22" s="257" customFormat="1" ht="20" customHeight="1">
      <c r="A948" s="43"/>
      <c r="B948" s="474"/>
      <c r="C948" s="474"/>
      <c r="D948" s="474"/>
      <c r="E948" s="474"/>
      <c r="F948" s="60" t="s">
        <v>59</v>
      </c>
      <c r="G948" s="61">
        <f>Window!H102-G947</f>
        <v>0</v>
      </c>
      <c r="H948" s="49"/>
      <c r="I948" s="50"/>
      <c r="J948" s="54"/>
      <c r="K948" s="43"/>
      <c r="L948" s="43"/>
      <c r="M948" s="43"/>
      <c r="N948" s="43"/>
    </row>
    <row r="949" spans="1:22" s="257" customFormat="1" ht="20" customHeight="1">
      <c r="A949" s="43"/>
      <c r="B949" s="474"/>
      <c r="C949" s="474"/>
      <c r="D949" s="474"/>
      <c r="E949" s="474"/>
      <c r="F949" s="65" t="s">
        <v>60</v>
      </c>
      <c r="G949" s="66" t="e">
        <f>G948/Window!H102</f>
        <v>#DIV/0!</v>
      </c>
      <c r="H949" s="49"/>
      <c r="I949" s="50"/>
      <c r="J949" s="54"/>
      <c r="K949" s="43"/>
      <c r="L949" s="43"/>
      <c r="M949" s="43"/>
      <c r="N949" s="43"/>
    </row>
    <row r="950" spans="1:22" ht="16" thickBot="1"/>
    <row r="951" spans="1:22" s="257" customFormat="1" ht="16" thickBot="1">
      <c r="A951" s="378" t="s">
        <v>147</v>
      </c>
      <c r="B951" s="383"/>
      <c r="C951" s="384"/>
      <c r="D951" s="384"/>
      <c r="E951" s="379"/>
      <c r="F951" s="376"/>
      <c r="G951" s="377"/>
      <c r="H951" s="41"/>
      <c r="I951" s="44"/>
      <c r="J951" s="44"/>
      <c r="K951" s="45"/>
      <c r="L951" s="46"/>
      <c r="M951" s="41"/>
      <c r="N951" s="41"/>
      <c r="O951" s="71"/>
      <c r="P951" s="70"/>
      <c r="Q951" s="70"/>
      <c r="R951" s="70"/>
      <c r="S951" s="70"/>
      <c r="T951" s="70"/>
      <c r="U951" s="259"/>
      <c r="V951" s="259"/>
    </row>
    <row r="952" spans="1:22" s="257" customFormat="1" ht="16" thickBot="1">
      <c r="A952" s="291"/>
      <c r="B952" s="44"/>
      <c r="C952" s="41"/>
      <c r="D952" s="41"/>
      <c r="E952" s="41"/>
      <c r="F952" s="41"/>
      <c r="G952" s="41"/>
      <c r="H952" s="41"/>
      <c r="I952" s="44"/>
      <c r="J952" s="44"/>
      <c r="K952" s="45"/>
      <c r="L952" s="46"/>
      <c r="M952" s="41"/>
      <c r="N952" s="41"/>
      <c r="O952" s="71"/>
      <c r="P952" s="70"/>
      <c r="Q952" s="70"/>
      <c r="R952" s="70"/>
      <c r="S952" s="70"/>
      <c r="T952" s="70"/>
      <c r="U952" s="259"/>
      <c r="V952" s="259"/>
    </row>
    <row r="953" spans="1:22" s="258" customFormat="1" ht="13" thickBot="1">
      <c r="A953" s="324" t="s">
        <v>46</v>
      </c>
      <c r="B953" s="325" t="s">
        <v>45</v>
      </c>
      <c r="C953" s="325" t="s">
        <v>47</v>
      </c>
      <c r="D953" s="325" t="s">
        <v>48</v>
      </c>
      <c r="E953" s="325" t="s">
        <v>31</v>
      </c>
      <c r="F953" s="325" t="s">
        <v>49</v>
      </c>
      <c r="G953" s="325" t="s">
        <v>50</v>
      </c>
      <c r="H953" s="325" t="s">
        <v>141</v>
      </c>
      <c r="I953" s="325" t="s">
        <v>142</v>
      </c>
      <c r="J953" s="380" t="s">
        <v>53</v>
      </c>
      <c r="K953" s="380" t="s">
        <v>51</v>
      </c>
      <c r="L953" s="380" t="s">
        <v>52</v>
      </c>
      <c r="M953" s="380" t="s">
        <v>1</v>
      </c>
      <c r="N953" s="380"/>
      <c r="O953" s="381" t="s">
        <v>68</v>
      </c>
      <c r="P953" s="380" t="s">
        <v>65</v>
      </c>
      <c r="Q953" s="380" t="s">
        <v>140</v>
      </c>
      <c r="R953" s="380" t="s">
        <v>64</v>
      </c>
      <c r="S953" s="380" t="s">
        <v>66</v>
      </c>
      <c r="T953" s="382" t="s">
        <v>67</v>
      </c>
    </row>
    <row r="954" spans="1:22" s="257" customFormat="1" ht="12">
      <c r="A954" s="41"/>
      <c r="B954" s="44"/>
      <c r="C954" s="41"/>
      <c r="D954" s="41"/>
      <c r="E954" s="41"/>
      <c r="F954" s="41"/>
      <c r="G954" s="41"/>
      <c r="H954" s="41"/>
      <c r="I954" s="44"/>
      <c r="J954" s="44"/>
      <c r="K954" s="45"/>
      <c r="L954" s="46"/>
      <c r="M954" s="41"/>
      <c r="N954" s="41"/>
      <c r="P954" s="41"/>
      <c r="Q954" s="41"/>
    </row>
    <row r="955" spans="1:22" s="257" customFormat="1" ht="12">
      <c r="A955" s="282">
        <v>0</v>
      </c>
      <c r="B955" s="94"/>
      <c r="C955" s="94"/>
      <c r="D955" s="94"/>
      <c r="E955" s="94"/>
      <c r="F955" s="286">
        <v>0</v>
      </c>
      <c r="G955" s="286">
        <f t="shared" ref="G955:G979" si="63">A955*F955</f>
        <v>0</v>
      </c>
      <c r="H955" s="285"/>
      <c r="I955" s="284"/>
      <c r="J955" s="54">
        <f t="shared" ref="J955:J980" si="64">SUM(L955*0.01)</f>
        <v>0</v>
      </c>
      <c r="K955" s="43">
        <f t="shared" ref="K955:K980" si="65">SUM(L955*0.25)</f>
        <v>0</v>
      </c>
      <c r="L955" s="43">
        <v>0</v>
      </c>
      <c r="M955" s="43">
        <v>0</v>
      </c>
      <c r="N955" s="43"/>
      <c r="O955" s="94"/>
      <c r="P955" s="94"/>
      <c r="Q955" s="94"/>
      <c r="R955" s="94"/>
      <c r="S955" s="94"/>
      <c r="T955" s="94"/>
    </row>
    <row r="956" spans="1:22" s="257" customFormat="1" ht="12">
      <c r="A956" s="282">
        <v>0</v>
      </c>
      <c r="B956" s="91"/>
      <c r="C956" s="91"/>
      <c r="D956" s="91"/>
      <c r="E956" s="91"/>
      <c r="F956" s="260">
        <v>0</v>
      </c>
      <c r="G956" s="260">
        <f t="shared" si="63"/>
        <v>0</v>
      </c>
      <c r="H956" s="89"/>
      <c r="I956" s="283"/>
      <c r="J956" s="54">
        <f t="shared" si="64"/>
        <v>0</v>
      </c>
      <c r="K956" s="43">
        <f t="shared" si="65"/>
        <v>0</v>
      </c>
      <c r="L956" s="43">
        <v>0</v>
      </c>
      <c r="M956" s="43">
        <v>0</v>
      </c>
      <c r="N956" s="43"/>
      <c r="O956" s="94"/>
      <c r="P956" s="94"/>
      <c r="Q956" s="94"/>
      <c r="R956" s="94"/>
      <c r="S956" s="94"/>
      <c r="T956" s="94"/>
    </row>
    <row r="957" spans="1:22" s="257" customFormat="1" ht="12">
      <c r="A957" s="282">
        <v>0</v>
      </c>
      <c r="B957" s="91"/>
      <c r="C957" s="91"/>
      <c r="D957" s="91"/>
      <c r="E957" s="91"/>
      <c r="F957" s="260">
        <v>0</v>
      </c>
      <c r="G957" s="260">
        <f t="shared" si="63"/>
        <v>0</v>
      </c>
      <c r="H957" s="89"/>
      <c r="I957" s="283"/>
      <c r="J957" s="54">
        <f t="shared" si="64"/>
        <v>0</v>
      </c>
      <c r="K957" s="43">
        <f t="shared" si="65"/>
        <v>0</v>
      </c>
      <c r="L957" s="43">
        <v>0</v>
      </c>
      <c r="M957" s="43">
        <v>0</v>
      </c>
      <c r="N957" s="43"/>
      <c r="O957" s="94"/>
      <c r="P957" s="94"/>
      <c r="Q957" s="94"/>
      <c r="R957" s="94"/>
      <c r="S957" s="94"/>
      <c r="T957" s="94"/>
    </row>
    <row r="958" spans="1:22" s="257" customFormat="1" ht="12">
      <c r="A958" s="282">
        <v>0</v>
      </c>
      <c r="B958" s="91"/>
      <c r="C958" s="91"/>
      <c r="D958" s="91"/>
      <c r="E958" s="91"/>
      <c r="F958" s="260">
        <v>0</v>
      </c>
      <c r="G958" s="260">
        <f t="shared" si="63"/>
        <v>0</v>
      </c>
      <c r="H958" s="89"/>
      <c r="I958" s="283"/>
      <c r="J958" s="54">
        <f t="shared" si="64"/>
        <v>0</v>
      </c>
      <c r="K958" s="43">
        <f t="shared" si="65"/>
        <v>0</v>
      </c>
      <c r="L958" s="43">
        <v>0</v>
      </c>
      <c r="M958" s="43">
        <v>0</v>
      </c>
      <c r="N958" s="43"/>
      <c r="O958" s="94"/>
      <c r="P958" s="94"/>
      <c r="Q958" s="94"/>
      <c r="R958" s="94"/>
      <c r="S958" s="94"/>
      <c r="T958" s="94"/>
    </row>
    <row r="959" spans="1:22" s="257" customFormat="1" ht="12">
      <c r="A959" s="282">
        <v>0</v>
      </c>
      <c r="B959" s="91"/>
      <c r="C959" s="91"/>
      <c r="D959" s="91"/>
      <c r="E959" s="91"/>
      <c r="F959" s="260">
        <v>0</v>
      </c>
      <c r="G959" s="260">
        <f t="shared" si="63"/>
        <v>0</v>
      </c>
      <c r="H959" s="89"/>
      <c r="I959" s="283"/>
      <c r="J959" s="54">
        <f t="shared" si="64"/>
        <v>0</v>
      </c>
      <c r="K959" s="43">
        <f t="shared" si="65"/>
        <v>0</v>
      </c>
      <c r="L959" s="43">
        <v>0</v>
      </c>
      <c r="M959" s="43">
        <v>0</v>
      </c>
      <c r="N959" s="43"/>
      <c r="O959" s="94"/>
      <c r="P959" s="94"/>
      <c r="Q959" s="94"/>
      <c r="R959" s="94"/>
      <c r="S959" s="94"/>
      <c r="T959" s="94"/>
    </row>
    <row r="960" spans="1:22" s="257" customFormat="1" ht="12">
      <c r="A960" s="282">
        <v>0</v>
      </c>
      <c r="B960" s="91"/>
      <c r="C960" s="91"/>
      <c r="D960" s="91"/>
      <c r="E960" s="91"/>
      <c r="F960" s="260">
        <v>0</v>
      </c>
      <c r="G960" s="260">
        <f t="shared" si="63"/>
        <v>0</v>
      </c>
      <c r="H960" s="89"/>
      <c r="I960" s="283"/>
      <c r="J960" s="54">
        <f t="shared" si="64"/>
        <v>0</v>
      </c>
      <c r="K960" s="43">
        <f t="shared" si="65"/>
        <v>0</v>
      </c>
      <c r="L960" s="43">
        <v>0</v>
      </c>
      <c r="M960" s="43">
        <v>0</v>
      </c>
      <c r="N960" s="43"/>
      <c r="O960" s="94"/>
      <c r="P960" s="94"/>
      <c r="Q960" s="94"/>
      <c r="R960" s="94"/>
      <c r="S960" s="94"/>
      <c r="T960" s="94"/>
    </row>
    <row r="961" spans="1:20" s="257" customFormat="1" ht="12">
      <c r="A961" s="282">
        <v>0</v>
      </c>
      <c r="B961" s="91"/>
      <c r="C961" s="91"/>
      <c r="D961" s="91"/>
      <c r="E961" s="91"/>
      <c r="F961" s="260">
        <v>0</v>
      </c>
      <c r="G961" s="260">
        <f t="shared" si="63"/>
        <v>0</v>
      </c>
      <c r="H961" s="89"/>
      <c r="I961" s="283"/>
      <c r="J961" s="54">
        <f t="shared" si="64"/>
        <v>0</v>
      </c>
      <c r="K961" s="43">
        <f t="shared" si="65"/>
        <v>0</v>
      </c>
      <c r="L961" s="43">
        <v>0</v>
      </c>
      <c r="M961" s="43">
        <v>0</v>
      </c>
      <c r="N961" s="43"/>
      <c r="O961" s="94"/>
      <c r="P961" s="94"/>
      <c r="Q961" s="94"/>
      <c r="R961" s="94"/>
      <c r="S961" s="94"/>
      <c r="T961" s="94"/>
    </row>
    <row r="962" spans="1:20" s="257" customFormat="1" ht="12">
      <c r="A962" s="282">
        <v>0</v>
      </c>
      <c r="B962" s="91"/>
      <c r="C962" s="91"/>
      <c r="D962" s="91"/>
      <c r="E962" s="91"/>
      <c r="F962" s="260">
        <v>0</v>
      </c>
      <c r="G962" s="260">
        <f t="shared" si="63"/>
        <v>0</v>
      </c>
      <c r="H962" s="89"/>
      <c r="I962" s="283"/>
      <c r="J962" s="54">
        <f t="shared" si="64"/>
        <v>0</v>
      </c>
      <c r="K962" s="43">
        <f t="shared" si="65"/>
        <v>0</v>
      </c>
      <c r="L962" s="43">
        <v>0</v>
      </c>
      <c r="M962" s="43">
        <v>0</v>
      </c>
      <c r="N962" s="43"/>
      <c r="O962" s="94"/>
      <c r="P962" s="94"/>
      <c r="Q962" s="94"/>
      <c r="R962" s="94"/>
      <c r="S962" s="94"/>
      <c r="T962" s="94"/>
    </row>
    <row r="963" spans="1:20" s="257" customFormat="1" ht="12">
      <c r="A963" s="282">
        <v>0</v>
      </c>
      <c r="B963" s="91"/>
      <c r="C963" s="91"/>
      <c r="D963" s="91"/>
      <c r="E963" s="91"/>
      <c r="F963" s="260">
        <v>0</v>
      </c>
      <c r="G963" s="260">
        <f t="shared" si="63"/>
        <v>0</v>
      </c>
      <c r="H963" s="89"/>
      <c r="I963" s="283"/>
      <c r="J963" s="54">
        <f t="shared" si="64"/>
        <v>0</v>
      </c>
      <c r="K963" s="43">
        <f t="shared" si="65"/>
        <v>0</v>
      </c>
      <c r="L963" s="43">
        <v>0</v>
      </c>
      <c r="M963" s="43">
        <v>0</v>
      </c>
      <c r="N963" s="43"/>
      <c r="O963" s="94"/>
      <c r="P963" s="94"/>
      <c r="Q963" s="94"/>
      <c r="R963" s="94"/>
      <c r="S963" s="94"/>
      <c r="T963" s="94"/>
    </row>
    <row r="964" spans="1:20" s="257" customFormat="1" ht="12">
      <c r="A964" s="282">
        <v>0</v>
      </c>
      <c r="B964" s="91"/>
      <c r="C964" s="91"/>
      <c r="D964" s="91"/>
      <c r="E964" s="91"/>
      <c r="F964" s="260">
        <v>0</v>
      </c>
      <c r="G964" s="260">
        <f t="shared" si="63"/>
        <v>0</v>
      </c>
      <c r="H964" s="89"/>
      <c r="I964" s="283"/>
      <c r="J964" s="54">
        <f t="shared" si="64"/>
        <v>0</v>
      </c>
      <c r="K964" s="43">
        <f t="shared" si="65"/>
        <v>0</v>
      </c>
      <c r="L964" s="43">
        <v>0</v>
      </c>
      <c r="M964" s="43">
        <v>0</v>
      </c>
      <c r="N964" s="43"/>
      <c r="O964" s="94"/>
      <c r="P964" s="94"/>
      <c r="Q964" s="94"/>
      <c r="R964" s="94"/>
      <c r="S964" s="94"/>
      <c r="T964" s="94"/>
    </row>
    <row r="965" spans="1:20" s="257" customFormat="1" ht="12">
      <c r="A965" s="282">
        <v>0</v>
      </c>
      <c r="B965" s="91"/>
      <c r="C965" s="91"/>
      <c r="D965" s="91"/>
      <c r="E965" s="91"/>
      <c r="F965" s="260">
        <v>0</v>
      </c>
      <c r="G965" s="260">
        <f t="shared" si="63"/>
        <v>0</v>
      </c>
      <c r="H965" s="89"/>
      <c r="I965" s="283"/>
      <c r="J965" s="54">
        <f t="shared" si="64"/>
        <v>0</v>
      </c>
      <c r="K965" s="43">
        <f t="shared" si="65"/>
        <v>0</v>
      </c>
      <c r="L965" s="43">
        <v>0</v>
      </c>
      <c r="M965" s="43">
        <v>0</v>
      </c>
      <c r="N965" s="43"/>
      <c r="O965" s="94"/>
      <c r="P965" s="94"/>
      <c r="Q965" s="94"/>
      <c r="R965" s="94"/>
      <c r="S965" s="94"/>
      <c r="T965" s="94"/>
    </row>
    <row r="966" spans="1:20" s="257" customFormat="1" ht="12">
      <c r="A966" s="282">
        <v>0</v>
      </c>
      <c r="B966" s="91"/>
      <c r="C966" s="91"/>
      <c r="D966" s="91"/>
      <c r="E966" s="91"/>
      <c r="F966" s="260">
        <v>0</v>
      </c>
      <c r="G966" s="260">
        <f t="shared" si="63"/>
        <v>0</v>
      </c>
      <c r="H966" s="89"/>
      <c r="I966" s="283"/>
      <c r="J966" s="54">
        <f t="shared" si="64"/>
        <v>0</v>
      </c>
      <c r="K966" s="43">
        <f t="shared" si="65"/>
        <v>0</v>
      </c>
      <c r="L966" s="43">
        <v>0</v>
      </c>
      <c r="M966" s="43">
        <v>0</v>
      </c>
      <c r="N966" s="43"/>
      <c r="O966" s="94"/>
      <c r="P966" s="94"/>
      <c r="Q966" s="94"/>
      <c r="R966" s="94"/>
      <c r="S966" s="94"/>
      <c r="T966" s="94"/>
    </row>
    <row r="967" spans="1:20" s="257" customFormat="1" ht="12">
      <c r="A967" s="282">
        <v>0</v>
      </c>
      <c r="B967" s="91"/>
      <c r="C967" s="91"/>
      <c r="D967" s="91"/>
      <c r="E967" s="91"/>
      <c r="F967" s="260">
        <v>0</v>
      </c>
      <c r="G967" s="260">
        <f t="shared" si="63"/>
        <v>0</v>
      </c>
      <c r="H967" s="89"/>
      <c r="I967" s="283"/>
      <c r="J967" s="54">
        <f t="shared" si="64"/>
        <v>0</v>
      </c>
      <c r="K967" s="43">
        <f t="shared" si="65"/>
        <v>0</v>
      </c>
      <c r="L967" s="43">
        <v>0</v>
      </c>
      <c r="M967" s="43">
        <v>0</v>
      </c>
      <c r="N967" s="43"/>
      <c r="O967" s="94"/>
      <c r="P967" s="94"/>
      <c r="Q967" s="94"/>
      <c r="R967" s="94"/>
      <c r="S967" s="94"/>
      <c r="T967" s="94"/>
    </row>
    <row r="968" spans="1:20" s="257" customFormat="1" ht="12">
      <c r="A968" s="282">
        <v>0</v>
      </c>
      <c r="B968" s="91"/>
      <c r="C968" s="91"/>
      <c r="D968" s="91"/>
      <c r="E968" s="91"/>
      <c r="F968" s="260">
        <v>0</v>
      </c>
      <c r="G968" s="260">
        <f t="shared" si="63"/>
        <v>0</v>
      </c>
      <c r="H968" s="89"/>
      <c r="I968" s="283"/>
      <c r="J968" s="54">
        <f t="shared" si="64"/>
        <v>0</v>
      </c>
      <c r="K968" s="43">
        <f t="shared" si="65"/>
        <v>0</v>
      </c>
      <c r="L968" s="43">
        <v>0</v>
      </c>
      <c r="M968" s="43">
        <v>0</v>
      </c>
      <c r="N968" s="43"/>
      <c r="O968" s="94"/>
      <c r="P968" s="94"/>
      <c r="Q968" s="94"/>
      <c r="R968" s="94"/>
      <c r="S968" s="94"/>
      <c r="T968" s="94"/>
    </row>
    <row r="969" spans="1:20" s="257" customFormat="1" ht="12">
      <c r="A969" s="282">
        <v>0</v>
      </c>
      <c r="B969" s="91"/>
      <c r="C969" s="91"/>
      <c r="D969" s="91"/>
      <c r="E969" s="91"/>
      <c r="F969" s="260">
        <v>0</v>
      </c>
      <c r="G969" s="260">
        <f t="shared" si="63"/>
        <v>0</v>
      </c>
      <c r="H969" s="89"/>
      <c r="I969" s="283"/>
      <c r="J969" s="54">
        <f t="shared" si="64"/>
        <v>0</v>
      </c>
      <c r="K969" s="43">
        <f t="shared" si="65"/>
        <v>0</v>
      </c>
      <c r="L969" s="43">
        <v>0</v>
      </c>
      <c r="M969" s="43">
        <v>0</v>
      </c>
      <c r="N969" s="43"/>
      <c r="O969" s="94"/>
      <c r="P969" s="94"/>
      <c r="Q969" s="94"/>
      <c r="R969" s="94"/>
      <c r="S969" s="94"/>
      <c r="T969" s="94"/>
    </row>
    <row r="970" spans="1:20" s="257" customFormat="1" ht="12">
      <c r="A970" s="282">
        <v>0</v>
      </c>
      <c r="B970" s="91"/>
      <c r="C970" s="91"/>
      <c r="D970" s="91"/>
      <c r="E970" s="91"/>
      <c r="F970" s="260">
        <v>0</v>
      </c>
      <c r="G970" s="260">
        <f t="shared" si="63"/>
        <v>0</v>
      </c>
      <c r="H970" s="89"/>
      <c r="I970" s="283"/>
      <c r="J970" s="54">
        <f t="shared" si="64"/>
        <v>0</v>
      </c>
      <c r="K970" s="43">
        <f t="shared" si="65"/>
        <v>0</v>
      </c>
      <c r="L970" s="43">
        <v>0</v>
      </c>
      <c r="M970" s="43">
        <v>0</v>
      </c>
      <c r="N970" s="43"/>
      <c r="O970" s="94"/>
      <c r="P970" s="94"/>
      <c r="Q970" s="94"/>
      <c r="R970" s="94"/>
      <c r="S970" s="94"/>
      <c r="T970" s="94"/>
    </row>
    <row r="971" spans="1:20" s="257" customFormat="1" ht="12">
      <c r="A971" s="282">
        <v>0</v>
      </c>
      <c r="B971" s="91"/>
      <c r="C971" s="91"/>
      <c r="D971" s="91"/>
      <c r="E971" s="91"/>
      <c r="F971" s="260">
        <v>0</v>
      </c>
      <c r="G971" s="260">
        <f t="shared" si="63"/>
        <v>0</v>
      </c>
      <c r="H971" s="89"/>
      <c r="I971" s="283"/>
      <c r="J971" s="54">
        <f t="shared" si="64"/>
        <v>0</v>
      </c>
      <c r="K971" s="43">
        <f t="shared" si="65"/>
        <v>0</v>
      </c>
      <c r="L971" s="43">
        <v>0</v>
      </c>
      <c r="M971" s="43">
        <v>0</v>
      </c>
      <c r="N971" s="43"/>
      <c r="O971" s="94"/>
      <c r="P971" s="94"/>
      <c r="Q971" s="94"/>
      <c r="R971" s="94"/>
      <c r="S971" s="94"/>
      <c r="T971" s="94"/>
    </row>
    <row r="972" spans="1:20" s="257" customFormat="1" ht="12">
      <c r="A972" s="282">
        <v>0</v>
      </c>
      <c r="B972" s="91"/>
      <c r="C972" s="91"/>
      <c r="D972" s="91"/>
      <c r="E972" s="91"/>
      <c r="F972" s="260">
        <v>0</v>
      </c>
      <c r="G972" s="260">
        <f t="shared" si="63"/>
        <v>0</v>
      </c>
      <c r="H972" s="89"/>
      <c r="I972" s="283"/>
      <c r="J972" s="54">
        <f t="shared" si="64"/>
        <v>0</v>
      </c>
      <c r="K972" s="43">
        <f t="shared" si="65"/>
        <v>0</v>
      </c>
      <c r="L972" s="43">
        <v>0</v>
      </c>
      <c r="M972" s="43">
        <v>0</v>
      </c>
      <c r="N972" s="43"/>
      <c r="O972" s="94"/>
      <c r="P972" s="94"/>
      <c r="Q972" s="94"/>
      <c r="R972" s="94"/>
      <c r="S972" s="94"/>
      <c r="T972" s="94"/>
    </row>
    <row r="973" spans="1:20" s="257" customFormat="1" ht="12">
      <c r="A973" s="282">
        <v>0</v>
      </c>
      <c r="B973" s="91"/>
      <c r="C973" s="91"/>
      <c r="D973" s="91"/>
      <c r="E973" s="91"/>
      <c r="F973" s="260">
        <v>0</v>
      </c>
      <c r="G973" s="260">
        <f t="shared" si="63"/>
        <v>0</v>
      </c>
      <c r="H973" s="89"/>
      <c r="I973" s="283"/>
      <c r="J973" s="54">
        <f t="shared" si="64"/>
        <v>0</v>
      </c>
      <c r="K973" s="43">
        <f t="shared" si="65"/>
        <v>0</v>
      </c>
      <c r="L973" s="43">
        <v>0</v>
      </c>
      <c r="M973" s="43">
        <v>0</v>
      </c>
      <c r="N973" s="43"/>
      <c r="O973" s="94"/>
      <c r="P973" s="94"/>
      <c r="Q973" s="94"/>
      <c r="R973" s="94"/>
      <c r="S973" s="94"/>
      <c r="T973" s="94"/>
    </row>
    <row r="974" spans="1:20" s="257" customFormat="1" ht="12">
      <c r="A974" s="282">
        <v>0</v>
      </c>
      <c r="B974" s="91"/>
      <c r="C974" s="91"/>
      <c r="D974" s="91"/>
      <c r="E974" s="91"/>
      <c r="F974" s="260">
        <v>0</v>
      </c>
      <c r="G974" s="260">
        <f t="shared" si="63"/>
        <v>0</v>
      </c>
      <c r="H974" s="89"/>
      <c r="I974" s="283"/>
      <c r="J974" s="54">
        <f t="shared" si="64"/>
        <v>0</v>
      </c>
      <c r="K974" s="43">
        <f t="shared" si="65"/>
        <v>0</v>
      </c>
      <c r="L974" s="43">
        <v>0</v>
      </c>
      <c r="M974" s="43">
        <v>0</v>
      </c>
      <c r="N974" s="43"/>
      <c r="O974" s="94"/>
      <c r="P974" s="94"/>
      <c r="Q974" s="94"/>
      <c r="R974" s="94"/>
      <c r="S974" s="94"/>
      <c r="T974" s="94"/>
    </row>
    <row r="975" spans="1:20" s="257" customFormat="1" ht="12">
      <c r="A975" s="282">
        <v>0</v>
      </c>
      <c r="B975" s="91"/>
      <c r="C975" s="91"/>
      <c r="D975" s="91"/>
      <c r="E975" s="91"/>
      <c r="F975" s="260">
        <v>0</v>
      </c>
      <c r="G975" s="260">
        <f t="shared" si="63"/>
        <v>0</v>
      </c>
      <c r="H975" s="89"/>
      <c r="I975" s="283"/>
      <c r="J975" s="54">
        <f t="shared" si="64"/>
        <v>0</v>
      </c>
      <c r="K975" s="43">
        <f t="shared" si="65"/>
        <v>0</v>
      </c>
      <c r="L975" s="43">
        <v>0</v>
      </c>
      <c r="M975" s="43">
        <v>0</v>
      </c>
      <c r="N975" s="43"/>
      <c r="O975" s="94"/>
      <c r="P975" s="94"/>
      <c r="Q975" s="94"/>
      <c r="R975" s="94"/>
      <c r="S975" s="94"/>
      <c r="T975" s="94"/>
    </row>
    <row r="976" spans="1:20" s="257" customFormat="1" ht="12">
      <c r="A976" s="282">
        <v>0</v>
      </c>
      <c r="B976" s="91"/>
      <c r="C976" s="91"/>
      <c r="D976" s="91"/>
      <c r="E976" s="91"/>
      <c r="F976" s="260">
        <v>0</v>
      </c>
      <c r="G976" s="260">
        <f t="shared" si="63"/>
        <v>0</v>
      </c>
      <c r="H976" s="89"/>
      <c r="I976" s="283"/>
      <c r="J976" s="54">
        <f t="shared" si="64"/>
        <v>0</v>
      </c>
      <c r="K976" s="43">
        <f t="shared" si="65"/>
        <v>0</v>
      </c>
      <c r="L976" s="43">
        <v>0</v>
      </c>
      <c r="M976" s="43">
        <v>0</v>
      </c>
      <c r="N976" s="43"/>
      <c r="O976" s="94"/>
      <c r="P976" s="94"/>
      <c r="Q976" s="94"/>
      <c r="R976" s="94"/>
      <c r="S976" s="94"/>
      <c r="T976" s="94"/>
    </row>
    <row r="977" spans="1:20" s="257" customFormat="1" ht="12">
      <c r="A977" s="282">
        <v>0</v>
      </c>
      <c r="B977" s="91"/>
      <c r="C977" s="91"/>
      <c r="D977" s="91"/>
      <c r="E977" s="91"/>
      <c r="F977" s="260">
        <v>0</v>
      </c>
      <c r="G977" s="260">
        <f t="shared" si="63"/>
        <v>0</v>
      </c>
      <c r="H977" s="89"/>
      <c r="I977" s="283"/>
      <c r="J977" s="54">
        <f t="shared" si="64"/>
        <v>0</v>
      </c>
      <c r="K977" s="43">
        <f t="shared" si="65"/>
        <v>0</v>
      </c>
      <c r="L977" s="43">
        <v>0</v>
      </c>
      <c r="M977" s="43">
        <v>0</v>
      </c>
      <c r="N977" s="43"/>
      <c r="O977" s="94"/>
      <c r="P977" s="94"/>
      <c r="Q977" s="94"/>
      <c r="R977" s="94"/>
      <c r="S977" s="94"/>
      <c r="T977" s="94"/>
    </row>
    <row r="978" spans="1:20" s="257" customFormat="1" ht="12">
      <c r="A978" s="282">
        <v>0</v>
      </c>
      <c r="B978" s="91"/>
      <c r="C978" s="91"/>
      <c r="D978" s="91"/>
      <c r="E978" s="91"/>
      <c r="F978" s="260">
        <v>0</v>
      </c>
      <c r="G978" s="260">
        <f t="shared" si="63"/>
        <v>0</v>
      </c>
      <c r="H978" s="89"/>
      <c r="I978" s="283"/>
      <c r="J978" s="54">
        <f t="shared" si="64"/>
        <v>0</v>
      </c>
      <c r="K978" s="43">
        <f t="shared" si="65"/>
        <v>0</v>
      </c>
      <c r="L978" s="43">
        <v>0</v>
      </c>
      <c r="M978" s="43">
        <v>0</v>
      </c>
      <c r="N978" s="43"/>
      <c r="O978" s="94"/>
      <c r="P978" s="94"/>
      <c r="Q978" s="94"/>
      <c r="R978" s="94"/>
      <c r="S978" s="94"/>
      <c r="T978" s="94"/>
    </row>
    <row r="979" spans="1:20" s="257" customFormat="1" ht="12">
      <c r="A979" s="282">
        <v>0</v>
      </c>
      <c r="B979" s="91"/>
      <c r="C979" s="91"/>
      <c r="D979" s="91"/>
      <c r="E979" s="91"/>
      <c r="F979" s="260">
        <v>0</v>
      </c>
      <c r="G979" s="260">
        <f t="shared" si="63"/>
        <v>0</v>
      </c>
      <c r="H979" s="89"/>
      <c r="I979" s="283"/>
      <c r="J979" s="54">
        <f t="shared" si="64"/>
        <v>0</v>
      </c>
      <c r="K979" s="43">
        <f t="shared" si="65"/>
        <v>0</v>
      </c>
      <c r="L979" s="43">
        <v>0</v>
      </c>
      <c r="M979" s="43">
        <v>0</v>
      </c>
      <c r="N979" s="43"/>
      <c r="O979" s="94"/>
      <c r="P979" s="94"/>
      <c r="Q979" s="94"/>
      <c r="R979" s="94"/>
      <c r="S979" s="94"/>
      <c r="T979" s="94"/>
    </row>
    <row r="980" spans="1:20" s="257" customFormat="1" ht="13" thickBot="1">
      <c r="A980" s="43">
        <v>0</v>
      </c>
      <c r="B980" s="450"/>
      <c r="C980" s="450"/>
      <c r="D980" s="450"/>
      <c r="E980" s="450"/>
      <c r="F980" s="52"/>
      <c r="G980" s="52"/>
      <c r="H980" s="49"/>
      <c r="I980" s="50"/>
      <c r="J980" s="54">
        <f t="shared" si="64"/>
        <v>0</v>
      </c>
      <c r="K980" s="43">
        <f t="shared" si="65"/>
        <v>0</v>
      </c>
      <c r="L980" s="43">
        <v>0</v>
      </c>
      <c r="M980" s="43">
        <v>0</v>
      </c>
      <c r="N980" s="43"/>
    </row>
    <row r="981" spans="1:20" s="257" customFormat="1" ht="12">
      <c r="A981" s="43"/>
      <c r="B981" s="450"/>
      <c r="C981" s="450"/>
      <c r="D981" s="276" t="s">
        <v>104</v>
      </c>
      <c r="E981" s="275"/>
      <c r="F981" s="274"/>
      <c r="G981" s="287">
        <f>SUM(G955:G980)</f>
        <v>0</v>
      </c>
      <c r="H981" s="48"/>
      <c r="I981" s="48"/>
      <c r="J981" s="72"/>
      <c r="K981" s="264"/>
      <c r="M981" s="73"/>
    </row>
    <row r="982" spans="1:20" s="257" customFormat="1" ht="12">
      <c r="A982" s="43"/>
      <c r="B982" s="450"/>
      <c r="C982" s="450"/>
      <c r="D982" s="272" t="s">
        <v>103</v>
      </c>
      <c r="E982" s="271"/>
      <c r="F982" s="270"/>
      <c r="G982" s="281">
        <f>'AV Box Sale'!F61</f>
        <v>0</v>
      </c>
      <c r="H982" s="48"/>
      <c r="I982" s="48"/>
      <c r="J982" s="72"/>
      <c r="K982" s="264"/>
      <c r="M982" s="73"/>
    </row>
    <row r="983" spans="1:20" s="257" customFormat="1" ht="12">
      <c r="A983" s="43"/>
      <c r="B983" s="450"/>
      <c r="C983" s="450"/>
      <c r="D983" s="272" t="s">
        <v>102</v>
      </c>
      <c r="E983" s="271"/>
      <c r="F983" s="270"/>
      <c r="G983" s="281">
        <f>G982-G981</f>
        <v>0</v>
      </c>
      <c r="H983" s="48"/>
      <c r="I983" s="48"/>
      <c r="J983" s="72"/>
      <c r="K983" s="264"/>
      <c r="M983" s="73"/>
    </row>
    <row r="984" spans="1:20" s="257" customFormat="1" ht="13" thickBot="1">
      <c r="A984" s="43"/>
      <c r="B984" s="450"/>
      <c r="C984" s="450"/>
      <c r="D984" s="268" t="s">
        <v>101</v>
      </c>
      <c r="E984" s="267"/>
      <c r="F984" s="266"/>
      <c r="G984" s="265" t="e">
        <f>G983/G982</f>
        <v>#DIV/0!</v>
      </c>
      <c r="H984" s="48"/>
      <c r="I984" s="48"/>
      <c r="J984" s="72"/>
      <c r="K984" s="264"/>
      <c r="M984" s="73"/>
    </row>
    <row r="985" spans="1:20" s="163" customFormat="1" ht="25.5" customHeight="1">
      <c r="D985" s="280"/>
      <c r="E985" s="280"/>
      <c r="G985" s="279"/>
      <c r="I985" s="278"/>
      <c r="J985" s="277"/>
      <c r="K985" s="261"/>
      <c r="L985" s="263"/>
      <c r="M985" s="3"/>
      <c r="N985" s="3"/>
      <c r="P985" s="262"/>
      <c r="Q985" s="262"/>
      <c r="R985" s="261"/>
    </row>
    <row r="986" spans="1:20" s="163" customFormat="1" ht="20" customHeight="1">
      <c r="F986" s="58" t="s">
        <v>57</v>
      </c>
      <c r="G986" s="59">
        <f>SUM(G955:G979)</f>
        <v>0</v>
      </c>
      <c r="H986" s="1"/>
      <c r="J986" s="2"/>
      <c r="L986" s="162"/>
      <c r="M986" s="162"/>
      <c r="N986" s="162"/>
      <c r="P986" s="162"/>
      <c r="Q986" s="162"/>
      <c r="R986" s="164"/>
    </row>
    <row r="987" spans="1:20" s="257" customFormat="1" ht="20" customHeight="1">
      <c r="A987" s="43"/>
      <c r="B987" s="450"/>
      <c r="C987" s="450"/>
      <c r="D987" s="450"/>
      <c r="E987" s="450"/>
      <c r="F987" s="60" t="s">
        <v>59</v>
      </c>
      <c r="G987" s="61">
        <f>'AV Box Sale'!H61-G986</f>
        <v>0</v>
      </c>
      <c r="H987" s="49"/>
      <c r="I987" s="50"/>
      <c r="J987" s="54"/>
      <c r="K987" s="43"/>
      <c r="L987" s="43"/>
      <c r="M987" s="43"/>
      <c r="N987" s="43"/>
    </row>
    <row r="988" spans="1:20" s="257" customFormat="1" ht="20" customHeight="1">
      <c r="A988" s="43"/>
      <c r="B988" s="450"/>
      <c r="C988" s="450"/>
      <c r="D988" s="450"/>
      <c r="E988" s="450"/>
      <c r="F988" s="60" t="s">
        <v>60</v>
      </c>
      <c r="G988" s="62" t="e">
        <f>G987/'AV Box Sale'!H61</f>
        <v>#DIV/0!</v>
      </c>
      <c r="H988" s="49"/>
      <c r="I988" s="50"/>
      <c r="J988" s="54"/>
      <c r="K988" s="43"/>
      <c r="L988" s="43"/>
      <c r="M988" s="43"/>
      <c r="N988" s="43"/>
    </row>
    <row r="989" spans="1:20" s="257" customFormat="1" ht="20" customHeight="1">
      <c r="A989" s="43"/>
      <c r="B989" s="450"/>
      <c r="C989" s="450"/>
      <c r="D989" s="450"/>
      <c r="E989" s="450"/>
      <c r="F989" s="60"/>
      <c r="G989" s="62"/>
      <c r="H989" s="49"/>
      <c r="I989" s="50"/>
      <c r="J989" s="54"/>
      <c r="K989" s="43"/>
      <c r="L989" s="43"/>
      <c r="M989" s="43"/>
      <c r="N989" s="43"/>
    </row>
    <row r="990" spans="1:20" s="257" customFormat="1" ht="20" customHeight="1">
      <c r="A990" s="43"/>
      <c r="B990" s="450"/>
      <c r="C990" s="450"/>
      <c r="D990" s="450"/>
      <c r="E990" s="450"/>
      <c r="F990" s="63" t="s">
        <v>58</v>
      </c>
      <c r="G990" s="64">
        <v>0</v>
      </c>
      <c r="H990" s="49"/>
      <c r="I990" s="50"/>
      <c r="J990" s="54"/>
      <c r="K990" s="43"/>
      <c r="L990" s="43"/>
      <c r="M990" s="43"/>
      <c r="N990" s="43"/>
    </row>
    <row r="991" spans="1:20" s="257" customFormat="1" ht="20" customHeight="1">
      <c r="A991" s="43"/>
      <c r="B991" s="450"/>
      <c r="C991" s="450"/>
      <c r="D991" s="450"/>
      <c r="E991" s="450"/>
      <c r="F991" s="60" t="s">
        <v>59</v>
      </c>
      <c r="G991" s="61">
        <v>0</v>
      </c>
      <c r="H991" s="49"/>
      <c r="I991" s="50"/>
      <c r="J991" s="54"/>
      <c r="K991" s="43"/>
      <c r="L991" s="43"/>
      <c r="M991" s="43"/>
      <c r="N991" s="43"/>
    </row>
    <row r="992" spans="1:20" s="257" customFormat="1" ht="20" customHeight="1">
      <c r="A992" s="43"/>
      <c r="B992" s="450"/>
      <c r="C992" s="450"/>
      <c r="D992" s="450"/>
      <c r="E992" s="450"/>
      <c r="F992" s="65" t="s">
        <v>60</v>
      </c>
      <c r="G992" s="66">
        <v>0</v>
      </c>
      <c r="H992" s="49"/>
      <c r="I992" s="50"/>
      <c r="J992" s="54"/>
      <c r="K992" s="43"/>
      <c r="L992" s="43"/>
      <c r="M992" s="43"/>
      <c r="N992" s="43"/>
    </row>
    <row r="993" spans="1:22" ht="16" thickBot="1"/>
    <row r="994" spans="1:22" s="257" customFormat="1" ht="16" thickBot="1">
      <c r="A994" s="378" t="s">
        <v>149</v>
      </c>
      <c r="B994" s="383"/>
      <c r="C994" s="384"/>
      <c r="D994" s="384"/>
      <c r="E994" s="379"/>
      <c r="F994" s="376"/>
      <c r="G994" s="377"/>
      <c r="H994" s="41"/>
      <c r="I994" s="44"/>
      <c r="J994" s="44"/>
      <c r="K994" s="45"/>
      <c r="L994" s="46"/>
      <c r="M994" s="41"/>
      <c r="N994" s="41"/>
      <c r="O994" s="71"/>
      <c r="P994" s="70"/>
      <c r="Q994" s="70"/>
      <c r="R994" s="70"/>
      <c r="S994" s="70"/>
      <c r="T994" s="70"/>
      <c r="U994" s="259"/>
      <c r="V994" s="259"/>
    </row>
    <row r="995" spans="1:22" s="257" customFormat="1" ht="16" thickBot="1">
      <c r="A995" s="291"/>
      <c r="B995" s="44"/>
      <c r="C995" s="41"/>
      <c r="D995" s="41"/>
      <c r="E995" s="41"/>
      <c r="F995" s="41"/>
      <c r="G995" s="41"/>
      <c r="H995" s="41"/>
      <c r="I995" s="44"/>
      <c r="J995" s="44"/>
      <c r="K995" s="45"/>
      <c r="L995" s="46"/>
      <c r="M995" s="41"/>
      <c r="N995" s="41"/>
      <c r="O995" s="71"/>
      <c r="P995" s="70"/>
      <c r="Q995" s="70"/>
      <c r="R995" s="70"/>
      <c r="S995" s="70"/>
      <c r="T995" s="70"/>
      <c r="U995" s="259"/>
      <c r="V995" s="259"/>
    </row>
    <row r="996" spans="1:22" s="257" customFormat="1" ht="12">
      <c r="A996" s="43"/>
      <c r="B996" s="450"/>
      <c r="C996" s="450"/>
      <c r="D996" s="276" t="s">
        <v>104</v>
      </c>
      <c r="E996" s="275"/>
      <c r="F996" s="274"/>
      <c r="G996" s="273">
        <f>G78+G121+G164+G680+G723+G766+G809+G852+G981</f>
        <v>0</v>
      </c>
      <c r="H996" s="48"/>
      <c r="I996" s="48"/>
      <c r="J996" s="72"/>
      <c r="K996" s="264"/>
      <c r="M996" s="73"/>
    </row>
    <row r="997" spans="1:22" s="257" customFormat="1" ht="12">
      <c r="A997" s="43"/>
      <c r="B997" s="450"/>
      <c r="C997" s="450"/>
      <c r="D997" s="272" t="s">
        <v>103</v>
      </c>
      <c r="E997" s="271"/>
      <c r="F997" s="270"/>
      <c r="G997" s="269">
        <f>G79+G122+G165+G681+G724+G767+G810+G853+G982</f>
        <v>4918.5</v>
      </c>
      <c r="H997" s="48"/>
      <c r="I997" s="48"/>
      <c r="J997" s="72"/>
      <c r="K997" s="264"/>
      <c r="M997" s="73"/>
    </row>
    <row r="998" spans="1:22" s="257" customFormat="1" ht="12">
      <c r="A998" s="43"/>
      <c r="B998" s="450"/>
      <c r="C998" s="450"/>
      <c r="D998" s="272" t="s">
        <v>102</v>
      </c>
      <c r="E998" s="271"/>
      <c r="F998" s="270"/>
      <c r="G998" s="269">
        <f>G80+G123+G166+G682+G725+G768+G811+G854+G983</f>
        <v>4918.5</v>
      </c>
      <c r="H998" s="48"/>
      <c r="I998" s="48"/>
      <c r="J998" s="72"/>
      <c r="K998" s="264"/>
      <c r="M998" s="73"/>
    </row>
    <row r="999" spans="1:22" s="257" customFormat="1" ht="13" thickBot="1">
      <c r="A999" s="43"/>
      <c r="B999" s="450"/>
      <c r="C999" s="450"/>
      <c r="D999" s="268" t="s">
        <v>101</v>
      </c>
      <c r="E999" s="267"/>
      <c r="F999" s="266"/>
      <c r="G999" s="265" t="e">
        <f>G81+G124+G167+G683+G726+G769+G812+G855+G984</f>
        <v>#DIV/0!</v>
      </c>
      <c r="H999" s="48"/>
      <c r="I999" s="48"/>
      <c r="J999" s="72"/>
      <c r="K999" s="264"/>
      <c r="M999" s="73"/>
    </row>
    <row r="1000" spans="1:22">
      <c r="G1000" s="385"/>
    </row>
    <row r="1001" spans="1:22" s="163" customFormat="1" ht="25.5" customHeight="1">
      <c r="D1001" s="280"/>
      <c r="E1001" s="280"/>
      <c r="G1001" s="279"/>
      <c r="I1001" s="278"/>
      <c r="J1001" s="277"/>
      <c r="K1001" s="261"/>
      <c r="L1001" s="263"/>
      <c r="M1001" s="3"/>
      <c r="N1001" s="3"/>
      <c r="P1001" s="262"/>
      <c r="Q1001" s="262"/>
      <c r="R1001" s="261"/>
    </row>
    <row r="1002" spans="1:22" s="163" customFormat="1" ht="20" customHeight="1">
      <c r="F1002" s="58" t="s">
        <v>57</v>
      </c>
      <c r="G1002" s="59">
        <f>SUM(G83+G126+G169+G212+G255+G298+G341+G384+G427+G470+G513+G556+G599+G642+G685+G728+G771+G814+G857+G900+G943+G986)</f>
        <v>0</v>
      </c>
      <c r="H1002" s="1"/>
      <c r="J1002" s="2"/>
      <c r="L1002" s="162"/>
      <c r="M1002" s="162"/>
      <c r="N1002" s="162"/>
      <c r="P1002" s="162"/>
      <c r="Q1002" s="162"/>
      <c r="R1002" s="164"/>
    </row>
    <row r="1003" spans="1:22" s="257" customFormat="1" ht="20" customHeight="1">
      <c r="A1003" s="43"/>
      <c r="B1003" s="450"/>
      <c r="C1003" s="450"/>
      <c r="D1003" s="450"/>
      <c r="E1003" s="450"/>
      <c r="F1003" s="60" t="s">
        <v>59</v>
      </c>
      <c r="G1003" s="61">
        <f>SUM(AV!H47+Audio!H84+Video!H84+Family!H84+Kitchen!H84+Dining!H84+Patio!H84+'Office-Den'!H84+Game!H84+'Master Bed'!H84+'Master Bath'!H84+'Bedroom 1'!H84+'Bedroom 2'!H84+'Bedroom 3'!H84+Control!H84+Lighting!H84+Security!H84+Telecom!H84+Networking!H84+HVAC!H84+Window!H84+'AV Box Sale'!H61)-G1002</f>
        <v>6148.125</v>
      </c>
      <c r="H1003" s="49"/>
      <c r="I1003" s="50"/>
      <c r="J1003" s="54"/>
      <c r="K1003" s="43"/>
      <c r="L1003" s="43"/>
      <c r="M1003" s="43"/>
      <c r="N1003" s="43"/>
    </row>
    <row r="1004" spans="1:22" s="257" customFormat="1" ht="20" customHeight="1">
      <c r="A1004" s="43"/>
      <c r="B1004" s="450"/>
      <c r="C1004" s="450"/>
      <c r="D1004" s="450"/>
      <c r="E1004" s="450"/>
      <c r="F1004" s="60" t="s">
        <v>60</v>
      </c>
      <c r="G1004" s="386">
        <f>G1003/(AV!H47+Audio!H84+Video!H84+Family!H84+Kitchen!H84+Dining!H84+Patio!H84+'Office-Den'!H84+Game!H84+'Master Bed'!H84+'Master Bath'!H84+'Bedroom 1'!H84+'Bedroom 2'!H84+'Bedroom 3'!H84+Control!H84+Lighting!H84+Security!H84+Telecom!H84+Networking!H84+HVAC!H84+Window!H84+'AV Box Sale'!H61)</f>
        <v>1</v>
      </c>
      <c r="H1004" s="49"/>
      <c r="I1004" s="50"/>
      <c r="J1004" s="54"/>
      <c r="K1004" s="43"/>
      <c r="L1004" s="43"/>
      <c r="M1004" s="43"/>
      <c r="N1004" s="43"/>
    </row>
    <row r="1005" spans="1:22" s="257" customFormat="1" ht="20" customHeight="1">
      <c r="A1005" s="43"/>
      <c r="B1005" s="450"/>
      <c r="C1005" s="450"/>
      <c r="D1005" s="450"/>
      <c r="E1005" s="450"/>
      <c r="F1005" s="60"/>
      <c r="G1005" s="62"/>
      <c r="H1005" s="49"/>
      <c r="I1005" s="50"/>
      <c r="J1005" s="54"/>
      <c r="K1005" s="43"/>
      <c r="L1005" s="43"/>
      <c r="M1005" s="43"/>
      <c r="N1005" s="43"/>
    </row>
    <row r="1006" spans="1:22" s="257" customFormat="1" ht="20" customHeight="1">
      <c r="A1006" s="43"/>
      <c r="B1006" s="450"/>
      <c r="C1006" s="450"/>
      <c r="D1006" s="450"/>
      <c r="E1006" s="450"/>
      <c r="F1006" s="63" t="s">
        <v>58</v>
      </c>
      <c r="G1006" s="64">
        <f>SUM(AV!F65+Audio!F102+Video!F102+Family!F102+Kitchen!F102+Dining!F102+Patio!F102+'Office-Den'!F102+Game!F102+'Master Bed'!F102+'Master Bath'!F102+'Bedroom 1'!F102+'Bedroom 2'!F102+'Bedroom 3'!F102+Control!F102+Lighting!F102+Security!F102+Telecom!F102+Networking!F102+HVAC!F102+Window!F102+'AV Box Sale'!F61)</f>
        <v>2390</v>
      </c>
      <c r="H1006" s="49"/>
      <c r="I1006" s="50"/>
      <c r="J1006" s="54"/>
      <c r="K1006" s="43"/>
      <c r="L1006" s="43"/>
      <c r="M1006" s="43"/>
      <c r="N1006" s="43"/>
    </row>
    <row r="1007" spans="1:22" s="257" customFormat="1" ht="20" customHeight="1">
      <c r="A1007" s="43"/>
      <c r="B1007" s="450"/>
      <c r="C1007" s="450"/>
      <c r="D1007" s="450"/>
      <c r="E1007" s="450"/>
      <c r="F1007" s="60" t="s">
        <v>59</v>
      </c>
      <c r="G1007" s="61">
        <f>SUM(AV!H65+Audio!H102+Video!H102+Family!H102+Kitchen!H102+Dining!H102+Patio!H102+'Office-Den'!H102+Game!H102+'Master Bed'!H102+'Master Bath'!H102+'Bedroom 1'!H102+'Bedroom 2'!H102+'Bedroom 3'!H102+Control!H102+Lighting!H102+Security!H102+Telecom!H102+Networking!H102+HVAC!H102+Window!H102)-G1006</f>
        <v>1885</v>
      </c>
      <c r="H1007" s="49"/>
      <c r="I1007" s="50"/>
      <c r="J1007" s="54"/>
      <c r="K1007" s="43"/>
      <c r="L1007" s="43"/>
      <c r="M1007" s="43"/>
      <c r="N1007" s="43"/>
    </row>
    <row r="1008" spans="1:22" s="257" customFormat="1" ht="20" customHeight="1">
      <c r="A1008" s="43"/>
      <c r="B1008" s="450"/>
      <c r="C1008" s="450"/>
      <c r="D1008" s="450"/>
      <c r="E1008" s="450"/>
      <c r="F1008" s="65" t="s">
        <v>60</v>
      </c>
      <c r="G1008" s="482">
        <f>G1007/(AV!H65+Audio!H102+Video!H102+Family!H102+Kitchen!H102+Dining!H102+Patio!H102+'Office-Den'!H102+Game!H102+'Master Bed'!H102+'Master Bath'!H102+'Bedroom 1'!H102+'Bedroom 2'!H102+'Bedroom 3'!H102+Control!H102+Lighting!H102+Security!H102+Telecom!H102+Networking!H102+HVAC!H102+Window!H102)</f>
        <v>0.4409356725146199</v>
      </c>
      <c r="H1008" s="49"/>
      <c r="I1008" s="50"/>
      <c r="J1008" s="54"/>
      <c r="K1008" s="43"/>
      <c r="L1008" s="43"/>
      <c r="M1008" s="43"/>
      <c r="N1008" s="43"/>
    </row>
  </sheetData>
  <mergeCells count="21">
    <mergeCell ref="B31:C31"/>
    <mergeCell ref="B32:C32"/>
    <mergeCell ref="B33:C33"/>
    <mergeCell ref="B22:C22"/>
    <mergeCell ref="B24:C24"/>
    <mergeCell ref="B25:C25"/>
    <mergeCell ref="B28:C28"/>
    <mergeCell ref="B29:C29"/>
    <mergeCell ref="B30:C30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honeticPr fontId="71" type="noConversion"/>
  <printOptions horizontalCentered="1"/>
  <pageMargins left="0.1" right="0.1" top="0.53" bottom="0.64" header="0.2" footer="0.34"/>
  <pageSetup scale="44" orientation="landscape"/>
  <headerFooter alignWithMargins="0"/>
  <rowBreaks count="1" manualBreakCount="1">
    <brk id="765" max="16383" man="1"/>
  </rowBreaks>
  <drawing r:id="rId1"/>
  <extLst>
    <ext xmlns:mx="http://schemas.microsoft.com/office/mac/excel/2008/main" uri="{64002731-A6B0-56B0-2670-7721B7C09600}">
      <mx:PLV Mode="0" OnePage="0" WScale="46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19.33203125" style="21" customWidth="1"/>
    <col min="2" max="2" width="30.6640625" style="21" customWidth="1"/>
    <col min="3" max="3" width="25.1640625" style="21" customWidth="1"/>
    <col min="4" max="4" width="30.6640625" style="21" customWidth="1"/>
    <col min="5" max="9" width="15.6640625" style="21" customWidth="1"/>
    <col min="10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150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 t="s">
        <v>158</v>
      </c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0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21" t="str">
        <f>'Master list'!D9:E9</f>
        <v>Silverton Hotel &amp; Casino</v>
      </c>
      <c r="E9" s="522"/>
      <c r="F9" s="258"/>
      <c r="G9" s="258"/>
      <c r="H9" s="258"/>
      <c r="I9" s="258"/>
    </row>
    <row r="10" spans="1:11" s="350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23" t="str">
        <f>'Master list'!D10:E10</f>
        <v>3333 Blue Diamond Road </v>
      </c>
      <c r="E10" s="524"/>
      <c r="F10" s="258"/>
      <c r="G10" s="258"/>
      <c r="H10" s="258"/>
      <c r="I10" s="258"/>
    </row>
    <row r="11" spans="1:11" s="350" customFormat="1" ht="12" customHeight="1">
      <c r="A11" s="143"/>
      <c r="B11" s="244" t="str">
        <f>'Master list'!B11</f>
        <v>Las Vegas, NV 89139</v>
      </c>
      <c r="C11" s="152"/>
      <c r="D11" s="523" t="str">
        <f>'Master list'!D11:E11</f>
        <v>Las Vegas, NV 89139</v>
      </c>
      <c r="E11" s="524"/>
      <c r="F11" s="258"/>
      <c r="G11" s="258"/>
      <c r="H11" s="258"/>
      <c r="I11" s="258"/>
    </row>
    <row r="12" spans="1:11" s="350" customFormat="1" ht="12" customHeight="1">
      <c r="A12" s="143"/>
      <c r="B12" s="245">
        <f>'Master list'!B12</f>
        <v>0</v>
      </c>
      <c r="D12" s="523">
        <f>'Master list'!D12:E12</f>
        <v>0</v>
      </c>
      <c r="E12" s="524"/>
      <c r="F12" s="258"/>
      <c r="G12" s="258"/>
      <c r="H12" s="258"/>
      <c r="I12" s="258"/>
    </row>
    <row r="13" spans="1:11" s="350" customFormat="1" ht="12" customHeight="1">
      <c r="A13" s="144"/>
      <c r="B13" s="244">
        <f>'Master list'!B13</f>
        <v>0</v>
      </c>
      <c r="D13" s="523">
        <f>'Master list'!D13:E13</f>
        <v>0</v>
      </c>
      <c r="E13" s="524"/>
      <c r="F13" s="258"/>
      <c r="G13" s="258"/>
      <c r="H13" s="258"/>
      <c r="I13" s="258"/>
    </row>
    <row r="14" spans="1:11" s="350" customFormat="1" ht="12" customHeight="1">
      <c r="A14" s="144"/>
      <c r="B14" s="244">
        <f>'Master list'!B14</f>
        <v>0</v>
      </c>
      <c r="D14" s="523">
        <f>'Master list'!D14:E14</f>
        <v>0</v>
      </c>
      <c r="E14" s="524"/>
      <c r="F14" s="258"/>
      <c r="G14" s="258"/>
      <c r="H14" s="258"/>
      <c r="I14" s="258"/>
    </row>
    <row r="15" spans="1:11" s="350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23" t="str">
        <f>'Master list'!D15:E15</f>
        <v>Kirk Golding</v>
      </c>
      <c r="E15" s="524"/>
      <c r="F15" s="258"/>
      <c r="G15" s="258"/>
      <c r="H15" s="258"/>
      <c r="I15" s="258"/>
    </row>
    <row r="16" spans="1:11" s="350" customFormat="1" ht="12" customHeight="1">
      <c r="A16" s="143" t="s">
        <v>8</v>
      </c>
      <c r="B16" s="247" t="str">
        <f>'Master list'!B16</f>
        <v>Director of IT Opperations</v>
      </c>
      <c r="C16" s="350" t="s">
        <v>8</v>
      </c>
      <c r="D16" s="523" t="str">
        <f>'Master list'!D16:E16</f>
        <v>Director of IT Opperations</v>
      </c>
      <c r="E16" s="524"/>
      <c r="F16" s="258"/>
      <c r="G16" s="258"/>
      <c r="H16" s="258"/>
      <c r="I16" s="258"/>
    </row>
    <row r="17" spans="1:21" s="350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25" t="str">
        <f>'Master list'!D17:E17</f>
        <v>(702) 914-8580</v>
      </c>
      <c r="E17" s="526"/>
      <c r="F17" s="258"/>
      <c r="G17" s="258"/>
      <c r="H17" s="258"/>
      <c r="I17" s="258"/>
    </row>
    <row r="18" spans="1:21" s="350" customFormat="1" ht="12" customHeight="1">
      <c r="A18" s="332" t="s">
        <v>108</v>
      </c>
      <c r="B18" s="334">
        <f>'Master list'!B18</f>
        <v>0</v>
      </c>
      <c r="C18" s="332" t="s">
        <v>108</v>
      </c>
      <c r="D18" s="525">
        <f>'Master list'!D18:E18</f>
        <v>0</v>
      </c>
      <c r="E18" s="526"/>
      <c r="F18" s="258"/>
      <c r="G18" s="258"/>
      <c r="H18" s="258"/>
      <c r="I18" s="258"/>
    </row>
    <row r="19" spans="1:21" s="350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25" t="str">
        <f>'Master list'!D19:E19</f>
        <v>(702) 491-3884</v>
      </c>
      <c r="E19" s="526"/>
      <c r="F19" s="258"/>
      <c r="G19" s="258"/>
      <c r="H19" s="258"/>
      <c r="I19" s="258"/>
    </row>
    <row r="20" spans="1:21" s="350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29" t="str">
        <f>'Master list'!D20:E20</f>
        <v>kirk.golding@silvertoncasino.com</v>
      </c>
      <c r="E20" s="530"/>
      <c r="F20" s="258"/>
      <c r="G20" s="258"/>
      <c r="H20" s="258"/>
      <c r="I20" s="258"/>
    </row>
    <row r="21" spans="1:21" s="350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0" customFormat="1" ht="12" customHeight="1">
      <c r="A22" s="131" t="s">
        <v>27</v>
      </c>
      <c r="B22" s="600">
        <f>'Master list'!B22</f>
        <v>0</v>
      </c>
      <c r="C22" s="606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0" customFormat="1" ht="12" customHeight="1">
      <c r="A23" s="131" t="s">
        <v>62</v>
      </c>
      <c r="B23" s="68">
        <f>H693</f>
        <v>11393.395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0" customFormat="1" ht="12" customHeight="1">
      <c r="A24" s="138" t="s">
        <v>38</v>
      </c>
      <c r="B24" s="600">
        <f>'Master list'!B24</f>
        <v>0</v>
      </c>
      <c r="C24" s="606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0" customFormat="1" ht="12" customHeight="1">
      <c r="A25" s="151"/>
      <c r="B25" s="602"/>
      <c r="C25" s="603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0" customFormat="1" ht="12" customHeight="1">
      <c r="A26" s="131" t="s">
        <v>30</v>
      </c>
      <c r="B26" s="351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0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0" customFormat="1" ht="12" customHeight="1">
      <c r="A28" s="136" t="s">
        <v>0</v>
      </c>
      <c r="B28" s="607">
        <f ca="1">'Master list'!B30</f>
        <v>41058</v>
      </c>
      <c r="C28" s="608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0" customFormat="1" ht="12" customHeight="1">
      <c r="A29" s="131" t="s">
        <v>189</v>
      </c>
      <c r="B29" s="607">
        <f ca="1">'Master list'!B31</f>
        <v>41118</v>
      </c>
      <c r="C29" s="608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0" customFormat="1" ht="12" customHeight="1">
      <c r="A30" s="483" t="s">
        <v>190</v>
      </c>
      <c r="B30" s="602" t="str">
        <f>'Master list'!B32</f>
        <v>DG</v>
      </c>
      <c r="C30" s="603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0" customFormat="1" ht="12" customHeight="1">
      <c r="A31" s="483" t="s">
        <v>100</v>
      </c>
      <c r="B31" s="602" t="str">
        <f>'Master list'!B33</f>
        <v>DG/MD</v>
      </c>
      <c r="C31" s="603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0" customFormat="1" ht="12" customHeight="1">
      <c r="A32" s="306" t="s">
        <v>191</v>
      </c>
      <c r="B32" s="602" t="str">
        <f>'Master list'!B34</f>
        <v>1205SIL (Conference Room)</v>
      </c>
      <c r="C32" s="603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1" s="350" customFormat="1" ht="12" customHeight="1" thickBot="1">
      <c r="A33" s="484" t="s">
        <v>192</v>
      </c>
      <c r="B33" s="604">
        <f>'Master list'!B35</f>
        <v>1</v>
      </c>
      <c r="C33" s="605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1" s="24" customFormat="1" ht="20" customHeight="1" thickBot="1">
      <c r="A34" s="31"/>
      <c r="B34" s="31"/>
      <c r="C34" s="31"/>
      <c r="D34" s="31"/>
      <c r="E34" s="395"/>
      <c r="F34" s="375"/>
      <c r="G34" s="375"/>
      <c r="H34" s="375"/>
      <c r="I34" s="375"/>
      <c r="J34" s="31"/>
    </row>
    <row r="35" spans="1:21" s="25" customFormat="1" ht="13" thickBot="1">
      <c r="A35" s="378" t="s">
        <v>143</v>
      </c>
      <c r="B35" s="383"/>
      <c r="C35" s="384"/>
      <c r="D35" s="384"/>
      <c r="E35" s="384"/>
      <c r="F35" s="384"/>
      <c r="G35" s="384"/>
      <c r="H35" s="417"/>
    </row>
    <row r="36" spans="1:21" ht="16" thickBot="1">
      <c r="A36" s="418"/>
      <c r="B36" s="418"/>
      <c r="C36" s="418"/>
      <c r="D36" s="418"/>
      <c r="E36" s="418"/>
      <c r="F36" s="419"/>
      <c r="G36" s="418"/>
      <c r="H36" s="418"/>
    </row>
    <row r="37" spans="1:21" s="25" customFormat="1" ht="15.75" customHeight="1" thickBot="1">
      <c r="A37" s="95"/>
      <c r="B37" s="96"/>
      <c r="C37" s="559" t="s">
        <v>91</v>
      </c>
      <c r="D37" s="560"/>
      <c r="E37" s="97"/>
      <c r="F37" s="98">
        <f>AV!F47</f>
        <v>4918.5</v>
      </c>
      <c r="G37" s="210"/>
      <c r="H37" s="216">
        <f>AV!H47</f>
        <v>6148.125</v>
      </c>
    </row>
    <row r="38" spans="1:21" s="25" customFormat="1" ht="15.75" customHeight="1" thickBot="1">
      <c r="A38" s="43"/>
      <c r="B38" s="51"/>
      <c r="C38" s="67"/>
      <c r="D38" s="57"/>
      <c r="E38" s="48"/>
      <c r="H38" s="126"/>
    </row>
    <row r="39" spans="1:21" s="25" customFormat="1" ht="15.75" customHeight="1">
      <c r="A39" s="100"/>
      <c r="B39" s="101"/>
      <c r="C39" s="565" t="s">
        <v>13</v>
      </c>
      <c r="D39" s="562"/>
      <c r="E39" s="102"/>
      <c r="F39" s="103"/>
      <c r="G39" s="103"/>
      <c r="H39" s="104">
        <f>AV!H49</f>
        <v>0</v>
      </c>
    </row>
    <row r="40" spans="1:21" s="25" customFormat="1" ht="15.75" customHeight="1" thickBot="1">
      <c r="A40" s="107"/>
      <c r="B40" s="108"/>
      <c r="C40" s="563" t="s">
        <v>14</v>
      </c>
      <c r="D40" s="564"/>
      <c r="E40" s="109"/>
      <c r="F40" s="110"/>
      <c r="G40" s="110"/>
      <c r="H40" s="117">
        <f>AV!H50</f>
        <v>0</v>
      </c>
    </row>
    <row r="41" spans="1:21" s="25" customFormat="1" ht="15.75" customHeight="1" thickBot="1">
      <c r="A41" s="43"/>
      <c r="B41" s="51"/>
      <c r="C41" s="85"/>
      <c r="D41" s="57"/>
      <c r="E41" s="48"/>
      <c r="H41" s="69"/>
    </row>
    <row r="42" spans="1:21" s="25" customFormat="1" ht="15.75" customHeight="1" thickBot="1">
      <c r="A42" s="95"/>
      <c r="B42" s="96"/>
      <c r="C42" s="559" t="s">
        <v>92</v>
      </c>
      <c r="D42" s="560"/>
      <c r="E42" s="617"/>
      <c r="F42" s="618"/>
      <c r="G42" s="618"/>
      <c r="H42" s="216">
        <f>AV!H52</f>
        <v>275</v>
      </c>
    </row>
    <row r="43" spans="1:21" s="25" customFormat="1" ht="13" thickBot="1">
      <c r="A43" s="43"/>
      <c r="B43" s="51"/>
      <c r="C43" s="51"/>
      <c r="D43" s="51"/>
      <c r="E43" s="48"/>
      <c r="F43" s="48"/>
      <c r="G43" s="49"/>
      <c r="H43" s="50"/>
    </row>
    <row r="44" spans="1:21" s="25" customFormat="1">
      <c r="A44" s="100">
        <f>AV!A54</f>
        <v>2</v>
      </c>
      <c r="B44" s="101" t="s">
        <v>120</v>
      </c>
      <c r="C44" s="561" t="s">
        <v>87</v>
      </c>
      <c r="D44" s="562"/>
      <c r="E44" s="111">
        <v>50</v>
      </c>
      <c r="F44" s="112">
        <f>AV!F54</f>
        <v>100</v>
      </c>
      <c r="G44" s="239">
        <v>90</v>
      </c>
      <c r="H44" s="104">
        <f>AV!H54</f>
        <v>180</v>
      </c>
    </row>
    <row r="45" spans="1:21" s="25" customFormat="1">
      <c r="A45" s="105">
        <f>AV!A55</f>
        <v>0</v>
      </c>
      <c r="B45" s="91" t="s">
        <v>120</v>
      </c>
      <c r="C45" s="592" t="s">
        <v>88</v>
      </c>
      <c r="D45" s="593"/>
      <c r="E45" s="92">
        <v>50</v>
      </c>
      <c r="F45" s="88">
        <f>AV!F55</f>
        <v>0</v>
      </c>
      <c r="G45" s="89">
        <v>90</v>
      </c>
      <c r="H45" s="113">
        <f>AV!H55</f>
        <v>0</v>
      </c>
    </row>
    <row r="46" spans="1:21" s="25" customFormat="1">
      <c r="A46" s="105">
        <f>AV!A56</f>
        <v>16</v>
      </c>
      <c r="B46" s="91" t="s">
        <v>120</v>
      </c>
      <c r="C46" s="592" t="s">
        <v>117</v>
      </c>
      <c r="D46" s="593"/>
      <c r="E46" s="92">
        <v>75</v>
      </c>
      <c r="F46" s="88">
        <f>AV!F56</f>
        <v>1200</v>
      </c>
      <c r="G46" s="89">
        <v>125</v>
      </c>
      <c r="H46" s="113">
        <f>AV!H56</f>
        <v>2000</v>
      </c>
    </row>
    <row r="47" spans="1:21" s="25" customFormat="1">
      <c r="A47" s="105">
        <f>AV!A57</f>
        <v>2</v>
      </c>
      <c r="B47" s="91" t="s">
        <v>120</v>
      </c>
      <c r="C47" s="592" t="s">
        <v>194</v>
      </c>
      <c r="D47" s="593"/>
      <c r="E47" s="92">
        <v>50</v>
      </c>
      <c r="F47" s="88">
        <f>AV!F57</f>
        <v>100</v>
      </c>
      <c r="G47" s="89">
        <v>90</v>
      </c>
      <c r="H47" s="113">
        <f>AV!H57</f>
        <v>180</v>
      </c>
    </row>
    <row r="48" spans="1:21" s="257" customFormat="1">
      <c r="A48" s="105">
        <f>AV!A58</f>
        <v>2.5</v>
      </c>
      <c r="B48" s="91" t="s">
        <v>120</v>
      </c>
      <c r="C48" s="594" t="s">
        <v>118</v>
      </c>
      <c r="D48" s="593"/>
      <c r="E48" s="92">
        <v>50</v>
      </c>
      <c r="F48" s="260">
        <f>AV!F58</f>
        <v>125</v>
      </c>
      <c r="G48" s="89">
        <v>90</v>
      </c>
      <c r="H48" s="113">
        <f>AV!H58</f>
        <v>225</v>
      </c>
    </row>
    <row r="49" spans="1:31" s="25" customFormat="1">
      <c r="A49" s="105">
        <f>AV!A59</f>
        <v>16</v>
      </c>
      <c r="B49" s="91" t="s">
        <v>120</v>
      </c>
      <c r="C49" s="594" t="s">
        <v>16</v>
      </c>
      <c r="D49" s="593"/>
      <c r="E49" s="92">
        <v>40</v>
      </c>
      <c r="F49" s="88">
        <f>AV!F59</f>
        <v>640</v>
      </c>
      <c r="G49" s="89">
        <v>80</v>
      </c>
      <c r="H49" s="113">
        <f>AV!H59</f>
        <v>1280</v>
      </c>
    </row>
    <row r="50" spans="1:31" s="25" customFormat="1">
      <c r="A50" s="105">
        <f>AV!A60</f>
        <v>0</v>
      </c>
      <c r="B50" s="91" t="s">
        <v>120</v>
      </c>
      <c r="C50" s="594" t="s">
        <v>15</v>
      </c>
      <c r="D50" s="593"/>
      <c r="E50" s="92">
        <v>40</v>
      </c>
      <c r="F50" s="88">
        <f>AV!F60</f>
        <v>0</v>
      </c>
      <c r="G50" s="89">
        <v>80</v>
      </c>
      <c r="H50" s="113">
        <f>AV!H60</f>
        <v>0</v>
      </c>
    </row>
    <row r="51" spans="1:31" s="25" customFormat="1">
      <c r="A51" s="105">
        <f>AV!A61</f>
        <v>2</v>
      </c>
      <c r="B51" s="91" t="s">
        <v>120</v>
      </c>
      <c r="C51" s="592" t="s">
        <v>89</v>
      </c>
      <c r="D51" s="593"/>
      <c r="E51" s="92">
        <v>50</v>
      </c>
      <c r="F51" s="88">
        <f>AV!F61</f>
        <v>100</v>
      </c>
      <c r="G51" s="89">
        <v>90</v>
      </c>
      <c r="H51" s="113">
        <f>AV!H61</f>
        <v>180</v>
      </c>
    </row>
    <row r="52" spans="1:31" s="25" customFormat="1">
      <c r="A52" s="105">
        <f>AV!A62</f>
        <v>2</v>
      </c>
      <c r="B52" s="91" t="s">
        <v>120</v>
      </c>
      <c r="C52" s="592" t="s">
        <v>90</v>
      </c>
      <c r="D52" s="593"/>
      <c r="E52" s="92">
        <v>50</v>
      </c>
      <c r="F52" s="88">
        <f>AV!F62</f>
        <v>100</v>
      </c>
      <c r="G52" s="89">
        <v>90</v>
      </c>
      <c r="H52" s="113">
        <f>AV!H62</f>
        <v>180</v>
      </c>
    </row>
    <row r="53" spans="1:31" s="25" customFormat="1" ht="16" thickBot="1">
      <c r="A53" s="107">
        <f>AV!A63</f>
        <v>1</v>
      </c>
      <c r="B53" s="108" t="s">
        <v>120</v>
      </c>
      <c r="C53" s="591" t="s">
        <v>86</v>
      </c>
      <c r="D53" s="564"/>
      <c r="E53" s="114">
        <v>25</v>
      </c>
      <c r="F53" s="115">
        <f>AV!F63</f>
        <v>25</v>
      </c>
      <c r="G53" s="116">
        <v>50</v>
      </c>
      <c r="H53" s="117">
        <f>AV!H63</f>
        <v>50</v>
      </c>
    </row>
    <row r="54" spans="1:31" s="25" customFormat="1" ht="13" thickBot="1">
      <c r="A54" s="43"/>
      <c r="B54" s="51"/>
      <c r="C54" s="53"/>
      <c r="D54" s="56"/>
      <c r="E54" s="55"/>
      <c r="F54" s="52"/>
      <c r="G54" s="49"/>
      <c r="H54" s="50"/>
    </row>
    <row r="55" spans="1:31" s="25" customFormat="1" ht="15.75" customHeight="1" thickBot="1">
      <c r="A55" s="595" t="s">
        <v>127</v>
      </c>
      <c r="B55" s="596"/>
      <c r="C55" s="596"/>
      <c r="D55" s="596"/>
      <c r="E55" s="328"/>
      <c r="F55" s="335">
        <f>AV!F65</f>
        <v>2390</v>
      </c>
      <c r="G55" s="449"/>
      <c r="H55" s="452">
        <f>AV!H65</f>
        <v>4275</v>
      </c>
    </row>
    <row r="56" spans="1:31" s="25" customFormat="1" ht="13" thickBot="1">
      <c r="A56" s="43"/>
      <c r="B56" s="51"/>
      <c r="C56" s="51"/>
      <c r="D56" s="51"/>
      <c r="E56" s="48"/>
      <c r="F56" s="48"/>
      <c r="G56" s="49"/>
      <c r="H56" s="50"/>
    </row>
    <row r="57" spans="1:31" s="4" customFormat="1" ht="15" customHeight="1">
      <c r="A57" s="203"/>
      <c r="B57" s="209"/>
      <c r="C57" s="613" t="s">
        <v>119</v>
      </c>
      <c r="D57" s="614"/>
      <c r="E57" s="209"/>
      <c r="F57" s="119"/>
      <c r="G57" s="209"/>
      <c r="H57" s="218">
        <f>AV!H67</f>
        <v>10698.125</v>
      </c>
      <c r="I57" s="7"/>
      <c r="J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s="4" customFormat="1">
      <c r="A58" s="204"/>
      <c r="B58" s="207"/>
      <c r="C58" s="615" t="s">
        <v>56</v>
      </c>
      <c r="D58" s="610"/>
      <c r="E58" s="207"/>
      <c r="F58" s="93"/>
      <c r="G58" s="207"/>
      <c r="H58" s="113">
        <f>AV!H68</f>
        <v>520.27</v>
      </c>
      <c r="I58" s="8"/>
      <c r="J58" s="8"/>
      <c r="K58" s="8"/>
      <c r="L58" s="8"/>
      <c r="M58" s="8"/>
      <c r="N58" s="8"/>
    </row>
    <row r="59" spans="1:31" s="25" customFormat="1" ht="15.75" customHeight="1">
      <c r="A59" s="105"/>
      <c r="B59" s="91"/>
      <c r="C59" s="616" t="s">
        <v>93</v>
      </c>
      <c r="D59" s="610"/>
      <c r="E59" s="90"/>
      <c r="F59" s="94"/>
      <c r="G59" s="94"/>
      <c r="H59" s="113">
        <f>AV!H69</f>
        <v>175</v>
      </c>
    </row>
    <row r="60" spans="1:31" s="4" customFormat="1">
      <c r="A60" s="151"/>
      <c r="B60" s="207"/>
      <c r="C60" s="609" t="s">
        <v>4</v>
      </c>
      <c r="D60" s="610"/>
      <c r="E60" s="207"/>
      <c r="F60" s="205"/>
      <c r="G60" s="207"/>
      <c r="H60" s="113">
        <f>AV!H70</f>
        <v>0</v>
      </c>
    </row>
    <row r="61" spans="1:31" s="4" customFormat="1">
      <c r="A61" s="151"/>
      <c r="B61" s="207"/>
      <c r="C61" s="609" t="s">
        <v>94</v>
      </c>
      <c r="D61" s="610"/>
      <c r="E61" s="207"/>
      <c r="F61" s="205"/>
      <c r="G61" s="207"/>
      <c r="H61" s="113">
        <f>AV!H71</f>
        <v>0</v>
      </c>
    </row>
    <row r="62" spans="1:31" s="4" customFormat="1">
      <c r="A62" s="151"/>
      <c r="B62" s="207"/>
      <c r="C62" s="609" t="s">
        <v>76</v>
      </c>
      <c r="D62" s="610"/>
      <c r="E62" s="207"/>
      <c r="F62" s="205"/>
      <c r="G62" s="207"/>
      <c r="H62" s="113">
        <f>AV!H72</f>
        <v>0</v>
      </c>
    </row>
    <row r="63" spans="1:31" s="12" customFormat="1" ht="25.5" customHeight="1" thickBot="1">
      <c r="A63" s="206"/>
      <c r="B63" s="208"/>
      <c r="C63" s="611" t="s">
        <v>2</v>
      </c>
      <c r="D63" s="612"/>
      <c r="E63" s="208"/>
      <c r="F63" s="202"/>
      <c r="G63" s="208"/>
      <c r="H63" s="217">
        <f>AV!H73</f>
        <v>11393.395</v>
      </c>
    </row>
    <row r="64" spans="1:31" ht="16" thickBot="1">
      <c r="A64" s="340"/>
      <c r="B64" s="340"/>
      <c r="C64" s="340"/>
      <c r="D64" s="340"/>
      <c r="E64" s="340"/>
      <c r="F64" s="340"/>
      <c r="G64" s="340"/>
      <c r="H64" s="340"/>
    </row>
    <row r="65" spans="1:8" s="25" customFormat="1" ht="13" thickBot="1">
      <c r="A65" s="378" t="s">
        <v>198</v>
      </c>
      <c r="B65" s="383"/>
      <c r="C65" s="384"/>
      <c r="D65" s="384"/>
      <c r="E65" s="384"/>
      <c r="F65" s="384"/>
      <c r="G65" s="384"/>
      <c r="H65" s="417"/>
    </row>
    <row r="66" spans="1:8" s="256" customFormat="1" ht="16" thickBot="1">
      <c r="A66" s="418"/>
      <c r="B66" s="418"/>
      <c r="C66" s="418"/>
      <c r="D66" s="418"/>
      <c r="E66" s="418"/>
      <c r="F66" s="419"/>
      <c r="G66" s="418"/>
      <c r="H66" s="418"/>
    </row>
    <row r="67" spans="1:8" s="257" customFormat="1" ht="15.75" customHeight="1" thickBot="1">
      <c r="A67" s="95"/>
      <c r="B67" s="96"/>
      <c r="C67" s="559" t="s">
        <v>91</v>
      </c>
      <c r="D67" s="560"/>
      <c r="E67" s="97"/>
      <c r="F67" s="98">
        <f>Audio!F84</f>
        <v>0</v>
      </c>
      <c r="G67" s="210"/>
      <c r="H67" s="216">
        <f>Audio!H84</f>
        <v>0</v>
      </c>
    </row>
    <row r="68" spans="1:8" s="257" customFormat="1" ht="15.75" customHeight="1" thickBot="1">
      <c r="A68" s="43"/>
      <c r="B68" s="352"/>
      <c r="C68" s="67"/>
      <c r="D68" s="57"/>
      <c r="E68" s="48"/>
      <c r="H68" s="126"/>
    </row>
    <row r="69" spans="1:8" s="257" customFormat="1" ht="15.75" customHeight="1">
      <c r="A69" s="100"/>
      <c r="B69" s="101"/>
      <c r="C69" s="565" t="s">
        <v>13</v>
      </c>
      <c r="D69" s="562"/>
      <c r="E69" s="102"/>
      <c r="F69" s="103"/>
      <c r="G69" s="103"/>
      <c r="H69" s="104">
        <f>Audio!H86</f>
        <v>0</v>
      </c>
    </row>
    <row r="70" spans="1:8" s="257" customFormat="1" ht="15.75" customHeight="1" thickBot="1">
      <c r="A70" s="107"/>
      <c r="B70" s="108"/>
      <c r="C70" s="563" t="s">
        <v>14</v>
      </c>
      <c r="D70" s="564"/>
      <c r="E70" s="109"/>
      <c r="F70" s="110"/>
      <c r="G70" s="110"/>
      <c r="H70" s="117">
        <f>Audio!H87</f>
        <v>0</v>
      </c>
    </row>
    <row r="71" spans="1:8" s="257" customFormat="1" ht="15.75" customHeight="1" thickBot="1">
      <c r="A71" s="43"/>
      <c r="B71" s="352"/>
      <c r="C71" s="358"/>
      <c r="D71" s="57"/>
      <c r="E71" s="48"/>
      <c r="H71" s="69"/>
    </row>
    <row r="72" spans="1:8" s="257" customFormat="1" ht="15.75" customHeight="1" thickBot="1">
      <c r="A72" s="95"/>
      <c r="B72" s="96"/>
      <c r="C72" s="559" t="s">
        <v>92</v>
      </c>
      <c r="D72" s="560"/>
      <c r="E72" s="617"/>
      <c r="F72" s="618"/>
      <c r="G72" s="618"/>
      <c r="H72" s="216">
        <f>Audio!H89</f>
        <v>0</v>
      </c>
    </row>
    <row r="73" spans="1:8" s="257" customFormat="1" ht="13" thickBot="1">
      <c r="A73" s="43"/>
      <c r="B73" s="352"/>
      <c r="C73" s="352"/>
      <c r="D73" s="352"/>
      <c r="E73" s="48"/>
      <c r="F73" s="48"/>
      <c r="G73" s="49"/>
      <c r="H73" s="50"/>
    </row>
    <row r="74" spans="1:8" s="257" customFormat="1">
      <c r="A74" s="100">
        <f>Audio!A91</f>
        <v>0</v>
      </c>
      <c r="B74" s="101" t="s">
        <v>120</v>
      </c>
      <c r="C74" s="561" t="s">
        <v>87</v>
      </c>
      <c r="D74" s="562"/>
      <c r="E74" s="111">
        <v>50</v>
      </c>
      <c r="F74" s="112">
        <f>Audio!F91</f>
        <v>0</v>
      </c>
      <c r="G74" s="239">
        <v>90</v>
      </c>
      <c r="H74" s="104">
        <f>Audio!H91</f>
        <v>0</v>
      </c>
    </row>
    <row r="75" spans="1:8" s="257" customFormat="1">
      <c r="A75" s="105">
        <f>Audio!A92</f>
        <v>0</v>
      </c>
      <c r="B75" s="91" t="s">
        <v>120</v>
      </c>
      <c r="C75" s="592" t="s">
        <v>88</v>
      </c>
      <c r="D75" s="593"/>
      <c r="E75" s="92">
        <v>50</v>
      </c>
      <c r="F75" s="260">
        <f>Audio!F92</f>
        <v>0</v>
      </c>
      <c r="G75" s="89">
        <v>90</v>
      </c>
      <c r="H75" s="113">
        <f>Audio!H92</f>
        <v>0</v>
      </c>
    </row>
    <row r="76" spans="1:8" s="257" customFormat="1">
      <c r="A76" s="105">
        <f>Audio!A93</f>
        <v>0</v>
      </c>
      <c r="B76" s="91" t="s">
        <v>120</v>
      </c>
      <c r="C76" s="592" t="s">
        <v>117</v>
      </c>
      <c r="D76" s="593"/>
      <c r="E76" s="92">
        <v>75</v>
      </c>
      <c r="F76" s="260">
        <f>Audio!F93</f>
        <v>0</v>
      </c>
      <c r="G76" s="89">
        <v>125</v>
      </c>
      <c r="H76" s="113">
        <f>Audio!H93</f>
        <v>0</v>
      </c>
    </row>
    <row r="77" spans="1:8" s="257" customFormat="1">
      <c r="A77" s="105">
        <f>Audio!A94</f>
        <v>0</v>
      </c>
      <c r="B77" s="91" t="s">
        <v>120</v>
      </c>
      <c r="C77" s="592" t="s">
        <v>194</v>
      </c>
      <c r="D77" s="593"/>
      <c r="E77" s="92">
        <v>50</v>
      </c>
      <c r="F77" s="260">
        <f>Audio!F94</f>
        <v>0</v>
      </c>
      <c r="G77" s="89">
        <v>90</v>
      </c>
      <c r="H77" s="113">
        <f>Audio!H94</f>
        <v>0</v>
      </c>
    </row>
    <row r="78" spans="1:8" s="257" customFormat="1">
      <c r="A78" s="105">
        <f>Audio!A95</f>
        <v>0</v>
      </c>
      <c r="B78" s="91" t="s">
        <v>120</v>
      </c>
      <c r="C78" s="594" t="s">
        <v>118</v>
      </c>
      <c r="D78" s="593"/>
      <c r="E78" s="92">
        <v>50</v>
      </c>
      <c r="F78" s="260">
        <f>Audio!F95</f>
        <v>0</v>
      </c>
      <c r="G78" s="89">
        <v>90</v>
      </c>
      <c r="H78" s="113">
        <f>Audio!H95</f>
        <v>0</v>
      </c>
    </row>
    <row r="79" spans="1:8" s="257" customFormat="1">
      <c r="A79" s="105">
        <f>Audio!A96</f>
        <v>0</v>
      </c>
      <c r="B79" s="91" t="s">
        <v>120</v>
      </c>
      <c r="C79" s="594" t="s">
        <v>16</v>
      </c>
      <c r="D79" s="593"/>
      <c r="E79" s="92">
        <v>40</v>
      </c>
      <c r="F79" s="260">
        <f>Audio!F96</f>
        <v>0</v>
      </c>
      <c r="G79" s="89">
        <v>80</v>
      </c>
      <c r="H79" s="113">
        <f>Audio!H96</f>
        <v>0</v>
      </c>
    </row>
    <row r="80" spans="1:8" s="257" customFormat="1">
      <c r="A80" s="105">
        <f>Audio!A97</f>
        <v>0</v>
      </c>
      <c r="B80" s="91" t="s">
        <v>120</v>
      </c>
      <c r="C80" s="594" t="s">
        <v>15</v>
      </c>
      <c r="D80" s="593"/>
      <c r="E80" s="92">
        <v>40</v>
      </c>
      <c r="F80" s="260">
        <f>Audio!F97</f>
        <v>0</v>
      </c>
      <c r="G80" s="89">
        <v>80</v>
      </c>
      <c r="H80" s="113">
        <f>Audio!H97</f>
        <v>0</v>
      </c>
    </row>
    <row r="81" spans="1:31" s="257" customFormat="1">
      <c r="A81" s="105">
        <f>Audio!A98</f>
        <v>0</v>
      </c>
      <c r="B81" s="91" t="s">
        <v>120</v>
      </c>
      <c r="C81" s="592" t="s">
        <v>89</v>
      </c>
      <c r="D81" s="593"/>
      <c r="E81" s="92">
        <v>50</v>
      </c>
      <c r="F81" s="260">
        <f>Audio!F98</f>
        <v>0</v>
      </c>
      <c r="G81" s="89">
        <v>90</v>
      </c>
      <c r="H81" s="113">
        <f>Audio!H98</f>
        <v>0</v>
      </c>
    </row>
    <row r="82" spans="1:31" s="257" customFormat="1">
      <c r="A82" s="105">
        <f>Audio!A98</f>
        <v>0</v>
      </c>
      <c r="B82" s="91" t="s">
        <v>120</v>
      </c>
      <c r="C82" s="592" t="s">
        <v>90</v>
      </c>
      <c r="D82" s="593"/>
      <c r="E82" s="92">
        <v>50</v>
      </c>
      <c r="F82" s="260">
        <f>Audio!F99</f>
        <v>0</v>
      </c>
      <c r="G82" s="89">
        <v>90</v>
      </c>
      <c r="H82" s="113">
        <f>Audio!H99</f>
        <v>0</v>
      </c>
    </row>
    <row r="83" spans="1:31" s="257" customFormat="1" ht="16" thickBot="1">
      <c r="A83" s="107">
        <f>Audio!A100</f>
        <v>0</v>
      </c>
      <c r="B83" s="108" t="s">
        <v>120</v>
      </c>
      <c r="C83" s="591" t="s">
        <v>86</v>
      </c>
      <c r="D83" s="564"/>
      <c r="E83" s="114">
        <v>25</v>
      </c>
      <c r="F83" s="115">
        <f>Audio!F100</f>
        <v>0</v>
      </c>
      <c r="G83" s="116">
        <v>50</v>
      </c>
      <c r="H83" s="117">
        <f>Audio!H100</f>
        <v>0</v>
      </c>
    </row>
    <row r="84" spans="1:31" s="257" customFormat="1" ht="13" thickBot="1">
      <c r="A84" s="43"/>
      <c r="B84" s="352"/>
      <c r="C84" s="53"/>
      <c r="D84" s="56"/>
      <c r="E84" s="55"/>
      <c r="F84" s="52"/>
      <c r="G84" s="49"/>
      <c r="H84" s="50"/>
    </row>
    <row r="85" spans="1:31" s="257" customFormat="1" ht="15.75" customHeight="1" thickBot="1">
      <c r="A85" s="595" t="s">
        <v>127</v>
      </c>
      <c r="B85" s="596"/>
      <c r="C85" s="596"/>
      <c r="D85" s="596"/>
      <c r="E85" s="328"/>
      <c r="F85" s="335">
        <f>Audio!F102</f>
        <v>0</v>
      </c>
      <c r="G85" s="449"/>
      <c r="H85" s="452">
        <f>Audio!H102</f>
        <v>0</v>
      </c>
    </row>
    <row r="86" spans="1:31" s="257" customFormat="1" ht="13" thickBot="1">
      <c r="A86" s="43"/>
      <c r="B86" s="352"/>
      <c r="C86" s="352"/>
      <c r="D86" s="352"/>
      <c r="E86" s="48"/>
      <c r="F86" s="48"/>
      <c r="G86" s="49"/>
      <c r="H86" s="50"/>
    </row>
    <row r="87" spans="1:31" s="4" customFormat="1" ht="15" customHeight="1">
      <c r="A87" s="203"/>
      <c r="B87" s="209"/>
      <c r="C87" s="613" t="s">
        <v>119</v>
      </c>
      <c r="D87" s="614"/>
      <c r="E87" s="209"/>
      <c r="F87" s="119"/>
      <c r="G87" s="209"/>
      <c r="H87" s="218">
        <f>Audio!H104</f>
        <v>0</v>
      </c>
      <c r="I87" s="7"/>
      <c r="J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s="4" customFormat="1">
      <c r="A88" s="204"/>
      <c r="B88" s="359"/>
      <c r="C88" s="615" t="s">
        <v>56</v>
      </c>
      <c r="D88" s="610"/>
      <c r="E88" s="359"/>
      <c r="F88" s="93"/>
      <c r="G88" s="359"/>
      <c r="H88" s="113">
        <f>Audio!H105</f>
        <v>0</v>
      </c>
      <c r="I88" s="8"/>
      <c r="J88" s="8"/>
      <c r="K88" s="8"/>
      <c r="L88" s="8"/>
      <c r="M88" s="8"/>
      <c r="N88" s="8"/>
    </row>
    <row r="89" spans="1:31" s="257" customFormat="1" ht="15.75" customHeight="1">
      <c r="A89" s="105"/>
      <c r="B89" s="91"/>
      <c r="C89" s="616" t="s">
        <v>93</v>
      </c>
      <c r="D89" s="610"/>
      <c r="E89" s="90"/>
      <c r="F89" s="94"/>
      <c r="G89" s="94"/>
      <c r="H89" s="113">
        <f>Audio!H106</f>
        <v>0</v>
      </c>
    </row>
    <row r="90" spans="1:31" s="4" customFormat="1">
      <c r="A90" s="151"/>
      <c r="B90" s="359"/>
      <c r="C90" s="609" t="s">
        <v>4</v>
      </c>
      <c r="D90" s="610"/>
      <c r="E90" s="359"/>
      <c r="F90" s="205"/>
      <c r="G90" s="359"/>
      <c r="H90" s="113">
        <f>Audio!H107</f>
        <v>0</v>
      </c>
    </row>
    <row r="91" spans="1:31" s="4" customFormat="1">
      <c r="A91" s="151"/>
      <c r="B91" s="359"/>
      <c r="C91" s="609" t="s">
        <v>94</v>
      </c>
      <c r="D91" s="610"/>
      <c r="E91" s="359"/>
      <c r="F91" s="205"/>
      <c r="G91" s="359"/>
      <c r="H91" s="113">
        <f>Audio!H108</f>
        <v>0</v>
      </c>
    </row>
    <row r="92" spans="1:31" s="4" customFormat="1">
      <c r="A92" s="151"/>
      <c r="B92" s="359"/>
      <c r="C92" s="609" t="s">
        <v>76</v>
      </c>
      <c r="D92" s="610"/>
      <c r="E92" s="359"/>
      <c r="F92" s="205"/>
      <c r="G92" s="359"/>
      <c r="H92" s="113">
        <f>Audio!H109</f>
        <v>0</v>
      </c>
    </row>
    <row r="93" spans="1:31" s="12" customFormat="1" ht="25.5" customHeight="1" thickBot="1">
      <c r="A93" s="206"/>
      <c r="B93" s="360"/>
      <c r="C93" s="611" t="s">
        <v>2</v>
      </c>
      <c r="D93" s="612"/>
      <c r="E93" s="360"/>
      <c r="F93" s="202"/>
      <c r="G93" s="360"/>
      <c r="H93" s="217">
        <f>Audio!H110</f>
        <v>0</v>
      </c>
    </row>
    <row r="94" spans="1:31" s="256" customFormat="1" ht="16" thickBot="1">
      <c r="A94" s="340"/>
      <c r="B94" s="340"/>
      <c r="C94" s="340"/>
      <c r="D94" s="340"/>
      <c r="E94" s="340"/>
      <c r="F94" s="340"/>
      <c r="G94" s="340"/>
      <c r="H94" s="340"/>
    </row>
    <row r="95" spans="1:31" s="257" customFormat="1" ht="13" thickBot="1">
      <c r="A95" s="378" t="s">
        <v>199</v>
      </c>
      <c r="B95" s="383"/>
      <c r="C95" s="384"/>
      <c r="D95" s="384"/>
      <c r="E95" s="384"/>
      <c r="F95" s="384"/>
      <c r="G95" s="384"/>
      <c r="H95" s="417"/>
    </row>
    <row r="96" spans="1:31" s="256" customFormat="1" ht="16" thickBot="1">
      <c r="A96" s="418"/>
      <c r="B96" s="418"/>
      <c r="C96" s="418"/>
      <c r="D96" s="418"/>
      <c r="E96" s="418"/>
      <c r="F96" s="419"/>
      <c r="G96" s="418"/>
      <c r="H96" s="418"/>
    </row>
    <row r="97" spans="1:8" s="257" customFormat="1" ht="15.75" customHeight="1" thickBot="1">
      <c r="A97" s="95"/>
      <c r="B97" s="96"/>
      <c r="C97" s="559" t="s">
        <v>91</v>
      </c>
      <c r="D97" s="560"/>
      <c r="E97" s="97"/>
      <c r="F97" s="98">
        <f>Video!F84</f>
        <v>0</v>
      </c>
      <c r="G97" s="210"/>
      <c r="H97" s="216">
        <f>Video!H84</f>
        <v>0</v>
      </c>
    </row>
    <row r="98" spans="1:8" s="257" customFormat="1" ht="15.75" customHeight="1" thickBot="1">
      <c r="A98" s="43"/>
      <c r="B98" s="352"/>
      <c r="C98" s="67"/>
      <c r="D98" s="57"/>
      <c r="E98" s="48"/>
      <c r="H98" s="126"/>
    </row>
    <row r="99" spans="1:8" s="257" customFormat="1" ht="15.75" customHeight="1">
      <c r="A99" s="100"/>
      <c r="B99" s="101"/>
      <c r="C99" s="565" t="s">
        <v>13</v>
      </c>
      <c r="D99" s="562"/>
      <c r="E99" s="102"/>
      <c r="F99" s="103"/>
      <c r="G99" s="103"/>
      <c r="H99" s="104">
        <f>Video!H86</f>
        <v>0</v>
      </c>
    </row>
    <row r="100" spans="1:8" s="257" customFormat="1" ht="15.75" customHeight="1" thickBot="1">
      <c r="A100" s="107"/>
      <c r="B100" s="108"/>
      <c r="C100" s="563" t="s">
        <v>14</v>
      </c>
      <c r="D100" s="564"/>
      <c r="E100" s="109"/>
      <c r="F100" s="110"/>
      <c r="G100" s="110"/>
      <c r="H100" s="117">
        <f>Video!H87</f>
        <v>0</v>
      </c>
    </row>
    <row r="101" spans="1:8" s="257" customFormat="1" ht="15.75" customHeight="1" thickBot="1">
      <c r="A101" s="43"/>
      <c r="B101" s="352"/>
      <c r="C101" s="358"/>
      <c r="D101" s="57"/>
      <c r="E101" s="48"/>
      <c r="H101" s="69"/>
    </row>
    <row r="102" spans="1:8" s="257" customFormat="1" ht="15.75" customHeight="1" thickBot="1">
      <c r="A102" s="95"/>
      <c r="B102" s="96"/>
      <c r="C102" s="559" t="s">
        <v>92</v>
      </c>
      <c r="D102" s="560"/>
      <c r="E102" s="617"/>
      <c r="F102" s="618"/>
      <c r="G102" s="618"/>
      <c r="H102" s="216">
        <f>Video!H89</f>
        <v>0</v>
      </c>
    </row>
    <row r="103" spans="1:8" s="257" customFormat="1" ht="13" thickBot="1">
      <c r="A103" s="43"/>
      <c r="B103" s="352"/>
      <c r="C103" s="352"/>
      <c r="D103" s="352"/>
      <c r="E103" s="48"/>
      <c r="F103" s="48"/>
      <c r="G103" s="49"/>
      <c r="H103" s="50"/>
    </row>
    <row r="104" spans="1:8" s="257" customFormat="1">
      <c r="A104" s="100">
        <f>Video!A91</f>
        <v>0</v>
      </c>
      <c r="B104" s="101" t="s">
        <v>120</v>
      </c>
      <c r="C104" s="561" t="s">
        <v>87</v>
      </c>
      <c r="D104" s="562"/>
      <c r="E104" s="111">
        <v>50</v>
      </c>
      <c r="F104" s="112">
        <f>Video!F91</f>
        <v>0</v>
      </c>
      <c r="G104" s="239">
        <v>90</v>
      </c>
      <c r="H104" s="104">
        <f>Video!H91</f>
        <v>0</v>
      </c>
    </row>
    <row r="105" spans="1:8" s="257" customFormat="1">
      <c r="A105" s="105">
        <f>Video!A92</f>
        <v>0</v>
      </c>
      <c r="B105" s="91" t="s">
        <v>120</v>
      </c>
      <c r="C105" s="592" t="s">
        <v>88</v>
      </c>
      <c r="D105" s="593"/>
      <c r="E105" s="92">
        <v>50</v>
      </c>
      <c r="F105" s="260">
        <f>Video!F92</f>
        <v>0</v>
      </c>
      <c r="G105" s="89">
        <v>90</v>
      </c>
      <c r="H105" s="113">
        <f>Video!H92</f>
        <v>0</v>
      </c>
    </row>
    <row r="106" spans="1:8" s="257" customFormat="1">
      <c r="A106" s="105">
        <f>Video!A93</f>
        <v>0</v>
      </c>
      <c r="B106" s="91" t="s">
        <v>120</v>
      </c>
      <c r="C106" s="592" t="s">
        <v>117</v>
      </c>
      <c r="D106" s="593"/>
      <c r="E106" s="92">
        <v>75</v>
      </c>
      <c r="F106" s="260">
        <f>Video!F93</f>
        <v>0</v>
      </c>
      <c r="G106" s="89">
        <v>125</v>
      </c>
      <c r="H106" s="113">
        <f>Video!H93</f>
        <v>0</v>
      </c>
    </row>
    <row r="107" spans="1:8" s="257" customFormat="1">
      <c r="A107" s="105">
        <f>Video!A94</f>
        <v>0</v>
      </c>
      <c r="B107" s="91" t="s">
        <v>120</v>
      </c>
      <c r="C107" s="592" t="s">
        <v>194</v>
      </c>
      <c r="D107" s="593"/>
      <c r="E107" s="92">
        <v>50</v>
      </c>
      <c r="F107" s="260">
        <f>Video!F94</f>
        <v>0</v>
      </c>
      <c r="G107" s="89">
        <v>90</v>
      </c>
      <c r="H107" s="113">
        <f>Video!H94</f>
        <v>0</v>
      </c>
    </row>
    <row r="108" spans="1:8" s="257" customFormat="1">
      <c r="A108" s="105">
        <f>Video!A95</f>
        <v>0</v>
      </c>
      <c r="B108" s="91" t="s">
        <v>120</v>
      </c>
      <c r="C108" s="594" t="s">
        <v>118</v>
      </c>
      <c r="D108" s="593"/>
      <c r="E108" s="92">
        <v>50</v>
      </c>
      <c r="F108" s="260">
        <f>Video!F95</f>
        <v>0</v>
      </c>
      <c r="G108" s="89">
        <v>90</v>
      </c>
      <c r="H108" s="113">
        <f>Video!H95</f>
        <v>0</v>
      </c>
    </row>
    <row r="109" spans="1:8" s="257" customFormat="1">
      <c r="A109" s="105">
        <f>Video!A96</f>
        <v>0</v>
      </c>
      <c r="B109" s="91" t="s">
        <v>120</v>
      </c>
      <c r="C109" s="594" t="s">
        <v>16</v>
      </c>
      <c r="D109" s="593"/>
      <c r="E109" s="92">
        <v>40</v>
      </c>
      <c r="F109" s="260">
        <f>Video!F96</f>
        <v>0</v>
      </c>
      <c r="G109" s="89">
        <v>80</v>
      </c>
      <c r="H109" s="113">
        <f>Video!H96</f>
        <v>0</v>
      </c>
    </row>
    <row r="110" spans="1:8" s="257" customFormat="1">
      <c r="A110" s="105">
        <f>Video!A97</f>
        <v>0</v>
      </c>
      <c r="B110" s="91" t="s">
        <v>120</v>
      </c>
      <c r="C110" s="594" t="s">
        <v>15</v>
      </c>
      <c r="D110" s="593"/>
      <c r="E110" s="92">
        <v>40</v>
      </c>
      <c r="F110" s="260">
        <f>Video!F97</f>
        <v>0</v>
      </c>
      <c r="G110" s="89">
        <v>80</v>
      </c>
      <c r="H110" s="113">
        <f>Video!H97</f>
        <v>0</v>
      </c>
    </row>
    <row r="111" spans="1:8" s="257" customFormat="1">
      <c r="A111" s="105">
        <f>Video!A98</f>
        <v>0</v>
      </c>
      <c r="B111" s="91" t="s">
        <v>120</v>
      </c>
      <c r="C111" s="592" t="s">
        <v>89</v>
      </c>
      <c r="D111" s="593"/>
      <c r="E111" s="92">
        <v>50</v>
      </c>
      <c r="F111" s="260">
        <f>Video!F98</f>
        <v>0</v>
      </c>
      <c r="G111" s="89">
        <v>90</v>
      </c>
      <c r="H111" s="113">
        <f>Video!H98</f>
        <v>0</v>
      </c>
    </row>
    <row r="112" spans="1:8" s="257" customFormat="1">
      <c r="A112" s="105">
        <f>Video!A99</f>
        <v>0</v>
      </c>
      <c r="B112" s="91" t="s">
        <v>120</v>
      </c>
      <c r="C112" s="592" t="s">
        <v>90</v>
      </c>
      <c r="D112" s="593"/>
      <c r="E112" s="92">
        <v>50</v>
      </c>
      <c r="F112" s="260">
        <f>Video!F99</f>
        <v>0</v>
      </c>
      <c r="G112" s="89">
        <v>90</v>
      </c>
      <c r="H112" s="113">
        <f>Video!H99</f>
        <v>0</v>
      </c>
    </row>
    <row r="113" spans="1:31" s="257" customFormat="1" ht="16" thickBot="1">
      <c r="A113" s="107">
        <f>Video!A100</f>
        <v>0</v>
      </c>
      <c r="B113" s="108" t="s">
        <v>120</v>
      </c>
      <c r="C113" s="591" t="s">
        <v>86</v>
      </c>
      <c r="D113" s="564"/>
      <c r="E113" s="114">
        <v>25</v>
      </c>
      <c r="F113" s="115">
        <f>Video!F100</f>
        <v>0</v>
      </c>
      <c r="G113" s="116">
        <v>50</v>
      </c>
      <c r="H113" s="117">
        <f>Video!H100</f>
        <v>0</v>
      </c>
    </row>
    <row r="114" spans="1:31" s="257" customFormat="1" ht="13" thickBot="1">
      <c r="A114" s="43"/>
      <c r="B114" s="352"/>
      <c r="C114" s="53"/>
      <c r="D114" s="56"/>
      <c r="E114" s="55"/>
      <c r="F114" s="52"/>
      <c r="G114" s="49"/>
      <c r="H114" s="50"/>
    </row>
    <row r="115" spans="1:31" s="257" customFormat="1" ht="15.75" customHeight="1" thickBot="1">
      <c r="A115" s="595" t="s">
        <v>127</v>
      </c>
      <c r="B115" s="596"/>
      <c r="C115" s="596"/>
      <c r="D115" s="596"/>
      <c r="E115" s="328"/>
      <c r="F115" s="335">
        <f>Video!F102</f>
        <v>0</v>
      </c>
      <c r="G115" s="451"/>
      <c r="H115" s="452">
        <f>Video!H102</f>
        <v>0</v>
      </c>
    </row>
    <row r="116" spans="1:31" s="257" customFormat="1" ht="13" thickBot="1">
      <c r="A116" s="43"/>
      <c r="B116" s="352"/>
      <c r="C116" s="352"/>
      <c r="D116" s="352"/>
      <c r="E116" s="48"/>
      <c r="F116" s="48"/>
      <c r="G116" s="49"/>
      <c r="H116" s="50"/>
    </row>
    <row r="117" spans="1:31" s="4" customFormat="1" ht="15" customHeight="1">
      <c r="A117" s="203"/>
      <c r="B117" s="209"/>
      <c r="C117" s="613" t="s">
        <v>119</v>
      </c>
      <c r="D117" s="614"/>
      <c r="E117" s="209"/>
      <c r="F117" s="119"/>
      <c r="G117" s="209"/>
      <c r="H117" s="218">
        <f>Video!H104</f>
        <v>0</v>
      </c>
      <c r="I117" s="7"/>
      <c r="J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s="4" customFormat="1">
      <c r="A118" s="204"/>
      <c r="B118" s="359"/>
      <c r="C118" s="615" t="s">
        <v>56</v>
      </c>
      <c r="D118" s="610"/>
      <c r="E118" s="359"/>
      <c r="F118" s="93"/>
      <c r="G118" s="359"/>
      <c r="H118" s="113">
        <f>Video!H105</f>
        <v>0</v>
      </c>
      <c r="I118" s="8"/>
      <c r="J118" s="8"/>
      <c r="K118" s="8"/>
      <c r="L118" s="8"/>
      <c r="M118" s="8"/>
      <c r="N118" s="8"/>
    </row>
    <row r="119" spans="1:31" s="257" customFormat="1" ht="15.75" customHeight="1">
      <c r="A119" s="105"/>
      <c r="B119" s="91"/>
      <c r="C119" s="616" t="s">
        <v>93</v>
      </c>
      <c r="D119" s="610"/>
      <c r="E119" s="90"/>
      <c r="F119" s="94"/>
      <c r="G119" s="94"/>
      <c r="H119" s="113">
        <f>Video!H106</f>
        <v>0</v>
      </c>
    </row>
    <row r="120" spans="1:31" s="4" customFormat="1">
      <c r="A120" s="151"/>
      <c r="B120" s="359"/>
      <c r="C120" s="609" t="s">
        <v>4</v>
      </c>
      <c r="D120" s="610"/>
      <c r="E120" s="359"/>
      <c r="F120" s="205"/>
      <c r="G120" s="359"/>
      <c r="H120" s="113">
        <f>Video!H107</f>
        <v>0</v>
      </c>
    </row>
    <row r="121" spans="1:31" s="4" customFormat="1">
      <c r="A121" s="151"/>
      <c r="B121" s="359"/>
      <c r="C121" s="609" t="s">
        <v>94</v>
      </c>
      <c r="D121" s="610"/>
      <c r="E121" s="359"/>
      <c r="F121" s="205"/>
      <c r="G121" s="359"/>
      <c r="H121" s="113">
        <f>Video!H108</f>
        <v>0</v>
      </c>
    </row>
    <row r="122" spans="1:31" s="4" customFormat="1">
      <c r="A122" s="151"/>
      <c r="B122" s="359"/>
      <c r="C122" s="609" t="s">
        <v>76</v>
      </c>
      <c r="D122" s="610"/>
      <c r="E122" s="359"/>
      <c r="F122" s="205"/>
      <c r="G122" s="359"/>
      <c r="H122" s="113">
        <f>Video!H109</f>
        <v>0</v>
      </c>
    </row>
    <row r="123" spans="1:31" s="12" customFormat="1" ht="25.5" customHeight="1" thickBot="1">
      <c r="A123" s="206"/>
      <c r="B123" s="360"/>
      <c r="C123" s="611" t="s">
        <v>2</v>
      </c>
      <c r="D123" s="612"/>
      <c r="E123" s="360"/>
      <c r="F123" s="202"/>
      <c r="G123" s="360"/>
      <c r="H123" s="217">
        <f>Video!H110</f>
        <v>0</v>
      </c>
    </row>
    <row r="124" spans="1:31" s="256" customFormat="1" ht="16" thickBot="1">
      <c r="A124" s="340"/>
      <c r="B124" s="340"/>
      <c r="C124" s="340"/>
      <c r="D124" s="340"/>
      <c r="E124" s="340"/>
      <c r="F124" s="340"/>
      <c r="G124" s="340"/>
      <c r="H124" s="340"/>
    </row>
    <row r="125" spans="1:31" s="257" customFormat="1" ht="13" hidden="1" thickBot="1">
      <c r="A125" s="378" t="s">
        <v>173</v>
      </c>
      <c r="B125" s="383"/>
      <c r="C125" s="384"/>
      <c r="D125" s="384"/>
      <c r="E125" s="384"/>
      <c r="F125" s="384"/>
      <c r="G125" s="384"/>
      <c r="H125" s="417"/>
    </row>
    <row r="126" spans="1:31" s="256" customFormat="1" ht="16" hidden="1" thickBot="1">
      <c r="A126" s="418"/>
      <c r="B126" s="418"/>
      <c r="C126" s="418"/>
      <c r="D126" s="418"/>
      <c r="E126" s="418"/>
      <c r="F126" s="419"/>
      <c r="G126" s="418"/>
      <c r="H126" s="418"/>
    </row>
    <row r="127" spans="1:31" s="257" customFormat="1" ht="15.75" hidden="1" customHeight="1" thickBot="1">
      <c r="A127" s="95"/>
      <c r="B127" s="96"/>
      <c r="C127" s="559" t="s">
        <v>91</v>
      </c>
      <c r="D127" s="560"/>
      <c r="E127" s="97"/>
      <c r="F127" s="98">
        <f>Family!F84</f>
        <v>0</v>
      </c>
      <c r="G127" s="210"/>
      <c r="H127" s="216">
        <f>Family!H84</f>
        <v>0</v>
      </c>
    </row>
    <row r="128" spans="1:31" s="257" customFormat="1" ht="15.75" hidden="1" customHeight="1" thickBot="1">
      <c r="A128" s="43"/>
      <c r="B128" s="479"/>
      <c r="C128" s="67"/>
      <c r="D128" s="57"/>
      <c r="E128" s="48"/>
      <c r="H128" s="126"/>
    </row>
    <row r="129" spans="1:8" s="257" customFormat="1" ht="15.75" hidden="1" customHeight="1">
      <c r="A129" s="100"/>
      <c r="B129" s="101"/>
      <c r="C129" s="565" t="s">
        <v>13</v>
      </c>
      <c r="D129" s="562"/>
      <c r="E129" s="102"/>
      <c r="F129" s="103"/>
      <c r="G129" s="103"/>
      <c r="H129" s="104">
        <f>Family!H86</f>
        <v>0</v>
      </c>
    </row>
    <row r="130" spans="1:8" s="257" customFormat="1" ht="15.75" hidden="1" customHeight="1" thickBot="1">
      <c r="A130" s="107"/>
      <c r="B130" s="108"/>
      <c r="C130" s="563" t="s">
        <v>14</v>
      </c>
      <c r="D130" s="564"/>
      <c r="E130" s="109"/>
      <c r="F130" s="110"/>
      <c r="G130" s="110"/>
      <c r="H130" s="117">
        <f>Family!H87</f>
        <v>0</v>
      </c>
    </row>
    <row r="131" spans="1:8" s="257" customFormat="1" ht="15.75" hidden="1" customHeight="1" thickBot="1">
      <c r="A131" s="43"/>
      <c r="B131" s="479"/>
      <c r="C131" s="358"/>
      <c r="D131" s="57"/>
      <c r="E131" s="48"/>
      <c r="H131" s="69"/>
    </row>
    <row r="132" spans="1:8" s="257" customFormat="1" ht="15.75" hidden="1" customHeight="1" thickBot="1">
      <c r="A132" s="95"/>
      <c r="B132" s="96"/>
      <c r="C132" s="559" t="s">
        <v>92</v>
      </c>
      <c r="D132" s="560"/>
      <c r="E132" s="617"/>
      <c r="F132" s="618"/>
      <c r="G132" s="618"/>
      <c r="H132" s="216">
        <f>Family!H89</f>
        <v>0</v>
      </c>
    </row>
    <row r="133" spans="1:8" s="257" customFormat="1" ht="13" hidden="1" thickBot="1">
      <c r="A133" s="43"/>
      <c r="B133" s="479"/>
      <c r="C133" s="479"/>
      <c r="D133" s="479"/>
      <c r="E133" s="48"/>
      <c r="F133" s="48"/>
      <c r="G133" s="49"/>
      <c r="H133" s="50"/>
    </row>
    <row r="134" spans="1:8" s="257" customFormat="1" hidden="1">
      <c r="A134" s="100">
        <f>Family!A91</f>
        <v>0</v>
      </c>
      <c r="B134" s="101" t="s">
        <v>120</v>
      </c>
      <c r="C134" s="561" t="s">
        <v>87</v>
      </c>
      <c r="D134" s="562"/>
      <c r="E134" s="111">
        <v>50</v>
      </c>
      <c r="F134" s="112">
        <f>Family!F91</f>
        <v>0</v>
      </c>
      <c r="G134" s="239">
        <v>90</v>
      </c>
      <c r="H134" s="104">
        <f>Family!H91</f>
        <v>0</v>
      </c>
    </row>
    <row r="135" spans="1:8" s="257" customFormat="1" hidden="1">
      <c r="A135" s="105">
        <f>Family!A92</f>
        <v>0</v>
      </c>
      <c r="B135" s="91" t="s">
        <v>120</v>
      </c>
      <c r="C135" s="592" t="s">
        <v>88</v>
      </c>
      <c r="D135" s="593"/>
      <c r="E135" s="92">
        <v>50</v>
      </c>
      <c r="F135" s="260">
        <f>Family!F92</f>
        <v>0</v>
      </c>
      <c r="G135" s="89">
        <v>90</v>
      </c>
      <c r="H135" s="113">
        <f>Family!H92</f>
        <v>0</v>
      </c>
    </row>
    <row r="136" spans="1:8" s="257" customFormat="1" hidden="1">
      <c r="A136" s="105">
        <f>Family!A93</f>
        <v>0</v>
      </c>
      <c r="B136" s="91" t="s">
        <v>120</v>
      </c>
      <c r="C136" s="592" t="s">
        <v>117</v>
      </c>
      <c r="D136" s="593"/>
      <c r="E136" s="92">
        <v>75</v>
      </c>
      <c r="F136" s="260">
        <f>Family!F93</f>
        <v>0</v>
      </c>
      <c r="G136" s="89">
        <v>125</v>
      </c>
      <c r="H136" s="113">
        <f>Family!H93</f>
        <v>0</v>
      </c>
    </row>
    <row r="137" spans="1:8" s="257" customFormat="1" hidden="1">
      <c r="A137" s="105">
        <f xml:space="preserve"> Family!A94</f>
        <v>0</v>
      </c>
      <c r="B137" s="91" t="s">
        <v>120</v>
      </c>
      <c r="C137" s="592" t="s">
        <v>194</v>
      </c>
      <c r="D137" s="593"/>
      <c r="E137" s="92">
        <v>50</v>
      </c>
      <c r="F137" s="260">
        <f>Family!F94</f>
        <v>0</v>
      </c>
      <c r="G137" s="89">
        <v>90</v>
      </c>
      <c r="H137" s="113">
        <f>Family!H94</f>
        <v>0</v>
      </c>
    </row>
    <row r="138" spans="1:8" s="257" customFormat="1" hidden="1">
      <c r="A138" s="105">
        <f>Video!A125</f>
        <v>0</v>
      </c>
      <c r="B138" s="91" t="s">
        <v>120</v>
      </c>
      <c r="C138" s="594" t="s">
        <v>118</v>
      </c>
      <c r="D138" s="593"/>
      <c r="E138" s="92">
        <v>50</v>
      </c>
      <c r="F138" s="260">
        <f>Family!F95</f>
        <v>0</v>
      </c>
      <c r="G138" s="89">
        <v>90</v>
      </c>
      <c r="H138" s="113">
        <f>Family!H95</f>
        <v>0</v>
      </c>
    </row>
    <row r="139" spans="1:8" s="257" customFormat="1" hidden="1">
      <c r="A139" s="105">
        <f>Family!A96</f>
        <v>0</v>
      </c>
      <c r="B139" s="91" t="s">
        <v>120</v>
      </c>
      <c r="C139" s="594" t="s">
        <v>16</v>
      </c>
      <c r="D139" s="593"/>
      <c r="E139" s="92">
        <v>40</v>
      </c>
      <c r="F139" s="260">
        <f>Family!F96</f>
        <v>0</v>
      </c>
      <c r="G139" s="89">
        <v>80</v>
      </c>
      <c r="H139" s="113">
        <f>Family!H96</f>
        <v>0</v>
      </c>
    </row>
    <row r="140" spans="1:8" s="257" customFormat="1" hidden="1">
      <c r="A140" s="105">
        <f>Family!A97</f>
        <v>0</v>
      </c>
      <c r="B140" s="91" t="s">
        <v>120</v>
      </c>
      <c r="C140" s="594" t="s">
        <v>15</v>
      </c>
      <c r="D140" s="593"/>
      <c r="E140" s="92">
        <v>40</v>
      </c>
      <c r="F140" s="260">
        <f>Family!F97</f>
        <v>0</v>
      </c>
      <c r="G140" s="89">
        <v>80</v>
      </c>
      <c r="H140" s="113">
        <f>Family!H97</f>
        <v>0</v>
      </c>
    </row>
    <row r="141" spans="1:8" s="257" customFormat="1" hidden="1">
      <c r="A141" s="105">
        <f>Family!A98</f>
        <v>0</v>
      </c>
      <c r="B141" s="91" t="s">
        <v>120</v>
      </c>
      <c r="C141" s="592" t="s">
        <v>89</v>
      </c>
      <c r="D141" s="593"/>
      <c r="E141" s="92">
        <v>50</v>
      </c>
      <c r="F141" s="260">
        <f>Family!F98</f>
        <v>0</v>
      </c>
      <c r="G141" s="89">
        <v>90</v>
      </c>
      <c r="H141" s="113">
        <f>Family!H98</f>
        <v>0</v>
      </c>
    </row>
    <row r="142" spans="1:8" s="257" customFormat="1" hidden="1">
      <c r="A142" s="105">
        <f>Family!A99</f>
        <v>0</v>
      </c>
      <c r="B142" s="91" t="s">
        <v>120</v>
      </c>
      <c r="C142" s="592" t="s">
        <v>90</v>
      </c>
      <c r="D142" s="593"/>
      <c r="E142" s="92">
        <v>50</v>
      </c>
      <c r="F142" s="260">
        <f>Family!F99</f>
        <v>0</v>
      </c>
      <c r="G142" s="89">
        <v>90</v>
      </c>
      <c r="H142" s="113">
        <f>Family!H99</f>
        <v>0</v>
      </c>
    </row>
    <row r="143" spans="1:8" s="257" customFormat="1" ht="16" hidden="1" thickBot="1">
      <c r="A143" s="107">
        <f>Family!A100</f>
        <v>0</v>
      </c>
      <c r="B143" s="108" t="s">
        <v>120</v>
      </c>
      <c r="C143" s="591" t="s">
        <v>86</v>
      </c>
      <c r="D143" s="564"/>
      <c r="E143" s="114">
        <v>25</v>
      </c>
      <c r="F143" s="115">
        <f>Family!F100</f>
        <v>0</v>
      </c>
      <c r="G143" s="116">
        <v>50</v>
      </c>
      <c r="H143" s="117">
        <f>Family!H100</f>
        <v>0</v>
      </c>
    </row>
    <row r="144" spans="1:8" s="257" customFormat="1" ht="13" hidden="1" thickBot="1">
      <c r="A144" s="43"/>
      <c r="B144" s="479"/>
      <c r="C144" s="53"/>
      <c r="D144" s="56"/>
      <c r="E144" s="55"/>
      <c r="F144" s="52"/>
      <c r="G144" s="49"/>
      <c r="H144" s="50"/>
    </row>
    <row r="145" spans="1:31" s="257" customFormat="1" ht="15.75" hidden="1" customHeight="1" thickBot="1">
      <c r="A145" s="595" t="s">
        <v>127</v>
      </c>
      <c r="B145" s="596"/>
      <c r="C145" s="596"/>
      <c r="D145" s="596"/>
      <c r="E145" s="328"/>
      <c r="F145" s="335">
        <f>Family!F102</f>
        <v>0</v>
      </c>
      <c r="G145" s="480"/>
      <c r="H145" s="452">
        <f>Family!H102</f>
        <v>0</v>
      </c>
    </row>
    <row r="146" spans="1:31" s="257" customFormat="1" ht="13" hidden="1" thickBot="1">
      <c r="A146" s="43"/>
      <c r="B146" s="479"/>
      <c r="C146" s="479"/>
      <c r="D146" s="479"/>
      <c r="E146" s="48"/>
      <c r="F146" s="48"/>
      <c r="G146" s="49"/>
      <c r="H146" s="50"/>
    </row>
    <row r="147" spans="1:31" s="4" customFormat="1" ht="15" hidden="1" customHeight="1">
      <c r="A147" s="203"/>
      <c r="B147" s="209"/>
      <c r="C147" s="613" t="s">
        <v>119</v>
      </c>
      <c r="D147" s="614"/>
      <c r="E147" s="209"/>
      <c r="F147" s="119"/>
      <c r="G147" s="209"/>
      <c r="H147" s="218">
        <f>Family!H104</f>
        <v>0</v>
      </c>
      <c r="I147" s="7"/>
      <c r="J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s="4" customFormat="1" hidden="1">
      <c r="A148" s="204"/>
      <c r="B148" s="359"/>
      <c r="C148" s="615" t="s">
        <v>56</v>
      </c>
      <c r="D148" s="610"/>
      <c r="E148" s="359"/>
      <c r="F148" s="93"/>
      <c r="G148" s="359"/>
      <c r="H148" s="113">
        <f>Family!H105</f>
        <v>0</v>
      </c>
      <c r="I148" s="8"/>
      <c r="J148" s="8"/>
      <c r="K148" s="8"/>
      <c r="L148" s="8"/>
      <c r="M148" s="8"/>
      <c r="N148" s="8"/>
    </row>
    <row r="149" spans="1:31" s="257" customFormat="1" ht="15.75" hidden="1" customHeight="1">
      <c r="A149" s="105"/>
      <c r="B149" s="91"/>
      <c r="C149" s="616" t="s">
        <v>93</v>
      </c>
      <c r="D149" s="610"/>
      <c r="E149" s="90"/>
      <c r="F149" s="94"/>
      <c r="G149" s="94"/>
      <c r="H149" s="113">
        <f>Family!H106</f>
        <v>0</v>
      </c>
    </row>
    <row r="150" spans="1:31" s="4" customFormat="1" hidden="1">
      <c r="A150" s="151"/>
      <c r="B150" s="359"/>
      <c r="C150" s="609" t="s">
        <v>4</v>
      </c>
      <c r="D150" s="610"/>
      <c r="E150" s="359"/>
      <c r="F150" s="205"/>
      <c r="G150" s="359"/>
      <c r="H150" s="113">
        <f>Family!H107</f>
        <v>0</v>
      </c>
    </row>
    <row r="151" spans="1:31" s="4" customFormat="1" hidden="1">
      <c r="A151" s="151"/>
      <c r="B151" s="359"/>
      <c r="C151" s="609" t="s">
        <v>94</v>
      </c>
      <c r="D151" s="610"/>
      <c r="E151" s="359"/>
      <c r="F151" s="205"/>
      <c r="G151" s="359"/>
      <c r="H151" s="113">
        <f>Family!H108</f>
        <v>0</v>
      </c>
    </row>
    <row r="152" spans="1:31" s="4" customFormat="1" hidden="1">
      <c r="A152" s="151"/>
      <c r="B152" s="359"/>
      <c r="C152" s="609" t="s">
        <v>76</v>
      </c>
      <c r="D152" s="610"/>
      <c r="E152" s="359"/>
      <c r="F152" s="205"/>
      <c r="G152" s="359"/>
      <c r="H152" s="113">
        <f>Family!H109</f>
        <v>0</v>
      </c>
    </row>
    <row r="153" spans="1:31" s="12" customFormat="1" ht="25.5" hidden="1" customHeight="1" thickBot="1">
      <c r="A153" s="206"/>
      <c r="B153" s="360"/>
      <c r="C153" s="611" t="s">
        <v>2</v>
      </c>
      <c r="D153" s="612"/>
      <c r="E153" s="360"/>
      <c r="F153" s="202"/>
      <c r="G153" s="360"/>
      <c r="H153" s="217">
        <f>Family!H110</f>
        <v>0</v>
      </c>
    </row>
    <row r="154" spans="1:31" s="256" customFormat="1" ht="16" hidden="1" thickBot="1">
      <c r="A154" s="340"/>
      <c r="B154" s="340"/>
      <c r="C154" s="340"/>
      <c r="D154" s="340"/>
      <c r="E154" s="340"/>
      <c r="F154" s="340"/>
      <c r="G154" s="340"/>
      <c r="H154" s="340"/>
    </row>
    <row r="155" spans="1:31" s="257" customFormat="1" ht="13" hidden="1" thickBot="1">
      <c r="A155" s="378" t="s">
        <v>174</v>
      </c>
      <c r="B155" s="383"/>
      <c r="C155" s="384"/>
      <c r="D155" s="384"/>
      <c r="E155" s="384"/>
      <c r="F155" s="384"/>
      <c r="G155" s="384"/>
      <c r="H155" s="417"/>
    </row>
    <row r="156" spans="1:31" s="256" customFormat="1" ht="16" hidden="1" thickBot="1">
      <c r="A156" s="418"/>
      <c r="B156" s="418"/>
      <c r="C156" s="418"/>
      <c r="D156" s="418"/>
      <c r="E156" s="418"/>
      <c r="F156" s="419"/>
      <c r="G156" s="418"/>
      <c r="H156" s="418"/>
    </row>
    <row r="157" spans="1:31" s="257" customFormat="1" ht="15.75" hidden="1" customHeight="1" thickBot="1">
      <c r="A157" s="95"/>
      <c r="B157" s="96"/>
      <c r="C157" s="559" t="s">
        <v>91</v>
      </c>
      <c r="D157" s="560"/>
      <c r="E157" s="97"/>
      <c r="F157" s="98">
        <f>Kitchen!F84</f>
        <v>0</v>
      </c>
      <c r="G157" s="210"/>
      <c r="H157" s="216">
        <f>Kitchen!H84</f>
        <v>0</v>
      </c>
    </row>
    <row r="158" spans="1:31" s="257" customFormat="1" ht="15.75" hidden="1" customHeight="1" thickBot="1">
      <c r="A158" s="43"/>
      <c r="B158" s="479"/>
      <c r="C158" s="67"/>
      <c r="D158" s="57"/>
      <c r="E158" s="48"/>
      <c r="H158" s="126"/>
    </row>
    <row r="159" spans="1:31" s="257" customFormat="1" ht="15.75" hidden="1" customHeight="1">
      <c r="A159" s="100"/>
      <c r="B159" s="101"/>
      <c r="C159" s="565" t="s">
        <v>13</v>
      </c>
      <c r="D159" s="562"/>
      <c r="E159" s="102"/>
      <c r="F159" s="103"/>
      <c r="G159" s="103"/>
      <c r="H159" s="104">
        <f>Kitchen!H86</f>
        <v>0</v>
      </c>
    </row>
    <row r="160" spans="1:31" s="257" customFormat="1" ht="15.75" hidden="1" customHeight="1" thickBot="1">
      <c r="A160" s="107"/>
      <c r="B160" s="108"/>
      <c r="C160" s="563" t="s">
        <v>14</v>
      </c>
      <c r="D160" s="564"/>
      <c r="E160" s="109"/>
      <c r="F160" s="110"/>
      <c r="G160" s="110"/>
      <c r="H160" s="117">
        <f>Kitchen!H87</f>
        <v>0</v>
      </c>
    </row>
    <row r="161" spans="1:8" s="257" customFormat="1" ht="15.75" hidden="1" customHeight="1" thickBot="1">
      <c r="A161" s="43"/>
      <c r="B161" s="479"/>
      <c r="C161" s="358"/>
      <c r="D161" s="57"/>
      <c r="E161" s="48"/>
      <c r="H161" s="69"/>
    </row>
    <row r="162" spans="1:8" s="257" customFormat="1" ht="15.75" hidden="1" customHeight="1" thickBot="1">
      <c r="A162" s="95"/>
      <c r="B162" s="96"/>
      <c r="C162" s="559" t="s">
        <v>92</v>
      </c>
      <c r="D162" s="560"/>
      <c r="E162" s="617"/>
      <c r="F162" s="618"/>
      <c r="G162" s="618"/>
      <c r="H162" s="216">
        <f>Kitchen!H89</f>
        <v>0</v>
      </c>
    </row>
    <row r="163" spans="1:8" s="257" customFormat="1" ht="13" hidden="1" thickBot="1">
      <c r="A163" s="43"/>
      <c r="B163" s="479"/>
      <c r="C163" s="479"/>
      <c r="D163" s="479"/>
      <c r="E163" s="48"/>
      <c r="F163" s="48"/>
      <c r="G163" s="49"/>
      <c r="H163" s="50"/>
    </row>
    <row r="164" spans="1:8" s="257" customFormat="1" hidden="1">
      <c r="A164" s="100">
        <f>Kitchen!A91</f>
        <v>0</v>
      </c>
      <c r="B164" s="101" t="s">
        <v>120</v>
      </c>
      <c r="C164" s="561" t="s">
        <v>87</v>
      </c>
      <c r="D164" s="562"/>
      <c r="E164" s="111">
        <v>50</v>
      </c>
      <c r="F164" s="112">
        <f>Kitchen!F91</f>
        <v>0</v>
      </c>
      <c r="G164" s="239">
        <v>90</v>
      </c>
      <c r="H164" s="104">
        <f>Kitchen!H91</f>
        <v>0</v>
      </c>
    </row>
    <row r="165" spans="1:8" s="257" customFormat="1" hidden="1">
      <c r="A165" s="105">
        <f>Kitchen!A92</f>
        <v>0</v>
      </c>
      <c r="B165" s="91" t="s">
        <v>120</v>
      </c>
      <c r="C165" s="592" t="s">
        <v>88</v>
      </c>
      <c r="D165" s="593"/>
      <c r="E165" s="92">
        <v>50</v>
      </c>
      <c r="F165" s="260">
        <f>Kitchen!F92</f>
        <v>0</v>
      </c>
      <c r="G165" s="89">
        <v>90</v>
      </c>
      <c r="H165" s="113">
        <f>Kitchen!H92</f>
        <v>0</v>
      </c>
    </row>
    <row r="166" spans="1:8" s="257" customFormat="1" hidden="1">
      <c r="A166" s="105">
        <f>Kitchen!A93</f>
        <v>0</v>
      </c>
      <c r="B166" s="91" t="s">
        <v>120</v>
      </c>
      <c r="C166" s="592" t="s">
        <v>117</v>
      </c>
      <c r="D166" s="593"/>
      <c r="E166" s="92">
        <v>75</v>
      </c>
      <c r="F166" s="260">
        <f>Kitchen!F93</f>
        <v>0</v>
      </c>
      <c r="G166" s="89">
        <v>125</v>
      </c>
      <c r="H166" s="113">
        <f>Kitchen!H93</f>
        <v>0</v>
      </c>
    </row>
    <row r="167" spans="1:8" s="257" customFormat="1" hidden="1">
      <c r="A167" s="105">
        <f>Kitchen!A94</f>
        <v>0</v>
      </c>
      <c r="B167" s="91" t="s">
        <v>120</v>
      </c>
      <c r="C167" s="592" t="s">
        <v>194</v>
      </c>
      <c r="D167" s="593"/>
      <c r="E167" s="92">
        <v>50</v>
      </c>
      <c r="F167" s="260">
        <f>Kitchen!F94</f>
        <v>0</v>
      </c>
      <c r="G167" s="89">
        <v>90</v>
      </c>
      <c r="H167" s="113">
        <f>Kitchen!H94</f>
        <v>0</v>
      </c>
    </row>
    <row r="168" spans="1:8" s="257" customFormat="1" hidden="1">
      <c r="A168" s="105">
        <f>Kitchen!A95</f>
        <v>0</v>
      </c>
      <c r="B168" s="91" t="s">
        <v>120</v>
      </c>
      <c r="C168" s="594" t="s">
        <v>118</v>
      </c>
      <c r="D168" s="593"/>
      <c r="E168" s="92">
        <v>50</v>
      </c>
      <c r="F168" s="260">
        <f>Kitchen!F95</f>
        <v>0</v>
      </c>
      <c r="G168" s="89">
        <v>90</v>
      </c>
      <c r="H168" s="113">
        <f>Kitchen!H95</f>
        <v>0</v>
      </c>
    </row>
    <row r="169" spans="1:8" s="257" customFormat="1" hidden="1">
      <c r="A169" s="105">
        <f>Kitchen!A96</f>
        <v>0</v>
      </c>
      <c r="B169" s="91" t="s">
        <v>120</v>
      </c>
      <c r="C169" s="594" t="s">
        <v>16</v>
      </c>
      <c r="D169" s="593"/>
      <c r="E169" s="92">
        <v>40</v>
      </c>
      <c r="F169" s="260">
        <f>Kitchen!F96</f>
        <v>0</v>
      </c>
      <c r="G169" s="89">
        <v>80</v>
      </c>
      <c r="H169" s="113">
        <f>Kitchen!H96</f>
        <v>0</v>
      </c>
    </row>
    <row r="170" spans="1:8" s="257" customFormat="1" hidden="1">
      <c r="A170" s="105">
        <f>Kitchen!A97</f>
        <v>0</v>
      </c>
      <c r="B170" s="91" t="s">
        <v>120</v>
      </c>
      <c r="C170" s="594" t="s">
        <v>15</v>
      </c>
      <c r="D170" s="593"/>
      <c r="E170" s="92">
        <v>40</v>
      </c>
      <c r="F170" s="260">
        <f>Kitchen!F97</f>
        <v>0</v>
      </c>
      <c r="G170" s="89">
        <v>80</v>
      </c>
      <c r="H170" s="113">
        <f>Kitchen!H97</f>
        <v>0</v>
      </c>
    </row>
    <row r="171" spans="1:8" s="257" customFormat="1" hidden="1">
      <c r="A171" s="105">
        <f>Kitchen!A98</f>
        <v>0</v>
      </c>
      <c r="B171" s="91" t="s">
        <v>120</v>
      </c>
      <c r="C171" s="592" t="s">
        <v>89</v>
      </c>
      <c r="D171" s="593"/>
      <c r="E171" s="92">
        <v>50</v>
      </c>
      <c r="F171" s="260">
        <f>Kitchen!F98</f>
        <v>0</v>
      </c>
      <c r="G171" s="89">
        <v>90</v>
      </c>
      <c r="H171" s="113">
        <f>Kitchen!H98</f>
        <v>0</v>
      </c>
    </row>
    <row r="172" spans="1:8" s="257" customFormat="1" hidden="1">
      <c r="A172" s="105">
        <f>Kitchen!A99</f>
        <v>0</v>
      </c>
      <c r="B172" s="91" t="s">
        <v>120</v>
      </c>
      <c r="C172" s="592" t="s">
        <v>90</v>
      </c>
      <c r="D172" s="593"/>
      <c r="E172" s="92">
        <v>50</v>
      </c>
      <c r="F172" s="260">
        <f>Kitchen!F99</f>
        <v>0</v>
      </c>
      <c r="G172" s="89">
        <v>90</v>
      </c>
      <c r="H172" s="113">
        <f>Kitchen!H99</f>
        <v>0</v>
      </c>
    </row>
    <row r="173" spans="1:8" s="257" customFormat="1" ht="16" hidden="1" thickBot="1">
      <c r="A173" s="107">
        <f>Kitchen!A100</f>
        <v>0</v>
      </c>
      <c r="B173" s="108" t="s">
        <v>120</v>
      </c>
      <c r="C173" s="591" t="s">
        <v>86</v>
      </c>
      <c r="D173" s="564"/>
      <c r="E173" s="114">
        <v>25</v>
      </c>
      <c r="F173" s="115">
        <f>Kitchen!F100</f>
        <v>0</v>
      </c>
      <c r="G173" s="116">
        <v>50</v>
      </c>
      <c r="H173" s="117">
        <f>Kitchen!H100</f>
        <v>0</v>
      </c>
    </row>
    <row r="174" spans="1:8" s="257" customFormat="1" ht="13" hidden="1" thickBot="1">
      <c r="A174" s="43"/>
      <c r="B174" s="479"/>
      <c r="C174" s="53"/>
      <c r="D174" s="56"/>
      <c r="E174" s="55"/>
      <c r="F174" s="52"/>
      <c r="G174" s="49"/>
      <c r="H174" s="50"/>
    </row>
    <row r="175" spans="1:8" s="257" customFormat="1" ht="15.75" hidden="1" customHeight="1" thickBot="1">
      <c r="A175" s="595" t="s">
        <v>127</v>
      </c>
      <c r="B175" s="596"/>
      <c r="C175" s="596"/>
      <c r="D175" s="596"/>
      <c r="E175" s="328"/>
      <c r="F175" s="335">
        <f>Kitchen!F102</f>
        <v>0</v>
      </c>
      <c r="G175" s="480"/>
      <c r="H175" s="452">
        <f>Kitchen!H102</f>
        <v>0</v>
      </c>
    </row>
    <row r="176" spans="1:8" s="257" customFormat="1" ht="13" hidden="1" thickBot="1">
      <c r="A176" s="43"/>
      <c r="B176" s="479"/>
      <c r="C176" s="479"/>
      <c r="D176" s="479"/>
      <c r="E176" s="48"/>
      <c r="F176" s="48"/>
      <c r="G176" s="49"/>
      <c r="H176" s="50"/>
    </row>
    <row r="177" spans="1:31" s="4" customFormat="1" ht="15" hidden="1" customHeight="1">
      <c r="A177" s="203"/>
      <c r="B177" s="209"/>
      <c r="C177" s="613" t="s">
        <v>119</v>
      </c>
      <c r="D177" s="614"/>
      <c r="E177" s="209"/>
      <c r="F177" s="119"/>
      <c r="G177" s="209"/>
      <c r="H177" s="218">
        <f>Kitchen!H104</f>
        <v>0</v>
      </c>
      <c r="I177" s="7"/>
      <c r="J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s="4" customFormat="1" hidden="1">
      <c r="A178" s="204"/>
      <c r="B178" s="359"/>
      <c r="C178" s="615" t="s">
        <v>56</v>
      </c>
      <c r="D178" s="610"/>
      <c r="E178" s="359"/>
      <c r="F178" s="93"/>
      <c r="G178" s="359"/>
      <c r="H178" s="113">
        <f>Kitchen!H105</f>
        <v>0</v>
      </c>
      <c r="I178" s="8"/>
      <c r="J178" s="8"/>
      <c r="K178" s="8"/>
      <c r="L178" s="8"/>
      <c r="M178" s="8"/>
      <c r="N178" s="8"/>
    </row>
    <row r="179" spans="1:31" s="257" customFormat="1" ht="15.75" hidden="1" customHeight="1">
      <c r="A179" s="105"/>
      <c r="B179" s="91"/>
      <c r="C179" s="616" t="s">
        <v>93</v>
      </c>
      <c r="D179" s="610"/>
      <c r="E179" s="90"/>
      <c r="F179" s="94"/>
      <c r="G179" s="94"/>
      <c r="H179" s="113">
        <f>Kitchen!H106</f>
        <v>0</v>
      </c>
    </row>
    <row r="180" spans="1:31" s="4" customFormat="1" hidden="1">
      <c r="A180" s="151"/>
      <c r="B180" s="359"/>
      <c r="C180" s="609" t="s">
        <v>4</v>
      </c>
      <c r="D180" s="610"/>
      <c r="E180" s="359"/>
      <c r="F180" s="205"/>
      <c r="G180" s="359"/>
      <c r="H180" s="113">
        <f>Kitchen!H107</f>
        <v>0</v>
      </c>
    </row>
    <row r="181" spans="1:31" s="4" customFormat="1" hidden="1">
      <c r="A181" s="151"/>
      <c r="B181" s="359"/>
      <c r="C181" s="609" t="s">
        <v>94</v>
      </c>
      <c r="D181" s="610"/>
      <c r="E181" s="359"/>
      <c r="F181" s="205"/>
      <c r="G181" s="359"/>
      <c r="H181" s="113">
        <f>Kitchen!H108</f>
        <v>0</v>
      </c>
    </row>
    <row r="182" spans="1:31" s="4" customFormat="1" hidden="1">
      <c r="A182" s="151"/>
      <c r="B182" s="359"/>
      <c r="C182" s="609" t="s">
        <v>76</v>
      </c>
      <c r="D182" s="610"/>
      <c r="E182" s="359"/>
      <c r="F182" s="205"/>
      <c r="G182" s="359"/>
      <c r="H182" s="113">
        <f>Kitchen!H109</f>
        <v>0</v>
      </c>
    </row>
    <row r="183" spans="1:31" s="12" customFormat="1" ht="25.5" hidden="1" customHeight="1" thickBot="1">
      <c r="A183" s="206"/>
      <c r="B183" s="360"/>
      <c r="C183" s="611" t="s">
        <v>2</v>
      </c>
      <c r="D183" s="612"/>
      <c r="E183" s="360"/>
      <c r="F183" s="202"/>
      <c r="G183" s="360"/>
      <c r="H183" s="217">
        <f>Kitchen!H110</f>
        <v>0</v>
      </c>
    </row>
    <row r="184" spans="1:31" s="256" customFormat="1" ht="16" hidden="1" thickBot="1">
      <c r="A184" s="340"/>
      <c r="B184" s="340"/>
      <c r="C184" s="340"/>
      <c r="D184" s="340"/>
      <c r="E184" s="340"/>
      <c r="F184" s="340"/>
      <c r="G184" s="340"/>
      <c r="H184" s="340"/>
    </row>
    <row r="185" spans="1:31" s="257" customFormat="1" ht="13" hidden="1" thickBot="1">
      <c r="A185" s="378" t="s">
        <v>175</v>
      </c>
      <c r="B185" s="383"/>
      <c r="C185" s="384"/>
      <c r="D185" s="384"/>
      <c r="E185" s="384"/>
      <c r="F185" s="384"/>
      <c r="G185" s="384"/>
      <c r="H185" s="417"/>
    </row>
    <row r="186" spans="1:31" s="256" customFormat="1" ht="16" hidden="1" thickBot="1">
      <c r="A186" s="418"/>
      <c r="B186" s="418"/>
      <c r="C186" s="418"/>
      <c r="D186" s="418"/>
      <c r="E186" s="418"/>
      <c r="F186" s="419"/>
      <c r="G186" s="418"/>
      <c r="H186" s="418"/>
    </row>
    <row r="187" spans="1:31" s="257" customFormat="1" ht="15.75" hidden="1" customHeight="1" thickBot="1">
      <c r="A187" s="95"/>
      <c r="B187" s="96"/>
      <c r="C187" s="559" t="s">
        <v>91</v>
      </c>
      <c r="D187" s="560"/>
      <c r="E187" s="97"/>
      <c r="F187" s="98">
        <f>Dining!F84</f>
        <v>0</v>
      </c>
      <c r="G187" s="210"/>
      <c r="H187" s="216">
        <f>Dining!H84</f>
        <v>0</v>
      </c>
    </row>
    <row r="188" spans="1:31" s="257" customFormat="1" ht="15.75" hidden="1" customHeight="1" thickBot="1">
      <c r="A188" s="43"/>
      <c r="B188" s="479"/>
      <c r="C188" s="67"/>
      <c r="D188" s="57"/>
      <c r="E188" s="48"/>
      <c r="H188" s="126"/>
    </row>
    <row r="189" spans="1:31" s="257" customFormat="1" ht="15.75" hidden="1" customHeight="1">
      <c r="A189" s="100"/>
      <c r="B189" s="101"/>
      <c r="C189" s="565" t="s">
        <v>13</v>
      </c>
      <c r="D189" s="562"/>
      <c r="E189" s="102"/>
      <c r="F189" s="103"/>
      <c r="G189" s="103"/>
      <c r="H189" s="104">
        <f>Dining!H86</f>
        <v>0</v>
      </c>
    </row>
    <row r="190" spans="1:31" s="257" customFormat="1" ht="15.75" hidden="1" customHeight="1" thickBot="1">
      <c r="A190" s="107"/>
      <c r="B190" s="108"/>
      <c r="C190" s="563" t="s">
        <v>14</v>
      </c>
      <c r="D190" s="564"/>
      <c r="E190" s="109"/>
      <c r="F190" s="110"/>
      <c r="G190" s="110"/>
      <c r="H190" s="117">
        <f>Dining!H87</f>
        <v>0</v>
      </c>
    </row>
    <row r="191" spans="1:31" s="257" customFormat="1" ht="15.75" hidden="1" customHeight="1" thickBot="1">
      <c r="A191" s="43"/>
      <c r="B191" s="479"/>
      <c r="C191" s="358"/>
      <c r="D191" s="57"/>
      <c r="E191" s="48"/>
      <c r="H191" s="69"/>
    </row>
    <row r="192" spans="1:31" s="257" customFormat="1" ht="15.75" hidden="1" customHeight="1" thickBot="1">
      <c r="A192" s="95"/>
      <c r="B192" s="96"/>
      <c r="C192" s="559" t="s">
        <v>92</v>
      </c>
      <c r="D192" s="560"/>
      <c r="E192" s="617"/>
      <c r="F192" s="618"/>
      <c r="G192" s="618"/>
      <c r="H192" s="216">
        <f>Dining!H89</f>
        <v>0</v>
      </c>
    </row>
    <row r="193" spans="1:31" s="257" customFormat="1" ht="13" hidden="1" thickBot="1">
      <c r="A193" s="43"/>
      <c r="B193" s="479"/>
      <c r="C193" s="479"/>
      <c r="D193" s="479"/>
      <c r="E193" s="48"/>
      <c r="F193" s="48"/>
      <c r="G193" s="49"/>
      <c r="H193" s="50"/>
    </row>
    <row r="194" spans="1:31" s="257" customFormat="1" hidden="1">
      <c r="A194" s="100">
        <f>Dining!A91</f>
        <v>0</v>
      </c>
      <c r="B194" s="101" t="s">
        <v>120</v>
      </c>
      <c r="C194" s="561" t="s">
        <v>87</v>
      </c>
      <c r="D194" s="562"/>
      <c r="E194" s="111">
        <v>50</v>
      </c>
      <c r="F194" s="112">
        <f>Dining!F91</f>
        <v>0</v>
      </c>
      <c r="G194" s="239">
        <v>90</v>
      </c>
      <c r="H194" s="104">
        <f>Dining!H91</f>
        <v>0</v>
      </c>
    </row>
    <row r="195" spans="1:31" s="257" customFormat="1" hidden="1">
      <c r="A195" s="105">
        <f>Dining!A92</f>
        <v>0</v>
      </c>
      <c r="B195" s="91" t="s">
        <v>120</v>
      </c>
      <c r="C195" s="592" t="s">
        <v>88</v>
      </c>
      <c r="D195" s="593"/>
      <c r="E195" s="92">
        <v>50</v>
      </c>
      <c r="F195" s="260">
        <f>Dining!F92</f>
        <v>0</v>
      </c>
      <c r="G195" s="89">
        <v>90</v>
      </c>
      <c r="H195" s="113">
        <f>Dining!H92</f>
        <v>0</v>
      </c>
    </row>
    <row r="196" spans="1:31" s="257" customFormat="1" hidden="1">
      <c r="A196" s="105">
        <f>Dining!A93</f>
        <v>0</v>
      </c>
      <c r="B196" s="91" t="s">
        <v>120</v>
      </c>
      <c r="C196" s="592" t="s">
        <v>117</v>
      </c>
      <c r="D196" s="593"/>
      <c r="E196" s="92">
        <v>75</v>
      </c>
      <c r="F196" s="260">
        <f>Dining!F93</f>
        <v>0</v>
      </c>
      <c r="G196" s="89">
        <v>125</v>
      </c>
      <c r="H196" s="113">
        <f>Dining!H93</f>
        <v>0</v>
      </c>
    </row>
    <row r="197" spans="1:31" s="257" customFormat="1" hidden="1">
      <c r="A197" s="105">
        <f>Dining!A94</f>
        <v>0</v>
      </c>
      <c r="B197" s="91" t="s">
        <v>120</v>
      </c>
      <c r="C197" s="592" t="s">
        <v>194</v>
      </c>
      <c r="D197" s="593"/>
      <c r="E197" s="92">
        <v>50</v>
      </c>
      <c r="F197" s="260">
        <f>Dining!F94</f>
        <v>0</v>
      </c>
      <c r="G197" s="89">
        <v>90</v>
      </c>
      <c r="H197" s="113">
        <f>Dining!H94</f>
        <v>0</v>
      </c>
    </row>
    <row r="198" spans="1:31" s="257" customFormat="1" hidden="1">
      <c r="A198" s="105">
        <f>Dining!A95</f>
        <v>0</v>
      </c>
      <c r="B198" s="91" t="s">
        <v>120</v>
      </c>
      <c r="C198" s="594" t="s">
        <v>118</v>
      </c>
      <c r="D198" s="593"/>
      <c r="E198" s="92">
        <v>50</v>
      </c>
      <c r="F198" s="260">
        <f>Dining!F95</f>
        <v>0</v>
      </c>
      <c r="G198" s="89">
        <v>90</v>
      </c>
      <c r="H198" s="113">
        <f>Dining!H95</f>
        <v>0</v>
      </c>
    </row>
    <row r="199" spans="1:31" s="257" customFormat="1" hidden="1">
      <c r="A199" s="105">
        <f>Dining!A96</f>
        <v>0</v>
      </c>
      <c r="B199" s="91" t="s">
        <v>120</v>
      </c>
      <c r="C199" s="594" t="s">
        <v>16</v>
      </c>
      <c r="D199" s="593"/>
      <c r="E199" s="92">
        <v>40</v>
      </c>
      <c r="F199" s="260">
        <f>Dining!F96</f>
        <v>0</v>
      </c>
      <c r="G199" s="89">
        <v>80</v>
      </c>
      <c r="H199" s="113">
        <f>Dining!H96</f>
        <v>0</v>
      </c>
    </row>
    <row r="200" spans="1:31" s="257" customFormat="1" hidden="1">
      <c r="A200" s="105">
        <f>Dining!A97</f>
        <v>0</v>
      </c>
      <c r="B200" s="91" t="s">
        <v>120</v>
      </c>
      <c r="C200" s="594" t="s">
        <v>15</v>
      </c>
      <c r="D200" s="593"/>
      <c r="E200" s="92">
        <v>40</v>
      </c>
      <c r="F200" s="260">
        <f>Dining!F97</f>
        <v>0</v>
      </c>
      <c r="G200" s="89">
        <v>80</v>
      </c>
      <c r="H200" s="113">
        <f>Dining!H97</f>
        <v>0</v>
      </c>
    </row>
    <row r="201" spans="1:31" s="257" customFormat="1" hidden="1">
      <c r="A201" s="105">
        <f>Dining!A98</f>
        <v>0</v>
      </c>
      <c r="B201" s="91" t="s">
        <v>120</v>
      </c>
      <c r="C201" s="592" t="s">
        <v>89</v>
      </c>
      <c r="D201" s="593"/>
      <c r="E201" s="92">
        <v>50</v>
      </c>
      <c r="F201" s="260">
        <f>Dining!F98</f>
        <v>0</v>
      </c>
      <c r="G201" s="89">
        <v>90</v>
      </c>
      <c r="H201" s="113">
        <f>Dining!H98</f>
        <v>0</v>
      </c>
    </row>
    <row r="202" spans="1:31" s="257" customFormat="1" hidden="1">
      <c r="A202" s="105">
        <f>Dining!A99</f>
        <v>0</v>
      </c>
      <c r="B202" s="91" t="s">
        <v>120</v>
      </c>
      <c r="C202" s="592" t="s">
        <v>90</v>
      </c>
      <c r="D202" s="593"/>
      <c r="E202" s="92">
        <v>50</v>
      </c>
      <c r="F202" s="260">
        <f>Dining!F99</f>
        <v>0</v>
      </c>
      <c r="G202" s="89">
        <v>90</v>
      </c>
      <c r="H202" s="113">
        <f>Dining!H99</f>
        <v>0</v>
      </c>
    </row>
    <row r="203" spans="1:31" s="257" customFormat="1" ht="16" hidden="1" thickBot="1">
      <c r="A203" s="107">
        <f>Dining!A100</f>
        <v>0</v>
      </c>
      <c r="B203" s="108" t="s">
        <v>120</v>
      </c>
      <c r="C203" s="591" t="s">
        <v>86</v>
      </c>
      <c r="D203" s="564"/>
      <c r="E203" s="114">
        <v>25</v>
      </c>
      <c r="F203" s="115">
        <f>Dining!F100</f>
        <v>0</v>
      </c>
      <c r="G203" s="116">
        <v>50</v>
      </c>
      <c r="H203" s="117">
        <f>Dining!H100</f>
        <v>0</v>
      </c>
    </row>
    <row r="204" spans="1:31" s="257" customFormat="1" ht="13" hidden="1" thickBot="1">
      <c r="A204" s="43"/>
      <c r="B204" s="479"/>
      <c r="C204" s="53"/>
      <c r="D204" s="56"/>
      <c r="E204" s="55"/>
      <c r="F204" s="52"/>
      <c r="G204" s="49"/>
      <c r="H204" s="50"/>
    </row>
    <row r="205" spans="1:31" s="257" customFormat="1" ht="15.75" hidden="1" customHeight="1" thickBot="1">
      <c r="A205" s="595" t="s">
        <v>127</v>
      </c>
      <c r="B205" s="596"/>
      <c r="C205" s="596"/>
      <c r="D205" s="596"/>
      <c r="E205" s="328"/>
      <c r="F205" s="335">
        <f>Dining!F102</f>
        <v>0</v>
      </c>
      <c r="G205" s="480"/>
      <c r="H205" s="452">
        <f>Dining!H102</f>
        <v>0</v>
      </c>
    </row>
    <row r="206" spans="1:31" s="257" customFormat="1" ht="13" hidden="1" thickBot="1">
      <c r="A206" s="43"/>
      <c r="B206" s="479"/>
      <c r="C206" s="479"/>
      <c r="D206" s="479"/>
      <c r="E206" s="48"/>
      <c r="F206" s="48"/>
      <c r="G206" s="49"/>
      <c r="H206" s="50"/>
    </row>
    <row r="207" spans="1:31" s="4" customFormat="1" ht="15" hidden="1" customHeight="1">
      <c r="A207" s="203"/>
      <c r="B207" s="209"/>
      <c r="C207" s="613" t="s">
        <v>119</v>
      </c>
      <c r="D207" s="614"/>
      <c r="E207" s="209"/>
      <c r="F207" s="119"/>
      <c r="G207" s="209"/>
      <c r="H207" s="218">
        <f>Dining!H104</f>
        <v>0</v>
      </c>
      <c r="I207" s="7"/>
      <c r="J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s="4" customFormat="1" hidden="1">
      <c r="A208" s="204"/>
      <c r="B208" s="359"/>
      <c r="C208" s="615" t="s">
        <v>56</v>
      </c>
      <c r="D208" s="610"/>
      <c r="E208" s="359"/>
      <c r="F208" s="93"/>
      <c r="G208" s="359"/>
      <c r="H208" s="113">
        <f>Dining!H105</f>
        <v>0</v>
      </c>
      <c r="I208" s="8"/>
      <c r="J208" s="8"/>
      <c r="K208" s="8"/>
      <c r="L208" s="8"/>
      <c r="M208" s="8"/>
      <c r="N208" s="8"/>
    </row>
    <row r="209" spans="1:8" s="257" customFormat="1" ht="15.75" hidden="1" customHeight="1">
      <c r="A209" s="105"/>
      <c r="B209" s="91"/>
      <c r="C209" s="616" t="s">
        <v>93</v>
      </c>
      <c r="D209" s="610"/>
      <c r="E209" s="90"/>
      <c r="F209" s="94"/>
      <c r="G209" s="94"/>
      <c r="H209" s="113">
        <f>Dining!H106</f>
        <v>0</v>
      </c>
    </row>
    <row r="210" spans="1:8" s="4" customFormat="1" hidden="1">
      <c r="A210" s="151"/>
      <c r="B210" s="359"/>
      <c r="C210" s="609" t="s">
        <v>4</v>
      </c>
      <c r="D210" s="610"/>
      <c r="E210" s="359"/>
      <c r="F210" s="205"/>
      <c r="G210" s="359"/>
      <c r="H210" s="113">
        <f>Dining!H107</f>
        <v>0</v>
      </c>
    </row>
    <row r="211" spans="1:8" s="4" customFormat="1" hidden="1">
      <c r="A211" s="151"/>
      <c r="B211" s="359"/>
      <c r="C211" s="609" t="s">
        <v>94</v>
      </c>
      <c r="D211" s="610"/>
      <c r="E211" s="359"/>
      <c r="F211" s="205"/>
      <c r="G211" s="359"/>
      <c r="H211" s="113">
        <f>Dining!H108</f>
        <v>0</v>
      </c>
    </row>
    <row r="212" spans="1:8" s="4" customFormat="1" hidden="1">
      <c r="A212" s="151"/>
      <c r="B212" s="359"/>
      <c r="C212" s="609" t="s">
        <v>76</v>
      </c>
      <c r="D212" s="610"/>
      <c r="E212" s="359"/>
      <c r="F212" s="205"/>
      <c r="G212" s="359"/>
      <c r="H212" s="113">
        <f>Dining!H109</f>
        <v>0</v>
      </c>
    </row>
    <row r="213" spans="1:8" s="12" customFormat="1" ht="25.5" hidden="1" customHeight="1" thickBot="1">
      <c r="A213" s="206"/>
      <c r="B213" s="360"/>
      <c r="C213" s="611" t="s">
        <v>2</v>
      </c>
      <c r="D213" s="612"/>
      <c r="E213" s="360"/>
      <c r="F213" s="202"/>
      <c r="G213" s="360"/>
      <c r="H213" s="217">
        <f>Dining!H110</f>
        <v>0</v>
      </c>
    </row>
    <row r="214" spans="1:8" s="256" customFormat="1" ht="16" hidden="1" thickBot="1">
      <c r="A214" s="340"/>
      <c r="B214" s="340"/>
      <c r="C214" s="340"/>
      <c r="D214" s="340"/>
      <c r="E214" s="340"/>
      <c r="F214" s="340"/>
      <c r="G214" s="340"/>
      <c r="H214" s="340"/>
    </row>
    <row r="215" spans="1:8" s="257" customFormat="1" ht="13" hidden="1" thickBot="1">
      <c r="A215" s="378" t="s">
        <v>176</v>
      </c>
      <c r="B215" s="383"/>
      <c r="C215" s="384"/>
      <c r="D215" s="384"/>
      <c r="E215" s="384"/>
      <c r="F215" s="384"/>
      <c r="G215" s="384"/>
      <c r="H215" s="417"/>
    </row>
    <row r="216" spans="1:8" s="256" customFormat="1" ht="16" hidden="1" thickBot="1">
      <c r="A216" s="418"/>
      <c r="B216" s="418"/>
      <c r="C216" s="418"/>
      <c r="D216" s="418"/>
      <c r="E216" s="418"/>
      <c r="F216" s="419"/>
      <c r="G216" s="418"/>
      <c r="H216" s="418"/>
    </row>
    <row r="217" spans="1:8" s="257" customFormat="1" ht="15.75" hidden="1" customHeight="1" thickBot="1">
      <c r="A217" s="95"/>
      <c r="B217" s="96"/>
      <c r="C217" s="559" t="s">
        <v>91</v>
      </c>
      <c r="D217" s="560"/>
      <c r="E217" s="97"/>
      <c r="F217" s="98">
        <f>Patio!F84</f>
        <v>0</v>
      </c>
      <c r="G217" s="210"/>
      <c r="H217" s="216">
        <f>Patio!H84</f>
        <v>0</v>
      </c>
    </row>
    <row r="218" spans="1:8" s="257" customFormat="1" ht="15.75" hidden="1" customHeight="1" thickBot="1">
      <c r="A218" s="43"/>
      <c r="B218" s="479"/>
      <c r="C218" s="67"/>
      <c r="D218" s="57"/>
      <c r="E218" s="48"/>
      <c r="H218" s="126"/>
    </row>
    <row r="219" spans="1:8" s="257" customFormat="1" ht="15.75" hidden="1" customHeight="1">
      <c r="A219" s="100"/>
      <c r="B219" s="101"/>
      <c r="C219" s="565" t="s">
        <v>13</v>
      </c>
      <c r="D219" s="562"/>
      <c r="E219" s="102"/>
      <c r="F219" s="103"/>
      <c r="G219" s="103"/>
      <c r="H219" s="104">
        <f>Patio!H86</f>
        <v>0</v>
      </c>
    </row>
    <row r="220" spans="1:8" s="257" customFormat="1" ht="15.75" hidden="1" customHeight="1" thickBot="1">
      <c r="A220" s="107"/>
      <c r="B220" s="108"/>
      <c r="C220" s="563" t="s">
        <v>14</v>
      </c>
      <c r="D220" s="564"/>
      <c r="E220" s="109"/>
      <c r="F220" s="110"/>
      <c r="G220" s="110"/>
      <c r="H220" s="117">
        <f>Patio!H87</f>
        <v>0</v>
      </c>
    </row>
    <row r="221" spans="1:8" s="257" customFormat="1" ht="15.75" hidden="1" customHeight="1" thickBot="1">
      <c r="A221" s="43"/>
      <c r="B221" s="479"/>
      <c r="C221" s="358"/>
      <c r="D221" s="57"/>
      <c r="E221" s="48"/>
      <c r="H221" s="69"/>
    </row>
    <row r="222" spans="1:8" s="257" customFormat="1" ht="15.75" hidden="1" customHeight="1" thickBot="1">
      <c r="A222" s="95"/>
      <c r="B222" s="96"/>
      <c r="C222" s="559" t="s">
        <v>92</v>
      </c>
      <c r="D222" s="560"/>
      <c r="E222" s="617"/>
      <c r="F222" s="618"/>
      <c r="G222" s="618"/>
      <c r="H222" s="216">
        <f>Patio!H89</f>
        <v>0</v>
      </c>
    </row>
    <row r="223" spans="1:8" s="257" customFormat="1" ht="13" hidden="1" thickBot="1">
      <c r="A223" s="43"/>
      <c r="B223" s="479"/>
      <c r="C223" s="479"/>
      <c r="D223" s="479"/>
      <c r="E223" s="48"/>
      <c r="F223" s="48"/>
      <c r="G223" s="49"/>
      <c r="H223" s="50"/>
    </row>
    <row r="224" spans="1:8" s="257" customFormat="1" hidden="1">
      <c r="A224" s="100">
        <f>Patio!A91</f>
        <v>0</v>
      </c>
      <c r="B224" s="101" t="s">
        <v>120</v>
      </c>
      <c r="C224" s="561" t="s">
        <v>87</v>
      </c>
      <c r="D224" s="562"/>
      <c r="E224" s="111">
        <v>50</v>
      </c>
      <c r="F224" s="112">
        <f>Patio!F91</f>
        <v>0</v>
      </c>
      <c r="G224" s="239">
        <v>90</v>
      </c>
      <c r="H224" s="104">
        <f>Patio!H91</f>
        <v>0</v>
      </c>
    </row>
    <row r="225" spans="1:31" s="257" customFormat="1" hidden="1">
      <c r="A225" s="105">
        <f>Patio!A92</f>
        <v>0</v>
      </c>
      <c r="B225" s="91" t="s">
        <v>120</v>
      </c>
      <c r="C225" s="592" t="s">
        <v>88</v>
      </c>
      <c r="D225" s="593"/>
      <c r="E225" s="92">
        <v>50</v>
      </c>
      <c r="F225" s="260">
        <f>Patio!F92</f>
        <v>0</v>
      </c>
      <c r="G225" s="89">
        <v>90</v>
      </c>
      <c r="H225" s="113">
        <f>Patio!H92</f>
        <v>0</v>
      </c>
    </row>
    <row r="226" spans="1:31" s="257" customFormat="1" hidden="1">
      <c r="A226" s="105">
        <f>Patio!A93</f>
        <v>0</v>
      </c>
      <c r="B226" s="91" t="s">
        <v>120</v>
      </c>
      <c r="C226" s="592" t="s">
        <v>117</v>
      </c>
      <c r="D226" s="593"/>
      <c r="E226" s="92">
        <v>75</v>
      </c>
      <c r="F226" s="260">
        <f>Patio!F93</f>
        <v>0</v>
      </c>
      <c r="G226" s="89">
        <v>125</v>
      </c>
      <c r="H226" s="113">
        <f>Patio!H93</f>
        <v>0</v>
      </c>
    </row>
    <row r="227" spans="1:31" s="257" customFormat="1" hidden="1">
      <c r="A227" s="105">
        <f>Patio!A94</f>
        <v>0</v>
      </c>
      <c r="B227" s="91" t="s">
        <v>120</v>
      </c>
      <c r="C227" s="592" t="s">
        <v>194</v>
      </c>
      <c r="D227" s="593"/>
      <c r="E227" s="92">
        <v>50</v>
      </c>
      <c r="F227" s="260">
        <f>Patio!F94</f>
        <v>0</v>
      </c>
      <c r="G227" s="89">
        <v>90</v>
      </c>
      <c r="H227" s="113">
        <f>Patio!H94</f>
        <v>0</v>
      </c>
    </row>
    <row r="228" spans="1:31" s="257" customFormat="1" hidden="1">
      <c r="A228" s="105">
        <f>Patio!A95</f>
        <v>0</v>
      </c>
      <c r="B228" s="91" t="s">
        <v>120</v>
      </c>
      <c r="C228" s="594" t="s">
        <v>118</v>
      </c>
      <c r="D228" s="593"/>
      <c r="E228" s="92">
        <v>50</v>
      </c>
      <c r="F228" s="260">
        <f>Patio!F95</f>
        <v>0</v>
      </c>
      <c r="G228" s="89">
        <v>90</v>
      </c>
      <c r="H228" s="113">
        <f>Patio!H95</f>
        <v>0</v>
      </c>
    </row>
    <row r="229" spans="1:31" s="257" customFormat="1" hidden="1">
      <c r="A229" s="105">
        <f>Patio!A96</f>
        <v>0</v>
      </c>
      <c r="B229" s="91" t="s">
        <v>120</v>
      </c>
      <c r="C229" s="594" t="s">
        <v>16</v>
      </c>
      <c r="D229" s="593"/>
      <c r="E229" s="92">
        <v>40</v>
      </c>
      <c r="F229" s="260">
        <f>Patio!F96</f>
        <v>0</v>
      </c>
      <c r="G229" s="89">
        <v>80</v>
      </c>
      <c r="H229" s="113">
        <f>Patio!H96</f>
        <v>0</v>
      </c>
    </row>
    <row r="230" spans="1:31" s="257" customFormat="1" hidden="1">
      <c r="A230" s="105">
        <f>Patio!A97</f>
        <v>0</v>
      </c>
      <c r="B230" s="91" t="s">
        <v>120</v>
      </c>
      <c r="C230" s="594" t="s">
        <v>15</v>
      </c>
      <c r="D230" s="593"/>
      <c r="E230" s="92">
        <v>40</v>
      </c>
      <c r="F230" s="260">
        <f>Patio!F97</f>
        <v>0</v>
      </c>
      <c r="G230" s="89">
        <v>80</v>
      </c>
      <c r="H230" s="113">
        <f>Patio!H97</f>
        <v>0</v>
      </c>
    </row>
    <row r="231" spans="1:31" s="257" customFormat="1" hidden="1">
      <c r="A231" s="105">
        <f>Patio!A98</f>
        <v>0</v>
      </c>
      <c r="B231" s="91" t="s">
        <v>120</v>
      </c>
      <c r="C231" s="592" t="s">
        <v>89</v>
      </c>
      <c r="D231" s="593"/>
      <c r="E231" s="92">
        <v>50</v>
      </c>
      <c r="F231" s="260">
        <f>Patio!F98</f>
        <v>0</v>
      </c>
      <c r="G231" s="89">
        <v>90</v>
      </c>
      <c r="H231" s="113">
        <f>Patio!H98</f>
        <v>0</v>
      </c>
    </row>
    <row r="232" spans="1:31" s="257" customFormat="1" hidden="1">
      <c r="A232" s="105">
        <f>Patio!A99</f>
        <v>0</v>
      </c>
      <c r="B232" s="91" t="s">
        <v>120</v>
      </c>
      <c r="C232" s="592" t="s">
        <v>90</v>
      </c>
      <c r="D232" s="593"/>
      <c r="E232" s="92">
        <v>50</v>
      </c>
      <c r="F232" s="260">
        <f>Patio!F99</f>
        <v>0</v>
      </c>
      <c r="G232" s="89">
        <v>90</v>
      </c>
      <c r="H232" s="113">
        <f>Patio!H99</f>
        <v>0</v>
      </c>
    </row>
    <row r="233" spans="1:31" s="257" customFormat="1" ht="16" hidden="1" thickBot="1">
      <c r="A233" s="107">
        <f>Patio!A100</f>
        <v>0</v>
      </c>
      <c r="B233" s="108" t="s">
        <v>120</v>
      </c>
      <c r="C233" s="591" t="s">
        <v>86</v>
      </c>
      <c r="D233" s="564"/>
      <c r="E233" s="114">
        <v>25</v>
      </c>
      <c r="F233" s="115">
        <f>Patio!F100</f>
        <v>0</v>
      </c>
      <c r="G233" s="116">
        <v>50</v>
      </c>
      <c r="H233" s="117">
        <f>Patio!H100</f>
        <v>0</v>
      </c>
    </row>
    <row r="234" spans="1:31" s="257" customFormat="1" ht="13" hidden="1" thickBot="1">
      <c r="A234" s="43"/>
      <c r="B234" s="479"/>
      <c r="C234" s="53"/>
      <c r="D234" s="56"/>
      <c r="E234" s="55"/>
      <c r="F234" s="52"/>
      <c r="G234" s="49"/>
      <c r="H234" s="50"/>
    </row>
    <row r="235" spans="1:31" s="257" customFormat="1" ht="15.75" hidden="1" customHeight="1" thickBot="1">
      <c r="A235" s="595" t="s">
        <v>127</v>
      </c>
      <c r="B235" s="596"/>
      <c r="C235" s="596"/>
      <c r="D235" s="596"/>
      <c r="E235" s="328"/>
      <c r="F235" s="335">
        <f>Patio!F102</f>
        <v>0</v>
      </c>
      <c r="G235" s="480"/>
      <c r="H235" s="452">
        <f>Patio!H102</f>
        <v>0</v>
      </c>
    </row>
    <row r="236" spans="1:31" s="257" customFormat="1" ht="13" hidden="1" thickBot="1">
      <c r="A236" s="43"/>
      <c r="B236" s="479"/>
      <c r="C236" s="479"/>
      <c r="D236" s="479"/>
      <c r="E236" s="48"/>
      <c r="F236" s="48"/>
      <c r="G236" s="49"/>
      <c r="H236" s="50"/>
    </row>
    <row r="237" spans="1:31" s="4" customFormat="1" ht="15" hidden="1" customHeight="1">
      <c r="A237" s="203"/>
      <c r="B237" s="209"/>
      <c r="C237" s="613" t="s">
        <v>119</v>
      </c>
      <c r="D237" s="614"/>
      <c r="E237" s="209"/>
      <c r="F237" s="119"/>
      <c r="G237" s="209"/>
      <c r="H237" s="218">
        <f>Patio!H104</f>
        <v>0</v>
      </c>
      <c r="I237" s="7"/>
      <c r="J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s="4" customFormat="1" hidden="1">
      <c r="A238" s="204"/>
      <c r="B238" s="359"/>
      <c r="C238" s="615" t="s">
        <v>56</v>
      </c>
      <c r="D238" s="610"/>
      <c r="E238" s="359"/>
      <c r="F238" s="93"/>
      <c r="G238" s="359"/>
      <c r="H238" s="113">
        <f>Patio!H105</f>
        <v>0</v>
      </c>
      <c r="I238" s="8"/>
      <c r="J238" s="8"/>
      <c r="K238" s="8"/>
      <c r="L238" s="8"/>
      <c r="M238" s="8"/>
      <c r="N238" s="8"/>
    </row>
    <row r="239" spans="1:31" s="257" customFormat="1" ht="15.75" hidden="1" customHeight="1">
      <c r="A239" s="105"/>
      <c r="B239" s="91"/>
      <c r="C239" s="616" t="s">
        <v>93</v>
      </c>
      <c r="D239" s="610"/>
      <c r="E239" s="90"/>
      <c r="F239" s="94"/>
      <c r="G239" s="94"/>
      <c r="H239" s="113">
        <f>Patio!H106</f>
        <v>0</v>
      </c>
    </row>
    <row r="240" spans="1:31" s="4" customFormat="1" hidden="1">
      <c r="A240" s="151"/>
      <c r="B240" s="359"/>
      <c r="C240" s="609" t="s">
        <v>4</v>
      </c>
      <c r="D240" s="610"/>
      <c r="E240" s="359"/>
      <c r="F240" s="205"/>
      <c r="G240" s="359"/>
      <c r="H240" s="113">
        <f>Patio!H107</f>
        <v>0</v>
      </c>
    </row>
    <row r="241" spans="1:8" s="4" customFormat="1" hidden="1">
      <c r="A241" s="151"/>
      <c r="B241" s="359"/>
      <c r="C241" s="609" t="s">
        <v>94</v>
      </c>
      <c r="D241" s="610"/>
      <c r="E241" s="359"/>
      <c r="F241" s="205"/>
      <c r="G241" s="359"/>
      <c r="H241" s="113">
        <f>Patio!H108</f>
        <v>0</v>
      </c>
    </row>
    <row r="242" spans="1:8" s="4" customFormat="1" hidden="1">
      <c r="A242" s="151"/>
      <c r="B242" s="359"/>
      <c r="C242" s="609" t="s">
        <v>76</v>
      </c>
      <c r="D242" s="610"/>
      <c r="E242" s="359"/>
      <c r="F242" s="205"/>
      <c r="G242" s="359"/>
      <c r="H242" s="113">
        <f>Patio!H109</f>
        <v>0</v>
      </c>
    </row>
    <row r="243" spans="1:8" s="12" customFormat="1" ht="25.5" hidden="1" customHeight="1" thickBot="1">
      <c r="A243" s="206"/>
      <c r="B243" s="360"/>
      <c r="C243" s="611" t="s">
        <v>2</v>
      </c>
      <c r="D243" s="612"/>
      <c r="E243" s="360"/>
      <c r="F243" s="202"/>
      <c r="G243" s="360"/>
      <c r="H243" s="217">
        <f>Patio!H110</f>
        <v>0</v>
      </c>
    </row>
    <row r="244" spans="1:8" s="256" customFormat="1" ht="16" hidden="1" thickBot="1">
      <c r="A244" s="340"/>
      <c r="B244" s="340"/>
      <c r="C244" s="340"/>
      <c r="D244" s="340"/>
      <c r="E244" s="340"/>
      <c r="F244" s="340"/>
      <c r="G244" s="340"/>
      <c r="H244" s="340"/>
    </row>
    <row r="245" spans="1:8" s="257" customFormat="1" ht="13" hidden="1" thickBot="1">
      <c r="A245" s="378" t="s">
        <v>177</v>
      </c>
      <c r="B245" s="383"/>
      <c r="C245" s="384"/>
      <c r="D245" s="384"/>
      <c r="E245" s="384"/>
      <c r="F245" s="384"/>
      <c r="G245" s="384"/>
      <c r="H245" s="417"/>
    </row>
    <row r="246" spans="1:8" s="256" customFormat="1" ht="16" hidden="1" thickBot="1">
      <c r="A246" s="418"/>
      <c r="B246" s="418"/>
      <c r="C246" s="418"/>
      <c r="D246" s="418"/>
      <c r="E246" s="418"/>
      <c r="F246" s="419"/>
      <c r="G246" s="418"/>
      <c r="H246" s="418"/>
    </row>
    <row r="247" spans="1:8" s="257" customFormat="1" ht="15.75" hidden="1" customHeight="1" thickBot="1">
      <c r="A247" s="95"/>
      <c r="B247" s="96"/>
      <c r="C247" s="559" t="s">
        <v>91</v>
      </c>
      <c r="D247" s="560"/>
      <c r="E247" s="97"/>
      <c r="F247" s="98">
        <f>'Office-Den'!F84</f>
        <v>0</v>
      </c>
      <c r="G247" s="210"/>
      <c r="H247" s="216">
        <f>'Office-Den'!H84</f>
        <v>0</v>
      </c>
    </row>
    <row r="248" spans="1:8" s="257" customFormat="1" ht="15.75" hidden="1" customHeight="1" thickBot="1">
      <c r="A248" s="43"/>
      <c r="B248" s="479"/>
      <c r="C248" s="67"/>
      <c r="D248" s="57"/>
      <c r="E248" s="48"/>
      <c r="H248" s="126"/>
    </row>
    <row r="249" spans="1:8" s="257" customFormat="1" ht="15.75" hidden="1" customHeight="1">
      <c r="A249" s="100"/>
      <c r="B249" s="101"/>
      <c r="C249" s="565" t="s">
        <v>13</v>
      </c>
      <c r="D249" s="562"/>
      <c r="E249" s="102"/>
      <c r="F249" s="103"/>
      <c r="G249" s="103"/>
      <c r="H249" s="104">
        <f>'Office-Den'!H86</f>
        <v>0</v>
      </c>
    </row>
    <row r="250" spans="1:8" s="257" customFormat="1" ht="15.75" hidden="1" customHeight="1" thickBot="1">
      <c r="A250" s="107"/>
      <c r="B250" s="108"/>
      <c r="C250" s="563" t="s">
        <v>14</v>
      </c>
      <c r="D250" s="564"/>
      <c r="E250" s="109"/>
      <c r="F250" s="110"/>
      <c r="G250" s="110"/>
      <c r="H250" s="117">
        <f>'Office-Den'!H87</f>
        <v>0</v>
      </c>
    </row>
    <row r="251" spans="1:8" s="257" customFormat="1" ht="15.75" hidden="1" customHeight="1" thickBot="1">
      <c r="A251" s="43"/>
      <c r="B251" s="479"/>
      <c r="C251" s="358"/>
      <c r="D251" s="57"/>
      <c r="E251" s="48"/>
      <c r="H251" s="69"/>
    </row>
    <row r="252" spans="1:8" s="257" customFormat="1" ht="15.75" hidden="1" customHeight="1" thickBot="1">
      <c r="A252" s="95"/>
      <c r="B252" s="96"/>
      <c r="C252" s="559" t="s">
        <v>92</v>
      </c>
      <c r="D252" s="560"/>
      <c r="E252" s="617"/>
      <c r="F252" s="618"/>
      <c r="G252" s="618"/>
      <c r="H252" s="216">
        <f>'Office-Den'!H89</f>
        <v>0</v>
      </c>
    </row>
    <row r="253" spans="1:8" s="257" customFormat="1" ht="13" hidden="1" thickBot="1">
      <c r="A253" s="43"/>
      <c r="B253" s="479"/>
      <c r="C253" s="479"/>
      <c r="D253" s="479"/>
      <c r="E253" s="48"/>
      <c r="F253" s="48"/>
      <c r="G253" s="49"/>
      <c r="H253" s="50"/>
    </row>
    <row r="254" spans="1:8" s="257" customFormat="1" hidden="1">
      <c r="A254" s="100">
        <f>'Office-Den'!A91</f>
        <v>0</v>
      </c>
      <c r="B254" s="101" t="s">
        <v>120</v>
      </c>
      <c r="C254" s="561" t="s">
        <v>87</v>
      </c>
      <c r="D254" s="562"/>
      <c r="E254" s="111">
        <v>50</v>
      </c>
      <c r="F254" s="112">
        <f>'Office-Den'!F91</f>
        <v>0</v>
      </c>
      <c r="G254" s="239">
        <v>90</v>
      </c>
      <c r="H254" s="104">
        <f>'Office-Den'!H91</f>
        <v>0</v>
      </c>
    </row>
    <row r="255" spans="1:8" s="257" customFormat="1" hidden="1">
      <c r="A255" s="105">
        <f>'Office-Den'!A92</f>
        <v>0</v>
      </c>
      <c r="B255" s="91" t="s">
        <v>120</v>
      </c>
      <c r="C255" s="592" t="s">
        <v>88</v>
      </c>
      <c r="D255" s="593"/>
      <c r="E255" s="92">
        <v>50</v>
      </c>
      <c r="F255" s="260">
        <f>'Office-Den'!F92</f>
        <v>0</v>
      </c>
      <c r="G255" s="89">
        <v>90</v>
      </c>
      <c r="H255" s="113">
        <f>'Office-Den'!H92</f>
        <v>0</v>
      </c>
    </row>
    <row r="256" spans="1:8" s="257" customFormat="1" hidden="1">
      <c r="A256" s="105">
        <f>'Office-Den'!A93</f>
        <v>0</v>
      </c>
      <c r="B256" s="91" t="s">
        <v>120</v>
      </c>
      <c r="C256" s="592" t="s">
        <v>117</v>
      </c>
      <c r="D256" s="593"/>
      <c r="E256" s="92">
        <v>75</v>
      </c>
      <c r="F256" s="260">
        <f>'Office-Den'!F93</f>
        <v>0</v>
      </c>
      <c r="G256" s="89">
        <v>125</v>
      </c>
      <c r="H256" s="113">
        <f>'Office-Den'!H93</f>
        <v>0</v>
      </c>
    </row>
    <row r="257" spans="1:31" s="257" customFormat="1" hidden="1">
      <c r="A257" s="105">
        <f>'Office-Den'!A94</f>
        <v>0</v>
      </c>
      <c r="B257" s="91" t="s">
        <v>120</v>
      </c>
      <c r="C257" s="592" t="s">
        <v>194</v>
      </c>
      <c r="D257" s="593"/>
      <c r="E257" s="92">
        <v>50</v>
      </c>
      <c r="F257" s="260">
        <f>'Office-Den'!F94</f>
        <v>0</v>
      </c>
      <c r="G257" s="89">
        <v>90</v>
      </c>
      <c r="H257" s="113">
        <f>'Office-Den'!H94</f>
        <v>0</v>
      </c>
    </row>
    <row r="258" spans="1:31" s="257" customFormat="1" hidden="1">
      <c r="A258" s="105">
        <f>'Office-Den'!A95</f>
        <v>0</v>
      </c>
      <c r="B258" s="91" t="s">
        <v>120</v>
      </c>
      <c r="C258" s="594" t="s">
        <v>118</v>
      </c>
      <c r="D258" s="593"/>
      <c r="E258" s="92">
        <v>50</v>
      </c>
      <c r="F258" s="260">
        <f>'Office-Den'!F95</f>
        <v>0</v>
      </c>
      <c r="G258" s="89">
        <v>90</v>
      </c>
      <c r="H258" s="113">
        <f>'Office-Den'!H95</f>
        <v>0</v>
      </c>
    </row>
    <row r="259" spans="1:31" s="257" customFormat="1" hidden="1">
      <c r="A259" s="105">
        <f>'Office-Den'!A96</f>
        <v>0</v>
      </c>
      <c r="B259" s="91" t="s">
        <v>120</v>
      </c>
      <c r="C259" s="594" t="s">
        <v>16</v>
      </c>
      <c r="D259" s="593"/>
      <c r="E259" s="92">
        <v>40</v>
      </c>
      <c r="F259" s="260">
        <f>'Office-Den'!F96</f>
        <v>0</v>
      </c>
      <c r="G259" s="89">
        <v>80</v>
      </c>
      <c r="H259" s="113">
        <f>'Office-Den'!H96</f>
        <v>0</v>
      </c>
    </row>
    <row r="260" spans="1:31" s="257" customFormat="1" hidden="1">
      <c r="A260" s="105">
        <f>'Office-Den'!A97</f>
        <v>0</v>
      </c>
      <c r="B260" s="91" t="s">
        <v>120</v>
      </c>
      <c r="C260" s="594" t="s">
        <v>15</v>
      </c>
      <c r="D260" s="593"/>
      <c r="E260" s="92">
        <v>40</v>
      </c>
      <c r="F260" s="260">
        <f>'Office-Den'!F97</f>
        <v>0</v>
      </c>
      <c r="G260" s="89">
        <v>80</v>
      </c>
      <c r="H260" s="113">
        <f>'Office-Den'!H97</f>
        <v>0</v>
      </c>
    </row>
    <row r="261" spans="1:31" s="257" customFormat="1" hidden="1">
      <c r="A261" s="105">
        <f>'Office-Den'!A98</f>
        <v>0</v>
      </c>
      <c r="B261" s="91" t="s">
        <v>120</v>
      </c>
      <c r="C261" s="592" t="s">
        <v>89</v>
      </c>
      <c r="D261" s="593"/>
      <c r="E261" s="92">
        <v>50</v>
      </c>
      <c r="F261" s="260">
        <f>'Office-Den'!F98</f>
        <v>0</v>
      </c>
      <c r="G261" s="89">
        <v>90</v>
      </c>
      <c r="H261" s="113">
        <f>'Office-Den'!H98</f>
        <v>0</v>
      </c>
    </row>
    <row r="262" spans="1:31" s="257" customFormat="1" hidden="1">
      <c r="A262" s="105">
        <f>'Office-Den'!A99</f>
        <v>0</v>
      </c>
      <c r="B262" s="91" t="s">
        <v>120</v>
      </c>
      <c r="C262" s="592" t="s">
        <v>90</v>
      </c>
      <c r="D262" s="593"/>
      <c r="E262" s="92">
        <v>50</v>
      </c>
      <c r="F262" s="260">
        <f>'Office-Den'!F99</f>
        <v>0</v>
      </c>
      <c r="G262" s="89">
        <v>90</v>
      </c>
      <c r="H262" s="113">
        <f>'Office-Den'!H99</f>
        <v>0</v>
      </c>
    </row>
    <row r="263" spans="1:31" s="257" customFormat="1" ht="16" hidden="1" thickBot="1">
      <c r="A263" s="107">
        <f>'Office-Den'!A100</f>
        <v>0</v>
      </c>
      <c r="B263" s="108" t="s">
        <v>120</v>
      </c>
      <c r="C263" s="591" t="s">
        <v>86</v>
      </c>
      <c r="D263" s="564"/>
      <c r="E263" s="114">
        <v>25</v>
      </c>
      <c r="F263" s="115">
        <f>'Office-Den'!F100</f>
        <v>0</v>
      </c>
      <c r="G263" s="116">
        <v>50</v>
      </c>
      <c r="H263" s="117">
        <f>'Office-Den'!H100</f>
        <v>0</v>
      </c>
    </row>
    <row r="264" spans="1:31" s="257" customFormat="1" ht="13" hidden="1" thickBot="1">
      <c r="A264" s="43"/>
      <c r="B264" s="479"/>
      <c r="C264" s="53"/>
      <c r="D264" s="56"/>
      <c r="E264" s="55"/>
      <c r="F264" s="52"/>
      <c r="G264" s="49"/>
      <c r="H264" s="50"/>
    </row>
    <row r="265" spans="1:31" s="257" customFormat="1" ht="15.75" hidden="1" customHeight="1" thickBot="1">
      <c r="A265" s="595" t="s">
        <v>127</v>
      </c>
      <c r="B265" s="596"/>
      <c r="C265" s="596"/>
      <c r="D265" s="596"/>
      <c r="E265" s="328"/>
      <c r="F265" s="335">
        <f>'Office-Den'!F102</f>
        <v>0</v>
      </c>
      <c r="G265" s="480"/>
      <c r="H265" s="452">
        <f>'Office-Den'!H102</f>
        <v>0</v>
      </c>
    </row>
    <row r="266" spans="1:31" s="257" customFormat="1" ht="13" hidden="1" thickBot="1">
      <c r="A266" s="43"/>
      <c r="B266" s="479"/>
      <c r="C266" s="479"/>
      <c r="D266" s="479"/>
      <c r="E266" s="48"/>
      <c r="F266" s="48"/>
      <c r="G266" s="49"/>
      <c r="H266" s="50"/>
    </row>
    <row r="267" spans="1:31" s="4" customFormat="1" ht="15" hidden="1" customHeight="1">
      <c r="A267" s="203"/>
      <c r="B267" s="209"/>
      <c r="C267" s="613" t="s">
        <v>119</v>
      </c>
      <c r="D267" s="614"/>
      <c r="E267" s="209"/>
      <c r="F267" s="119"/>
      <c r="G267" s="209"/>
      <c r="H267" s="218">
        <f>'Office-Den'!H104</f>
        <v>0</v>
      </c>
      <c r="I267" s="7"/>
      <c r="J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s="4" customFormat="1" hidden="1">
      <c r="A268" s="204"/>
      <c r="B268" s="359"/>
      <c r="C268" s="615" t="s">
        <v>56</v>
      </c>
      <c r="D268" s="610"/>
      <c r="E268" s="359"/>
      <c r="F268" s="93"/>
      <c r="G268" s="359"/>
      <c r="H268" s="113">
        <f>'Office-Den'!H105</f>
        <v>0</v>
      </c>
      <c r="I268" s="8"/>
      <c r="J268" s="8"/>
      <c r="K268" s="8"/>
      <c r="L268" s="8"/>
      <c r="M268" s="8"/>
      <c r="N268" s="8"/>
    </row>
    <row r="269" spans="1:31" s="257" customFormat="1" ht="15.75" hidden="1" customHeight="1">
      <c r="A269" s="105"/>
      <c r="B269" s="91"/>
      <c r="C269" s="616" t="s">
        <v>93</v>
      </c>
      <c r="D269" s="610"/>
      <c r="E269" s="90"/>
      <c r="F269" s="94"/>
      <c r="G269" s="94"/>
      <c r="H269" s="113">
        <f>'Office-Den'!H106</f>
        <v>0</v>
      </c>
    </row>
    <row r="270" spans="1:31" s="4" customFormat="1" hidden="1">
      <c r="A270" s="151"/>
      <c r="B270" s="359"/>
      <c r="C270" s="609" t="s">
        <v>4</v>
      </c>
      <c r="D270" s="610"/>
      <c r="E270" s="359"/>
      <c r="F270" s="205"/>
      <c r="G270" s="359"/>
      <c r="H270" s="113">
        <f>'Office-Den'!H107</f>
        <v>0</v>
      </c>
    </row>
    <row r="271" spans="1:31" s="4" customFormat="1" hidden="1">
      <c r="A271" s="151"/>
      <c r="B271" s="359"/>
      <c r="C271" s="609" t="s">
        <v>94</v>
      </c>
      <c r="D271" s="610"/>
      <c r="E271" s="359"/>
      <c r="F271" s="205"/>
      <c r="G271" s="359"/>
      <c r="H271" s="113">
        <f>'Office-Den'!H108</f>
        <v>0</v>
      </c>
    </row>
    <row r="272" spans="1:31" s="4" customFormat="1" hidden="1">
      <c r="A272" s="151"/>
      <c r="B272" s="359"/>
      <c r="C272" s="609" t="s">
        <v>76</v>
      </c>
      <c r="D272" s="610"/>
      <c r="E272" s="359"/>
      <c r="F272" s="205"/>
      <c r="G272" s="359"/>
      <c r="H272" s="113">
        <f>'Office-Den'!H109</f>
        <v>0</v>
      </c>
    </row>
    <row r="273" spans="1:8" s="12" customFormat="1" ht="25.5" hidden="1" customHeight="1" thickBot="1">
      <c r="A273" s="206"/>
      <c r="B273" s="360"/>
      <c r="C273" s="611" t="s">
        <v>2</v>
      </c>
      <c r="D273" s="612"/>
      <c r="E273" s="360"/>
      <c r="F273" s="202"/>
      <c r="G273" s="360"/>
      <c r="H273" s="217">
        <f>'Office-Den'!H110</f>
        <v>0</v>
      </c>
    </row>
    <row r="274" spans="1:8" s="256" customFormat="1" ht="16" hidden="1" thickBot="1">
      <c r="A274" s="340"/>
      <c r="B274" s="340"/>
      <c r="C274" s="340"/>
      <c r="D274" s="340"/>
      <c r="E274" s="340"/>
      <c r="F274" s="340"/>
      <c r="G274" s="340"/>
      <c r="H274" s="340"/>
    </row>
    <row r="275" spans="1:8" s="257" customFormat="1" ht="13" hidden="1" thickBot="1">
      <c r="A275" s="378" t="s">
        <v>178</v>
      </c>
      <c r="B275" s="383"/>
      <c r="C275" s="384"/>
      <c r="D275" s="384"/>
      <c r="E275" s="384"/>
      <c r="F275" s="384"/>
      <c r="G275" s="384"/>
      <c r="H275" s="417"/>
    </row>
    <row r="276" spans="1:8" s="256" customFormat="1" ht="16" hidden="1" thickBot="1">
      <c r="A276" s="418"/>
      <c r="B276" s="418"/>
      <c r="C276" s="418"/>
      <c r="D276" s="418"/>
      <c r="E276" s="418"/>
      <c r="F276" s="419"/>
      <c r="G276" s="418"/>
      <c r="H276" s="418"/>
    </row>
    <row r="277" spans="1:8" s="257" customFormat="1" ht="15.75" hidden="1" customHeight="1" thickBot="1">
      <c r="A277" s="95"/>
      <c r="B277" s="96"/>
      <c r="C277" s="559" t="s">
        <v>91</v>
      </c>
      <c r="D277" s="560"/>
      <c r="E277" s="97"/>
      <c r="F277" s="98">
        <f>Game!F84</f>
        <v>0</v>
      </c>
      <c r="G277" s="210"/>
      <c r="H277" s="216">
        <f>Game!H84</f>
        <v>0</v>
      </c>
    </row>
    <row r="278" spans="1:8" s="257" customFormat="1" ht="15.75" hidden="1" customHeight="1" thickBot="1">
      <c r="A278" s="43"/>
      <c r="B278" s="479"/>
      <c r="C278" s="67"/>
      <c r="D278" s="57"/>
      <c r="E278" s="48"/>
      <c r="H278" s="126"/>
    </row>
    <row r="279" spans="1:8" s="257" customFormat="1" ht="15.75" hidden="1" customHeight="1">
      <c r="A279" s="100"/>
      <c r="B279" s="101"/>
      <c r="C279" s="565" t="s">
        <v>13</v>
      </c>
      <c r="D279" s="562"/>
      <c r="E279" s="102"/>
      <c r="F279" s="103"/>
      <c r="G279" s="103"/>
      <c r="H279" s="104">
        <f>Game!H86</f>
        <v>0</v>
      </c>
    </row>
    <row r="280" spans="1:8" s="257" customFormat="1" ht="15.75" hidden="1" customHeight="1" thickBot="1">
      <c r="A280" s="107"/>
      <c r="B280" s="108"/>
      <c r="C280" s="563" t="s">
        <v>14</v>
      </c>
      <c r="D280" s="564"/>
      <c r="E280" s="109"/>
      <c r="F280" s="110"/>
      <c r="G280" s="110"/>
      <c r="H280" s="117">
        <f>Game!H87</f>
        <v>0</v>
      </c>
    </row>
    <row r="281" spans="1:8" s="257" customFormat="1" ht="15.75" hidden="1" customHeight="1" thickBot="1">
      <c r="A281" s="43"/>
      <c r="B281" s="479"/>
      <c r="C281" s="358"/>
      <c r="D281" s="57"/>
      <c r="E281" s="48"/>
      <c r="H281" s="69"/>
    </row>
    <row r="282" spans="1:8" s="257" customFormat="1" ht="15.75" hidden="1" customHeight="1" thickBot="1">
      <c r="A282" s="95"/>
      <c r="B282" s="96"/>
      <c r="C282" s="559" t="s">
        <v>92</v>
      </c>
      <c r="D282" s="560"/>
      <c r="E282" s="617"/>
      <c r="F282" s="618"/>
      <c r="G282" s="618"/>
      <c r="H282" s="216">
        <f>Game!H89</f>
        <v>0</v>
      </c>
    </row>
    <row r="283" spans="1:8" s="257" customFormat="1" ht="13" hidden="1" thickBot="1">
      <c r="A283" s="43"/>
      <c r="B283" s="479"/>
      <c r="C283" s="479"/>
      <c r="D283" s="479"/>
      <c r="E283" s="48"/>
      <c r="F283" s="48"/>
      <c r="G283" s="49"/>
      <c r="H283" s="50"/>
    </row>
    <row r="284" spans="1:8" s="257" customFormat="1" hidden="1">
      <c r="A284" s="100">
        <f>Game!A91</f>
        <v>0</v>
      </c>
      <c r="B284" s="101" t="s">
        <v>120</v>
      </c>
      <c r="C284" s="561" t="s">
        <v>87</v>
      </c>
      <c r="D284" s="562"/>
      <c r="E284" s="111">
        <v>50</v>
      </c>
      <c r="F284" s="112">
        <f>Game!F91</f>
        <v>0</v>
      </c>
      <c r="G284" s="239">
        <v>90</v>
      </c>
      <c r="H284" s="104">
        <f>'Office-Den'!H91</f>
        <v>0</v>
      </c>
    </row>
    <row r="285" spans="1:8" s="257" customFormat="1" hidden="1">
      <c r="A285" s="105">
        <f>Game!A92</f>
        <v>0</v>
      </c>
      <c r="B285" s="91" t="s">
        <v>120</v>
      </c>
      <c r="C285" s="592" t="s">
        <v>88</v>
      </c>
      <c r="D285" s="593"/>
      <c r="E285" s="92">
        <v>50</v>
      </c>
      <c r="F285" s="260">
        <f>Game!F92</f>
        <v>0</v>
      </c>
      <c r="G285" s="89">
        <v>90</v>
      </c>
      <c r="H285" s="113">
        <f>'Office-Den'!H92</f>
        <v>0</v>
      </c>
    </row>
    <row r="286" spans="1:8" s="257" customFormat="1" hidden="1">
      <c r="A286" s="105">
        <f>Game!A93</f>
        <v>0</v>
      </c>
      <c r="B286" s="91" t="s">
        <v>120</v>
      </c>
      <c r="C286" s="592" t="s">
        <v>117</v>
      </c>
      <c r="D286" s="593"/>
      <c r="E286" s="92">
        <v>75</v>
      </c>
      <c r="F286" s="260">
        <f>Game!F93</f>
        <v>0</v>
      </c>
      <c r="G286" s="89">
        <v>125</v>
      </c>
      <c r="H286" s="113">
        <f>'Office-Den'!H93</f>
        <v>0</v>
      </c>
    </row>
    <row r="287" spans="1:8" s="257" customFormat="1" hidden="1">
      <c r="A287" s="105">
        <f>Game!A94</f>
        <v>0</v>
      </c>
      <c r="B287" s="91" t="s">
        <v>120</v>
      </c>
      <c r="C287" s="592" t="s">
        <v>194</v>
      </c>
      <c r="D287" s="593"/>
      <c r="E287" s="92">
        <v>50</v>
      </c>
      <c r="F287" s="260">
        <f>Game!F94</f>
        <v>0</v>
      </c>
      <c r="G287" s="89">
        <v>90</v>
      </c>
      <c r="H287" s="113">
        <f>Game!H94</f>
        <v>0</v>
      </c>
    </row>
    <row r="288" spans="1:8" s="257" customFormat="1" hidden="1">
      <c r="A288" s="105">
        <f>Game!A95</f>
        <v>0</v>
      </c>
      <c r="B288" s="91" t="s">
        <v>120</v>
      </c>
      <c r="C288" s="594" t="s">
        <v>118</v>
      </c>
      <c r="D288" s="593"/>
      <c r="E288" s="92">
        <v>50</v>
      </c>
      <c r="F288" s="260">
        <f>Game!F95</f>
        <v>0</v>
      </c>
      <c r="G288" s="89">
        <v>90</v>
      </c>
      <c r="H288" s="113">
        <f>Game!H95</f>
        <v>0</v>
      </c>
    </row>
    <row r="289" spans="1:31" s="257" customFormat="1" hidden="1">
      <c r="A289" s="105">
        <f>Game!A96</f>
        <v>0</v>
      </c>
      <c r="B289" s="91" t="s">
        <v>120</v>
      </c>
      <c r="C289" s="594" t="s">
        <v>16</v>
      </c>
      <c r="D289" s="593"/>
      <c r="E289" s="92">
        <v>40</v>
      </c>
      <c r="F289" s="260">
        <f>Game!F96</f>
        <v>0</v>
      </c>
      <c r="G289" s="89">
        <v>80</v>
      </c>
      <c r="H289" s="113">
        <f>Game!H96</f>
        <v>0</v>
      </c>
    </row>
    <row r="290" spans="1:31" s="257" customFormat="1" hidden="1">
      <c r="A290" s="105">
        <f>Game!A97</f>
        <v>0</v>
      </c>
      <c r="B290" s="91" t="s">
        <v>120</v>
      </c>
      <c r="C290" s="594" t="s">
        <v>15</v>
      </c>
      <c r="D290" s="593"/>
      <c r="E290" s="92">
        <v>40</v>
      </c>
      <c r="F290" s="260">
        <f>Game!F97</f>
        <v>0</v>
      </c>
      <c r="G290" s="89">
        <v>80</v>
      </c>
      <c r="H290" s="113">
        <f>Game!H97</f>
        <v>0</v>
      </c>
    </row>
    <row r="291" spans="1:31" s="257" customFormat="1" hidden="1">
      <c r="A291" s="105">
        <f>Game!A98</f>
        <v>0</v>
      </c>
      <c r="B291" s="91" t="s">
        <v>120</v>
      </c>
      <c r="C291" s="592" t="s">
        <v>89</v>
      </c>
      <c r="D291" s="593"/>
      <c r="E291" s="92">
        <v>50</v>
      </c>
      <c r="F291" s="260">
        <f>Game!F98</f>
        <v>0</v>
      </c>
      <c r="G291" s="89">
        <v>90</v>
      </c>
      <c r="H291" s="113">
        <f>Game!H98</f>
        <v>0</v>
      </c>
    </row>
    <row r="292" spans="1:31" s="257" customFormat="1" hidden="1">
      <c r="A292" s="105">
        <f>Game!A99</f>
        <v>0</v>
      </c>
      <c r="B292" s="91" t="s">
        <v>120</v>
      </c>
      <c r="C292" s="592" t="s">
        <v>90</v>
      </c>
      <c r="D292" s="593"/>
      <c r="E292" s="92">
        <v>50</v>
      </c>
      <c r="F292" s="260">
        <f>Game!F99</f>
        <v>0</v>
      </c>
      <c r="G292" s="89">
        <v>90</v>
      </c>
      <c r="H292" s="113">
        <f>Game!H99</f>
        <v>0</v>
      </c>
    </row>
    <row r="293" spans="1:31" s="257" customFormat="1" ht="16" hidden="1" thickBot="1">
      <c r="A293" s="107">
        <f>Game!A100</f>
        <v>0</v>
      </c>
      <c r="B293" s="108" t="s">
        <v>120</v>
      </c>
      <c r="C293" s="591" t="s">
        <v>86</v>
      </c>
      <c r="D293" s="564"/>
      <c r="E293" s="114">
        <v>25</v>
      </c>
      <c r="F293" s="115">
        <f>Game!F100</f>
        <v>0</v>
      </c>
      <c r="G293" s="116">
        <v>50</v>
      </c>
      <c r="H293" s="117">
        <f>Game!H100</f>
        <v>0</v>
      </c>
    </row>
    <row r="294" spans="1:31" s="257" customFormat="1" ht="13" hidden="1" thickBot="1">
      <c r="A294" s="43"/>
      <c r="B294" s="479"/>
      <c r="C294" s="53"/>
      <c r="D294" s="56"/>
      <c r="E294" s="55"/>
      <c r="F294" s="52"/>
      <c r="G294" s="49"/>
      <c r="H294" s="50"/>
    </row>
    <row r="295" spans="1:31" s="257" customFormat="1" ht="15.75" hidden="1" customHeight="1" thickBot="1">
      <c r="A295" s="595" t="s">
        <v>127</v>
      </c>
      <c r="B295" s="596"/>
      <c r="C295" s="596"/>
      <c r="D295" s="596"/>
      <c r="E295" s="328"/>
      <c r="F295" s="335">
        <f>Game!F102</f>
        <v>0</v>
      </c>
      <c r="G295" s="480"/>
      <c r="H295" s="452">
        <f>Game!H102</f>
        <v>0</v>
      </c>
    </row>
    <row r="296" spans="1:31" s="257" customFormat="1" ht="13" hidden="1" thickBot="1">
      <c r="A296" s="43"/>
      <c r="B296" s="479"/>
      <c r="C296" s="479"/>
      <c r="D296" s="479"/>
      <c r="E296" s="48"/>
      <c r="F296" s="48"/>
      <c r="G296" s="49"/>
      <c r="H296" s="50"/>
    </row>
    <row r="297" spans="1:31" s="4" customFormat="1" ht="15" hidden="1" customHeight="1">
      <c r="A297" s="203"/>
      <c r="B297" s="209"/>
      <c r="C297" s="613" t="s">
        <v>119</v>
      </c>
      <c r="D297" s="614"/>
      <c r="E297" s="209"/>
      <c r="F297" s="119"/>
      <c r="G297" s="209"/>
      <c r="H297" s="218">
        <f>Game!H104</f>
        <v>0</v>
      </c>
      <c r="I297" s="7"/>
      <c r="J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s="4" customFormat="1" hidden="1">
      <c r="A298" s="204"/>
      <c r="B298" s="359"/>
      <c r="C298" s="615" t="s">
        <v>56</v>
      </c>
      <c r="D298" s="610"/>
      <c r="E298" s="359"/>
      <c r="F298" s="93"/>
      <c r="G298" s="359"/>
      <c r="H298" s="113">
        <f>Game!H105</f>
        <v>0</v>
      </c>
      <c r="I298" s="8"/>
      <c r="J298" s="8"/>
      <c r="K298" s="8"/>
      <c r="L298" s="8"/>
      <c r="M298" s="8"/>
      <c r="N298" s="8"/>
    </row>
    <row r="299" spans="1:31" s="257" customFormat="1" ht="15.75" hidden="1" customHeight="1">
      <c r="A299" s="105"/>
      <c r="B299" s="91"/>
      <c r="C299" s="616" t="s">
        <v>93</v>
      </c>
      <c r="D299" s="610"/>
      <c r="E299" s="90"/>
      <c r="F299" s="94"/>
      <c r="G299" s="94"/>
      <c r="H299" s="113">
        <f>Game!H106</f>
        <v>0</v>
      </c>
    </row>
    <row r="300" spans="1:31" s="4" customFormat="1" hidden="1">
      <c r="A300" s="151"/>
      <c r="B300" s="359"/>
      <c r="C300" s="609" t="s">
        <v>4</v>
      </c>
      <c r="D300" s="610"/>
      <c r="E300" s="359"/>
      <c r="F300" s="205"/>
      <c r="G300" s="359"/>
      <c r="H300" s="113">
        <f>Game!H107</f>
        <v>0</v>
      </c>
    </row>
    <row r="301" spans="1:31" s="4" customFormat="1" hidden="1">
      <c r="A301" s="151"/>
      <c r="B301" s="359"/>
      <c r="C301" s="609" t="s">
        <v>94</v>
      </c>
      <c r="D301" s="610"/>
      <c r="E301" s="359"/>
      <c r="F301" s="205"/>
      <c r="G301" s="359"/>
      <c r="H301" s="113">
        <f>Game!H108</f>
        <v>0</v>
      </c>
    </row>
    <row r="302" spans="1:31" s="4" customFormat="1" hidden="1">
      <c r="A302" s="151"/>
      <c r="B302" s="359"/>
      <c r="C302" s="609" t="s">
        <v>76</v>
      </c>
      <c r="D302" s="610"/>
      <c r="E302" s="359"/>
      <c r="F302" s="205"/>
      <c r="G302" s="359"/>
      <c r="H302" s="113">
        <f>Game!H109</f>
        <v>0</v>
      </c>
    </row>
    <row r="303" spans="1:31" s="12" customFormat="1" ht="25.5" hidden="1" customHeight="1" thickBot="1">
      <c r="A303" s="206"/>
      <c r="B303" s="360"/>
      <c r="C303" s="611" t="s">
        <v>2</v>
      </c>
      <c r="D303" s="612"/>
      <c r="E303" s="360"/>
      <c r="F303" s="202"/>
      <c r="G303" s="360"/>
      <c r="H303" s="217">
        <f>Game!H110</f>
        <v>0</v>
      </c>
    </row>
    <row r="304" spans="1:31" s="256" customFormat="1" ht="16" hidden="1" thickBot="1">
      <c r="A304" s="340"/>
      <c r="B304" s="340"/>
      <c r="C304" s="340"/>
      <c r="D304" s="340"/>
      <c r="E304" s="340"/>
      <c r="F304" s="340"/>
      <c r="G304" s="340"/>
      <c r="H304" s="340"/>
    </row>
    <row r="305" spans="1:8" s="257" customFormat="1" ht="13" hidden="1" thickBot="1">
      <c r="A305" s="378" t="s">
        <v>179</v>
      </c>
      <c r="B305" s="383"/>
      <c r="C305" s="384"/>
      <c r="D305" s="384"/>
      <c r="E305" s="384"/>
      <c r="F305" s="384"/>
      <c r="G305" s="384"/>
      <c r="H305" s="417"/>
    </row>
    <row r="306" spans="1:8" s="256" customFormat="1" ht="16" hidden="1" thickBot="1">
      <c r="A306" s="418"/>
      <c r="B306" s="418"/>
      <c r="C306" s="418"/>
      <c r="D306" s="418"/>
      <c r="E306" s="418"/>
      <c r="F306" s="419"/>
      <c r="G306" s="418"/>
      <c r="H306" s="418"/>
    </row>
    <row r="307" spans="1:8" s="257" customFormat="1" ht="15.75" hidden="1" customHeight="1" thickBot="1">
      <c r="A307" s="95"/>
      <c r="B307" s="96"/>
      <c r="C307" s="559" t="s">
        <v>91</v>
      </c>
      <c r="D307" s="560"/>
      <c r="E307" s="97"/>
      <c r="F307" s="98">
        <f>'Master Bed'!F84</f>
        <v>0</v>
      </c>
      <c r="G307" s="210"/>
      <c r="H307" s="216">
        <f>'Master Bed'!H84</f>
        <v>0</v>
      </c>
    </row>
    <row r="308" spans="1:8" s="257" customFormat="1" ht="15.75" hidden="1" customHeight="1" thickBot="1">
      <c r="A308" s="43"/>
      <c r="B308" s="479"/>
      <c r="C308" s="67"/>
      <c r="D308" s="57"/>
      <c r="E308" s="48"/>
      <c r="H308" s="126"/>
    </row>
    <row r="309" spans="1:8" s="257" customFormat="1" ht="15.75" hidden="1" customHeight="1">
      <c r="A309" s="100"/>
      <c r="B309" s="101"/>
      <c r="C309" s="565" t="s">
        <v>13</v>
      </c>
      <c r="D309" s="562"/>
      <c r="E309" s="102"/>
      <c r="F309" s="103"/>
      <c r="G309" s="103"/>
      <c r="H309" s="104">
        <f>'Master Bed'!H86</f>
        <v>0</v>
      </c>
    </row>
    <row r="310" spans="1:8" s="257" customFormat="1" ht="15.75" hidden="1" customHeight="1" thickBot="1">
      <c r="A310" s="107"/>
      <c r="B310" s="108"/>
      <c r="C310" s="563" t="s">
        <v>14</v>
      </c>
      <c r="D310" s="564"/>
      <c r="E310" s="109"/>
      <c r="F310" s="110"/>
      <c r="G310" s="110"/>
      <c r="H310" s="117">
        <f>'Master Bed'!H87</f>
        <v>0</v>
      </c>
    </row>
    <row r="311" spans="1:8" s="257" customFormat="1" ht="15.75" hidden="1" customHeight="1" thickBot="1">
      <c r="A311" s="43"/>
      <c r="B311" s="479"/>
      <c r="C311" s="358"/>
      <c r="D311" s="57"/>
      <c r="E311" s="48"/>
      <c r="H311" s="69"/>
    </row>
    <row r="312" spans="1:8" s="257" customFormat="1" ht="15.75" hidden="1" customHeight="1" thickBot="1">
      <c r="A312" s="95"/>
      <c r="B312" s="96"/>
      <c r="C312" s="559" t="s">
        <v>92</v>
      </c>
      <c r="D312" s="560"/>
      <c r="E312" s="617"/>
      <c r="F312" s="618"/>
      <c r="G312" s="618"/>
      <c r="H312" s="216">
        <f>'Master Bed'!H89</f>
        <v>0</v>
      </c>
    </row>
    <row r="313" spans="1:8" s="257" customFormat="1" ht="13" hidden="1" thickBot="1">
      <c r="A313" s="43"/>
      <c r="B313" s="479"/>
      <c r="C313" s="479"/>
      <c r="D313" s="479"/>
      <c r="E313" s="48"/>
      <c r="F313" s="48"/>
      <c r="G313" s="49"/>
      <c r="H313" s="50"/>
    </row>
    <row r="314" spans="1:8" s="257" customFormat="1" hidden="1">
      <c r="A314" s="100">
        <f>'Master Bed'!A91</f>
        <v>0</v>
      </c>
      <c r="B314" s="101" t="s">
        <v>120</v>
      </c>
      <c r="C314" s="561" t="s">
        <v>87</v>
      </c>
      <c r="D314" s="562"/>
      <c r="E314" s="111">
        <v>50</v>
      </c>
      <c r="F314" s="112">
        <f>'Master Bed'!F91</f>
        <v>0</v>
      </c>
      <c r="G314" s="239">
        <v>90</v>
      </c>
      <c r="H314" s="104">
        <f>'Master Bed'!H91</f>
        <v>0</v>
      </c>
    </row>
    <row r="315" spans="1:8" s="257" customFormat="1" hidden="1">
      <c r="A315" s="105">
        <f>'Master Bed'!A92</f>
        <v>0</v>
      </c>
      <c r="B315" s="91" t="s">
        <v>120</v>
      </c>
      <c r="C315" s="592" t="s">
        <v>88</v>
      </c>
      <c r="D315" s="593"/>
      <c r="E315" s="92">
        <v>50</v>
      </c>
      <c r="F315" s="260">
        <f>'Master Bed'!F92</f>
        <v>0</v>
      </c>
      <c r="G315" s="89">
        <v>90</v>
      </c>
      <c r="H315" s="113">
        <f>'Master Bed'!H92</f>
        <v>0</v>
      </c>
    </row>
    <row r="316" spans="1:8" s="257" customFormat="1" hidden="1">
      <c r="A316" s="105">
        <f>'Master Bed'!A93</f>
        <v>0</v>
      </c>
      <c r="B316" s="91" t="s">
        <v>120</v>
      </c>
      <c r="C316" s="592" t="s">
        <v>117</v>
      </c>
      <c r="D316" s="593"/>
      <c r="E316" s="92">
        <v>75</v>
      </c>
      <c r="F316" s="260">
        <f>'Master Bed'!F93</f>
        <v>0</v>
      </c>
      <c r="G316" s="89">
        <v>125</v>
      </c>
      <c r="H316" s="113">
        <f>'Master Bed'!H93</f>
        <v>0</v>
      </c>
    </row>
    <row r="317" spans="1:8" s="257" customFormat="1" hidden="1">
      <c r="A317" s="105">
        <f>'Master Bed'!A94</f>
        <v>0</v>
      </c>
      <c r="B317" s="91" t="s">
        <v>120</v>
      </c>
      <c r="C317" s="592" t="s">
        <v>194</v>
      </c>
      <c r="D317" s="593"/>
      <c r="E317" s="92">
        <v>50</v>
      </c>
      <c r="F317" s="260">
        <f>'Master Bed'!F94</f>
        <v>0</v>
      </c>
      <c r="G317" s="89">
        <v>90</v>
      </c>
      <c r="H317" s="113">
        <f>'Master Bed'!H94</f>
        <v>0</v>
      </c>
    </row>
    <row r="318" spans="1:8" s="257" customFormat="1" hidden="1">
      <c r="A318" s="105">
        <f>'Master Bed'!A95</f>
        <v>0</v>
      </c>
      <c r="B318" s="91" t="s">
        <v>120</v>
      </c>
      <c r="C318" s="594" t="s">
        <v>118</v>
      </c>
      <c r="D318" s="593"/>
      <c r="E318" s="92">
        <v>50</v>
      </c>
      <c r="F318" s="260">
        <f>'Master Bed'!F95</f>
        <v>0</v>
      </c>
      <c r="G318" s="89">
        <v>90</v>
      </c>
      <c r="H318" s="113">
        <f>'Master Bed'!H95</f>
        <v>0</v>
      </c>
    </row>
    <row r="319" spans="1:8" s="257" customFormat="1" hidden="1">
      <c r="A319" s="105">
        <f>'Master Bed'!A96</f>
        <v>0</v>
      </c>
      <c r="B319" s="91" t="s">
        <v>120</v>
      </c>
      <c r="C319" s="594" t="s">
        <v>16</v>
      </c>
      <c r="D319" s="593"/>
      <c r="E319" s="92">
        <v>40</v>
      </c>
      <c r="F319" s="260">
        <f>'Master Bed'!F96</f>
        <v>0</v>
      </c>
      <c r="G319" s="89">
        <v>80</v>
      </c>
      <c r="H319" s="113">
        <f>'Master Bed'!H96</f>
        <v>0</v>
      </c>
    </row>
    <row r="320" spans="1:8" s="257" customFormat="1" hidden="1">
      <c r="A320" s="105">
        <f>'Master Bed'!A97</f>
        <v>0</v>
      </c>
      <c r="B320" s="91" t="s">
        <v>120</v>
      </c>
      <c r="C320" s="594" t="s">
        <v>15</v>
      </c>
      <c r="D320" s="593"/>
      <c r="E320" s="92">
        <v>40</v>
      </c>
      <c r="F320" s="260">
        <f>'Master Bed'!F97</f>
        <v>0</v>
      </c>
      <c r="G320" s="89">
        <v>80</v>
      </c>
      <c r="H320" s="113">
        <f>'Master Bed'!H97</f>
        <v>0</v>
      </c>
    </row>
    <row r="321" spans="1:31" s="257" customFormat="1" hidden="1">
      <c r="A321" s="105">
        <f>'Master Bed'!A98</f>
        <v>0</v>
      </c>
      <c r="B321" s="91" t="s">
        <v>120</v>
      </c>
      <c r="C321" s="592" t="s">
        <v>89</v>
      </c>
      <c r="D321" s="593"/>
      <c r="E321" s="92">
        <v>50</v>
      </c>
      <c r="F321" s="260">
        <f>'Master Bed'!F98</f>
        <v>0</v>
      </c>
      <c r="G321" s="89">
        <v>90</v>
      </c>
      <c r="H321" s="113">
        <f>'Master Bed'!H98</f>
        <v>0</v>
      </c>
    </row>
    <row r="322" spans="1:31" s="257" customFormat="1" hidden="1">
      <c r="A322" s="105">
        <f>'Master Bed'!A99</f>
        <v>0</v>
      </c>
      <c r="B322" s="91" t="s">
        <v>120</v>
      </c>
      <c r="C322" s="592" t="s">
        <v>90</v>
      </c>
      <c r="D322" s="593"/>
      <c r="E322" s="92">
        <v>50</v>
      </c>
      <c r="F322" s="260">
        <f>'Master Bed'!F99</f>
        <v>0</v>
      </c>
      <c r="G322" s="89">
        <v>90</v>
      </c>
      <c r="H322" s="113">
        <f>'Master Bed'!H99</f>
        <v>0</v>
      </c>
    </row>
    <row r="323" spans="1:31" s="257" customFormat="1" ht="16" hidden="1" thickBot="1">
      <c r="A323" s="107">
        <f>'Master Bed'!A100</f>
        <v>0</v>
      </c>
      <c r="B323" s="108" t="s">
        <v>120</v>
      </c>
      <c r="C323" s="591" t="s">
        <v>86</v>
      </c>
      <c r="D323" s="564"/>
      <c r="E323" s="114">
        <v>25</v>
      </c>
      <c r="F323" s="115">
        <f>'Master Bed'!F100</f>
        <v>0</v>
      </c>
      <c r="G323" s="116">
        <v>50</v>
      </c>
      <c r="H323" s="117">
        <f>'Master Bed'!H100</f>
        <v>0</v>
      </c>
    </row>
    <row r="324" spans="1:31" s="257" customFormat="1" ht="13" hidden="1" thickBot="1">
      <c r="A324" s="43"/>
      <c r="B324" s="479"/>
      <c r="C324" s="53"/>
      <c r="D324" s="56"/>
      <c r="E324" s="55"/>
      <c r="F324" s="52"/>
      <c r="G324" s="49"/>
      <c r="H324" s="50"/>
    </row>
    <row r="325" spans="1:31" s="257" customFormat="1" ht="15.75" hidden="1" customHeight="1" thickBot="1">
      <c r="A325" s="595" t="s">
        <v>127</v>
      </c>
      <c r="B325" s="596"/>
      <c r="C325" s="596"/>
      <c r="D325" s="596"/>
      <c r="E325" s="328"/>
      <c r="F325" s="335">
        <f>'Master Bed'!F102</f>
        <v>0</v>
      </c>
      <c r="G325" s="480"/>
      <c r="H325" s="452">
        <f>'Master Bed'!H102</f>
        <v>0</v>
      </c>
    </row>
    <row r="326" spans="1:31" s="257" customFormat="1" ht="13" hidden="1" thickBot="1">
      <c r="A326" s="43"/>
      <c r="B326" s="479"/>
      <c r="C326" s="479"/>
      <c r="D326" s="479"/>
      <c r="E326" s="48"/>
      <c r="F326" s="48"/>
      <c r="G326" s="49"/>
      <c r="H326" s="50"/>
    </row>
    <row r="327" spans="1:31" s="4" customFormat="1" ht="15" hidden="1" customHeight="1">
      <c r="A327" s="203"/>
      <c r="B327" s="209"/>
      <c r="C327" s="613" t="s">
        <v>119</v>
      </c>
      <c r="D327" s="614"/>
      <c r="E327" s="209"/>
      <c r="F327" s="119"/>
      <c r="G327" s="209"/>
      <c r="H327" s="218">
        <f>'Master Bed'!H104</f>
        <v>0</v>
      </c>
      <c r="I327" s="7"/>
      <c r="J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s="4" customFormat="1" hidden="1">
      <c r="A328" s="204"/>
      <c r="B328" s="359"/>
      <c r="C328" s="615" t="s">
        <v>56</v>
      </c>
      <c r="D328" s="610"/>
      <c r="E328" s="359"/>
      <c r="F328" s="93"/>
      <c r="G328" s="359"/>
      <c r="H328" s="113">
        <f>'Master Bed'!H105</f>
        <v>0</v>
      </c>
      <c r="I328" s="8"/>
      <c r="J328" s="8"/>
      <c r="K328" s="8"/>
      <c r="L328" s="8"/>
      <c r="M328" s="8"/>
      <c r="N328" s="8"/>
    </row>
    <row r="329" spans="1:31" s="257" customFormat="1" ht="15.75" hidden="1" customHeight="1">
      <c r="A329" s="105"/>
      <c r="B329" s="91"/>
      <c r="C329" s="616" t="s">
        <v>93</v>
      </c>
      <c r="D329" s="610"/>
      <c r="E329" s="90"/>
      <c r="F329" s="94"/>
      <c r="G329" s="94"/>
      <c r="H329" s="113">
        <f>'Master Bed'!H106</f>
        <v>0</v>
      </c>
    </row>
    <row r="330" spans="1:31" s="4" customFormat="1" hidden="1">
      <c r="A330" s="151"/>
      <c r="B330" s="359"/>
      <c r="C330" s="609" t="s">
        <v>4</v>
      </c>
      <c r="D330" s="610"/>
      <c r="E330" s="359"/>
      <c r="F330" s="205"/>
      <c r="G330" s="359"/>
      <c r="H330" s="113">
        <f>'Master Bed'!H107</f>
        <v>0</v>
      </c>
    </row>
    <row r="331" spans="1:31" s="4" customFormat="1" hidden="1">
      <c r="A331" s="151"/>
      <c r="B331" s="359"/>
      <c r="C331" s="609" t="s">
        <v>94</v>
      </c>
      <c r="D331" s="610"/>
      <c r="E331" s="359"/>
      <c r="F331" s="205"/>
      <c r="G331" s="359"/>
      <c r="H331" s="113">
        <f>'Master Bed'!H108</f>
        <v>0</v>
      </c>
    </row>
    <row r="332" spans="1:31" s="4" customFormat="1" hidden="1">
      <c r="A332" s="151"/>
      <c r="B332" s="359"/>
      <c r="C332" s="609" t="s">
        <v>76</v>
      </c>
      <c r="D332" s="610"/>
      <c r="E332" s="359"/>
      <c r="F332" s="205"/>
      <c r="G332" s="359"/>
      <c r="H332" s="113">
        <f>'Master Bed'!H109</f>
        <v>0</v>
      </c>
    </row>
    <row r="333" spans="1:31" s="12" customFormat="1" ht="25.5" hidden="1" customHeight="1" thickBot="1">
      <c r="A333" s="206"/>
      <c r="B333" s="360"/>
      <c r="C333" s="611" t="s">
        <v>2</v>
      </c>
      <c r="D333" s="612"/>
      <c r="E333" s="360"/>
      <c r="F333" s="202"/>
      <c r="G333" s="360"/>
      <c r="H333" s="217">
        <f>'Master Bed'!H110</f>
        <v>0</v>
      </c>
    </row>
    <row r="334" spans="1:31" s="256" customFormat="1" ht="16" hidden="1" thickBot="1">
      <c r="A334" s="340"/>
      <c r="B334" s="340"/>
      <c r="C334" s="340"/>
      <c r="D334" s="340"/>
      <c r="E334" s="340"/>
      <c r="F334" s="340"/>
      <c r="G334" s="340"/>
      <c r="H334" s="340"/>
    </row>
    <row r="335" spans="1:31" s="257" customFormat="1" ht="13" hidden="1" thickBot="1">
      <c r="A335" s="378" t="s">
        <v>180</v>
      </c>
      <c r="B335" s="383"/>
      <c r="C335" s="384"/>
      <c r="D335" s="384"/>
      <c r="E335" s="384"/>
      <c r="F335" s="384"/>
      <c r="G335" s="384"/>
      <c r="H335" s="417"/>
    </row>
    <row r="336" spans="1:31" s="256" customFormat="1" ht="16" hidden="1" thickBot="1">
      <c r="A336" s="418"/>
      <c r="B336" s="418"/>
      <c r="C336" s="418"/>
      <c r="D336" s="418"/>
      <c r="E336" s="418"/>
      <c r="F336" s="419"/>
      <c r="G336" s="418"/>
      <c r="H336" s="418"/>
    </row>
    <row r="337" spans="1:8" s="257" customFormat="1" ht="15.75" hidden="1" customHeight="1" thickBot="1">
      <c r="A337" s="95"/>
      <c r="B337" s="96"/>
      <c r="C337" s="559" t="s">
        <v>91</v>
      </c>
      <c r="D337" s="560"/>
      <c r="E337" s="97"/>
      <c r="F337" s="98">
        <f>'Master Bath'!F84</f>
        <v>0</v>
      </c>
      <c r="G337" s="210"/>
      <c r="H337" s="216">
        <f>'Master Bath'!H84</f>
        <v>0</v>
      </c>
    </row>
    <row r="338" spans="1:8" s="257" customFormat="1" ht="15.75" hidden="1" customHeight="1" thickBot="1">
      <c r="A338" s="43"/>
      <c r="B338" s="479"/>
      <c r="C338" s="67"/>
      <c r="D338" s="57"/>
      <c r="E338" s="48"/>
      <c r="H338" s="126"/>
    </row>
    <row r="339" spans="1:8" s="257" customFormat="1" ht="15.75" hidden="1" customHeight="1">
      <c r="A339" s="100"/>
      <c r="B339" s="101"/>
      <c r="C339" s="565" t="s">
        <v>13</v>
      </c>
      <c r="D339" s="562"/>
      <c r="E339" s="102"/>
      <c r="F339" s="103"/>
      <c r="G339" s="103"/>
      <c r="H339" s="104">
        <f>'Master Bath'!H86</f>
        <v>0</v>
      </c>
    </row>
    <row r="340" spans="1:8" s="257" customFormat="1" ht="15.75" hidden="1" customHeight="1" thickBot="1">
      <c r="A340" s="107"/>
      <c r="B340" s="108"/>
      <c r="C340" s="563" t="s">
        <v>14</v>
      </c>
      <c r="D340" s="564"/>
      <c r="E340" s="109"/>
      <c r="F340" s="110"/>
      <c r="G340" s="110"/>
      <c r="H340" s="117">
        <f>'Master Bath'!H87</f>
        <v>0</v>
      </c>
    </row>
    <row r="341" spans="1:8" s="257" customFormat="1" ht="15.75" hidden="1" customHeight="1" thickBot="1">
      <c r="A341" s="43"/>
      <c r="B341" s="479"/>
      <c r="C341" s="358"/>
      <c r="D341" s="57"/>
      <c r="E341" s="48"/>
      <c r="H341" s="69"/>
    </row>
    <row r="342" spans="1:8" s="257" customFormat="1" ht="15.75" hidden="1" customHeight="1" thickBot="1">
      <c r="A342" s="95"/>
      <c r="B342" s="96"/>
      <c r="C342" s="559" t="s">
        <v>92</v>
      </c>
      <c r="D342" s="560"/>
      <c r="E342" s="617"/>
      <c r="F342" s="618"/>
      <c r="G342" s="618"/>
      <c r="H342" s="216">
        <f>'Master Bath'!H89</f>
        <v>0</v>
      </c>
    </row>
    <row r="343" spans="1:8" s="257" customFormat="1" ht="13" hidden="1" thickBot="1">
      <c r="A343" s="43"/>
      <c r="B343" s="479"/>
      <c r="C343" s="479"/>
      <c r="D343" s="479"/>
      <c r="E343" s="48"/>
      <c r="F343" s="48"/>
      <c r="G343" s="49"/>
      <c r="H343" s="50"/>
    </row>
    <row r="344" spans="1:8" s="257" customFormat="1" hidden="1">
      <c r="A344" s="100">
        <f>'Master Bath'!A91</f>
        <v>0</v>
      </c>
      <c r="B344" s="101" t="s">
        <v>120</v>
      </c>
      <c r="C344" s="561" t="s">
        <v>87</v>
      </c>
      <c r="D344" s="562"/>
      <c r="E344" s="111">
        <v>50</v>
      </c>
      <c r="F344" s="112">
        <f>'Master Bath'!F91</f>
        <v>0</v>
      </c>
      <c r="G344" s="239">
        <v>90</v>
      </c>
      <c r="H344" s="104">
        <f>'Master Bath'!H91</f>
        <v>0</v>
      </c>
    </row>
    <row r="345" spans="1:8" s="257" customFormat="1" hidden="1">
      <c r="A345" s="105">
        <f>'Master Bath'!A92</f>
        <v>0</v>
      </c>
      <c r="B345" s="91" t="s">
        <v>120</v>
      </c>
      <c r="C345" s="592" t="s">
        <v>88</v>
      </c>
      <c r="D345" s="593"/>
      <c r="E345" s="92">
        <v>50</v>
      </c>
      <c r="F345" s="260">
        <f>'Master Bath'!F92</f>
        <v>0</v>
      </c>
      <c r="G345" s="89">
        <v>90</v>
      </c>
      <c r="H345" s="113">
        <f>'Master Bath'!H92</f>
        <v>0</v>
      </c>
    </row>
    <row r="346" spans="1:8" s="257" customFormat="1" hidden="1">
      <c r="A346" s="105">
        <f>'Master Bath'!A93</f>
        <v>0</v>
      </c>
      <c r="B346" s="91" t="s">
        <v>120</v>
      </c>
      <c r="C346" s="592" t="s">
        <v>117</v>
      </c>
      <c r="D346" s="593"/>
      <c r="E346" s="92">
        <v>75</v>
      </c>
      <c r="F346" s="260">
        <f>'Master Bath'!F93</f>
        <v>0</v>
      </c>
      <c r="G346" s="89">
        <v>125</v>
      </c>
      <c r="H346" s="113">
        <f>'Master Bath'!H93</f>
        <v>0</v>
      </c>
    </row>
    <row r="347" spans="1:8" s="257" customFormat="1" hidden="1">
      <c r="A347" s="105">
        <f>'Master Bath'!A94</f>
        <v>0</v>
      </c>
      <c r="B347" s="91" t="s">
        <v>120</v>
      </c>
      <c r="C347" s="592" t="s">
        <v>194</v>
      </c>
      <c r="D347" s="593"/>
      <c r="E347" s="92">
        <v>50</v>
      </c>
      <c r="F347" s="260">
        <f>'Master Bath'!F94</f>
        <v>0</v>
      </c>
      <c r="G347" s="89">
        <v>90</v>
      </c>
      <c r="H347" s="113">
        <f>'Master Bath'!H94</f>
        <v>0</v>
      </c>
    </row>
    <row r="348" spans="1:8" s="257" customFormat="1" hidden="1">
      <c r="A348" s="105">
        <f>'Master Bath'!A95</f>
        <v>0</v>
      </c>
      <c r="B348" s="91" t="s">
        <v>120</v>
      </c>
      <c r="C348" s="594" t="s">
        <v>118</v>
      </c>
      <c r="D348" s="593"/>
      <c r="E348" s="92">
        <v>50</v>
      </c>
      <c r="F348" s="260">
        <f>'Master Bath'!F95</f>
        <v>0</v>
      </c>
      <c r="G348" s="89">
        <v>90</v>
      </c>
      <c r="H348" s="113">
        <f>'Master Bath'!H95</f>
        <v>0</v>
      </c>
    </row>
    <row r="349" spans="1:8" s="257" customFormat="1" hidden="1">
      <c r="A349" s="105">
        <f>'Master Bath'!A96</f>
        <v>0</v>
      </c>
      <c r="B349" s="91" t="s">
        <v>120</v>
      </c>
      <c r="C349" s="594" t="s">
        <v>16</v>
      </c>
      <c r="D349" s="593"/>
      <c r="E349" s="92">
        <v>40</v>
      </c>
      <c r="F349" s="260">
        <f>'Master Bath'!F96</f>
        <v>0</v>
      </c>
      <c r="G349" s="89">
        <v>80</v>
      </c>
      <c r="H349" s="113">
        <f>'Master Bath'!H96</f>
        <v>0</v>
      </c>
    </row>
    <row r="350" spans="1:8" s="257" customFormat="1" hidden="1">
      <c r="A350" s="105">
        <f>'Master Bath'!A97</f>
        <v>0</v>
      </c>
      <c r="B350" s="91" t="s">
        <v>120</v>
      </c>
      <c r="C350" s="594" t="s">
        <v>15</v>
      </c>
      <c r="D350" s="593"/>
      <c r="E350" s="92">
        <v>40</v>
      </c>
      <c r="F350" s="260">
        <f>'Master Bath'!F97</f>
        <v>0</v>
      </c>
      <c r="G350" s="89">
        <v>80</v>
      </c>
      <c r="H350" s="113">
        <f>'Master Bath'!H97</f>
        <v>0</v>
      </c>
    </row>
    <row r="351" spans="1:8" s="257" customFormat="1" hidden="1">
      <c r="A351" s="105">
        <f>'Master Bath'!A98</f>
        <v>0</v>
      </c>
      <c r="B351" s="91" t="s">
        <v>120</v>
      </c>
      <c r="C351" s="592" t="s">
        <v>89</v>
      </c>
      <c r="D351" s="593"/>
      <c r="E351" s="92">
        <v>50</v>
      </c>
      <c r="F351" s="260">
        <f>'Master Bath'!F98</f>
        <v>0</v>
      </c>
      <c r="G351" s="89">
        <v>90</v>
      </c>
      <c r="H351" s="113">
        <f>'Master Bath'!H98</f>
        <v>0</v>
      </c>
    </row>
    <row r="352" spans="1:8" s="257" customFormat="1" hidden="1">
      <c r="A352" s="105">
        <f>'Master Bath'!A99</f>
        <v>0</v>
      </c>
      <c r="B352" s="91" t="s">
        <v>120</v>
      </c>
      <c r="C352" s="592" t="s">
        <v>90</v>
      </c>
      <c r="D352" s="593"/>
      <c r="E352" s="92">
        <v>50</v>
      </c>
      <c r="F352" s="260">
        <f>'Master Bath'!F99</f>
        <v>0</v>
      </c>
      <c r="G352" s="89">
        <v>90</v>
      </c>
      <c r="H352" s="113">
        <f>'Master Bath'!H99</f>
        <v>0</v>
      </c>
    </row>
    <row r="353" spans="1:31" s="257" customFormat="1" ht="16" hidden="1" thickBot="1">
      <c r="A353" s="107">
        <f>'Master Bath'!A100</f>
        <v>0</v>
      </c>
      <c r="B353" s="108" t="s">
        <v>120</v>
      </c>
      <c r="C353" s="591" t="s">
        <v>86</v>
      </c>
      <c r="D353" s="564"/>
      <c r="E353" s="114">
        <v>25</v>
      </c>
      <c r="F353" s="115">
        <f>'Master Bath'!F100</f>
        <v>0</v>
      </c>
      <c r="G353" s="116">
        <v>50</v>
      </c>
      <c r="H353" s="117">
        <f>'Master Bath'!H100</f>
        <v>0</v>
      </c>
    </row>
    <row r="354" spans="1:31" s="257" customFormat="1" ht="13" hidden="1" thickBot="1">
      <c r="A354" s="43"/>
      <c r="B354" s="479"/>
      <c r="C354" s="53"/>
      <c r="D354" s="56"/>
      <c r="E354" s="55"/>
      <c r="F354" s="52"/>
      <c r="G354" s="49"/>
      <c r="H354" s="50"/>
    </row>
    <row r="355" spans="1:31" s="257" customFormat="1" ht="15.75" hidden="1" customHeight="1" thickBot="1">
      <c r="A355" s="595" t="s">
        <v>127</v>
      </c>
      <c r="B355" s="596"/>
      <c r="C355" s="596"/>
      <c r="D355" s="596"/>
      <c r="E355" s="328"/>
      <c r="F355" s="335">
        <f>'Master Bath'!F102</f>
        <v>0</v>
      </c>
      <c r="G355" s="480"/>
      <c r="H355" s="452">
        <f>'Master Bath'!H102</f>
        <v>0</v>
      </c>
    </row>
    <row r="356" spans="1:31" s="257" customFormat="1" ht="13" hidden="1" thickBot="1">
      <c r="A356" s="43"/>
      <c r="B356" s="479"/>
      <c r="C356" s="479"/>
      <c r="D356" s="479"/>
      <c r="E356" s="48"/>
      <c r="F356" s="48"/>
      <c r="G356" s="49"/>
      <c r="H356" s="50"/>
    </row>
    <row r="357" spans="1:31" s="4" customFormat="1" ht="15" hidden="1" customHeight="1">
      <c r="A357" s="203"/>
      <c r="B357" s="209"/>
      <c r="C357" s="613" t="s">
        <v>119</v>
      </c>
      <c r="D357" s="614"/>
      <c r="E357" s="209"/>
      <c r="F357" s="119"/>
      <c r="G357" s="209"/>
      <c r="H357" s="218">
        <f>'Master Bath'!H104</f>
        <v>0</v>
      </c>
      <c r="I357" s="7"/>
      <c r="J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s="4" customFormat="1" hidden="1">
      <c r="A358" s="204"/>
      <c r="B358" s="359"/>
      <c r="C358" s="615" t="s">
        <v>56</v>
      </c>
      <c r="D358" s="610"/>
      <c r="E358" s="359"/>
      <c r="F358" s="93"/>
      <c r="G358" s="359"/>
      <c r="H358" s="113">
        <f>'Master Bath'!H105</f>
        <v>0</v>
      </c>
      <c r="I358" s="8"/>
      <c r="J358" s="8"/>
      <c r="K358" s="8"/>
      <c r="L358" s="8"/>
      <c r="M358" s="8"/>
      <c r="N358" s="8"/>
    </row>
    <row r="359" spans="1:31" s="257" customFormat="1" ht="15.75" hidden="1" customHeight="1">
      <c r="A359" s="105"/>
      <c r="B359" s="91"/>
      <c r="C359" s="616" t="s">
        <v>93</v>
      </c>
      <c r="D359" s="610"/>
      <c r="E359" s="90"/>
      <c r="F359" s="94"/>
      <c r="G359" s="94"/>
      <c r="H359" s="113">
        <f>'Master Bath'!H106</f>
        <v>0</v>
      </c>
    </row>
    <row r="360" spans="1:31" s="4" customFormat="1" hidden="1">
      <c r="A360" s="151"/>
      <c r="B360" s="359"/>
      <c r="C360" s="609" t="s">
        <v>4</v>
      </c>
      <c r="D360" s="610"/>
      <c r="E360" s="359"/>
      <c r="F360" s="205"/>
      <c r="G360" s="359"/>
      <c r="H360" s="113">
        <f>'Master Bath'!H107</f>
        <v>0</v>
      </c>
    </row>
    <row r="361" spans="1:31" s="4" customFormat="1" hidden="1">
      <c r="A361" s="151"/>
      <c r="B361" s="359"/>
      <c r="C361" s="609" t="s">
        <v>94</v>
      </c>
      <c r="D361" s="610"/>
      <c r="E361" s="359"/>
      <c r="F361" s="205"/>
      <c r="G361" s="359"/>
      <c r="H361" s="113">
        <f>'Master Bath'!H108</f>
        <v>0</v>
      </c>
    </row>
    <row r="362" spans="1:31" s="4" customFormat="1" hidden="1">
      <c r="A362" s="151"/>
      <c r="B362" s="359"/>
      <c r="C362" s="609" t="s">
        <v>76</v>
      </c>
      <c r="D362" s="610"/>
      <c r="E362" s="359"/>
      <c r="F362" s="205"/>
      <c r="G362" s="359"/>
      <c r="H362" s="113">
        <f>'Master Bath'!H109</f>
        <v>0</v>
      </c>
    </row>
    <row r="363" spans="1:31" s="12" customFormat="1" ht="25.5" hidden="1" customHeight="1" thickBot="1">
      <c r="A363" s="206"/>
      <c r="B363" s="360"/>
      <c r="C363" s="611" t="s">
        <v>2</v>
      </c>
      <c r="D363" s="612"/>
      <c r="E363" s="360"/>
      <c r="F363" s="202"/>
      <c r="G363" s="360"/>
      <c r="H363" s="217">
        <f>'Master Bath'!H110</f>
        <v>0</v>
      </c>
    </row>
    <row r="364" spans="1:31" s="256" customFormat="1" ht="16" hidden="1" thickBot="1">
      <c r="A364" s="340"/>
      <c r="B364" s="340"/>
      <c r="C364" s="340"/>
      <c r="D364" s="340"/>
      <c r="E364" s="340"/>
      <c r="F364" s="340"/>
      <c r="G364" s="340"/>
      <c r="H364" s="340"/>
    </row>
    <row r="365" spans="1:31" s="257" customFormat="1" ht="13" hidden="1" thickBot="1">
      <c r="A365" s="378" t="s">
        <v>181</v>
      </c>
      <c r="B365" s="383"/>
      <c r="C365" s="384"/>
      <c r="D365" s="384"/>
      <c r="E365" s="384"/>
      <c r="F365" s="384"/>
      <c r="G365" s="384"/>
      <c r="H365" s="417"/>
    </row>
    <row r="366" spans="1:31" s="256" customFormat="1" ht="16" hidden="1" thickBot="1">
      <c r="A366" s="418"/>
      <c r="B366" s="418"/>
      <c r="C366" s="418"/>
      <c r="D366" s="418"/>
      <c r="E366" s="418"/>
      <c r="F366" s="419"/>
      <c r="G366" s="418"/>
      <c r="H366" s="418"/>
    </row>
    <row r="367" spans="1:31" s="257" customFormat="1" ht="15.75" hidden="1" customHeight="1" thickBot="1">
      <c r="A367" s="95"/>
      <c r="B367" s="96"/>
      <c r="C367" s="559" t="s">
        <v>91</v>
      </c>
      <c r="D367" s="560"/>
      <c r="E367" s="97"/>
      <c r="F367" s="98">
        <f>'Bedroom 1'!F84</f>
        <v>0</v>
      </c>
      <c r="G367" s="210"/>
      <c r="H367" s="216">
        <f>'Bedroom 1'!H84</f>
        <v>0</v>
      </c>
    </row>
    <row r="368" spans="1:31" s="257" customFormat="1" ht="15.75" hidden="1" customHeight="1" thickBot="1">
      <c r="A368" s="43"/>
      <c r="B368" s="479"/>
      <c r="C368" s="67"/>
      <c r="D368" s="57"/>
      <c r="E368" s="48"/>
      <c r="H368" s="126"/>
    </row>
    <row r="369" spans="1:8" s="257" customFormat="1" ht="15.75" hidden="1" customHeight="1">
      <c r="A369" s="100"/>
      <c r="B369" s="101"/>
      <c r="C369" s="565" t="s">
        <v>13</v>
      </c>
      <c r="D369" s="562"/>
      <c r="E369" s="102"/>
      <c r="F369" s="103"/>
      <c r="G369" s="103"/>
      <c r="H369" s="104">
        <f>'Bedroom 1'!H86</f>
        <v>0</v>
      </c>
    </row>
    <row r="370" spans="1:8" s="257" customFormat="1" ht="15.75" hidden="1" customHeight="1" thickBot="1">
      <c r="A370" s="107"/>
      <c r="B370" s="108"/>
      <c r="C370" s="563" t="s">
        <v>14</v>
      </c>
      <c r="D370" s="564"/>
      <c r="E370" s="109"/>
      <c r="F370" s="110"/>
      <c r="G370" s="110"/>
      <c r="H370" s="117">
        <f>'Bedroom 1'!H87</f>
        <v>0</v>
      </c>
    </row>
    <row r="371" spans="1:8" s="257" customFormat="1" ht="15.75" hidden="1" customHeight="1" thickBot="1">
      <c r="A371" s="43"/>
      <c r="B371" s="479"/>
      <c r="C371" s="358"/>
      <c r="D371" s="57"/>
      <c r="E371" s="48"/>
      <c r="H371" s="69"/>
    </row>
    <row r="372" spans="1:8" s="257" customFormat="1" ht="15.75" hidden="1" customHeight="1" thickBot="1">
      <c r="A372" s="95"/>
      <c r="B372" s="96"/>
      <c r="C372" s="559" t="s">
        <v>92</v>
      </c>
      <c r="D372" s="560"/>
      <c r="E372" s="617"/>
      <c r="F372" s="618"/>
      <c r="G372" s="618"/>
      <c r="H372" s="216">
        <f>'Bedroom 1'!H89</f>
        <v>0</v>
      </c>
    </row>
    <row r="373" spans="1:8" s="257" customFormat="1" ht="13" hidden="1" thickBot="1">
      <c r="A373" s="43"/>
      <c r="B373" s="479"/>
      <c r="C373" s="479"/>
      <c r="D373" s="479"/>
      <c r="E373" s="48"/>
      <c r="F373" s="48"/>
      <c r="G373" s="49"/>
      <c r="H373" s="50"/>
    </row>
    <row r="374" spans="1:8" s="257" customFormat="1" hidden="1">
      <c r="A374" s="100">
        <f>'Bedroom 1'!A91</f>
        <v>0</v>
      </c>
      <c r="B374" s="101" t="s">
        <v>120</v>
      </c>
      <c r="C374" s="561" t="s">
        <v>87</v>
      </c>
      <c r="D374" s="562"/>
      <c r="E374" s="111">
        <v>50</v>
      </c>
      <c r="F374" s="112">
        <f>'Bedroom 1'!F91</f>
        <v>0</v>
      </c>
      <c r="G374" s="239">
        <v>90</v>
      </c>
      <c r="H374" s="104">
        <f>'Bedroom 1'!H91</f>
        <v>0</v>
      </c>
    </row>
    <row r="375" spans="1:8" s="257" customFormat="1" hidden="1">
      <c r="A375" s="105">
        <f>'Bedroom 1'!A92</f>
        <v>0</v>
      </c>
      <c r="B375" s="91" t="s">
        <v>120</v>
      </c>
      <c r="C375" s="592" t="s">
        <v>88</v>
      </c>
      <c r="D375" s="593"/>
      <c r="E375" s="92">
        <v>50</v>
      </c>
      <c r="F375" s="260">
        <f>'Bedroom 1'!F92</f>
        <v>0</v>
      </c>
      <c r="G375" s="89">
        <v>90</v>
      </c>
      <c r="H375" s="113">
        <f>'Bedroom 1'!H92</f>
        <v>0</v>
      </c>
    </row>
    <row r="376" spans="1:8" s="257" customFormat="1" hidden="1">
      <c r="A376" s="105">
        <f>'Bedroom 1'!A93</f>
        <v>0</v>
      </c>
      <c r="B376" s="91" t="s">
        <v>120</v>
      </c>
      <c r="C376" s="592" t="s">
        <v>117</v>
      </c>
      <c r="D376" s="593"/>
      <c r="E376" s="92">
        <v>75</v>
      </c>
      <c r="F376" s="260">
        <f>'Bedroom 1'!F93</f>
        <v>0</v>
      </c>
      <c r="G376" s="89">
        <v>125</v>
      </c>
      <c r="H376" s="113">
        <f>'Bedroom 1'!H93</f>
        <v>0</v>
      </c>
    </row>
    <row r="377" spans="1:8" s="257" customFormat="1" hidden="1">
      <c r="A377" s="105">
        <f>'Bedroom 1'!A94</f>
        <v>0</v>
      </c>
      <c r="B377" s="91" t="s">
        <v>120</v>
      </c>
      <c r="C377" s="592" t="s">
        <v>194</v>
      </c>
      <c r="D377" s="593"/>
      <c r="E377" s="92">
        <v>50</v>
      </c>
      <c r="F377" s="260">
        <f>'Bedroom 1'!F94</f>
        <v>0</v>
      </c>
      <c r="G377" s="89">
        <v>90</v>
      </c>
      <c r="H377" s="113">
        <f>'Bedroom 1'!H94</f>
        <v>0</v>
      </c>
    </row>
    <row r="378" spans="1:8" s="257" customFormat="1" hidden="1">
      <c r="A378" s="105">
        <f>'Bedroom 1'!A95</f>
        <v>0</v>
      </c>
      <c r="B378" s="91" t="s">
        <v>120</v>
      </c>
      <c r="C378" s="594" t="s">
        <v>118</v>
      </c>
      <c r="D378" s="593"/>
      <c r="E378" s="92">
        <v>50</v>
      </c>
      <c r="F378" s="260">
        <f>'Bedroom 1'!F95</f>
        <v>0</v>
      </c>
      <c r="G378" s="89">
        <v>90</v>
      </c>
      <c r="H378" s="113">
        <f>'Bedroom 1'!H95</f>
        <v>0</v>
      </c>
    </row>
    <row r="379" spans="1:8" s="257" customFormat="1" hidden="1">
      <c r="A379" s="105">
        <f>'Bedroom 1'!A96</f>
        <v>0</v>
      </c>
      <c r="B379" s="91" t="s">
        <v>120</v>
      </c>
      <c r="C379" s="594" t="s">
        <v>16</v>
      </c>
      <c r="D379" s="593"/>
      <c r="E379" s="92">
        <v>40</v>
      </c>
      <c r="F379" s="260">
        <f>'Bedroom 1'!F96</f>
        <v>0</v>
      </c>
      <c r="G379" s="89">
        <v>80</v>
      </c>
      <c r="H379" s="113">
        <f>'Bedroom 1'!H96</f>
        <v>0</v>
      </c>
    </row>
    <row r="380" spans="1:8" s="257" customFormat="1" hidden="1">
      <c r="A380" s="105">
        <f>'Bedroom 1'!A97</f>
        <v>0</v>
      </c>
      <c r="B380" s="91" t="s">
        <v>120</v>
      </c>
      <c r="C380" s="594" t="s">
        <v>15</v>
      </c>
      <c r="D380" s="593"/>
      <c r="E380" s="92">
        <v>40</v>
      </c>
      <c r="F380" s="260">
        <f>'Bedroom 1'!F97</f>
        <v>0</v>
      </c>
      <c r="G380" s="89">
        <v>80</v>
      </c>
      <c r="H380" s="113">
        <f>'Bedroom 1'!H97</f>
        <v>0</v>
      </c>
    </row>
    <row r="381" spans="1:8" s="257" customFormat="1" hidden="1">
      <c r="A381" s="105">
        <f>'Bedroom 1'!A98</f>
        <v>0</v>
      </c>
      <c r="B381" s="91" t="s">
        <v>120</v>
      </c>
      <c r="C381" s="592" t="s">
        <v>89</v>
      </c>
      <c r="D381" s="593"/>
      <c r="E381" s="92">
        <v>50</v>
      </c>
      <c r="F381" s="260">
        <f>'Bedroom 1'!F98</f>
        <v>0</v>
      </c>
      <c r="G381" s="89">
        <v>90</v>
      </c>
      <c r="H381" s="113">
        <f>'Bedroom 1'!H98</f>
        <v>0</v>
      </c>
    </row>
    <row r="382" spans="1:8" s="257" customFormat="1" hidden="1">
      <c r="A382" s="105">
        <f>'Bedroom 1'!A99</f>
        <v>0</v>
      </c>
      <c r="B382" s="91" t="s">
        <v>120</v>
      </c>
      <c r="C382" s="592" t="s">
        <v>90</v>
      </c>
      <c r="D382" s="593"/>
      <c r="E382" s="92">
        <v>50</v>
      </c>
      <c r="F382" s="260">
        <f>'Bedroom 1'!F99</f>
        <v>0</v>
      </c>
      <c r="G382" s="89">
        <v>90</v>
      </c>
      <c r="H382" s="113">
        <f>'Bedroom 1'!H99</f>
        <v>0</v>
      </c>
    </row>
    <row r="383" spans="1:8" s="257" customFormat="1" ht="16" hidden="1" thickBot="1">
      <c r="A383" s="107">
        <f>'Bedroom 1'!A100</f>
        <v>0</v>
      </c>
      <c r="B383" s="108" t="s">
        <v>120</v>
      </c>
      <c r="C383" s="591" t="s">
        <v>86</v>
      </c>
      <c r="D383" s="564"/>
      <c r="E383" s="114">
        <v>25</v>
      </c>
      <c r="F383" s="115">
        <f>'Bedroom 1'!F100</f>
        <v>0</v>
      </c>
      <c r="G383" s="116">
        <v>50</v>
      </c>
      <c r="H383" s="117">
        <f>'Bedroom 1'!H100</f>
        <v>0</v>
      </c>
    </row>
    <row r="384" spans="1:8" s="257" customFormat="1" ht="13" hidden="1" thickBot="1">
      <c r="A384" s="43"/>
      <c r="B384" s="479"/>
      <c r="C384" s="53"/>
      <c r="D384" s="56"/>
      <c r="E384" s="55"/>
      <c r="F384" s="52"/>
      <c r="G384" s="49"/>
      <c r="H384" s="50"/>
    </row>
    <row r="385" spans="1:31" s="257" customFormat="1" ht="15.75" hidden="1" customHeight="1" thickBot="1">
      <c r="A385" s="595" t="s">
        <v>127</v>
      </c>
      <c r="B385" s="596"/>
      <c r="C385" s="596"/>
      <c r="D385" s="596"/>
      <c r="E385" s="328"/>
      <c r="F385" s="335">
        <f>'Bedroom 1'!F102</f>
        <v>0</v>
      </c>
      <c r="G385" s="480"/>
      <c r="H385" s="452">
        <f>'Bedroom 1'!H102</f>
        <v>0</v>
      </c>
    </row>
    <row r="386" spans="1:31" s="257" customFormat="1" ht="13" hidden="1" thickBot="1">
      <c r="A386" s="43"/>
      <c r="B386" s="479"/>
      <c r="C386" s="479"/>
      <c r="D386" s="479"/>
      <c r="E386" s="48"/>
      <c r="F386" s="48"/>
      <c r="G386" s="49"/>
      <c r="H386" s="50"/>
    </row>
    <row r="387" spans="1:31" s="4" customFormat="1" ht="15" hidden="1" customHeight="1">
      <c r="A387" s="203"/>
      <c r="B387" s="209"/>
      <c r="C387" s="613" t="s">
        <v>119</v>
      </c>
      <c r="D387" s="614"/>
      <c r="E387" s="209"/>
      <c r="F387" s="119"/>
      <c r="G387" s="209"/>
      <c r="H387" s="218">
        <f>'Bedroom 1'!H104</f>
        <v>0</v>
      </c>
      <c r="I387" s="7"/>
      <c r="J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s="4" customFormat="1" hidden="1">
      <c r="A388" s="204"/>
      <c r="B388" s="359"/>
      <c r="C388" s="615" t="s">
        <v>56</v>
      </c>
      <c r="D388" s="610"/>
      <c r="E388" s="359"/>
      <c r="F388" s="93"/>
      <c r="G388" s="359"/>
      <c r="H388" s="113">
        <f>'Bedroom 1'!H105</f>
        <v>0</v>
      </c>
      <c r="I388" s="8"/>
      <c r="J388" s="8"/>
      <c r="K388" s="8"/>
      <c r="L388" s="8"/>
      <c r="M388" s="8"/>
      <c r="N388" s="8"/>
    </row>
    <row r="389" spans="1:31" s="257" customFormat="1" ht="15.75" hidden="1" customHeight="1">
      <c r="A389" s="105"/>
      <c r="B389" s="91"/>
      <c r="C389" s="616" t="s">
        <v>93</v>
      </c>
      <c r="D389" s="610"/>
      <c r="E389" s="90"/>
      <c r="F389" s="94"/>
      <c r="G389" s="94"/>
      <c r="H389" s="113">
        <f>'Bedroom 1'!H106</f>
        <v>0</v>
      </c>
    </row>
    <row r="390" spans="1:31" s="4" customFormat="1" hidden="1">
      <c r="A390" s="151"/>
      <c r="B390" s="359"/>
      <c r="C390" s="609" t="s">
        <v>4</v>
      </c>
      <c r="D390" s="610"/>
      <c r="E390" s="359"/>
      <c r="F390" s="205"/>
      <c r="G390" s="359"/>
      <c r="H390" s="113">
        <f>'Bedroom 1'!H107</f>
        <v>0</v>
      </c>
    </row>
    <row r="391" spans="1:31" s="4" customFormat="1" hidden="1">
      <c r="A391" s="151"/>
      <c r="B391" s="359"/>
      <c r="C391" s="609" t="s">
        <v>94</v>
      </c>
      <c r="D391" s="610"/>
      <c r="E391" s="359"/>
      <c r="F391" s="205"/>
      <c r="G391" s="359"/>
      <c r="H391" s="113">
        <f>'Bedroom 1'!H108</f>
        <v>0</v>
      </c>
    </row>
    <row r="392" spans="1:31" s="4" customFormat="1" hidden="1">
      <c r="A392" s="151"/>
      <c r="B392" s="359"/>
      <c r="C392" s="609" t="s">
        <v>76</v>
      </c>
      <c r="D392" s="610"/>
      <c r="E392" s="359"/>
      <c r="F392" s="205"/>
      <c r="G392" s="359"/>
      <c r="H392" s="113">
        <f>'Bedroom 1'!H109</f>
        <v>0</v>
      </c>
    </row>
    <row r="393" spans="1:31" s="12" customFormat="1" ht="25.5" hidden="1" customHeight="1" thickBot="1">
      <c r="A393" s="206"/>
      <c r="B393" s="360"/>
      <c r="C393" s="611" t="s">
        <v>2</v>
      </c>
      <c r="D393" s="612"/>
      <c r="E393" s="360"/>
      <c r="F393" s="202"/>
      <c r="G393" s="360"/>
      <c r="H393" s="217">
        <f>'Bedroom 1'!H110</f>
        <v>0</v>
      </c>
    </row>
    <row r="394" spans="1:31" s="256" customFormat="1" ht="16" hidden="1" thickBot="1">
      <c r="A394" s="340"/>
      <c r="B394" s="340"/>
      <c r="C394" s="340"/>
      <c r="D394" s="340"/>
      <c r="E394" s="340"/>
      <c r="F394" s="340"/>
      <c r="G394" s="340"/>
      <c r="H394" s="340"/>
    </row>
    <row r="395" spans="1:31" s="257" customFormat="1" ht="13" hidden="1" thickBot="1">
      <c r="A395" s="378" t="s">
        <v>182</v>
      </c>
      <c r="B395" s="383"/>
      <c r="C395" s="384"/>
      <c r="D395" s="384"/>
      <c r="E395" s="384"/>
      <c r="F395" s="384"/>
      <c r="G395" s="384"/>
      <c r="H395" s="417"/>
    </row>
    <row r="396" spans="1:31" s="256" customFormat="1" ht="16" hidden="1" thickBot="1">
      <c r="A396" s="418"/>
      <c r="B396" s="418"/>
      <c r="C396" s="418"/>
      <c r="D396" s="418"/>
      <c r="E396" s="418"/>
      <c r="F396" s="419"/>
      <c r="G396" s="418"/>
      <c r="H396" s="418"/>
    </row>
    <row r="397" spans="1:31" s="257" customFormat="1" ht="15.75" hidden="1" customHeight="1" thickBot="1">
      <c r="A397" s="95"/>
      <c r="B397" s="96"/>
      <c r="C397" s="559" t="s">
        <v>91</v>
      </c>
      <c r="D397" s="560"/>
      <c r="E397" s="97"/>
      <c r="F397" s="98">
        <f>'Bedroom 2'!F84</f>
        <v>0</v>
      </c>
      <c r="G397" s="210"/>
      <c r="H397" s="216">
        <f>'Bedroom 2'!H84</f>
        <v>0</v>
      </c>
    </row>
    <row r="398" spans="1:31" s="257" customFormat="1" ht="15.75" hidden="1" customHeight="1" thickBot="1">
      <c r="A398" s="43"/>
      <c r="B398" s="479"/>
      <c r="C398" s="67"/>
      <c r="D398" s="57"/>
      <c r="E398" s="48"/>
      <c r="H398" s="126"/>
    </row>
    <row r="399" spans="1:31" s="257" customFormat="1" ht="15.75" hidden="1" customHeight="1">
      <c r="A399" s="100"/>
      <c r="B399" s="101"/>
      <c r="C399" s="565" t="s">
        <v>13</v>
      </c>
      <c r="D399" s="562"/>
      <c r="E399" s="102"/>
      <c r="F399" s="103"/>
      <c r="G399" s="103"/>
      <c r="H399" s="104">
        <f>'Bedroom 2'!H86</f>
        <v>0</v>
      </c>
    </row>
    <row r="400" spans="1:31" s="257" customFormat="1" ht="15.75" hidden="1" customHeight="1" thickBot="1">
      <c r="A400" s="107"/>
      <c r="B400" s="108"/>
      <c r="C400" s="563" t="s">
        <v>14</v>
      </c>
      <c r="D400" s="564"/>
      <c r="E400" s="109"/>
      <c r="F400" s="110"/>
      <c r="G400" s="110"/>
      <c r="H400" s="117">
        <f>'Bedroom 2'!H87</f>
        <v>0</v>
      </c>
    </row>
    <row r="401" spans="1:8" s="257" customFormat="1" ht="15.75" hidden="1" customHeight="1" thickBot="1">
      <c r="A401" s="43"/>
      <c r="B401" s="479"/>
      <c r="C401" s="358"/>
      <c r="D401" s="57"/>
      <c r="E401" s="48"/>
      <c r="H401" s="69"/>
    </row>
    <row r="402" spans="1:8" s="257" customFormat="1" ht="15.75" hidden="1" customHeight="1" thickBot="1">
      <c r="A402" s="95"/>
      <c r="B402" s="96"/>
      <c r="C402" s="559" t="s">
        <v>92</v>
      </c>
      <c r="D402" s="560"/>
      <c r="E402" s="617"/>
      <c r="F402" s="618"/>
      <c r="G402" s="618"/>
      <c r="H402" s="216">
        <f>'Bedroom 2'!H89</f>
        <v>0</v>
      </c>
    </row>
    <row r="403" spans="1:8" s="257" customFormat="1" ht="13" hidden="1" thickBot="1">
      <c r="A403" s="43"/>
      <c r="B403" s="479"/>
      <c r="C403" s="479"/>
      <c r="D403" s="479"/>
      <c r="E403" s="48"/>
      <c r="F403" s="48"/>
      <c r="G403" s="49"/>
      <c r="H403" s="50"/>
    </row>
    <row r="404" spans="1:8" s="257" customFormat="1" hidden="1">
      <c r="A404" s="100">
        <f>'Bedroom 2'!A91</f>
        <v>0</v>
      </c>
      <c r="B404" s="101" t="s">
        <v>120</v>
      </c>
      <c r="C404" s="561" t="s">
        <v>87</v>
      </c>
      <c r="D404" s="562"/>
      <c r="E404" s="111">
        <v>50</v>
      </c>
      <c r="F404" s="112">
        <f>'Bedroom 2'!F91</f>
        <v>0</v>
      </c>
      <c r="G404" s="239">
        <v>90</v>
      </c>
      <c r="H404" s="104">
        <f>'Bedroom 2'!H91</f>
        <v>0</v>
      </c>
    </row>
    <row r="405" spans="1:8" s="257" customFormat="1" hidden="1">
      <c r="A405" s="105">
        <f>'Bedroom 2'!A92</f>
        <v>0</v>
      </c>
      <c r="B405" s="91" t="s">
        <v>120</v>
      </c>
      <c r="C405" s="592" t="s">
        <v>88</v>
      </c>
      <c r="D405" s="593"/>
      <c r="E405" s="92">
        <v>50</v>
      </c>
      <c r="F405" s="260">
        <f>'Bedroom 2'!F92</f>
        <v>0</v>
      </c>
      <c r="G405" s="89">
        <v>90</v>
      </c>
      <c r="H405" s="113">
        <f>'Bedroom 2'!H92</f>
        <v>0</v>
      </c>
    </row>
    <row r="406" spans="1:8" s="257" customFormat="1" hidden="1">
      <c r="A406" s="105">
        <f>'Bedroom 2'!A93</f>
        <v>0</v>
      </c>
      <c r="B406" s="91" t="s">
        <v>120</v>
      </c>
      <c r="C406" s="592" t="s">
        <v>117</v>
      </c>
      <c r="D406" s="593"/>
      <c r="E406" s="92">
        <v>75</v>
      </c>
      <c r="F406" s="260">
        <f>'Bedroom 2'!F93</f>
        <v>0</v>
      </c>
      <c r="G406" s="89">
        <v>125</v>
      </c>
      <c r="H406" s="113">
        <f>'Bedroom 2'!H93</f>
        <v>0</v>
      </c>
    </row>
    <row r="407" spans="1:8" s="257" customFormat="1" hidden="1">
      <c r="A407" s="105">
        <f>'Bedroom 2'!A94</f>
        <v>0</v>
      </c>
      <c r="B407" s="91" t="s">
        <v>120</v>
      </c>
      <c r="C407" s="592" t="s">
        <v>194</v>
      </c>
      <c r="D407" s="593"/>
      <c r="E407" s="92">
        <v>50</v>
      </c>
      <c r="F407" s="260">
        <f>'Bedroom 2'!F94</f>
        <v>0</v>
      </c>
      <c r="G407" s="89">
        <v>90</v>
      </c>
      <c r="H407" s="113">
        <f>'Bedroom 2'!H94</f>
        <v>0</v>
      </c>
    </row>
    <row r="408" spans="1:8" s="257" customFormat="1" hidden="1">
      <c r="A408" s="105">
        <f>'Bedroom 2'!A95</f>
        <v>0</v>
      </c>
      <c r="B408" s="91" t="s">
        <v>120</v>
      </c>
      <c r="C408" s="594" t="s">
        <v>118</v>
      </c>
      <c r="D408" s="593"/>
      <c r="E408" s="92">
        <v>50</v>
      </c>
      <c r="F408" s="260">
        <f>'Bedroom 2'!F95</f>
        <v>0</v>
      </c>
      <c r="G408" s="89">
        <v>90</v>
      </c>
      <c r="H408" s="113">
        <f>'Bedroom 2'!H95</f>
        <v>0</v>
      </c>
    </row>
    <row r="409" spans="1:8" s="257" customFormat="1" hidden="1">
      <c r="A409" s="105">
        <f>'Bedroom 2'!A96</f>
        <v>0</v>
      </c>
      <c r="B409" s="91" t="s">
        <v>120</v>
      </c>
      <c r="C409" s="594" t="s">
        <v>16</v>
      </c>
      <c r="D409" s="593"/>
      <c r="E409" s="92">
        <v>40</v>
      </c>
      <c r="F409" s="260">
        <f>'Bedroom 2'!F96</f>
        <v>0</v>
      </c>
      <c r="G409" s="89">
        <v>80</v>
      </c>
      <c r="H409" s="113">
        <f>'Bedroom 2'!H96</f>
        <v>0</v>
      </c>
    </row>
    <row r="410" spans="1:8" s="257" customFormat="1" hidden="1">
      <c r="A410" s="105">
        <f>'Bedroom 2'!A97</f>
        <v>0</v>
      </c>
      <c r="B410" s="91" t="s">
        <v>120</v>
      </c>
      <c r="C410" s="594" t="s">
        <v>15</v>
      </c>
      <c r="D410" s="593"/>
      <c r="E410" s="92">
        <v>40</v>
      </c>
      <c r="F410" s="260">
        <f>'Bedroom 2'!F97</f>
        <v>0</v>
      </c>
      <c r="G410" s="89">
        <v>80</v>
      </c>
      <c r="H410" s="113">
        <f>'Bedroom 2'!H97</f>
        <v>0</v>
      </c>
    </row>
    <row r="411" spans="1:8" s="257" customFormat="1" hidden="1">
      <c r="A411" s="105">
        <f>'Bedroom 2'!A98</f>
        <v>0</v>
      </c>
      <c r="B411" s="91" t="s">
        <v>120</v>
      </c>
      <c r="C411" s="592" t="s">
        <v>89</v>
      </c>
      <c r="D411" s="593"/>
      <c r="E411" s="92">
        <v>50</v>
      </c>
      <c r="F411" s="260">
        <f>'Bedroom 2'!F98</f>
        <v>0</v>
      </c>
      <c r="G411" s="89">
        <v>90</v>
      </c>
      <c r="H411" s="113">
        <f>'Bedroom 2'!H98</f>
        <v>0</v>
      </c>
    </row>
    <row r="412" spans="1:8" s="257" customFormat="1" hidden="1">
      <c r="A412" s="105">
        <f>'Bedroom 2'!A99</f>
        <v>0</v>
      </c>
      <c r="B412" s="91" t="s">
        <v>120</v>
      </c>
      <c r="C412" s="592" t="s">
        <v>90</v>
      </c>
      <c r="D412" s="593"/>
      <c r="E412" s="92">
        <v>50</v>
      </c>
      <c r="F412" s="260">
        <f>'Bedroom 2'!F99</f>
        <v>0</v>
      </c>
      <c r="G412" s="89">
        <v>90</v>
      </c>
      <c r="H412" s="113">
        <f>'Bedroom 2'!H99</f>
        <v>0</v>
      </c>
    </row>
    <row r="413" spans="1:8" s="257" customFormat="1" ht="16" hidden="1" thickBot="1">
      <c r="A413" s="107">
        <f>'Bedroom 2'!A100</f>
        <v>0</v>
      </c>
      <c r="B413" s="108" t="s">
        <v>120</v>
      </c>
      <c r="C413" s="591" t="s">
        <v>86</v>
      </c>
      <c r="D413" s="564"/>
      <c r="E413" s="114">
        <v>25</v>
      </c>
      <c r="F413" s="115">
        <f>'Bedroom 2'!F100</f>
        <v>0</v>
      </c>
      <c r="G413" s="116">
        <v>50</v>
      </c>
      <c r="H413" s="117">
        <f>'Bedroom 2'!H100</f>
        <v>0</v>
      </c>
    </row>
    <row r="414" spans="1:8" s="257" customFormat="1" ht="13" hidden="1" thickBot="1">
      <c r="A414" s="43"/>
      <c r="B414" s="479"/>
      <c r="C414" s="53"/>
      <c r="D414" s="56"/>
      <c r="E414" s="55"/>
      <c r="F414" s="52"/>
      <c r="G414" s="49"/>
      <c r="H414" s="50"/>
    </row>
    <row r="415" spans="1:8" s="257" customFormat="1" ht="15.75" hidden="1" customHeight="1" thickBot="1">
      <c r="A415" s="595" t="s">
        <v>127</v>
      </c>
      <c r="B415" s="596"/>
      <c r="C415" s="596"/>
      <c r="D415" s="596"/>
      <c r="E415" s="328"/>
      <c r="F415" s="335">
        <f>'Bedroom 2'!F102</f>
        <v>0</v>
      </c>
      <c r="G415" s="480"/>
      <c r="H415" s="452">
        <f>'Bedroom 2'!H102</f>
        <v>0</v>
      </c>
    </row>
    <row r="416" spans="1:8" s="257" customFormat="1" ht="13" hidden="1" thickBot="1">
      <c r="A416" s="43"/>
      <c r="B416" s="479"/>
      <c r="C416" s="479"/>
      <c r="D416" s="479"/>
      <c r="E416" s="48"/>
      <c r="F416" s="48"/>
      <c r="G416" s="49"/>
      <c r="H416" s="50"/>
    </row>
    <row r="417" spans="1:31" s="4" customFormat="1" ht="15" hidden="1" customHeight="1">
      <c r="A417" s="203"/>
      <c r="B417" s="209"/>
      <c r="C417" s="613" t="s">
        <v>119</v>
      </c>
      <c r="D417" s="614"/>
      <c r="E417" s="209"/>
      <c r="F417" s="119"/>
      <c r="G417" s="209"/>
      <c r="H417" s="218">
        <f>'Bedroom 2'!H104</f>
        <v>0</v>
      </c>
      <c r="I417" s="7"/>
      <c r="J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s="4" customFormat="1" hidden="1">
      <c r="A418" s="204"/>
      <c r="B418" s="359"/>
      <c r="C418" s="615" t="s">
        <v>56</v>
      </c>
      <c r="D418" s="610"/>
      <c r="E418" s="359"/>
      <c r="F418" s="93"/>
      <c r="G418" s="359"/>
      <c r="H418" s="113">
        <f>'Bedroom 2'!H105</f>
        <v>0</v>
      </c>
      <c r="I418" s="8"/>
      <c r="J418" s="8"/>
      <c r="K418" s="8"/>
      <c r="L418" s="8"/>
      <c r="M418" s="8"/>
      <c r="N418" s="8"/>
    </row>
    <row r="419" spans="1:31" s="257" customFormat="1" ht="15.75" hidden="1" customHeight="1">
      <c r="A419" s="105"/>
      <c r="B419" s="91"/>
      <c r="C419" s="616" t="s">
        <v>93</v>
      </c>
      <c r="D419" s="610"/>
      <c r="E419" s="90"/>
      <c r="F419" s="94"/>
      <c r="G419" s="94"/>
      <c r="H419" s="113">
        <f>'Bedroom 2'!H106</f>
        <v>0</v>
      </c>
    </row>
    <row r="420" spans="1:31" s="4" customFormat="1" hidden="1">
      <c r="A420" s="151"/>
      <c r="B420" s="359"/>
      <c r="C420" s="609" t="s">
        <v>4</v>
      </c>
      <c r="D420" s="610"/>
      <c r="E420" s="359"/>
      <c r="F420" s="205"/>
      <c r="G420" s="359"/>
      <c r="H420" s="113">
        <f>'Bedroom 2'!H107</f>
        <v>0</v>
      </c>
    </row>
    <row r="421" spans="1:31" s="4" customFormat="1" hidden="1">
      <c r="A421" s="151"/>
      <c r="B421" s="359"/>
      <c r="C421" s="609" t="s">
        <v>94</v>
      </c>
      <c r="D421" s="610"/>
      <c r="E421" s="359"/>
      <c r="F421" s="205"/>
      <c r="G421" s="359"/>
      <c r="H421" s="113">
        <f>'Bedroom 2'!H108</f>
        <v>0</v>
      </c>
    </row>
    <row r="422" spans="1:31" s="4" customFormat="1" hidden="1">
      <c r="A422" s="151"/>
      <c r="B422" s="359"/>
      <c r="C422" s="609" t="s">
        <v>76</v>
      </c>
      <c r="D422" s="610"/>
      <c r="E422" s="359"/>
      <c r="F422" s="205"/>
      <c r="G422" s="359"/>
      <c r="H422" s="113">
        <f>'Bedroom 2'!H109</f>
        <v>0</v>
      </c>
    </row>
    <row r="423" spans="1:31" s="12" customFormat="1" ht="25.5" hidden="1" customHeight="1" thickBot="1">
      <c r="A423" s="206"/>
      <c r="B423" s="360"/>
      <c r="C423" s="611" t="s">
        <v>2</v>
      </c>
      <c r="D423" s="612"/>
      <c r="E423" s="360"/>
      <c r="F423" s="202"/>
      <c r="G423" s="360"/>
      <c r="H423" s="217">
        <f>'Bedroom 2'!H110</f>
        <v>0</v>
      </c>
    </row>
    <row r="424" spans="1:31" s="256" customFormat="1" ht="16" hidden="1" thickBot="1">
      <c r="A424" s="340"/>
      <c r="B424" s="340"/>
      <c r="C424" s="340"/>
      <c r="D424" s="340"/>
      <c r="E424" s="340"/>
      <c r="F424" s="340"/>
      <c r="G424" s="340"/>
      <c r="H424" s="340"/>
    </row>
    <row r="425" spans="1:31" s="257" customFormat="1" ht="13" hidden="1" thickBot="1">
      <c r="A425" s="378" t="s">
        <v>183</v>
      </c>
      <c r="B425" s="383"/>
      <c r="C425" s="384"/>
      <c r="D425" s="384"/>
      <c r="E425" s="384"/>
      <c r="F425" s="384"/>
      <c r="G425" s="384"/>
      <c r="H425" s="417"/>
    </row>
    <row r="426" spans="1:31" s="256" customFormat="1" ht="16" hidden="1" thickBot="1">
      <c r="A426" s="418"/>
      <c r="B426" s="418"/>
      <c r="C426" s="418"/>
      <c r="D426" s="418"/>
      <c r="E426" s="418"/>
      <c r="F426" s="419"/>
      <c r="G426" s="418"/>
      <c r="H426" s="418"/>
    </row>
    <row r="427" spans="1:31" s="257" customFormat="1" ht="15.75" hidden="1" customHeight="1" thickBot="1">
      <c r="A427" s="95"/>
      <c r="B427" s="96"/>
      <c r="C427" s="559" t="s">
        <v>91</v>
      </c>
      <c r="D427" s="560"/>
      <c r="E427" s="97"/>
      <c r="F427" s="98">
        <f>'Bedroom 3'!F84</f>
        <v>0</v>
      </c>
      <c r="G427" s="210"/>
      <c r="H427" s="216">
        <f>'Bedroom 3'!H84</f>
        <v>0</v>
      </c>
    </row>
    <row r="428" spans="1:31" s="257" customFormat="1" ht="15.75" hidden="1" customHeight="1" thickBot="1">
      <c r="A428" s="43"/>
      <c r="B428" s="479"/>
      <c r="C428" s="67"/>
      <c r="D428" s="57"/>
      <c r="E428" s="48"/>
      <c r="H428" s="126"/>
    </row>
    <row r="429" spans="1:31" s="257" customFormat="1" ht="15.75" hidden="1" customHeight="1">
      <c r="A429" s="100"/>
      <c r="B429" s="101"/>
      <c r="C429" s="565" t="s">
        <v>13</v>
      </c>
      <c r="D429" s="562"/>
      <c r="E429" s="102"/>
      <c r="F429" s="103"/>
      <c r="G429" s="103"/>
      <c r="H429" s="104">
        <f>'Bedroom 3'!H86</f>
        <v>0</v>
      </c>
    </row>
    <row r="430" spans="1:31" s="257" customFormat="1" ht="15.75" hidden="1" customHeight="1" thickBot="1">
      <c r="A430" s="107"/>
      <c r="B430" s="108"/>
      <c r="C430" s="563" t="s">
        <v>14</v>
      </c>
      <c r="D430" s="564"/>
      <c r="E430" s="109"/>
      <c r="F430" s="110"/>
      <c r="G430" s="110"/>
      <c r="H430" s="117">
        <f>'Bedroom 3'!H87</f>
        <v>0</v>
      </c>
    </row>
    <row r="431" spans="1:31" s="257" customFormat="1" ht="15.75" hidden="1" customHeight="1" thickBot="1">
      <c r="A431" s="43"/>
      <c r="B431" s="479"/>
      <c r="C431" s="358"/>
      <c r="D431" s="57"/>
      <c r="E431" s="48"/>
      <c r="H431" s="69"/>
    </row>
    <row r="432" spans="1:31" s="257" customFormat="1" ht="15.75" hidden="1" customHeight="1" thickBot="1">
      <c r="A432" s="95"/>
      <c r="B432" s="96"/>
      <c r="C432" s="559" t="s">
        <v>92</v>
      </c>
      <c r="D432" s="560"/>
      <c r="E432" s="617"/>
      <c r="F432" s="618"/>
      <c r="G432" s="618"/>
      <c r="H432" s="216">
        <f>'Bedroom 3'!H89</f>
        <v>0</v>
      </c>
    </row>
    <row r="433" spans="1:31" s="257" customFormat="1" ht="13" hidden="1" thickBot="1">
      <c r="A433" s="43"/>
      <c r="B433" s="479"/>
      <c r="C433" s="479"/>
      <c r="D433" s="479"/>
      <c r="E433" s="48"/>
      <c r="F433" s="48"/>
      <c r="G433" s="49"/>
      <c r="H433" s="50"/>
    </row>
    <row r="434" spans="1:31" s="257" customFormat="1" hidden="1">
      <c r="A434" s="100">
        <f>'Bedroom 3'!A91</f>
        <v>0</v>
      </c>
      <c r="B434" s="101" t="s">
        <v>120</v>
      </c>
      <c r="C434" s="561" t="s">
        <v>87</v>
      </c>
      <c r="D434" s="562"/>
      <c r="E434" s="111">
        <v>50</v>
      </c>
      <c r="F434" s="112">
        <f>'Bedroom 3'!F91</f>
        <v>0</v>
      </c>
      <c r="G434" s="239">
        <v>90</v>
      </c>
      <c r="H434" s="104">
        <f>'Bedroom 3'!H91</f>
        <v>0</v>
      </c>
    </row>
    <row r="435" spans="1:31" s="257" customFormat="1" hidden="1">
      <c r="A435" s="105">
        <f>'Bedroom 3'!A92</f>
        <v>0</v>
      </c>
      <c r="B435" s="91" t="s">
        <v>120</v>
      </c>
      <c r="C435" s="592" t="s">
        <v>88</v>
      </c>
      <c r="D435" s="593"/>
      <c r="E435" s="92">
        <v>50</v>
      </c>
      <c r="F435" s="260">
        <f>'Bedroom 3'!F92</f>
        <v>0</v>
      </c>
      <c r="G435" s="89">
        <v>90</v>
      </c>
      <c r="H435" s="113">
        <f>'Bedroom 3'!H92</f>
        <v>0</v>
      </c>
    </row>
    <row r="436" spans="1:31" s="257" customFormat="1" hidden="1">
      <c r="A436" s="105">
        <f>'Bedroom 3'!A93</f>
        <v>0</v>
      </c>
      <c r="B436" s="91" t="s">
        <v>120</v>
      </c>
      <c r="C436" s="592" t="s">
        <v>117</v>
      </c>
      <c r="D436" s="593"/>
      <c r="E436" s="92">
        <v>75</v>
      </c>
      <c r="F436" s="260">
        <f>'Bedroom 3'!F93</f>
        <v>0</v>
      </c>
      <c r="G436" s="89">
        <v>125</v>
      </c>
      <c r="H436" s="113">
        <f>'Bedroom 3'!H93</f>
        <v>0</v>
      </c>
    </row>
    <row r="437" spans="1:31" s="257" customFormat="1" hidden="1">
      <c r="A437" s="105">
        <f>'Bedroom 3'!A94</f>
        <v>0</v>
      </c>
      <c r="B437" s="91" t="s">
        <v>120</v>
      </c>
      <c r="C437" s="592" t="s">
        <v>194</v>
      </c>
      <c r="D437" s="593"/>
      <c r="E437" s="92">
        <v>50</v>
      </c>
      <c r="F437" s="260">
        <f>'Bedroom 3'!F94</f>
        <v>0</v>
      </c>
      <c r="G437" s="89">
        <v>90</v>
      </c>
      <c r="H437" s="113">
        <f>'Bedroom 3'!H94</f>
        <v>0</v>
      </c>
    </row>
    <row r="438" spans="1:31" s="257" customFormat="1" hidden="1">
      <c r="A438" s="105">
        <f>'Bedroom 3'!A95</f>
        <v>0</v>
      </c>
      <c r="B438" s="91" t="s">
        <v>120</v>
      </c>
      <c r="C438" s="594" t="s">
        <v>118</v>
      </c>
      <c r="D438" s="593"/>
      <c r="E438" s="92">
        <v>50</v>
      </c>
      <c r="F438" s="260">
        <f>'Bedroom 3'!F95</f>
        <v>0</v>
      </c>
      <c r="G438" s="89">
        <v>90</v>
      </c>
      <c r="H438" s="113">
        <f>'Bedroom 3'!H95</f>
        <v>0</v>
      </c>
    </row>
    <row r="439" spans="1:31" s="257" customFormat="1" hidden="1">
      <c r="A439" s="105">
        <f>'Bedroom 3'!A96</f>
        <v>0</v>
      </c>
      <c r="B439" s="91" t="s">
        <v>120</v>
      </c>
      <c r="C439" s="594" t="s">
        <v>16</v>
      </c>
      <c r="D439" s="593"/>
      <c r="E439" s="92">
        <v>40</v>
      </c>
      <c r="F439" s="260">
        <f>'Bedroom 3'!F96</f>
        <v>0</v>
      </c>
      <c r="G439" s="89">
        <v>80</v>
      </c>
      <c r="H439" s="113">
        <f>'Bedroom 3'!H96</f>
        <v>0</v>
      </c>
    </row>
    <row r="440" spans="1:31" s="257" customFormat="1" hidden="1">
      <c r="A440" s="105">
        <f>'Bedroom 3'!A97</f>
        <v>0</v>
      </c>
      <c r="B440" s="91" t="s">
        <v>120</v>
      </c>
      <c r="C440" s="594" t="s">
        <v>15</v>
      </c>
      <c r="D440" s="593"/>
      <c r="E440" s="92">
        <v>40</v>
      </c>
      <c r="F440" s="260">
        <f>'Bedroom 3'!F97</f>
        <v>0</v>
      </c>
      <c r="G440" s="89">
        <v>80</v>
      </c>
      <c r="H440" s="113">
        <f>'Bedroom 3'!H97</f>
        <v>0</v>
      </c>
    </row>
    <row r="441" spans="1:31" s="257" customFormat="1" hidden="1">
      <c r="A441" s="105">
        <f>'Bedroom 3'!A98</f>
        <v>0</v>
      </c>
      <c r="B441" s="91" t="s">
        <v>120</v>
      </c>
      <c r="C441" s="592" t="s">
        <v>89</v>
      </c>
      <c r="D441" s="593"/>
      <c r="E441" s="92">
        <v>50</v>
      </c>
      <c r="F441" s="260">
        <f>'Bedroom 3'!F98</f>
        <v>0</v>
      </c>
      <c r="G441" s="89">
        <v>90</v>
      </c>
      <c r="H441" s="113">
        <f>'Bedroom 3'!H98</f>
        <v>0</v>
      </c>
    </row>
    <row r="442" spans="1:31" s="257" customFormat="1" hidden="1">
      <c r="A442" s="105">
        <f>'Bedroom 3'!A99</f>
        <v>0</v>
      </c>
      <c r="B442" s="91" t="s">
        <v>120</v>
      </c>
      <c r="C442" s="592" t="s">
        <v>90</v>
      </c>
      <c r="D442" s="593"/>
      <c r="E442" s="92">
        <v>50</v>
      </c>
      <c r="F442" s="260">
        <f>'Bedroom 3'!F99</f>
        <v>0</v>
      </c>
      <c r="G442" s="89">
        <v>90</v>
      </c>
      <c r="H442" s="113">
        <f>Video!H429</f>
        <v>0</v>
      </c>
    </row>
    <row r="443" spans="1:31" s="257" customFormat="1" ht="16" hidden="1" thickBot="1">
      <c r="A443" s="107">
        <f>'Bedroom 3'!A100</f>
        <v>0</v>
      </c>
      <c r="B443" s="108" t="s">
        <v>120</v>
      </c>
      <c r="C443" s="591" t="s">
        <v>86</v>
      </c>
      <c r="D443" s="564"/>
      <c r="E443" s="114">
        <v>25</v>
      </c>
      <c r="F443" s="115">
        <f>'Bedroom 3'!F100</f>
        <v>0</v>
      </c>
      <c r="G443" s="116">
        <v>50</v>
      </c>
      <c r="H443" s="117">
        <f>'Bedroom 3'!H100</f>
        <v>0</v>
      </c>
    </row>
    <row r="444" spans="1:31" s="257" customFormat="1" ht="13" hidden="1" thickBot="1">
      <c r="A444" s="43"/>
      <c r="B444" s="479"/>
      <c r="C444" s="53"/>
      <c r="D444" s="56"/>
      <c r="E444" s="55"/>
      <c r="F444" s="52"/>
      <c r="G444" s="49"/>
      <c r="H444" s="50"/>
    </row>
    <row r="445" spans="1:31" s="257" customFormat="1" ht="15.75" hidden="1" customHeight="1" thickBot="1">
      <c r="A445" s="595" t="s">
        <v>127</v>
      </c>
      <c r="B445" s="596"/>
      <c r="C445" s="596"/>
      <c r="D445" s="596"/>
      <c r="E445" s="328"/>
      <c r="F445" s="335">
        <f>'Bedroom 3'!F102</f>
        <v>0</v>
      </c>
      <c r="G445" s="480"/>
      <c r="H445" s="452">
        <f>'Bedroom 3'!H102</f>
        <v>0</v>
      </c>
    </row>
    <row r="446" spans="1:31" s="257" customFormat="1" ht="13" hidden="1" thickBot="1">
      <c r="A446" s="43"/>
      <c r="B446" s="479"/>
      <c r="C446" s="479"/>
      <c r="D446" s="479"/>
      <c r="E446" s="48"/>
      <c r="F446" s="48"/>
      <c r="G446" s="49"/>
      <c r="H446" s="50"/>
    </row>
    <row r="447" spans="1:31" s="4" customFormat="1" ht="15" hidden="1" customHeight="1">
      <c r="A447" s="203"/>
      <c r="B447" s="209"/>
      <c r="C447" s="613" t="s">
        <v>119</v>
      </c>
      <c r="D447" s="614"/>
      <c r="E447" s="209"/>
      <c r="F447" s="119"/>
      <c r="G447" s="209"/>
      <c r="H447" s="218">
        <f>'Bedroom 3'!H104</f>
        <v>0</v>
      </c>
      <c r="I447" s="7"/>
      <c r="J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s="4" customFormat="1" hidden="1">
      <c r="A448" s="204"/>
      <c r="B448" s="359"/>
      <c r="C448" s="615" t="s">
        <v>56</v>
      </c>
      <c r="D448" s="610"/>
      <c r="E448" s="359"/>
      <c r="F448" s="93"/>
      <c r="G448" s="359"/>
      <c r="H448" s="113">
        <f>'Bedroom 3'!H105</f>
        <v>0</v>
      </c>
      <c r="I448" s="8"/>
      <c r="J448" s="8"/>
      <c r="K448" s="8"/>
      <c r="L448" s="8"/>
      <c r="M448" s="8"/>
      <c r="N448" s="8"/>
    </row>
    <row r="449" spans="1:8" s="257" customFormat="1" ht="15.75" hidden="1" customHeight="1">
      <c r="A449" s="105"/>
      <c r="B449" s="91"/>
      <c r="C449" s="616" t="s">
        <v>93</v>
      </c>
      <c r="D449" s="610"/>
      <c r="E449" s="90"/>
      <c r="F449" s="94"/>
      <c r="G449" s="94"/>
      <c r="H449" s="113">
        <f>'Bedroom 3'!H106</f>
        <v>0</v>
      </c>
    </row>
    <row r="450" spans="1:8" s="4" customFormat="1" hidden="1">
      <c r="A450" s="151"/>
      <c r="B450" s="359"/>
      <c r="C450" s="609" t="s">
        <v>4</v>
      </c>
      <c r="D450" s="610"/>
      <c r="E450" s="359"/>
      <c r="F450" s="205"/>
      <c r="G450" s="359"/>
      <c r="H450" s="113">
        <f>'Bedroom 3'!H107</f>
        <v>0</v>
      </c>
    </row>
    <row r="451" spans="1:8" s="4" customFormat="1" hidden="1">
      <c r="A451" s="151"/>
      <c r="B451" s="359"/>
      <c r="C451" s="609" t="s">
        <v>94</v>
      </c>
      <c r="D451" s="610"/>
      <c r="E451" s="359"/>
      <c r="F451" s="205"/>
      <c r="G451" s="359"/>
      <c r="H451" s="113">
        <f>'Bedroom 3'!H108</f>
        <v>0</v>
      </c>
    </row>
    <row r="452" spans="1:8" s="4" customFormat="1" hidden="1">
      <c r="A452" s="151"/>
      <c r="B452" s="359"/>
      <c r="C452" s="609" t="s">
        <v>76</v>
      </c>
      <c r="D452" s="610"/>
      <c r="E452" s="359"/>
      <c r="F452" s="205"/>
      <c r="G452" s="359"/>
      <c r="H452" s="113">
        <f>'Bedroom 3'!H109</f>
        <v>0</v>
      </c>
    </row>
    <row r="453" spans="1:8" s="12" customFormat="1" ht="25.5" hidden="1" customHeight="1" thickBot="1">
      <c r="A453" s="206"/>
      <c r="B453" s="360"/>
      <c r="C453" s="611" t="s">
        <v>2</v>
      </c>
      <c r="D453" s="612"/>
      <c r="E453" s="360"/>
      <c r="F453" s="202"/>
      <c r="G453" s="360"/>
      <c r="H453" s="217">
        <f>'Bedroom 3'!H110</f>
        <v>0</v>
      </c>
    </row>
    <row r="454" spans="1:8" s="256" customFormat="1" ht="16" hidden="1" thickBot="1">
      <c r="A454" s="340"/>
      <c r="B454" s="340"/>
      <c r="C454" s="340"/>
      <c r="D454" s="340"/>
      <c r="E454" s="340"/>
      <c r="F454" s="340"/>
      <c r="G454" s="340"/>
      <c r="H454" s="340"/>
    </row>
    <row r="455" spans="1:8" s="257" customFormat="1" ht="13" thickBot="1">
      <c r="A455" s="378" t="s">
        <v>18</v>
      </c>
      <c r="B455" s="383"/>
      <c r="C455" s="384"/>
      <c r="D455" s="384"/>
      <c r="E455" s="384"/>
      <c r="F455" s="384"/>
      <c r="G455" s="384"/>
      <c r="H455" s="417"/>
    </row>
    <row r="456" spans="1:8" s="256" customFormat="1" ht="16" thickBot="1">
      <c r="A456" s="418"/>
      <c r="B456" s="418"/>
      <c r="C456" s="418"/>
      <c r="D456" s="418"/>
      <c r="E456" s="418"/>
      <c r="F456" s="419"/>
      <c r="G456" s="418"/>
      <c r="H456" s="418"/>
    </row>
    <row r="457" spans="1:8" s="257" customFormat="1" ht="15.75" customHeight="1" thickBot="1">
      <c r="A457" s="95"/>
      <c r="B457" s="96"/>
      <c r="C457" s="559" t="s">
        <v>91</v>
      </c>
      <c r="D457" s="560"/>
      <c r="E457" s="97"/>
      <c r="F457" s="98">
        <f>Control!F84</f>
        <v>0</v>
      </c>
      <c r="G457" s="210"/>
      <c r="H457" s="216">
        <f>Control!H84</f>
        <v>0</v>
      </c>
    </row>
    <row r="458" spans="1:8" s="257" customFormat="1" ht="15.75" customHeight="1" thickBot="1">
      <c r="A458" s="43"/>
      <c r="B458" s="352"/>
      <c r="C458" s="67"/>
      <c r="D458" s="57"/>
      <c r="E458" s="48"/>
      <c r="H458" s="126"/>
    </row>
    <row r="459" spans="1:8" s="257" customFormat="1" ht="15.75" customHeight="1">
      <c r="A459" s="100"/>
      <c r="B459" s="101"/>
      <c r="C459" s="565" t="s">
        <v>13</v>
      </c>
      <c r="D459" s="562"/>
      <c r="E459" s="102"/>
      <c r="F459" s="103"/>
      <c r="G459" s="103"/>
      <c r="H459" s="104">
        <f>Control!H86</f>
        <v>0</v>
      </c>
    </row>
    <row r="460" spans="1:8" s="257" customFormat="1" ht="15.75" customHeight="1" thickBot="1">
      <c r="A460" s="107"/>
      <c r="B460" s="108"/>
      <c r="C460" s="563" t="s">
        <v>14</v>
      </c>
      <c r="D460" s="564"/>
      <c r="E460" s="109"/>
      <c r="F460" s="110"/>
      <c r="G460" s="110"/>
      <c r="H460" s="117">
        <f>Control!H87</f>
        <v>0</v>
      </c>
    </row>
    <row r="461" spans="1:8" s="257" customFormat="1" ht="15.75" customHeight="1" thickBot="1">
      <c r="A461" s="43"/>
      <c r="B461" s="352"/>
      <c r="C461" s="358"/>
      <c r="D461" s="57"/>
      <c r="E461" s="48"/>
      <c r="H461" s="69"/>
    </row>
    <row r="462" spans="1:8" s="257" customFormat="1" ht="15.75" customHeight="1" thickBot="1">
      <c r="A462" s="95"/>
      <c r="B462" s="96"/>
      <c r="C462" s="559" t="s">
        <v>92</v>
      </c>
      <c r="D462" s="560"/>
      <c r="E462" s="617"/>
      <c r="F462" s="618"/>
      <c r="G462" s="618"/>
      <c r="H462" s="216">
        <f>Control!H89</f>
        <v>0</v>
      </c>
    </row>
    <row r="463" spans="1:8" s="257" customFormat="1" ht="13" thickBot="1">
      <c r="A463" s="43"/>
      <c r="B463" s="352"/>
      <c r="C463" s="352"/>
      <c r="D463" s="352"/>
      <c r="E463" s="48"/>
      <c r="F463" s="48"/>
      <c r="G463" s="49"/>
      <c r="H463" s="50"/>
    </row>
    <row r="464" spans="1:8" s="257" customFormat="1">
      <c r="A464" s="100">
        <f>Control!A91</f>
        <v>0</v>
      </c>
      <c r="B464" s="101" t="s">
        <v>120</v>
      </c>
      <c r="C464" s="561" t="s">
        <v>87</v>
      </c>
      <c r="D464" s="562"/>
      <c r="E464" s="111">
        <v>50</v>
      </c>
      <c r="F464" s="112">
        <f>Control!F91</f>
        <v>0</v>
      </c>
      <c r="G464" s="239">
        <v>90</v>
      </c>
      <c r="H464" s="104">
        <f>Control!H91</f>
        <v>0</v>
      </c>
    </row>
    <row r="465" spans="1:31" s="257" customFormat="1">
      <c r="A465" s="105">
        <f>Control!A92</f>
        <v>0</v>
      </c>
      <c r="B465" s="91" t="s">
        <v>120</v>
      </c>
      <c r="C465" s="592" t="s">
        <v>88</v>
      </c>
      <c r="D465" s="593"/>
      <c r="E465" s="92">
        <v>50</v>
      </c>
      <c r="F465" s="260">
        <f>Control!F92</f>
        <v>0</v>
      </c>
      <c r="G465" s="89">
        <v>90</v>
      </c>
      <c r="H465" s="113">
        <f>Control!H92</f>
        <v>0</v>
      </c>
    </row>
    <row r="466" spans="1:31" s="257" customFormat="1">
      <c r="A466" s="105">
        <f>Control!A93</f>
        <v>0</v>
      </c>
      <c r="B466" s="91" t="s">
        <v>120</v>
      </c>
      <c r="C466" s="592" t="s">
        <v>117</v>
      </c>
      <c r="D466" s="593"/>
      <c r="E466" s="92">
        <v>75</v>
      </c>
      <c r="F466" s="260">
        <f>Control!F93</f>
        <v>0</v>
      </c>
      <c r="G466" s="89">
        <v>125</v>
      </c>
      <c r="H466" s="113">
        <f>Control!H93</f>
        <v>0</v>
      </c>
    </row>
    <row r="467" spans="1:31" s="257" customFormat="1">
      <c r="A467" s="105">
        <f>Control!A94</f>
        <v>0</v>
      </c>
      <c r="B467" s="91" t="s">
        <v>120</v>
      </c>
      <c r="C467" s="592" t="s">
        <v>194</v>
      </c>
      <c r="D467" s="593"/>
      <c r="E467" s="92">
        <v>50</v>
      </c>
      <c r="F467" s="260">
        <f>Control!F94</f>
        <v>0</v>
      </c>
      <c r="G467" s="89">
        <v>90</v>
      </c>
      <c r="H467" s="113">
        <f>Control!H94</f>
        <v>0</v>
      </c>
    </row>
    <row r="468" spans="1:31" s="257" customFormat="1">
      <c r="A468" s="105">
        <f>Control!A95</f>
        <v>0</v>
      </c>
      <c r="B468" s="91" t="s">
        <v>120</v>
      </c>
      <c r="C468" s="594" t="s">
        <v>118</v>
      </c>
      <c r="D468" s="593"/>
      <c r="E468" s="92">
        <v>50</v>
      </c>
      <c r="F468" s="260">
        <f>Control!F95</f>
        <v>0</v>
      </c>
      <c r="G468" s="89">
        <v>90</v>
      </c>
      <c r="H468" s="113">
        <f>Control!H95</f>
        <v>0</v>
      </c>
    </row>
    <row r="469" spans="1:31" s="257" customFormat="1">
      <c r="A469" s="105">
        <f>Control!A96</f>
        <v>0</v>
      </c>
      <c r="B469" s="91" t="s">
        <v>120</v>
      </c>
      <c r="C469" s="594" t="s">
        <v>16</v>
      </c>
      <c r="D469" s="593"/>
      <c r="E469" s="92">
        <v>40</v>
      </c>
      <c r="F469" s="260">
        <f>Control!F96</f>
        <v>0</v>
      </c>
      <c r="G469" s="89">
        <v>80</v>
      </c>
      <c r="H469" s="113">
        <f>Control!H96</f>
        <v>0</v>
      </c>
    </row>
    <row r="470" spans="1:31" s="257" customFormat="1">
      <c r="A470" s="105">
        <f>Control!A97</f>
        <v>0</v>
      </c>
      <c r="B470" s="91" t="s">
        <v>120</v>
      </c>
      <c r="C470" s="594" t="s">
        <v>15</v>
      </c>
      <c r="D470" s="593"/>
      <c r="E470" s="92">
        <v>40</v>
      </c>
      <c r="F470" s="260">
        <f>Control!F97</f>
        <v>0</v>
      </c>
      <c r="G470" s="89">
        <v>80</v>
      </c>
      <c r="H470" s="113">
        <f>Control!H97</f>
        <v>0</v>
      </c>
    </row>
    <row r="471" spans="1:31" s="257" customFormat="1">
      <c r="A471" s="105">
        <f>Control!A98</f>
        <v>0</v>
      </c>
      <c r="B471" s="91" t="s">
        <v>120</v>
      </c>
      <c r="C471" s="592" t="s">
        <v>89</v>
      </c>
      <c r="D471" s="593"/>
      <c r="E471" s="92">
        <v>50</v>
      </c>
      <c r="F471" s="260">
        <f>Control!F98</f>
        <v>0</v>
      </c>
      <c r="G471" s="89">
        <v>90</v>
      </c>
      <c r="H471" s="113">
        <f>Control!H98</f>
        <v>0</v>
      </c>
    </row>
    <row r="472" spans="1:31" s="257" customFormat="1">
      <c r="A472" s="105">
        <f>Control!A99</f>
        <v>0</v>
      </c>
      <c r="B472" s="91" t="s">
        <v>120</v>
      </c>
      <c r="C472" s="592" t="s">
        <v>90</v>
      </c>
      <c r="D472" s="593"/>
      <c r="E472" s="92">
        <v>50</v>
      </c>
      <c r="F472" s="260">
        <f>Control!F99</f>
        <v>0</v>
      </c>
      <c r="G472" s="89">
        <v>90</v>
      </c>
      <c r="H472" s="113">
        <f>Control!H99</f>
        <v>0</v>
      </c>
    </row>
    <row r="473" spans="1:31" s="257" customFormat="1" ht="16" thickBot="1">
      <c r="A473" s="107">
        <f>Control!A100</f>
        <v>0</v>
      </c>
      <c r="B473" s="108" t="s">
        <v>120</v>
      </c>
      <c r="C473" s="591" t="s">
        <v>86</v>
      </c>
      <c r="D473" s="564"/>
      <c r="E473" s="114">
        <v>25</v>
      </c>
      <c r="F473" s="115">
        <f>Control!F100</f>
        <v>0</v>
      </c>
      <c r="G473" s="116">
        <v>50</v>
      </c>
      <c r="H473" s="117">
        <f>Control!H100</f>
        <v>0</v>
      </c>
    </row>
    <row r="474" spans="1:31" s="257" customFormat="1" ht="13" thickBot="1">
      <c r="A474" s="43"/>
      <c r="B474" s="352"/>
      <c r="C474" s="53"/>
      <c r="D474" s="56"/>
      <c r="E474" s="55"/>
      <c r="F474" s="52"/>
      <c r="G474" s="49"/>
      <c r="H474" s="50"/>
    </row>
    <row r="475" spans="1:31" s="257" customFormat="1" ht="15.75" customHeight="1" thickBot="1">
      <c r="A475" s="595" t="s">
        <v>127</v>
      </c>
      <c r="B475" s="596"/>
      <c r="C475" s="596"/>
      <c r="D475" s="596"/>
      <c r="E475" s="328"/>
      <c r="F475" s="335">
        <f>Control!F102</f>
        <v>0</v>
      </c>
      <c r="G475" s="451"/>
      <c r="H475" s="452">
        <f>Control!H102</f>
        <v>0</v>
      </c>
    </row>
    <row r="476" spans="1:31" s="257" customFormat="1" ht="13" thickBot="1">
      <c r="A476" s="43"/>
      <c r="B476" s="352"/>
      <c r="C476" s="352"/>
      <c r="D476" s="352"/>
      <c r="E476" s="48"/>
      <c r="F476" s="48"/>
      <c r="G476" s="49"/>
      <c r="H476" s="50"/>
    </row>
    <row r="477" spans="1:31" s="4" customFormat="1" ht="15" customHeight="1">
      <c r="A477" s="203"/>
      <c r="B477" s="209"/>
      <c r="C477" s="613" t="s">
        <v>119</v>
      </c>
      <c r="D477" s="614"/>
      <c r="E477" s="209"/>
      <c r="F477" s="119"/>
      <c r="G477" s="209"/>
      <c r="H477" s="218">
        <f>Control!H104</f>
        <v>0</v>
      </c>
      <c r="I477" s="7"/>
      <c r="J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s="4" customFormat="1">
      <c r="A478" s="204"/>
      <c r="B478" s="359"/>
      <c r="C478" s="615" t="s">
        <v>56</v>
      </c>
      <c r="D478" s="610"/>
      <c r="E478" s="359"/>
      <c r="F478" s="93"/>
      <c r="G478" s="359"/>
      <c r="H478" s="113">
        <f>Control!H105</f>
        <v>0</v>
      </c>
      <c r="I478" s="8"/>
      <c r="J478" s="8"/>
      <c r="K478" s="8"/>
      <c r="L478" s="8"/>
      <c r="M478" s="8"/>
      <c r="N478" s="8"/>
    </row>
    <row r="479" spans="1:31" s="257" customFormat="1" ht="15.75" customHeight="1">
      <c r="A479" s="105"/>
      <c r="B479" s="91"/>
      <c r="C479" s="616" t="s">
        <v>93</v>
      </c>
      <c r="D479" s="610"/>
      <c r="E479" s="90"/>
      <c r="F479" s="94"/>
      <c r="G479" s="94"/>
      <c r="H479" s="113">
        <f>Control!H106</f>
        <v>0</v>
      </c>
    </row>
    <row r="480" spans="1:31" s="4" customFormat="1">
      <c r="A480" s="151"/>
      <c r="B480" s="359"/>
      <c r="C480" s="609" t="s">
        <v>4</v>
      </c>
      <c r="D480" s="610"/>
      <c r="E480" s="359"/>
      <c r="F480" s="205"/>
      <c r="G480" s="359"/>
      <c r="H480" s="113">
        <f>Control!H107</f>
        <v>0</v>
      </c>
    </row>
    <row r="481" spans="1:8" s="4" customFormat="1">
      <c r="A481" s="151"/>
      <c r="B481" s="359"/>
      <c r="C481" s="609" t="s">
        <v>94</v>
      </c>
      <c r="D481" s="610"/>
      <c r="E481" s="359"/>
      <c r="F481" s="205"/>
      <c r="G481" s="359"/>
      <c r="H481" s="113">
        <f>Control!H108</f>
        <v>0</v>
      </c>
    </row>
    <row r="482" spans="1:8" s="4" customFormat="1">
      <c r="A482" s="151"/>
      <c r="B482" s="359"/>
      <c r="C482" s="609" t="s">
        <v>76</v>
      </c>
      <c r="D482" s="610"/>
      <c r="E482" s="359"/>
      <c r="F482" s="205"/>
      <c r="G482" s="359"/>
      <c r="H482" s="113">
        <f>Control!H109</f>
        <v>0</v>
      </c>
    </row>
    <row r="483" spans="1:8" s="12" customFormat="1" ht="25.5" customHeight="1" thickBot="1">
      <c r="A483" s="206"/>
      <c r="B483" s="360"/>
      <c r="C483" s="611" t="s">
        <v>2</v>
      </c>
      <c r="D483" s="612"/>
      <c r="E483" s="360"/>
      <c r="F483" s="202"/>
      <c r="G483" s="360"/>
      <c r="H483" s="217">
        <f>Control!H110</f>
        <v>0</v>
      </c>
    </row>
    <row r="484" spans="1:8" s="256" customFormat="1" ht="16" thickBot="1">
      <c r="A484" s="340"/>
      <c r="B484" s="340"/>
      <c r="C484" s="340"/>
      <c r="D484" s="340"/>
      <c r="E484" s="340"/>
      <c r="F484" s="340"/>
      <c r="G484" s="340"/>
      <c r="H484" s="340"/>
    </row>
    <row r="485" spans="1:8" s="257" customFormat="1" ht="13" thickBot="1">
      <c r="A485" s="378" t="s">
        <v>69</v>
      </c>
      <c r="B485" s="383"/>
      <c r="C485" s="384"/>
      <c r="D485" s="384"/>
      <c r="E485" s="384"/>
      <c r="F485" s="384"/>
      <c r="G485" s="384"/>
      <c r="H485" s="417"/>
    </row>
    <row r="486" spans="1:8" s="256" customFormat="1" ht="16" thickBot="1">
      <c r="A486" s="418"/>
      <c r="B486" s="418"/>
      <c r="C486" s="418"/>
      <c r="D486" s="418"/>
      <c r="E486" s="418"/>
      <c r="F486" s="419"/>
      <c r="G486" s="418"/>
      <c r="H486" s="418"/>
    </row>
    <row r="487" spans="1:8" s="257" customFormat="1" ht="15.75" customHeight="1" thickBot="1">
      <c r="A487" s="95"/>
      <c r="B487" s="96"/>
      <c r="C487" s="559" t="s">
        <v>91</v>
      </c>
      <c r="D487" s="560"/>
      <c r="E487" s="97"/>
      <c r="F487" s="98">
        <f>Lighting!F84</f>
        <v>0</v>
      </c>
      <c r="G487" s="210"/>
      <c r="H487" s="216">
        <f>Lighting!H84</f>
        <v>0</v>
      </c>
    </row>
    <row r="488" spans="1:8" s="257" customFormat="1" ht="15.75" customHeight="1" thickBot="1">
      <c r="A488" s="43"/>
      <c r="B488" s="352"/>
      <c r="C488" s="67"/>
      <c r="D488" s="57"/>
      <c r="E488" s="48"/>
      <c r="H488" s="126"/>
    </row>
    <row r="489" spans="1:8" s="257" customFormat="1" ht="15.75" customHeight="1">
      <c r="A489" s="100"/>
      <c r="B489" s="101"/>
      <c r="C489" s="565" t="s">
        <v>13</v>
      </c>
      <c r="D489" s="562"/>
      <c r="E489" s="102"/>
      <c r="F489" s="103"/>
      <c r="G489" s="103"/>
      <c r="H489" s="104">
        <f>Lighting!H86</f>
        <v>0</v>
      </c>
    </row>
    <row r="490" spans="1:8" s="257" customFormat="1" ht="15.75" customHeight="1" thickBot="1">
      <c r="A490" s="107"/>
      <c r="B490" s="108"/>
      <c r="C490" s="563" t="s">
        <v>14</v>
      </c>
      <c r="D490" s="564"/>
      <c r="E490" s="109"/>
      <c r="F490" s="110"/>
      <c r="G490" s="110"/>
      <c r="H490" s="117">
        <f>Lighting!H87</f>
        <v>0</v>
      </c>
    </row>
    <row r="491" spans="1:8" s="257" customFormat="1" ht="15.75" customHeight="1" thickBot="1">
      <c r="A491" s="43"/>
      <c r="B491" s="352"/>
      <c r="C491" s="358"/>
      <c r="D491" s="57"/>
      <c r="E491" s="48"/>
      <c r="H491" s="69"/>
    </row>
    <row r="492" spans="1:8" s="257" customFormat="1" ht="15.75" customHeight="1" thickBot="1">
      <c r="A492" s="95"/>
      <c r="B492" s="96"/>
      <c r="C492" s="559" t="s">
        <v>92</v>
      </c>
      <c r="D492" s="560"/>
      <c r="E492" s="617"/>
      <c r="F492" s="618"/>
      <c r="G492" s="618"/>
      <c r="H492" s="216">
        <f>Lighting!H89</f>
        <v>0</v>
      </c>
    </row>
    <row r="493" spans="1:8" s="257" customFormat="1" ht="13" thickBot="1">
      <c r="A493" s="43"/>
      <c r="B493" s="352"/>
      <c r="C493" s="352"/>
      <c r="D493" s="352"/>
      <c r="E493" s="48"/>
      <c r="F493" s="48"/>
      <c r="G493" s="49"/>
      <c r="H493" s="50"/>
    </row>
    <row r="494" spans="1:8" s="257" customFormat="1">
      <c r="A494" s="100">
        <f>Lighting!A91</f>
        <v>0</v>
      </c>
      <c r="B494" s="101" t="s">
        <v>120</v>
      </c>
      <c r="C494" s="561" t="s">
        <v>87</v>
      </c>
      <c r="D494" s="562"/>
      <c r="E494" s="111">
        <v>50</v>
      </c>
      <c r="F494" s="112">
        <f>Lighting!F91</f>
        <v>0</v>
      </c>
      <c r="G494" s="239">
        <v>90</v>
      </c>
      <c r="H494" s="104">
        <f>Lighting!H91</f>
        <v>0</v>
      </c>
    </row>
    <row r="495" spans="1:8" s="257" customFormat="1">
      <c r="A495" s="105">
        <f>Lighting!A92</f>
        <v>0</v>
      </c>
      <c r="B495" s="91" t="s">
        <v>120</v>
      </c>
      <c r="C495" s="592" t="s">
        <v>88</v>
      </c>
      <c r="D495" s="593"/>
      <c r="E495" s="92">
        <v>50</v>
      </c>
      <c r="F495" s="260">
        <f>Lighting!F92</f>
        <v>0</v>
      </c>
      <c r="G495" s="89">
        <v>90</v>
      </c>
      <c r="H495" s="113">
        <f>Lighting!H92</f>
        <v>0</v>
      </c>
    </row>
    <row r="496" spans="1:8" s="257" customFormat="1">
      <c r="A496" s="105">
        <f>Lighting!A93</f>
        <v>0</v>
      </c>
      <c r="B496" s="91" t="s">
        <v>120</v>
      </c>
      <c r="C496" s="592" t="s">
        <v>117</v>
      </c>
      <c r="D496" s="593"/>
      <c r="E496" s="92">
        <v>75</v>
      </c>
      <c r="F496" s="260">
        <f>Lighting!F93</f>
        <v>0</v>
      </c>
      <c r="G496" s="89">
        <v>125</v>
      </c>
      <c r="H496" s="113">
        <f>Lighting!H93</f>
        <v>0</v>
      </c>
    </row>
    <row r="497" spans="1:31" s="257" customFormat="1">
      <c r="A497" s="105">
        <f>Lighting!A94</f>
        <v>0</v>
      </c>
      <c r="B497" s="91" t="s">
        <v>120</v>
      </c>
      <c r="C497" s="592" t="s">
        <v>194</v>
      </c>
      <c r="D497" s="593"/>
      <c r="E497" s="92">
        <v>50</v>
      </c>
      <c r="F497" s="260">
        <f>Lighting!F94</f>
        <v>0</v>
      </c>
      <c r="G497" s="89">
        <v>90</v>
      </c>
      <c r="H497" s="113">
        <f>Lighting!H94</f>
        <v>0</v>
      </c>
    </row>
    <row r="498" spans="1:31" s="257" customFormat="1">
      <c r="A498" s="105">
        <f>Lighting!A95</f>
        <v>0</v>
      </c>
      <c r="B498" s="91" t="s">
        <v>120</v>
      </c>
      <c r="C498" s="594" t="s">
        <v>118</v>
      </c>
      <c r="D498" s="593"/>
      <c r="E498" s="92">
        <v>50</v>
      </c>
      <c r="F498" s="260">
        <f>Lighting!F95</f>
        <v>0</v>
      </c>
      <c r="G498" s="89">
        <v>90</v>
      </c>
      <c r="H498" s="113">
        <f>Lighting!H95</f>
        <v>0</v>
      </c>
    </row>
    <row r="499" spans="1:31" s="257" customFormat="1">
      <c r="A499" s="105">
        <f>Lighting!A96</f>
        <v>0</v>
      </c>
      <c r="B499" s="91" t="s">
        <v>120</v>
      </c>
      <c r="C499" s="594" t="s">
        <v>16</v>
      </c>
      <c r="D499" s="593"/>
      <c r="E499" s="92">
        <v>40</v>
      </c>
      <c r="F499" s="260">
        <f>Lighting!F96</f>
        <v>0</v>
      </c>
      <c r="G499" s="89">
        <v>80</v>
      </c>
      <c r="H499" s="113">
        <f>Lighting!H96</f>
        <v>0</v>
      </c>
    </row>
    <row r="500" spans="1:31" s="257" customFormat="1">
      <c r="A500" s="105">
        <f>Lighting!A97</f>
        <v>0</v>
      </c>
      <c r="B500" s="91" t="s">
        <v>120</v>
      </c>
      <c r="C500" s="594" t="s">
        <v>15</v>
      </c>
      <c r="D500" s="593"/>
      <c r="E500" s="92">
        <v>40</v>
      </c>
      <c r="F500" s="260">
        <f>Lighting!F97</f>
        <v>0</v>
      </c>
      <c r="G500" s="89">
        <v>80</v>
      </c>
      <c r="H500" s="113">
        <f>Lighting!H97</f>
        <v>0</v>
      </c>
    </row>
    <row r="501" spans="1:31" s="257" customFormat="1">
      <c r="A501" s="105">
        <f>Lighting!A98</f>
        <v>0</v>
      </c>
      <c r="B501" s="91" t="s">
        <v>120</v>
      </c>
      <c r="C501" s="592" t="s">
        <v>89</v>
      </c>
      <c r="D501" s="593"/>
      <c r="E501" s="92">
        <v>50</v>
      </c>
      <c r="F501" s="260">
        <f>Lighting!F98</f>
        <v>0</v>
      </c>
      <c r="G501" s="89">
        <v>90</v>
      </c>
      <c r="H501" s="113">
        <f>Lighting!H98</f>
        <v>0</v>
      </c>
    </row>
    <row r="502" spans="1:31" s="257" customFormat="1">
      <c r="A502" s="105">
        <f>Lighting!A99</f>
        <v>0</v>
      </c>
      <c r="B502" s="91" t="s">
        <v>120</v>
      </c>
      <c r="C502" s="592" t="s">
        <v>90</v>
      </c>
      <c r="D502" s="593"/>
      <c r="E502" s="92">
        <v>50</v>
      </c>
      <c r="F502" s="260">
        <f>Lighting!F99</f>
        <v>0</v>
      </c>
      <c r="G502" s="89">
        <v>90</v>
      </c>
      <c r="H502" s="113">
        <f>Lighting!H99</f>
        <v>0</v>
      </c>
    </row>
    <row r="503" spans="1:31" s="257" customFormat="1" ht="16" thickBot="1">
      <c r="A503" s="107">
        <f>Lighting!A100</f>
        <v>0</v>
      </c>
      <c r="B503" s="108" t="s">
        <v>120</v>
      </c>
      <c r="C503" s="591" t="s">
        <v>86</v>
      </c>
      <c r="D503" s="564"/>
      <c r="E503" s="114">
        <v>25</v>
      </c>
      <c r="F503" s="115">
        <f>Lighting!F100</f>
        <v>0</v>
      </c>
      <c r="G503" s="116">
        <v>50</v>
      </c>
      <c r="H503" s="117">
        <f>Lighting!H100</f>
        <v>0</v>
      </c>
    </row>
    <row r="504" spans="1:31" s="257" customFormat="1" ht="13" thickBot="1">
      <c r="A504" s="43"/>
      <c r="B504" s="352"/>
      <c r="C504" s="53"/>
      <c r="D504" s="56"/>
      <c r="E504" s="55"/>
      <c r="F504" s="52"/>
      <c r="G504" s="49"/>
      <c r="H504" s="50"/>
    </row>
    <row r="505" spans="1:31" s="257" customFormat="1" ht="15.75" customHeight="1" thickBot="1">
      <c r="A505" s="595" t="s">
        <v>127</v>
      </c>
      <c r="B505" s="596"/>
      <c r="C505" s="596"/>
      <c r="D505" s="596"/>
      <c r="E505" s="328"/>
      <c r="F505" s="335">
        <f>Lighting!F102</f>
        <v>0</v>
      </c>
      <c r="G505" s="451"/>
      <c r="H505" s="452">
        <f>Lighting!H102</f>
        <v>0</v>
      </c>
    </row>
    <row r="506" spans="1:31" s="257" customFormat="1" ht="13" thickBot="1">
      <c r="A506" s="43"/>
      <c r="B506" s="352"/>
      <c r="C506" s="352"/>
      <c r="D506" s="352"/>
      <c r="E506" s="48"/>
      <c r="F506" s="48"/>
      <c r="G506" s="49"/>
      <c r="H506" s="50"/>
    </row>
    <row r="507" spans="1:31" s="4" customFormat="1" ht="15" customHeight="1">
      <c r="A507" s="203"/>
      <c r="B507" s="209"/>
      <c r="C507" s="613" t="s">
        <v>119</v>
      </c>
      <c r="D507" s="614"/>
      <c r="E507" s="209"/>
      <c r="F507" s="119"/>
      <c r="G507" s="209"/>
      <c r="H507" s="218">
        <f>Lighting!H104</f>
        <v>0</v>
      </c>
      <c r="I507" s="7"/>
      <c r="J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s="4" customFormat="1">
      <c r="A508" s="204"/>
      <c r="B508" s="359"/>
      <c r="C508" s="615" t="s">
        <v>56</v>
      </c>
      <c r="D508" s="610"/>
      <c r="E508" s="359"/>
      <c r="F508" s="93"/>
      <c r="G508" s="359"/>
      <c r="H508" s="113">
        <f>Lighting!H105</f>
        <v>0</v>
      </c>
      <c r="I508" s="8"/>
      <c r="J508" s="8"/>
      <c r="K508" s="8"/>
      <c r="L508" s="8"/>
      <c r="M508" s="8"/>
      <c r="N508" s="8"/>
    </row>
    <row r="509" spans="1:31" s="257" customFormat="1" ht="15.75" customHeight="1">
      <c r="A509" s="105"/>
      <c r="B509" s="91"/>
      <c r="C509" s="616" t="s">
        <v>93</v>
      </c>
      <c r="D509" s="610"/>
      <c r="E509" s="90"/>
      <c r="F509" s="94"/>
      <c r="G509" s="94"/>
      <c r="H509" s="113">
        <f>Lighting!H106</f>
        <v>0</v>
      </c>
    </row>
    <row r="510" spans="1:31" s="4" customFormat="1">
      <c r="A510" s="151"/>
      <c r="B510" s="359"/>
      <c r="C510" s="609" t="s">
        <v>4</v>
      </c>
      <c r="D510" s="610"/>
      <c r="E510" s="359"/>
      <c r="F510" s="205"/>
      <c r="G510" s="359"/>
      <c r="H510" s="113">
        <f>Lighting!H107</f>
        <v>0</v>
      </c>
    </row>
    <row r="511" spans="1:31" s="4" customFormat="1">
      <c r="A511" s="151"/>
      <c r="B511" s="359"/>
      <c r="C511" s="609" t="s">
        <v>94</v>
      </c>
      <c r="D511" s="610"/>
      <c r="E511" s="359"/>
      <c r="F511" s="205"/>
      <c r="G511" s="359"/>
      <c r="H511" s="113">
        <f>Lighting!H108</f>
        <v>0</v>
      </c>
    </row>
    <row r="512" spans="1:31" s="4" customFormat="1">
      <c r="A512" s="151"/>
      <c r="B512" s="359"/>
      <c r="C512" s="609" t="s">
        <v>76</v>
      </c>
      <c r="D512" s="610"/>
      <c r="E512" s="359"/>
      <c r="F512" s="205"/>
      <c r="G512" s="359"/>
      <c r="H512" s="113">
        <f>Lighting!H109</f>
        <v>0</v>
      </c>
    </row>
    <row r="513" spans="1:8" s="12" customFormat="1" ht="25.5" customHeight="1" thickBot="1">
      <c r="A513" s="206"/>
      <c r="B513" s="360"/>
      <c r="C513" s="611" t="s">
        <v>2</v>
      </c>
      <c r="D513" s="612"/>
      <c r="E513" s="360"/>
      <c r="F513" s="202"/>
      <c r="G513" s="360"/>
      <c r="H513" s="217">
        <f>Lighting!H110</f>
        <v>0</v>
      </c>
    </row>
    <row r="514" spans="1:8" s="256" customFormat="1" ht="16" thickBot="1">
      <c r="A514" s="340"/>
      <c r="B514" s="340"/>
      <c r="C514" s="340"/>
      <c r="D514" s="340"/>
      <c r="E514" s="340"/>
      <c r="F514" s="340"/>
      <c r="G514" s="340"/>
      <c r="H514" s="340"/>
    </row>
    <row r="515" spans="1:8" s="257" customFormat="1" ht="13" thickBot="1">
      <c r="A515" s="378" t="s">
        <v>144</v>
      </c>
      <c r="B515" s="383"/>
      <c r="C515" s="384"/>
      <c r="D515" s="384"/>
      <c r="E515" s="384"/>
      <c r="F515" s="384"/>
      <c r="G515" s="384"/>
      <c r="H515" s="417"/>
    </row>
    <row r="516" spans="1:8" s="256" customFormat="1" ht="16" thickBot="1">
      <c r="A516" s="418"/>
      <c r="B516" s="418"/>
      <c r="C516" s="418"/>
      <c r="D516" s="418"/>
      <c r="E516" s="418"/>
      <c r="F516" s="419"/>
      <c r="G516" s="418"/>
      <c r="H516" s="418"/>
    </row>
    <row r="517" spans="1:8" s="257" customFormat="1" ht="15.75" customHeight="1" thickBot="1">
      <c r="A517" s="95"/>
      <c r="B517" s="96"/>
      <c r="C517" s="559" t="s">
        <v>91</v>
      </c>
      <c r="D517" s="560"/>
      <c r="E517" s="97"/>
      <c r="F517" s="98">
        <f>Security!F84</f>
        <v>0</v>
      </c>
      <c r="G517" s="210"/>
      <c r="H517" s="216">
        <f>Security!H84</f>
        <v>0</v>
      </c>
    </row>
    <row r="518" spans="1:8" s="257" customFormat="1" ht="15.75" customHeight="1" thickBot="1">
      <c r="A518" s="43"/>
      <c r="B518" s="352"/>
      <c r="C518" s="67"/>
      <c r="D518" s="57"/>
      <c r="E518" s="48"/>
      <c r="H518" s="126"/>
    </row>
    <row r="519" spans="1:8" s="257" customFormat="1" ht="15.75" customHeight="1">
      <c r="A519" s="100"/>
      <c r="B519" s="101"/>
      <c r="C519" s="565" t="s">
        <v>13</v>
      </c>
      <c r="D519" s="562"/>
      <c r="E519" s="102"/>
      <c r="F519" s="103"/>
      <c r="G519" s="103"/>
      <c r="H519" s="104">
        <f>Security!H86</f>
        <v>0</v>
      </c>
    </row>
    <row r="520" spans="1:8" s="257" customFormat="1" ht="15.75" customHeight="1" thickBot="1">
      <c r="A520" s="107"/>
      <c r="B520" s="108"/>
      <c r="C520" s="563" t="s">
        <v>14</v>
      </c>
      <c r="D520" s="564"/>
      <c r="E520" s="109"/>
      <c r="F520" s="110"/>
      <c r="G520" s="110"/>
      <c r="H520" s="117">
        <f>Security!H87</f>
        <v>0</v>
      </c>
    </row>
    <row r="521" spans="1:8" s="257" customFormat="1" ht="15.75" customHeight="1" thickBot="1">
      <c r="A521" s="43"/>
      <c r="B521" s="352"/>
      <c r="C521" s="358"/>
      <c r="D521" s="57"/>
      <c r="E521" s="48"/>
      <c r="H521" s="69"/>
    </row>
    <row r="522" spans="1:8" s="257" customFormat="1" ht="15.75" customHeight="1" thickBot="1">
      <c r="A522" s="95"/>
      <c r="B522" s="96"/>
      <c r="C522" s="559" t="s">
        <v>92</v>
      </c>
      <c r="D522" s="560"/>
      <c r="E522" s="617"/>
      <c r="F522" s="618"/>
      <c r="G522" s="618"/>
      <c r="H522" s="216">
        <f>Security!H89</f>
        <v>0</v>
      </c>
    </row>
    <row r="523" spans="1:8" s="257" customFormat="1" ht="13" thickBot="1">
      <c r="A523" s="43"/>
      <c r="B523" s="352"/>
      <c r="C523" s="352"/>
      <c r="D523" s="352"/>
      <c r="E523" s="48"/>
      <c r="F523" s="48"/>
      <c r="G523" s="49"/>
      <c r="H523" s="50"/>
    </row>
    <row r="524" spans="1:8" s="257" customFormat="1">
      <c r="A524" s="100">
        <f>Security!A91</f>
        <v>0</v>
      </c>
      <c r="B524" s="101" t="s">
        <v>120</v>
      </c>
      <c r="C524" s="561" t="s">
        <v>87</v>
      </c>
      <c r="D524" s="562"/>
      <c r="E524" s="111">
        <v>50</v>
      </c>
      <c r="F524" s="112">
        <f>Security!F91</f>
        <v>0</v>
      </c>
      <c r="G524" s="239">
        <v>90</v>
      </c>
      <c r="H524" s="104">
        <f>Security!H91</f>
        <v>0</v>
      </c>
    </row>
    <row r="525" spans="1:8" s="257" customFormat="1">
      <c r="A525" s="105">
        <f>Security!A92</f>
        <v>0</v>
      </c>
      <c r="B525" s="91" t="s">
        <v>120</v>
      </c>
      <c r="C525" s="592" t="s">
        <v>88</v>
      </c>
      <c r="D525" s="593"/>
      <c r="E525" s="92">
        <v>50</v>
      </c>
      <c r="F525" s="260">
        <f>Security!F92</f>
        <v>0</v>
      </c>
      <c r="G525" s="89">
        <v>90</v>
      </c>
      <c r="H525" s="113">
        <f>Security!H92</f>
        <v>0</v>
      </c>
    </row>
    <row r="526" spans="1:8" s="257" customFormat="1">
      <c r="A526" s="105">
        <f>Security!A93</f>
        <v>0</v>
      </c>
      <c r="B526" s="91" t="s">
        <v>120</v>
      </c>
      <c r="C526" s="592" t="s">
        <v>117</v>
      </c>
      <c r="D526" s="593"/>
      <c r="E526" s="92">
        <v>75</v>
      </c>
      <c r="F526" s="260">
        <f>Security!F93</f>
        <v>0</v>
      </c>
      <c r="G526" s="89">
        <v>125</v>
      </c>
      <c r="H526" s="113">
        <f>Security!H93</f>
        <v>0</v>
      </c>
    </row>
    <row r="527" spans="1:8" s="257" customFormat="1">
      <c r="A527" s="105">
        <f>Security!A94</f>
        <v>0</v>
      </c>
      <c r="B527" s="91" t="s">
        <v>120</v>
      </c>
      <c r="C527" s="592" t="s">
        <v>194</v>
      </c>
      <c r="D527" s="593"/>
      <c r="E527" s="92">
        <v>50</v>
      </c>
      <c r="F527" s="260">
        <f>Security!F94</f>
        <v>0</v>
      </c>
      <c r="G527" s="89">
        <v>90</v>
      </c>
      <c r="H527" s="113">
        <f>Security!H94</f>
        <v>0</v>
      </c>
    </row>
    <row r="528" spans="1:8" s="257" customFormat="1">
      <c r="A528" s="105">
        <f>Security!A95</f>
        <v>0</v>
      </c>
      <c r="B528" s="91" t="s">
        <v>120</v>
      </c>
      <c r="C528" s="594" t="s">
        <v>118</v>
      </c>
      <c r="D528" s="593"/>
      <c r="E528" s="92">
        <v>50</v>
      </c>
      <c r="F528" s="260">
        <f>Security!F95</f>
        <v>0</v>
      </c>
      <c r="G528" s="89">
        <v>90</v>
      </c>
      <c r="H528" s="113">
        <f>Security!H95</f>
        <v>0</v>
      </c>
    </row>
    <row r="529" spans="1:31" s="257" customFormat="1">
      <c r="A529" s="105">
        <f>Security!A96</f>
        <v>0</v>
      </c>
      <c r="B529" s="91" t="s">
        <v>120</v>
      </c>
      <c r="C529" s="594" t="s">
        <v>16</v>
      </c>
      <c r="D529" s="593"/>
      <c r="E529" s="92">
        <v>40</v>
      </c>
      <c r="F529" s="260">
        <f>Security!F96</f>
        <v>0</v>
      </c>
      <c r="G529" s="89">
        <v>80</v>
      </c>
      <c r="H529" s="113">
        <f>Security!H96</f>
        <v>0</v>
      </c>
    </row>
    <row r="530" spans="1:31" s="257" customFormat="1">
      <c r="A530" s="105">
        <f>Security!A96</f>
        <v>0</v>
      </c>
      <c r="B530" s="91" t="s">
        <v>120</v>
      </c>
      <c r="C530" s="594" t="s">
        <v>15</v>
      </c>
      <c r="D530" s="593"/>
      <c r="E530" s="92">
        <v>40</v>
      </c>
      <c r="F530" s="260">
        <f>Security!F97</f>
        <v>0</v>
      </c>
      <c r="G530" s="89">
        <v>80</v>
      </c>
      <c r="H530" s="113">
        <f>Security!H97</f>
        <v>0</v>
      </c>
    </row>
    <row r="531" spans="1:31" s="257" customFormat="1">
      <c r="A531" s="105">
        <f>Security!A98</f>
        <v>0</v>
      </c>
      <c r="B531" s="91" t="s">
        <v>120</v>
      </c>
      <c r="C531" s="592" t="s">
        <v>89</v>
      </c>
      <c r="D531" s="593"/>
      <c r="E531" s="92">
        <v>50</v>
      </c>
      <c r="F531" s="260">
        <f t="shared" ref="F531" si="0">A531*E531</f>
        <v>0</v>
      </c>
      <c r="G531" s="89">
        <v>90</v>
      </c>
      <c r="H531" s="113">
        <f>Security!H98</f>
        <v>0</v>
      </c>
    </row>
    <row r="532" spans="1:31" s="257" customFormat="1">
      <c r="A532" s="105">
        <f>Security!A99</f>
        <v>0</v>
      </c>
      <c r="B532" s="91" t="s">
        <v>120</v>
      </c>
      <c r="C532" s="592" t="s">
        <v>90</v>
      </c>
      <c r="D532" s="593"/>
      <c r="E532" s="92">
        <v>50</v>
      </c>
      <c r="F532" s="260">
        <f>Security!F99</f>
        <v>0</v>
      </c>
      <c r="G532" s="89">
        <v>90</v>
      </c>
      <c r="H532" s="113">
        <f>Security!H99</f>
        <v>0</v>
      </c>
    </row>
    <row r="533" spans="1:31" s="257" customFormat="1" ht="16" thickBot="1">
      <c r="A533" s="107">
        <f>Security!A100</f>
        <v>0</v>
      </c>
      <c r="B533" s="108" t="s">
        <v>120</v>
      </c>
      <c r="C533" s="591" t="s">
        <v>86</v>
      </c>
      <c r="D533" s="564"/>
      <c r="E533" s="114">
        <v>25</v>
      </c>
      <c r="F533" s="115">
        <f>Security!F100</f>
        <v>0</v>
      </c>
      <c r="G533" s="116">
        <v>50</v>
      </c>
      <c r="H533" s="117">
        <f>Security!H100</f>
        <v>0</v>
      </c>
    </row>
    <row r="534" spans="1:31" s="257" customFormat="1" ht="13" thickBot="1">
      <c r="A534" s="43"/>
      <c r="B534" s="352"/>
      <c r="C534" s="53"/>
      <c r="D534" s="56"/>
      <c r="E534" s="55"/>
      <c r="F534" s="52"/>
      <c r="G534" s="49"/>
      <c r="H534" s="50"/>
    </row>
    <row r="535" spans="1:31" s="257" customFormat="1" ht="15.75" customHeight="1" thickBot="1">
      <c r="A535" s="595" t="s">
        <v>127</v>
      </c>
      <c r="B535" s="596"/>
      <c r="C535" s="596"/>
      <c r="D535" s="596"/>
      <c r="E535" s="328"/>
      <c r="F535" s="335">
        <f>Security!F102</f>
        <v>0</v>
      </c>
      <c r="G535" s="451"/>
      <c r="H535" s="452">
        <f>Security!H102</f>
        <v>0</v>
      </c>
    </row>
    <row r="536" spans="1:31" s="257" customFormat="1" ht="13" thickBot="1">
      <c r="A536" s="43"/>
      <c r="B536" s="352"/>
      <c r="C536" s="352"/>
      <c r="D536" s="352"/>
      <c r="E536" s="48"/>
      <c r="F536" s="48"/>
      <c r="G536" s="49"/>
      <c r="H536" s="50"/>
    </row>
    <row r="537" spans="1:31" s="4" customFormat="1" ht="15" customHeight="1">
      <c r="A537" s="203"/>
      <c r="B537" s="209"/>
      <c r="C537" s="613" t="s">
        <v>119</v>
      </c>
      <c r="D537" s="614"/>
      <c r="E537" s="209"/>
      <c r="F537" s="119"/>
      <c r="G537" s="209"/>
      <c r="H537" s="218">
        <f>Security!H104</f>
        <v>0</v>
      </c>
      <c r="I537" s="7"/>
      <c r="J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s="4" customFormat="1">
      <c r="A538" s="204"/>
      <c r="B538" s="359"/>
      <c r="C538" s="615" t="s">
        <v>56</v>
      </c>
      <c r="D538" s="610"/>
      <c r="E538" s="359"/>
      <c r="F538" s="93"/>
      <c r="G538" s="359"/>
      <c r="H538" s="113">
        <f>Security!H105</f>
        <v>0</v>
      </c>
      <c r="I538" s="8"/>
      <c r="J538" s="8"/>
      <c r="K538" s="8"/>
      <c r="L538" s="8"/>
      <c r="M538" s="8"/>
      <c r="N538" s="8"/>
    </row>
    <row r="539" spans="1:31" s="257" customFormat="1" ht="15.75" customHeight="1">
      <c r="A539" s="105"/>
      <c r="B539" s="91"/>
      <c r="C539" s="616" t="s">
        <v>93</v>
      </c>
      <c r="D539" s="610"/>
      <c r="E539" s="90"/>
      <c r="F539" s="94"/>
      <c r="G539" s="94"/>
      <c r="H539" s="113">
        <f>Security!H106</f>
        <v>0</v>
      </c>
    </row>
    <row r="540" spans="1:31" s="4" customFormat="1">
      <c r="A540" s="151"/>
      <c r="B540" s="359"/>
      <c r="C540" s="609" t="s">
        <v>4</v>
      </c>
      <c r="D540" s="610"/>
      <c r="E540" s="359"/>
      <c r="F540" s="205"/>
      <c r="G540" s="359"/>
      <c r="H540" s="113">
        <f>Security!H107</f>
        <v>0</v>
      </c>
    </row>
    <row r="541" spans="1:31" s="4" customFormat="1">
      <c r="A541" s="151"/>
      <c r="B541" s="359"/>
      <c r="C541" s="609" t="s">
        <v>94</v>
      </c>
      <c r="D541" s="610"/>
      <c r="E541" s="359"/>
      <c r="F541" s="205"/>
      <c r="G541" s="359"/>
      <c r="H541" s="113">
        <f>Security!H108</f>
        <v>0</v>
      </c>
    </row>
    <row r="542" spans="1:31" s="4" customFormat="1">
      <c r="A542" s="151"/>
      <c r="B542" s="359"/>
      <c r="C542" s="609" t="s">
        <v>76</v>
      </c>
      <c r="D542" s="610"/>
      <c r="E542" s="359"/>
      <c r="F542" s="205"/>
      <c r="G542" s="359"/>
      <c r="H542" s="113">
        <f>Security!H109</f>
        <v>0</v>
      </c>
    </row>
    <row r="543" spans="1:31" s="12" customFormat="1" ht="25.5" customHeight="1" thickBot="1">
      <c r="A543" s="206"/>
      <c r="B543" s="360"/>
      <c r="C543" s="611" t="s">
        <v>2</v>
      </c>
      <c r="D543" s="612"/>
      <c r="E543" s="360"/>
      <c r="F543" s="202"/>
      <c r="G543" s="360"/>
      <c r="H543" s="217">
        <f>Security!H110</f>
        <v>0</v>
      </c>
    </row>
    <row r="544" spans="1:31" s="256" customFormat="1" ht="16" thickBot="1">
      <c r="A544" s="340"/>
      <c r="B544" s="340"/>
      <c r="C544" s="340"/>
      <c r="D544" s="340"/>
      <c r="E544" s="340"/>
      <c r="F544" s="340"/>
      <c r="G544" s="340"/>
      <c r="H544" s="340"/>
    </row>
    <row r="545" spans="1:8" s="257" customFormat="1" ht="13" thickBot="1">
      <c r="A545" s="378" t="s">
        <v>145</v>
      </c>
      <c r="B545" s="383"/>
      <c r="C545" s="384"/>
      <c r="D545" s="384"/>
      <c r="E545" s="384"/>
      <c r="F545" s="384"/>
      <c r="G545" s="384"/>
      <c r="H545" s="417"/>
    </row>
    <row r="546" spans="1:8" s="256" customFormat="1" ht="16" thickBot="1">
      <c r="A546" s="418"/>
      <c r="B546" s="418"/>
      <c r="C546" s="418"/>
      <c r="D546" s="418"/>
      <c r="E546" s="418"/>
      <c r="F546" s="419"/>
      <c r="G546" s="418"/>
      <c r="H546" s="418"/>
    </row>
    <row r="547" spans="1:8" s="257" customFormat="1" ht="15.75" customHeight="1" thickBot="1">
      <c r="A547" s="95"/>
      <c r="B547" s="96"/>
      <c r="C547" s="559" t="s">
        <v>91</v>
      </c>
      <c r="D547" s="560"/>
      <c r="E547" s="97"/>
      <c r="F547" s="98">
        <f>Telecom!F84</f>
        <v>0</v>
      </c>
      <c r="G547" s="210"/>
      <c r="H547" s="216">
        <f>Telecom!H84</f>
        <v>0</v>
      </c>
    </row>
    <row r="548" spans="1:8" s="257" customFormat="1" ht="15.75" customHeight="1" thickBot="1">
      <c r="A548" s="43"/>
      <c r="B548" s="352"/>
      <c r="C548" s="67"/>
      <c r="D548" s="57"/>
      <c r="E548" s="48"/>
      <c r="H548" s="126"/>
    </row>
    <row r="549" spans="1:8" s="257" customFormat="1" ht="15.75" customHeight="1">
      <c r="A549" s="100"/>
      <c r="B549" s="101"/>
      <c r="C549" s="565" t="s">
        <v>13</v>
      </c>
      <c r="D549" s="562"/>
      <c r="E549" s="102"/>
      <c r="F549" s="103"/>
      <c r="G549" s="103"/>
      <c r="H549" s="104">
        <f>Telecom!H86</f>
        <v>0</v>
      </c>
    </row>
    <row r="550" spans="1:8" s="257" customFormat="1" ht="15.75" customHeight="1" thickBot="1">
      <c r="A550" s="107"/>
      <c r="B550" s="108"/>
      <c r="C550" s="563" t="s">
        <v>14</v>
      </c>
      <c r="D550" s="564"/>
      <c r="E550" s="109"/>
      <c r="F550" s="110"/>
      <c r="G550" s="110"/>
      <c r="H550" s="117">
        <f>Telecom!H87</f>
        <v>0</v>
      </c>
    </row>
    <row r="551" spans="1:8" s="257" customFormat="1" ht="15.75" customHeight="1" thickBot="1">
      <c r="A551" s="43"/>
      <c r="B551" s="352"/>
      <c r="C551" s="358"/>
      <c r="D551" s="57"/>
      <c r="E551" s="48"/>
      <c r="H551" s="69"/>
    </row>
    <row r="552" spans="1:8" s="257" customFormat="1" ht="15.75" customHeight="1" thickBot="1">
      <c r="A552" s="95"/>
      <c r="B552" s="96"/>
      <c r="C552" s="559" t="s">
        <v>92</v>
      </c>
      <c r="D552" s="560"/>
      <c r="E552" s="617"/>
      <c r="F552" s="618"/>
      <c r="G552" s="618"/>
      <c r="H552" s="216">
        <f>Telecom!H89</f>
        <v>0</v>
      </c>
    </row>
    <row r="553" spans="1:8" s="257" customFormat="1" ht="13" thickBot="1">
      <c r="A553" s="43"/>
      <c r="B553" s="352"/>
      <c r="C553" s="352"/>
      <c r="D553" s="352"/>
      <c r="E553" s="48"/>
      <c r="F553" s="48"/>
      <c r="G553" s="49"/>
      <c r="H553" s="50"/>
    </row>
    <row r="554" spans="1:8" s="257" customFormat="1">
      <c r="A554" s="100">
        <f>Telecom!A91</f>
        <v>0</v>
      </c>
      <c r="B554" s="101" t="s">
        <v>120</v>
      </c>
      <c r="C554" s="561" t="s">
        <v>87</v>
      </c>
      <c r="D554" s="562"/>
      <c r="E554" s="111">
        <v>50</v>
      </c>
      <c r="F554" s="112">
        <f>Telecom!F91</f>
        <v>0</v>
      </c>
      <c r="G554" s="239">
        <v>90</v>
      </c>
      <c r="H554" s="104">
        <f>Telecom!H91</f>
        <v>0</v>
      </c>
    </row>
    <row r="555" spans="1:8" s="257" customFormat="1">
      <c r="A555" s="105">
        <f>Telecom!A92</f>
        <v>0</v>
      </c>
      <c r="B555" s="91" t="s">
        <v>120</v>
      </c>
      <c r="C555" s="592" t="s">
        <v>88</v>
      </c>
      <c r="D555" s="593"/>
      <c r="E555" s="92">
        <v>50</v>
      </c>
      <c r="F555" s="260">
        <f>Telecom!F92</f>
        <v>0</v>
      </c>
      <c r="G555" s="89">
        <v>90</v>
      </c>
      <c r="H555" s="113">
        <f>Telecom!H92</f>
        <v>0</v>
      </c>
    </row>
    <row r="556" spans="1:8" s="257" customFormat="1">
      <c r="A556" s="105">
        <f>Telecom!A93</f>
        <v>0</v>
      </c>
      <c r="B556" s="91" t="s">
        <v>120</v>
      </c>
      <c r="C556" s="592" t="s">
        <v>117</v>
      </c>
      <c r="D556" s="593"/>
      <c r="E556" s="92">
        <v>75</v>
      </c>
      <c r="F556" s="260">
        <f>Telecom!F93</f>
        <v>0</v>
      </c>
      <c r="G556" s="89">
        <v>125</v>
      </c>
      <c r="H556" s="113">
        <f>Telecom!H93</f>
        <v>0</v>
      </c>
    </row>
    <row r="557" spans="1:8" s="257" customFormat="1">
      <c r="A557" s="105">
        <f>Telecom!A94</f>
        <v>0</v>
      </c>
      <c r="B557" s="91" t="s">
        <v>120</v>
      </c>
      <c r="C557" s="592" t="s">
        <v>194</v>
      </c>
      <c r="D557" s="593"/>
      <c r="E557" s="92">
        <v>50</v>
      </c>
      <c r="F557" s="260">
        <f>Telecom!F94</f>
        <v>0</v>
      </c>
      <c r="G557" s="89">
        <v>90</v>
      </c>
      <c r="H557" s="113">
        <f>Telecom!H94</f>
        <v>0</v>
      </c>
    </row>
    <row r="558" spans="1:8" s="257" customFormat="1">
      <c r="A558" s="105">
        <f>Telecom!A95</f>
        <v>0</v>
      </c>
      <c r="B558" s="91" t="s">
        <v>120</v>
      </c>
      <c r="C558" s="594" t="s">
        <v>118</v>
      </c>
      <c r="D558" s="593"/>
      <c r="E558" s="92">
        <v>50</v>
      </c>
      <c r="F558" s="260">
        <f>Telecom!F95</f>
        <v>0</v>
      </c>
      <c r="G558" s="89">
        <v>90</v>
      </c>
      <c r="H558" s="113">
        <f>Telecom!H95</f>
        <v>0</v>
      </c>
    </row>
    <row r="559" spans="1:8" s="257" customFormat="1">
      <c r="A559" s="105">
        <f>Telecom!A96</f>
        <v>0</v>
      </c>
      <c r="B559" s="91" t="s">
        <v>120</v>
      </c>
      <c r="C559" s="594" t="s">
        <v>16</v>
      </c>
      <c r="D559" s="593"/>
      <c r="E559" s="92">
        <v>40</v>
      </c>
      <c r="F559" s="260">
        <f>Telecom!F96</f>
        <v>0</v>
      </c>
      <c r="G559" s="89">
        <v>80</v>
      </c>
      <c r="H559" s="113">
        <f>Telecom!H96</f>
        <v>0</v>
      </c>
    </row>
    <row r="560" spans="1:8" s="257" customFormat="1">
      <c r="A560" s="105">
        <f>Telecom!A97</f>
        <v>0</v>
      </c>
      <c r="B560" s="91" t="s">
        <v>120</v>
      </c>
      <c r="C560" s="594" t="s">
        <v>15</v>
      </c>
      <c r="D560" s="593"/>
      <c r="E560" s="92">
        <v>40</v>
      </c>
      <c r="F560" s="260">
        <f>Telecom!F97</f>
        <v>0</v>
      </c>
      <c r="G560" s="89">
        <v>80</v>
      </c>
      <c r="H560" s="113">
        <f>Telecom!H97</f>
        <v>0</v>
      </c>
    </row>
    <row r="561" spans="1:31" s="257" customFormat="1">
      <c r="A561" s="105">
        <f>Telecom!A98</f>
        <v>0</v>
      </c>
      <c r="B561" s="91" t="s">
        <v>120</v>
      </c>
      <c r="C561" s="592" t="s">
        <v>89</v>
      </c>
      <c r="D561" s="593"/>
      <c r="E561" s="92">
        <v>50</v>
      </c>
      <c r="F561" s="260">
        <f>Telecom!F98</f>
        <v>0</v>
      </c>
      <c r="G561" s="89">
        <v>90</v>
      </c>
      <c r="H561" s="113">
        <f>Telecom!H98</f>
        <v>0</v>
      </c>
    </row>
    <row r="562" spans="1:31" s="257" customFormat="1">
      <c r="A562" s="105">
        <f>Telecom!A99</f>
        <v>0</v>
      </c>
      <c r="B562" s="91" t="s">
        <v>120</v>
      </c>
      <c r="C562" s="592" t="s">
        <v>90</v>
      </c>
      <c r="D562" s="593"/>
      <c r="E562" s="92">
        <v>50</v>
      </c>
      <c r="F562" s="260">
        <f>Telecom!F99</f>
        <v>0</v>
      </c>
      <c r="G562" s="89">
        <v>90</v>
      </c>
      <c r="H562" s="113">
        <f>Telecom!H99</f>
        <v>0</v>
      </c>
    </row>
    <row r="563" spans="1:31" s="257" customFormat="1" ht="16" thickBot="1">
      <c r="A563" s="107">
        <f>Telecom!A100</f>
        <v>0</v>
      </c>
      <c r="B563" s="108" t="s">
        <v>120</v>
      </c>
      <c r="C563" s="591" t="s">
        <v>86</v>
      </c>
      <c r="D563" s="564"/>
      <c r="E563" s="114">
        <v>25</v>
      </c>
      <c r="F563" s="115">
        <f>Telecom!F100</f>
        <v>0</v>
      </c>
      <c r="G563" s="116">
        <v>50</v>
      </c>
      <c r="H563" s="117">
        <f>Telecom!H100</f>
        <v>0</v>
      </c>
    </row>
    <row r="564" spans="1:31" s="257" customFormat="1" ht="13" thickBot="1">
      <c r="A564" s="43"/>
      <c r="B564" s="352"/>
      <c r="C564" s="53"/>
      <c r="D564" s="56"/>
      <c r="E564" s="55"/>
      <c r="F564" s="52"/>
      <c r="G564" s="49"/>
      <c r="H564" s="50"/>
    </row>
    <row r="565" spans="1:31" s="257" customFormat="1" ht="15.75" customHeight="1" thickBot="1">
      <c r="A565" s="595" t="s">
        <v>127</v>
      </c>
      <c r="B565" s="596"/>
      <c r="C565" s="596"/>
      <c r="D565" s="596"/>
      <c r="E565" s="328"/>
      <c r="F565" s="335">
        <f>Telecom!F102</f>
        <v>0</v>
      </c>
      <c r="G565" s="451"/>
      <c r="H565" s="452">
        <f>Telecom!H102</f>
        <v>0</v>
      </c>
    </row>
    <row r="566" spans="1:31" s="257" customFormat="1" ht="13" thickBot="1">
      <c r="A566" s="43"/>
      <c r="B566" s="352"/>
      <c r="C566" s="352"/>
      <c r="D566" s="352"/>
      <c r="E566" s="48"/>
      <c r="F566" s="48"/>
      <c r="G566" s="49"/>
      <c r="H566" s="50"/>
    </row>
    <row r="567" spans="1:31" s="4" customFormat="1" ht="15" customHeight="1">
      <c r="A567" s="203"/>
      <c r="B567" s="209"/>
      <c r="C567" s="613" t="s">
        <v>119</v>
      </c>
      <c r="D567" s="614"/>
      <c r="E567" s="209"/>
      <c r="F567" s="119"/>
      <c r="G567" s="209"/>
      <c r="H567" s="218">
        <f>Telecom!H104</f>
        <v>0</v>
      </c>
      <c r="I567" s="7"/>
      <c r="J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s="4" customFormat="1">
      <c r="A568" s="204"/>
      <c r="B568" s="359"/>
      <c r="C568" s="615" t="s">
        <v>56</v>
      </c>
      <c r="D568" s="610"/>
      <c r="E568" s="359"/>
      <c r="F568" s="93"/>
      <c r="G568" s="359"/>
      <c r="H568" s="113">
        <f>Telecom!H105</f>
        <v>0</v>
      </c>
      <c r="I568" s="8"/>
      <c r="J568" s="8"/>
      <c r="K568" s="8"/>
      <c r="L568" s="8"/>
      <c r="M568" s="8"/>
      <c r="N568" s="8"/>
    </row>
    <row r="569" spans="1:31" s="257" customFormat="1" ht="15.75" customHeight="1">
      <c r="A569" s="105"/>
      <c r="B569" s="91"/>
      <c r="C569" s="616" t="s">
        <v>93</v>
      </c>
      <c r="D569" s="610"/>
      <c r="E569" s="90"/>
      <c r="F569" s="94"/>
      <c r="G569" s="94"/>
      <c r="H569" s="113">
        <f>Telecom!H106</f>
        <v>0</v>
      </c>
    </row>
    <row r="570" spans="1:31" s="4" customFormat="1">
      <c r="A570" s="151"/>
      <c r="B570" s="359"/>
      <c r="C570" s="609" t="s">
        <v>4</v>
      </c>
      <c r="D570" s="610"/>
      <c r="E570" s="359"/>
      <c r="F570" s="205"/>
      <c r="G570" s="359"/>
      <c r="H570" s="113">
        <f>Telecom!H107</f>
        <v>0</v>
      </c>
    </row>
    <row r="571" spans="1:31" s="4" customFormat="1">
      <c r="A571" s="151"/>
      <c r="B571" s="359"/>
      <c r="C571" s="609" t="s">
        <v>94</v>
      </c>
      <c r="D571" s="610"/>
      <c r="E571" s="359"/>
      <c r="F571" s="205"/>
      <c r="G571" s="359"/>
      <c r="H571" s="113">
        <f>Telecom!H108</f>
        <v>0</v>
      </c>
    </row>
    <row r="572" spans="1:31" s="4" customFormat="1">
      <c r="A572" s="151"/>
      <c r="B572" s="359"/>
      <c r="C572" s="609" t="s">
        <v>76</v>
      </c>
      <c r="D572" s="610"/>
      <c r="E572" s="359"/>
      <c r="F572" s="205"/>
      <c r="G572" s="359"/>
      <c r="H572" s="113">
        <f>Telecom!H109</f>
        <v>0</v>
      </c>
    </row>
    <row r="573" spans="1:31" s="12" customFormat="1" ht="25.5" customHeight="1" thickBot="1">
      <c r="A573" s="206"/>
      <c r="B573" s="360"/>
      <c r="C573" s="611" t="s">
        <v>2</v>
      </c>
      <c r="D573" s="612"/>
      <c r="E573" s="360"/>
      <c r="F573" s="202"/>
      <c r="G573" s="360"/>
      <c r="H573" s="217">
        <f>Telecom!H110</f>
        <v>0</v>
      </c>
    </row>
    <row r="574" spans="1:31" s="256" customFormat="1" ht="16" thickBot="1">
      <c r="A574" s="340"/>
      <c r="B574" s="340"/>
      <c r="C574" s="340"/>
      <c r="D574" s="340"/>
      <c r="E574" s="340"/>
      <c r="F574" s="340"/>
      <c r="G574" s="340"/>
      <c r="H574" s="340"/>
    </row>
    <row r="575" spans="1:31" s="257" customFormat="1" ht="13" thickBot="1">
      <c r="A575" s="378" t="s">
        <v>148</v>
      </c>
      <c r="B575" s="383"/>
      <c r="C575" s="384"/>
      <c r="D575" s="384"/>
      <c r="E575" s="384"/>
      <c r="F575" s="384"/>
      <c r="G575" s="384"/>
      <c r="H575" s="417"/>
    </row>
    <row r="576" spans="1:31" s="256" customFormat="1" ht="16" thickBot="1">
      <c r="A576" s="418"/>
      <c r="B576" s="418"/>
      <c r="C576" s="418"/>
      <c r="D576" s="418"/>
      <c r="E576" s="418"/>
      <c r="F576" s="419"/>
      <c r="G576" s="418"/>
      <c r="H576" s="418"/>
    </row>
    <row r="577" spans="1:8" s="257" customFormat="1" ht="15.75" customHeight="1" thickBot="1">
      <c r="A577" s="95"/>
      <c r="B577" s="96"/>
      <c r="C577" s="559" t="s">
        <v>91</v>
      </c>
      <c r="D577" s="560"/>
      <c r="E577" s="97"/>
      <c r="F577" s="98">
        <f>Networking!F84</f>
        <v>0</v>
      </c>
      <c r="G577" s="210"/>
      <c r="H577" s="216">
        <f>Networking!H84</f>
        <v>0</v>
      </c>
    </row>
    <row r="578" spans="1:8" s="257" customFormat="1" ht="15.75" customHeight="1" thickBot="1">
      <c r="A578" s="43"/>
      <c r="B578" s="352"/>
      <c r="C578" s="67"/>
      <c r="D578" s="57"/>
      <c r="E578" s="48"/>
      <c r="H578" s="126"/>
    </row>
    <row r="579" spans="1:8" s="257" customFormat="1" ht="15.75" customHeight="1">
      <c r="A579" s="100"/>
      <c r="B579" s="101"/>
      <c r="C579" s="565" t="s">
        <v>13</v>
      </c>
      <c r="D579" s="562"/>
      <c r="E579" s="102"/>
      <c r="F579" s="103"/>
      <c r="G579" s="103"/>
      <c r="H579" s="104">
        <f>Networking!H86</f>
        <v>0</v>
      </c>
    </row>
    <row r="580" spans="1:8" s="257" customFormat="1" ht="15.75" customHeight="1" thickBot="1">
      <c r="A580" s="107"/>
      <c r="B580" s="108"/>
      <c r="C580" s="563" t="s">
        <v>14</v>
      </c>
      <c r="D580" s="564"/>
      <c r="E580" s="109"/>
      <c r="F580" s="110"/>
      <c r="G580" s="110"/>
      <c r="H580" s="117">
        <f>Networking!H87</f>
        <v>0</v>
      </c>
    </row>
    <row r="581" spans="1:8" s="257" customFormat="1" ht="15.75" customHeight="1" thickBot="1">
      <c r="A581" s="43"/>
      <c r="B581" s="352"/>
      <c r="C581" s="358"/>
      <c r="D581" s="57"/>
      <c r="E581" s="48"/>
      <c r="H581" s="69"/>
    </row>
    <row r="582" spans="1:8" s="257" customFormat="1" ht="15.75" customHeight="1" thickBot="1">
      <c r="A582" s="95"/>
      <c r="B582" s="96"/>
      <c r="C582" s="559" t="s">
        <v>92</v>
      </c>
      <c r="D582" s="560"/>
      <c r="E582" s="617"/>
      <c r="F582" s="618"/>
      <c r="G582" s="618"/>
      <c r="H582" s="216">
        <f>Networking!H89</f>
        <v>0</v>
      </c>
    </row>
    <row r="583" spans="1:8" s="257" customFormat="1" ht="13" thickBot="1">
      <c r="A583" s="43"/>
      <c r="B583" s="352"/>
      <c r="C583" s="352"/>
      <c r="D583" s="352"/>
      <c r="E583" s="48"/>
      <c r="F583" s="48"/>
      <c r="G583" s="49"/>
      <c r="H583" s="50"/>
    </row>
    <row r="584" spans="1:8" s="257" customFormat="1">
      <c r="A584" s="100">
        <f>Networking!A91</f>
        <v>0</v>
      </c>
      <c r="B584" s="101" t="s">
        <v>120</v>
      </c>
      <c r="C584" s="561" t="s">
        <v>87</v>
      </c>
      <c r="D584" s="562"/>
      <c r="E584" s="111">
        <v>50</v>
      </c>
      <c r="F584" s="112">
        <f>Networking!F91</f>
        <v>0</v>
      </c>
      <c r="G584" s="239">
        <v>90</v>
      </c>
      <c r="H584" s="104">
        <f>Networking!H91</f>
        <v>0</v>
      </c>
    </row>
    <row r="585" spans="1:8" s="257" customFormat="1">
      <c r="A585" s="105">
        <f>Networking!A92</f>
        <v>0</v>
      </c>
      <c r="B585" s="91" t="s">
        <v>120</v>
      </c>
      <c r="C585" s="592" t="s">
        <v>88</v>
      </c>
      <c r="D585" s="593"/>
      <c r="E585" s="92">
        <v>50</v>
      </c>
      <c r="F585" s="260">
        <f>Networking!F92</f>
        <v>0</v>
      </c>
      <c r="G585" s="89">
        <v>90</v>
      </c>
      <c r="H585" s="113">
        <f>Networking!H92</f>
        <v>0</v>
      </c>
    </row>
    <row r="586" spans="1:8" s="257" customFormat="1">
      <c r="A586" s="105">
        <f>Networking!A93</f>
        <v>0</v>
      </c>
      <c r="B586" s="91" t="s">
        <v>120</v>
      </c>
      <c r="C586" s="592" t="s">
        <v>117</v>
      </c>
      <c r="D586" s="593"/>
      <c r="E586" s="92">
        <v>75</v>
      </c>
      <c r="F586" s="260">
        <f>Networking!F93</f>
        <v>0</v>
      </c>
      <c r="G586" s="89">
        <v>125</v>
      </c>
      <c r="H586" s="113">
        <f>Networking!H93</f>
        <v>0</v>
      </c>
    </row>
    <row r="587" spans="1:8" s="257" customFormat="1">
      <c r="A587" s="105">
        <f>Networking!A94</f>
        <v>0</v>
      </c>
      <c r="B587" s="91" t="s">
        <v>120</v>
      </c>
      <c r="C587" s="592" t="s">
        <v>194</v>
      </c>
      <c r="D587" s="593"/>
      <c r="E587" s="92">
        <v>50</v>
      </c>
      <c r="F587" s="260">
        <f>Networking!F94</f>
        <v>0</v>
      </c>
      <c r="G587" s="89">
        <v>90</v>
      </c>
      <c r="H587" s="113">
        <f>Networking!H94</f>
        <v>0</v>
      </c>
    </row>
    <row r="588" spans="1:8" s="257" customFormat="1">
      <c r="A588" s="105">
        <f>Networking!A95</f>
        <v>0</v>
      </c>
      <c r="B588" s="91" t="s">
        <v>120</v>
      </c>
      <c r="C588" s="594" t="s">
        <v>118</v>
      </c>
      <c r="D588" s="593"/>
      <c r="E588" s="92">
        <v>50</v>
      </c>
      <c r="F588" s="260">
        <f>Networking!F95</f>
        <v>0</v>
      </c>
      <c r="G588" s="89">
        <v>90</v>
      </c>
      <c r="H588" s="113">
        <f>Networking!H95</f>
        <v>0</v>
      </c>
    </row>
    <row r="589" spans="1:8" s="257" customFormat="1">
      <c r="A589" s="105">
        <f>Networking!A96</f>
        <v>0</v>
      </c>
      <c r="B589" s="91" t="s">
        <v>120</v>
      </c>
      <c r="C589" s="594" t="s">
        <v>16</v>
      </c>
      <c r="D589" s="593"/>
      <c r="E589" s="92">
        <v>40</v>
      </c>
      <c r="F589" s="260">
        <f>Networking!F96</f>
        <v>0</v>
      </c>
      <c r="G589" s="89">
        <v>80</v>
      </c>
      <c r="H589" s="113">
        <f>Networking!H96</f>
        <v>0</v>
      </c>
    </row>
    <row r="590" spans="1:8" s="257" customFormat="1">
      <c r="A590" s="105">
        <f>Networking!A97</f>
        <v>0</v>
      </c>
      <c r="B590" s="91" t="s">
        <v>120</v>
      </c>
      <c r="C590" s="594" t="s">
        <v>15</v>
      </c>
      <c r="D590" s="593"/>
      <c r="E590" s="92">
        <v>40</v>
      </c>
      <c r="F590" s="260">
        <f>Networking!F97</f>
        <v>0</v>
      </c>
      <c r="G590" s="89">
        <v>80</v>
      </c>
      <c r="H590" s="113">
        <f>Networking!H97</f>
        <v>0</v>
      </c>
    </row>
    <row r="591" spans="1:8" s="257" customFormat="1">
      <c r="A591" s="105">
        <f>Networking!A98</f>
        <v>0</v>
      </c>
      <c r="B591" s="91" t="s">
        <v>120</v>
      </c>
      <c r="C591" s="592" t="s">
        <v>89</v>
      </c>
      <c r="D591" s="593"/>
      <c r="E591" s="92">
        <v>50</v>
      </c>
      <c r="F591" s="260">
        <f>Networking!F98</f>
        <v>0</v>
      </c>
      <c r="G591" s="89">
        <v>90</v>
      </c>
      <c r="H591" s="113">
        <f>Networking!H98</f>
        <v>0</v>
      </c>
    </row>
    <row r="592" spans="1:8" s="257" customFormat="1">
      <c r="A592" s="105">
        <f>Networking!A99</f>
        <v>0</v>
      </c>
      <c r="B592" s="91" t="s">
        <v>120</v>
      </c>
      <c r="C592" s="592" t="s">
        <v>90</v>
      </c>
      <c r="D592" s="593"/>
      <c r="E592" s="92">
        <v>50</v>
      </c>
      <c r="F592" s="260">
        <f>Networking!F99</f>
        <v>0</v>
      </c>
      <c r="G592" s="89">
        <v>90</v>
      </c>
      <c r="H592" s="113">
        <f>Networking!H99</f>
        <v>0</v>
      </c>
    </row>
    <row r="593" spans="1:31" s="257" customFormat="1" ht="16" thickBot="1">
      <c r="A593" s="107">
        <f>Networking!A100</f>
        <v>0</v>
      </c>
      <c r="B593" s="108" t="s">
        <v>120</v>
      </c>
      <c r="C593" s="591" t="s">
        <v>86</v>
      </c>
      <c r="D593" s="564"/>
      <c r="E593" s="114">
        <v>25</v>
      </c>
      <c r="F593" s="115">
        <f>Networking!F100</f>
        <v>0</v>
      </c>
      <c r="G593" s="116">
        <v>50</v>
      </c>
      <c r="H593" s="117">
        <f>Networking!H100</f>
        <v>0</v>
      </c>
    </row>
    <row r="594" spans="1:31" s="257" customFormat="1" ht="13" thickBot="1">
      <c r="A594" s="43"/>
      <c r="B594" s="352"/>
      <c r="C594" s="53"/>
      <c r="D594" s="56"/>
      <c r="E594" s="55"/>
      <c r="F594" s="52"/>
      <c r="G594" s="49"/>
      <c r="H594" s="50"/>
    </row>
    <row r="595" spans="1:31" s="257" customFormat="1" ht="15.75" customHeight="1" thickBot="1">
      <c r="A595" s="595" t="s">
        <v>127</v>
      </c>
      <c r="B595" s="596"/>
      <c r="C595" s="596"/>
      <c r="D595" s="596"/>
      <c r="E595" s="328"/>
      <c r="F595" s="335">
        <f>Networking!F102</f>
        <v>0</v>
      </c>
      <c r="G595" s="451"/>
      <c r="H595" s="452">
        <f>Networking!H102</f>
        <v>0</v>
      </c>
    </row>
    <row r="596" spans="1:31" s="257" customFormat="1" ht="13" thickBot="1">
      <c r="A596" s="43"/>
      <c r="B596" s="352"/>
      <c r="C596" s="352"/>
      <c r="D596" s="352"/>
      <c r="E596" s="48"/>
      <c r="F596" s="48"/>
      <c r="G596" s="49"/>
      <c r="H596" s="50"/>
    </row>
    <row r="597" spans="1:31" s="4" customFormat="1" ht="15" customHeight="1">
      <c r="A597" s="203"/>
      <c r="B597" s="209"/>
      <c r="C597" s="613" t="s">
        <v>119</v>
      </c>
      <c r="D597" s="614"/>
      <c r="E597" s="209"/>
      <c r="F597" s="119"/>
      <c r="G597" s="209"/>
      <c r="H597" s="218">
        <f>Networking!H104</f>
        <v>0</v>
      </c>
      <c r="I597" s="7"/>
      <c r="J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s="4" customFormat="1">
      <c r="A598" s="204"/>
      <c r="B598" s="359"/>
      <c r="C598" s="615" t="s">
        <v>56</v>
      </c>
      <c r="D598" s="610"/>
      <c r="E598" s="359"/>
      <c r="F598" s="93"/>
      <c r="G598" s="359"/>
      <c r="H598" s="113">
        <f>Networking!H105</f>
        <v>0</v>
      </c>
      <c r="I598" s="8"/>
      <c r="J598" s="8"/>
      <c r="K598" s="8"/>
      <c r="L598" s="8"/>
      <c r="M598" s="8"/>
      <c r="N598" s="8"/>
    </row>
    <row r="599" spans="1:31" s="257" customFormat="1" ht="15.75" customHeight="1">
      <c r="A599" s="105"/>
      <c r="B599" s="91"/>
      <c r="C599" s="616" t="s">
        <v>93</v>
      </c>
      <c r="D599" s="610"/>
      <c r="E599" s="90"/>
      <c r="F599" s="94"/>
      <c r="G599" s="94"/>
      <c r="H599" s="113">
        <f>Networking!H106</f>
        <v>0</v>
      </c>
    </row>
    <row r="600" spans="1:31" s="4" customFormat="1">
      <c r="A600" s="151"/>
      <c r="B600" s="359"/>
      <c r="C600" s="609" t="s">
        <v>4</v>
      </c>
      <c r="D600" s="610"/>
      <c r="E600" s="359"/>
      <c r="F600" s="205"/>
      <c r="G600" s="359"/>
      <c r="H600" s="113">
        <f>Networking!H107</f>
        <v>0</v>
      </c>
    </row>
    <row r="601" spans="1:31" s="4" customFormat="1">
      <c r="A601" s="151"/>
      <c r="B601" s="359"/>
      <c r="C601" s="609" t="s">
        <v>94</v>
      </c>
      <c r="D601" s="610"/>
      <c r="E601" s="359"/>
      <c r="F601" s="205"/>
      <c r="G601" s="359"/>
      <c r="H601" s="113">
        <f>Networking!H108</f>
        <v>0</v>
      </c>
    </row>
    <row r="602" spans="1:31" s="4" customFormat="1">
      <c r="A602" s="151"/>
      <c r="B602" s="359"/>
      <c r="C602" s="609" t="s">
        <v>76</v>
      </c>
      <c r="D602" s="610"/>
      <c r="E602" s="359"/>
      <c r="F602" s="205"/>
      <c r="G602" s="359"/>
      <c r="H602" s="113">
        <f>Networking!H109</f>
        <v>0</v>
      </c>
    </row>
    <row r="603" spans="1:31" s="12" customFormat="1" ht="25.5" customHeight="1" thickBot="1">
      <c r="A603" s="206"/>
      <c r="B603" s="360"/>
      <c r="C603" s="611" t="s">
        <v>2</v>
      </c>
      <c r="D603" s="612"/>
      <c r="E603" s="360"/>
      <c r="F603" s="202"/>
      <c r="G603" s="360"/>
      <c r="H603" s="217">
        <f>Networking!H110</f>
        <v>0</v>
      </c>
    </row>
    <row r="604" spans="1:31" s="256" customFormat="1" ht="16" thickBot="1">
      <c r="A604" s="340"/>
      <c r="B604" s="340"/>
      <c r="C604" s="340"/>
      <c r="D604" s="340"/>
      <c r="E604" s="340"/>
      <c r="F604" s="340"/>
      <c r="G604" s="340"/>
      <c r="H604" s="340"/>
    </row>
    <row r="605" spans="1:31" s="257" customFormat="1" ht="13" thickBot="1">
      <c r="A605" s="378" t="s">
        <v>184</v>
      </c>
      <c r="B605" s="383"/>
      <c r="C605" s="384"/>
      <c r="D605" s="384"/>
      <c r="E605" s="384"/>
      <c r="F605" s="384"/>
      <c r="G605" s="384"/>
      <c r="H605" s="417"/>
    </row>
    <row r="606" spans="1:31" s="256" customFormat="1" ht="16" thickBot="1">
      <c r="A606" s="418"/>
      <c r="B606" s="418"/>
      <c r="C606" s="418"/>
      <c r="D606" s="418"/>
      <c r="E606" s="418"/>
      <c r="F606" s="419"/>
      <c r="G606" s="418"/>
      <c r="H606" s="418"/>
    </row>
    <row r="607" spans="1:31" s="257" customFormat="1" ht="15.75" customHeight="1" thickBot="1">
      <c r="A607" s="95"/>
      <c r="B607" s="96"/>
      <c r="C607" s="559" t="s">
        <v>91</v>
      </c>
      <c r="D607" s="560"/>
      <c r="E607" s="97"/>
      <c r="F607" s="98">
        <f>HVAC!F84</f>
        <v>0</v>
      </c>
      <c r="G607" s="210"/>
      <c r="H607" s="216">
        <f>HVAC!H84</f>
        <v>0</v>
      </c>
    </row>
    <row r="608" spans="1:31" s="257" customFormat="1" ht="15.75" customHeight="1" thickBot="1">
      <c r="A608" s="43"/>
      <c r="B608" s="479"/>
      <c r="C608" s="67"/>
      <c r="D608" s="57"/>
      <c r="E608" s="48"/>
      <c r="H608" s="126"/>
    </row>
    <row r="609" spans="1:8" s="257" customFormat="1" ht="15.75" customHeight="1">
      <c r="A609" s="100"/>
      <c r="B609" s="101"/>
      <c r="C609" s="565" t="s">
        <v>13</v>
      </c>
      <c r="D609" s="562"/>
      <c r="E609" s="102"/>
      <c r="F609" s="103"/>
      <c r="G609" s="103"/>
      <c r="H609" s="104">
        <f>HVAC!H86</f>
        <v>0</v>
      </c>
    </row>
    <row r="610" spans="1:8" s="257" customFormat="1" ht="15.75" customHeight="1" thickBot="1">
      <c r="A610" s="107"/>
      <c r="B610" s="108"/>
      <c r="C610" s="563" t="s">
        <v>14</v>
      </c>
      <c r="D610" s="564"/>
      <c r="E610" s="109"/>
      <c r="F610" s="110"/>
      <c r="G610" s="110"/>
      <c r="H610" s="117">
        <f>HVAC!H87</f>
        <v>0</v>
      </c>
    </row>
    <row r="611" spans="1:8" s="257" customFormat="1" ht="15.75" customHeight="1" thickBot="1">
      <c r="A611" s="43"/>
      <c r="B611" s="479"/>
      <c r="C611" s="358"/>
      <c r="D611" s="57"/>
      <c r="E611" s="48"/>
      <c r="H611" s="69"/>
    </row>
    <row r="612" spans="1:8" s="257" customFormat="1" ht="15.75" customHeight="1" thickBot="1">
      <c r="A612" s="95"/>
      <c r="B612" s="96"/>
      <c r="C612" s="559" t="s">
        <v>92</v>
      </c>
      <c r="D612" s="560"/>
      <c r="E612" s="617"/>
      <c r="F612" s="618"/>
      <c r="G612" s="618"/>
      <c r="H612" s="216">
        <f>HVAC!H89</f>
        <v>0</v>
      </c>
    </row>
    <row r="613" spans="1:8" s="257" customFormat="1" ht="13" thickBot="1">
      <c r="A613" s="43"/>
      <c r="B613" s="479"/>
      <c r="C613" s="479"/>
      <c r="D613" s="479"/>
      <c r="E613" s="48"/>
      <c r="F613" s="48"/>
      <c r="G613" s="49"/>
      <c r="H613" s="50"/>
    </row>
    <row r="614" spans="1:8" s="257" customFormat="1">
      <c r="A614" s="100">
        <f>HVAC!A91</f>
        <v>0</v>
      </c>
      <c r="B614" s="101" t="s">
        <v>120</v>
      </c>
      <c r="C614" s="561" t="s">
        <v>87</v>
      </c>
      <c r="D614" s="562"/>
      <c r="E614" s="111">
        <v>50</v>
      </c>
      <c r="F614" s="112">
        <f>HVAC!F91</f>
        <v>0</v>
      </c>
      <c r="G614" s="239">
        <v>90</v>
      </c>
      <c r="H614" s="104">
        <f>HVAC!H91</f>
        <v>0</v>
      </c>
    </row>
    <row r="615" spans="1:8" s="257" customFormat="1">
      <c r="A615" s="105">
        <f>HVAC!A92</f>
        <v>0</v>
      </c>
      <c r="B615" s="91" t="s">
        <v>120</v>
      </c>
      <c r="C615" s="592" t="s">
        <v>88</v>
      </c>
      <c r="D615" s="593"/>
      <c r="E615" s="92">
        <v>50</v>
      </c>
      <c r="F615" s="260">
        <f>HVAC!F92</f>
        <v>0</v>
      </c>
      <c r="G615" s="89">
        <v>90</v>
      </c>
      <c r="H615" s="113">
        <f>HVAC!H92</f>
        <v>0</v>
      </c>
    </row>
    <row r="616" spans="1:8" s="257" customFormat="1">
      <c r="A616" s="105">
        <f>HVAC!A93</f>
        <v>0</v>
      </c>
      <c r="B616" s="91" t="s">
        <v>120</v>
      </c>
      <c r="C616" s="592" t="s">
        <v>117</v>
      </c>
      <c r="D616" s="593"/>
      <c r="E616" s="92">
        <v>75</v>
      </c>
      <c r="F616" s="260">
        <f>HVAC!F93</f>
        <v>0</v>
      </c>
      <c r="G616" s="89">
        <v>125</v>
      </c>
      <c r="H616" s="113">
        <f>HVAC!H93</f>
        <v>0</v>
      </c>
    </row>
    <row r="617" spans="1:8" s="257" customFormat="1">
      <c r="A617" s="105">
        <f>HVAC!A94</f>
        <v>0</v>
      </c>
      <c r="B617" s="91" t="s">
        <v>120</v>
      </c>
      <c r="C617" s="592" t="s">
        <v>194</v>
      </c>
      <c r="D617" s="593"/>
      <c r="E617" s="92">
        <v>50</v>
      </c>
      <c r="F617" s="260">
        <f>HVAC!F94</f>
        <v>0</v>
      </c>
      <c r="G617" s="89">
        <v>90</v>
      </c>
      <c r="H617" s="113">
        <f>HVAC!H94</f>
        <v>0</v>
      </c>
    </row>
    <row r="618" spans="1:8" s="257" customFormat="1">
      <c r="A618" s="105">
        <f>HVAC!A95</f>
        <v>0</v>
      </c>
      <c r="B618" s="91" t="s">
        <v>120</v>
      </c>
      <c r="C618" s="594" t="s">
        <v>118</v>
      </c>
      <c r="D618" s="593"/>
      <c r="E618" s="92">
        <v>50</v>
      </c>
      <c r="F618" s="260">
        <f>HVAC!F95</f>
        <v>0</v>
      </c>
      <c r="G618" s="89">
        <v>90</v>
      </c>
      <c r="H618" s="113">
        <f>HVAC!H95</f>
        <v>0</v>
      </c>
    </row>
    <row r="619" spans="1:8" s="257" customFormat="1">
      <c r="A619" s="105">
        <f>HVAC!A96</f>
        <v>0</v>
      </c>
      <c r="B619" s="91" t="s">
        <v>120</v>
      </c>
      <c r="C619" s="594" t="s">
        <v>16</v>
      </c>
      <c r="D619" s="593"/>
      <c r="E619" s="92">
        <v>40</v>
      </c>
      <c r="F619" s="260">
        <f>HVAC!F96</f>
        <v>0</v>
      </c>
      <c r="G619" s="89">
        <v>80</v>
      </c>
      <c r="H619" s="113">
        <f>HVAC!H96</f>
        <v>0</v>
      </c>
    </row>
    <row r="620" spans="1:8" s="257" customFormat="1">
      <c r="A620" s="105">
        <f>HVAC!A97</f>
        <v>0</v>
      </c>
      <c r="B620" s="91" t="s">
        <v>120</v>
      </c>
      <c r="C620" s="594" t="s">
        <v>15</v>
      </c>
      <c r="D620" s="593"/>
      <c r="E620" s="92">
        <v>40</v>
      </c>
      <c r="F620" s="260">
        <f>HVAC!F97</f>
        <v>0</v>
      </c>
      <c r="G620" s="89">
        <v>80</v>
      </c>
      <c r="H620" s="113">
        <f>HVAC!H97</f>
        <v>0</v>
      </c>
    </row>
    <row r="621" spans="1:8" s="257" customFormat="1">
      <c r="A621" s="105">
        <f>HVAC!A98</f>
        <v>0</v>
      </c>
      <c r="B621" s="91" t="s">
        <v>120</v>
      </c>
      <c r="C621" s="592" t="s">
        <v>89</v>
      </c>
      <c r="D621" s="593"/>
      <c r="E621" s="92">
        <v>50</v>
      </c>
      <c r="F621" s="260">
        <f>HVAC!F98</f>
        <v>0</v>
      </c>
      <c r="G621" s="89">
        <v>90</v>
      </c>
      <c r="H621" s="113">
        <f>HVAC!H98</f>
        <v>0</v>
      </c>
    </row>
    <row r="622" spans="1:8" s="257" customFormat="1">
      <c r="A622" s="105">
        <f>HVAC!A99</f>
        <v>0</v>
      </c>
      <c r="B622" s="91" t="s">
        <v>120</v>
      </c>
      <c r="C622" s="592" t="s">
        <v>90</v>
      </c>
      <c r="D622" s="593"/>
      <c r="E622" s="92">
        <v>50</v>
      </c>
      <c r="F622" s="260">
        <f>HVAC!F99</f>
        <v>0</v>
      </c>
      <c r="G622" s="89">
        <v>90</v>
      </c>
      <c r="H622" s="113">
        <f>HVAC!H99</f>
        <v>0</v>
      </c>
    </row>
    <row r="623" spans="1:8" s="257" customFormat="1" ht="16" thickBot="1">
      <c r="A623" s="107">
        <f>HVAC!A100</f>
        <v>0</v>
      </c>
      <c r="B623" s="108" t="s">
        <v>120</v>
      </c>
      <c r="C623" s="591" t="s">
        <v>86</v>
      </c>
      <c r="D623" s="564"/>
      <c r="E623" s="114">
        <v>25</v>
      </c>
      <c r="F623" s="115">
        <f>HVAC!F100</f>
        <v>0</v>
      </c>
      <c r="G623" s="116">
        <v>50</v>
      </c>
      <c r="H623" s="117">
        <f>HVAC!H100</f>
        <v>0</v>
      </c>
    </row>
    <row r="624" spans="1:8" s="257" customFormat="1" ht="13" thickBot="1">
      <c r="A624" s="43"/>
      <c r="B624" s="479"/>
      <c r="C624" s="53"/>
      <c r="D624" s="56"/>
      <c r="E624" s="55"/>
      <c r="F624" s="52"/>
      <c r="G624" s="49"/>
      <c r="H624" s="50"/>
    </row>
    <row r="625" spans="1:31" s="257" customFormat="1" ht="15.75" customHeight="1" thickBot="1">
      <c r="A625" s="595" t="s">
        <v>127</v>
      </c>
      <c r="B625" s="596"/>
      <c r="C625" s="596"/>
      <c r="D625" s="596"/>
      <c r="E625" s="328"/>
      <c r="F625" s="335">
        <f>HVAC!F102</f>
        <v>0</v>
      </c>
      <c r="G625" s="480"/>
      <c r="H625" s="452">
        <f>HVAC!H102</f>
        <v>0</v>
      </c>
    </row>
    <row r="626" spans="1:31" s="257" customFormat="1" ht="13" thickBot="1">
      <c r="A626" s="43"/>
      <c r="B626" s="479"/>
      <c r="C626" s="479"/>
      <c r="D626" s="479"/>
      <c r="E626" s="48"/>
      <c r="F626" s="48"/>
      <c r="G626" s="49"/>
      <c r="H626" s="50"/>
    </row>
    <row r="627" spans="1:31" s="4" customFormat="1" ht="15" customHeight="1">
      <c r="A627" s="203"/>
      <c r="B627" s="209"/>
      <c r="C627" s="613" t="s">
        <v>119</v>
      </c>
      <c r="D627" s="614"/>
      <c r="E627" s="209"/>
      <c r="F627" s="119"/>
      <c r="G627" s="209"/>
      <c r="H627" s="218">
        <f>HVAC!H104</f>
        <v>0</v>
      </c>
      <c r="I627" s="7"/>
      <c r="J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s="4" customFormat="1">
      <c r="A628" s="204"/>
      <c r="B628" s="359"/>
      <c r="C628" s="615" t="s">
        <v>56</v>
      </c>
      <c r="D628" s="610"/>
      <c r="E628" s="359"/>
      <c r="F628" s="93"/>
      <c r="G628" s="359"/>
      <c r="H628" s="113">
        <f>HVAC!H105</f>
        <v>0</v>
      </c>
      <c r="I628" s="8"/>
      <c r="J628" s="8"/>
      <c r="K628" s="8"/>
      <c r="L628" s="8"/>
      <c r="M628" s="8"/>
      <c r="N628" s="8"/>
    </row>
    <row r="629" spans="1:31" s="257" customFormat="1" ht="15.75" customHeight="1">
      <c r="A629" s="105"/>
      <c r="B629" s="91"/>
      <c r="C629" s="616" t="s">
        <v>93</v>
      </c>
      <c r="D629" s="610"/>
      <c r="E629" s="90"/>
      <c r="F629" s="94"/>
      <c r="G629" s="94"/>
      <c r="H629" s="113">
        <f>HVAC!H106</f>
        <v>0</v>
      </c>
    </row>
    <row r="630" spans="1:31" s="4" customFormat="1">
      <c r="A630" s="151"/>
      <c r="B630" s="359"/>
      <c r="C630" s="609" t="s">
        <v>4</v>
      </c>
      <c r="D630" s="610"/>
      <c r="E630" s="359"/>
      <c r="F630" s="205"/>
      <c r="G630" s="359"/>
      <c r="H630" s="113">
        <f>HVAC!H107</f>
        <v>0</v>
      </c>
    </row>
    <row r="631" spans="1:31" s="4" customFormat="1">
      <c r="A631" s="151"/>
      <c r="B631" s="359"/>
      <c r="C631" s="609" t="s">
        <v>94</v>
      </c>
      <c r="D631" s="610"/>
      <c r="E631" s="359"/>
      <c r="F631" s="205"/>
      <c r="G631" s="359"/>
      <c r="H631" s="113">
        <f>HVAC!H108</f>
        <v>0</v>
      </c>
    </row>
    <row r="632" spans="1:31" s="4" customFormat="1">
      <c r="A632" s="151"/>
      <c r="B632" s="359"/>
      <c r="C632" s="609" t="s">
        <v>76</v>
      </c>
      <c r="D632" s="610"/>
      <c r="E632" s="359"/>
      <c r="F632" s="205"/>
      <c r="G632" s="359"/>
      <c r="H632" s="113">
        <f>HVAC!H109</f>
        <v>0</v>
      </c>
    </row>
    <row r="633" spans="1:31" s="12" customFormat="1" ht="25.5" customHeight="1" thickBot="1">
      <c r="A633" s="206"/>
      <c r="B633" s="360"/>
      <c r="C633" s="611" t="s">
        <v>2</v>
      </c>
      <c r="D633" s="612"/>
      <c r="E633" s="360"/>
      <c r="F633" s="202"/>
      <c r="G633" s="360"/>
      <c r="H633" s="217">
        <f>HVAC!H110</f>
        <v>0</v>
      </c>
    </row>
    <row r="634" spans="1:31" s="256" customFormat="1" ht="16" thickBot="1">
      <c r="A634" s="340"/>
      <c r="B634" s="340"/>
      <c r="C634" s="340"/>
      <c r="D634" s="340"/>
      <c r="E634" s="340"/>
      <c r="F634" s="340"/>
      <c r="G634" s="340"/>
      <c r="H634" s="340"/>
    </row>
    <row r="635" spans="1:31" s="257" customFormat="1" ht="13" thickBot="1">
      <c r="A635" s="378" t="s">
        <v>185</v>
      </c>
      <c r="B635" s="383"/>
      <c r="C635" s="384"/>
      <c r="D635" s="384"/>
      <c r="E635" s="384"/>
      <c r="F635" s="384"/>
      <c r="G635" s="384"/>
      <c r="H635" s="417"/>
    </row>
    <row r="636" spans="1:31" s="256" customFormat="1" ht="16" thickBot="1">
      <c r="A636" s="418"/>
      <c r="B636" s="418"/>
      <c r="C636" s="418"/>
      <c r="D636" s="418"/>
      <c r="E636" s="418"/>
      <c r="F636" s="419"/>
      <c r="G636" s="418"/>
      <c r="H636" s="418"/>
    </row>
    <row r="637" spans="1:31" s="257" customFormat="1" ht="15.75" customHeight="1" thickBot="1">
      <c r="A637" s="95"/>
      <c r="B637" s="96"/>
      <c r="C637" s="559" t="s">
        <v>91</v>
      </c>
      <c r="D637" s="560"/>
      <c r="E637" s="97"/>
      <c r="F637" s="98">
        <f>Window!F84</f>
        <v>0</v>
      </c>
      <c r="G637" s="210"/>
      <c r="H637" s="216">
        <f>Window!H84</f>
        <v>0</v>
      </c>
    </row>
    <row r="638" spans="1:31" s="257" customFormat="1" ht="15.75" customHeight="1" thickBot="1">
      <c r="A638" s="43"/>
      <c r="B638" s="479"/>
      <c r="C638" s="67"/>
      <c r="D638" s="57"/>
      <c r="E638" s="48"/>
      <c r="H638" s="126"/>
    </row>
    <row r="639" spans="1:31" s="257" customFormat="1" ht="15.75" customHeight="1">
      <c r="A639" s="100"/>
      <c r="B639" s="101"/>
      <c r="C639" s="565" t="s">
        <v>13</v>
      </c>
      <c r="D639" s="562"/>
      <c r="E639" s="102"/>
      <c r="F639" s="103"/>
      <c r="G639" s="103"/>
      <c r="H639" s="104">
        <f>Window!H86</f>
        <v>0</v>
      </c>
    </row>
    <row r="640" spans="1:31" s="257" customFormat="1" ht="15.75" customHeight="1" thickBot="1">
      <c r="A640" s="107"/>
      <c r="B640" s="108"/>
      <c r="C640" s="563" t="s">
        <v>14</v>
      </c>
      <c r="D640" s="564"/>
      <c r="E640" s="109"/>
      <c r="F640" s="110"/>
      <c r="G640" s="110"/>
      <c r="H640" s="117">
        <f>Window!H87</f>
        <v>0</v>
      </c>
    </row>
    <row r="641" spans="1:8" s="257" customFormat="1" ht="15.75" customHeight="1" thickBot="1">
      <c r="A641" s="43"/>
      <c r="B641" s="479"/>
      <c r="C641" s="358"/>
      <c r="D641" s="57"/>
      <c r="E641" s="48"/>
      <c r="H641" s="69"/>
    </row>
    <row r="642" spans="1:8" s="257" customFormat="1" ht="15.75" customHeight="1" thickBot="1">
      <c r="A642" s="95"/>
      <c r="B642" s="96"/>
      <c r="C642" s="559" t="s">
        <v>92</v>
      </c>
      <c r="D642" s="560"/>
      <c r="E642" s="617"/>
      <c r="F642" s="618"/>
      <c r="G642" s="618"/>
      <c r="H642" s="216">
        <f>Window!H89</f>
        <v>0</v>
      </c>
    </row>
    <row r="643" spans="1:8" s="257" customFormat="1" ht="13" thickBot="1">
      <c r="A643" s="43"/>
      <c r="B643" s="479"/>
      <c r="C643" s="479"/>
      <c r="D643" s="479"/>
      <c r="E643" s="48"/>
      <c r="F643" s="48"/>
      <c r="G643" s="49"/>
      <c r="H643" s="50"/>
    </row>
    <row r="644" spans="1:8" s="257" customFormat="1">
      <c r="A644" s="100">
        <f>Window!A91</f>
        <v>0</v>
      </c>
      <c r="B644" s="101" t="s">
        <v>120</v>
      </c>
      <c r="C644" s="561" t="s">
        <v>87</v>
      </c>
      <c r="D644" s="562"/>
      <c r="E644" s="111">
        <v>50</v>
      </c>
      <c r="F644" s="112">
        <f>Window!F91</f>
        <v>0</v>
      </c>
      <c r="G644" s="239">
        <v>90</v>
      </c>
      <c r="H644" s="104">
        <f>Window!H91</f>
        <v>0</v>
      </c>
    </row>
    <row r="645" spans="1:8" s="257" customFormat="1">
      <c r="A645" s="105">
        <f>Window!A92</f>
        <v>0</v>
      </c>
      <c r="B645" s="91" t="s">
        <v>120</v>
      </c>
      <c r="C645" s="592" t="s">
        <v>88</v>
      </c>
      <c r="D645" s="593"/>
      <c r="E645" s="92">
        <v>50</v>
      </c>
      <c r="F645" s="260">
        <f>Window!F92</f>
        <v>0</v>
      </c>
      <c r="G645" s="89">
        <v>90</v>
      </c>
      <c r="H645" s="113">
        <f>Window!H92</f>
        <v>0</v>
      </c>
    </row>
    <row r="646" spans="1:8" s="257" customFormat="1">
      <c r="A646" s="105">
        <f>Window!A93</f>
        <v>0</v>
      </c>
      <c r="B646" s="91" t="s">
        <v>120</v>
      </c>
      <c r="C646" s="592" t="s">
        <v>117</v>
      </c>
      <c r="D646" s="593"/>
      <c r="E646" s="92">
        <v>75</v>
      </c>
      <c r="F646" s="260">
        <f>Window!F93</f>
        <v>0</v>
      </c>
      <c r="G646" s="89">
        <v>125</v>
      </c>
      <c r="H646" s="113">
        <f>Window!H93</f>
        <v>0</v>
      </c>
    </row>
    <row r="647" spans="1:8" s="257" customFormat="1">
      <c r="A647" s="105">
        <f>Window!A94</f>
        <v>0</v>
      </c>
      <c r="B647" s="91" t="s">
        <v>120</v>
      </c>
      <c r="C647" s="592" t="s">
        <v>194</v>
      </c>
      <c r="D647" s="593"/>
      <c r="E647" s="92">
        <v>50</v>
      </c>
      <c r="F647" s="260">
        <f>Window!F94</f>
        <v>0</v>
      </c>
      <c r="G647" s="89">
        <v>90</v>
      </c>
      <c r="H647" s="113">
        <f>Window!H94</f>
        <v>0</v>
      </c>
    </row>
    <row r="648" spans="1:8" s="257" customFormat="1">
      <c r="A648" s="105">
        <f>Window!A95</f>
        <v>0</v>
      </c>
      <c r="B648" s="91" t="s">
        <v>120</v>
      </c>
      <c r="C648" s="594" t="s">
        <v>118</v>
      </c>
      <c r="D648" s="593"/>
      <c r="E648" s="92">
        <v>50</v>
      </c>
      <c r="F648" s="260">
        <f>Window!F95</f>
        <v>0</v>
      </c>
      <c r="G648" s="89">
        <v>90</v>
      </c>
      <c r="H648" s="113">
        <f>Window!H95</f>
        <v>0</v>
      </c>
    </row>
    <row r="649" spans="1:8" s="257" customFormat="1">
      <c r="A649" s="105">
        <f>Window!A96</f>
        <v>0</v>
      </c>
      <c r="B649" s="91" t="s">
        <v>120</v>
      </c>
      <c r="C649" s="594" t="s">
        <v>16</v>
      </c>
      <c r="D649" s="593"/>
      <c r="E649" s="92">
        <v>40</v>
      </c>
      <c r="F649" s="260">
        <f>Window!F96</f>
        <v>0</v>
      </c>
      <c r="G649" s="89">
        <v>80</v>
      </c>
      <c r="H649" s="113">
        <f>Window!H96</f>
        <v>0</v>
      </c>
    </row>
    <row r="650" spans="1:8" s="257" customFormat="1">
      <c r="A650" s="105">
        <f>Window!A97</f>
        <v>0</v>
      </c>
      <c r="B650" s="91" t="s">
        <v>120</v>
      </c>
      <c r="C650" s="594" t="s">
        <v>15</v>
      </c>
      <c r="D650" s="593"/>
      <c r="E650" s="92">
        <v>40</v>
      </c>
      <c r="F650" s="260">
        <f>Window!F97</f>
        <v>0</v>
      </c>
      <c r="G650" s="89">
        <v>80</v>
      </c>
      <c r="H650" s="113">
        <f>Window!H97</f>
        <v>0</v>
      </c>
    </row>
    <row r="651" spans="1:8" s="257" customFormat="1">
      <c r="A651" s="105">
        <f>Window!A98</f>
        <v>0</v>
      </c>
      <c r="B651" s="91" t="s">
        <v>120</v>
      </c>
      <c r="C651" s="592" t="s">
        <v>89</v>
      </c>
      <c r="D651" s="593"/>
      <c r="E651" s="92">
        <v>50</v>
      </c>
      <c r="F651" s="260">
        <f>Window!F98</f>
        <v>0</v>
      </c>
      <c r="G651" s="89">
        <v>90</v>
      </c>
      <c r="H651" s="113">
        <f>Window!H98</f>
        <v>0</v>
      </c>
    </row>
    <row r="652" spans="1:8" s="257" customFormat="1">
      <c r="A652" s="105">
        <f>Window!A99</f>
        <v>0</v>
      </c>
      <c r="B652" s="91" t="s">
        <v>120</v>
      </c>
      <c r="C652" s="592" t="s">
        <v>90</v>
      </c>
      <c r="D652" s="593"/>
      <c r="E652" s="92">
        <v>50</v>
      </c>
      <c r="F652" s="260">
        <f>Window!F99</f>
        <v>0</v>
      </c>
      <c r="G652" s="89">
        <v>90</v>
      </c>
      <c r="H652" s="113">
        <f>Window!H99</f>
        <v>0</v>
      </c>
    </row>
    <row r="653" spans="1:8" s="257" customFormat="1" ht="16" thickBot="1">
      <c r="A653" s="107">
        <f>Window!A100</f>
        <v>0</v>
      </c>
      <c r="B653" s="108" t="s">
        <v>120</v>
      </c>
      <c r="C653" s="591" t="s">
        <v>86</v>
      </c>
      <c r="D653" s="564"/>
      <c r="E653" s="114">
        <v>25</v>
      </c>
      <c r="F653" s="115">
        <f>Window!F100</f>
        <v>0</v>
      </c>
      <c r="G653" s="116">
        <v>50</v>
      </c>
      <c r="H653" s="117">
        <f>Window!H100</f>
        <v>0</v>
      </c>
    </row>
    <row r="654" spans="1:8" s="257" customFormat="1" ht="13" thickBot="1">
      <c r="A654" s="43"/>
      <c r="B654" s="479"/>
      <c r="C654" s="53"/>
      <c r="D654" s="56"/>
      <c r="E654" s="55"/>
      <c r="F654" s="52"/>
      <c r="G654" s="49"/>
      <c r="H654" s="50"/>
    </row>
    <row r="655" spans="1:8" s="257" customFormat="1" ht="15.75" customHeight="1" thickBot="1">
      <c r="A655" s="595" t="s">
        <v>127</v>
      </c>
      <c r="B655" s="596"/>
      <c r="C655" s="596"/>
      <c r="D655" s="596"/>
      <c r="E655" s="328"/>
      <c r="F655" s="335">
        <f>Window!F102</f>
        <v>0</v>
      </c>
      <c r="G655" s="480"/>
      <c r="H655" s="452">
        <f>Window!H102</f>
        <v>0</v>
      </c>
    </row>
    <row r="656" spans="1:8" s="257" customFormat="1" ht="13" thickBot="1">
      <c r="A656" s="43"/>
      <c r="B656" s="479"/>
      <c r="C656" s="479"/>
      <c r="D656" s="479"/>
      <c r="E656" s="48"/>
      <c r="F656" s="48"/>
      <c r="G656" s="49"/>
      <c r="H656" s="50"/>
    </row>
    <row r="657" spans="1:31" s="4" customFormat="1" ht="15" customHeight="1">
      <c r="A657" s="203"/>
      <c r="B657" s="209"/>
      <c r="C657" s="613" t="s">
        <v>119</v>
      </c>
      <c r="D657" s="614"/>
      <c r="E657" s="209"/>
      <c r="F657" s="119"/>
      <c r="G657" s="209"/>
      <c r="H657" s="218">
        <f>Window!H104</f>
        <v>0</v>
      </c>
      <c r="I657" s="7"/>
      <c r="J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s="4" customFormat="1">
      <c r="A658" s="204"/>
      <c r="B658" s="359"/>
      <c r="C658" s="615" t="s">
        <v>56</v>
      </c>
      <c r="D658" s="610"/>
      <c r="E658" s="359"/>
      <c r="F658" s="93"/>
      <c r="G658" s="359"/>
      <c r="H658" s="113">
        <f>Window!H105</f>
        <v>0</v>
      </c>
      <c r="I658" s="8"/>
      <c r="J658" s="8"/>
      <c r="K658" s="8"/>
      <c r="L658" s="8"/>
      <c r="M658" s="8"/>
      <c r="N658" s="8"/>
    </row>
    <row r="659" spans="1:31" s="257" customFormat="1" ht="15.75" customHeight="1">
      <c r="A659" s="105"/>
      <c r="B659" s="91"/>
      <c r="C659" s="616" t="s">
        <v>93</v>
      </c>
      <c r="D659" s="610"/>
      <c r="E659" s="90"/>
      <c r="F659" s="94"/>
      <c r="G659" s="94"/>
      <c r="H659" s="113">
        <f>Window!H106</f>
        <v>0</v>
      </c>
    </row>
    <row r="660" spans="1:31" s="4" customFormat="1">
      <c r="A660" s="151"/>
      <c r="B660" s="359"/>
      <c r="C660" s="609" t="s">
        <v>4</v>
      </c>
      <c r="D660" s="610"/>
      <c r="E660" s="359"/>
      <c r="F660" s="205"/>
      <c r="G660" s="359"/>
      <c r="H660" s="113">
        <f>Window!H107</f>
        <v>0</v>
      </c>
    </row>
    <row r="661" spans="1:31" s="4" customFormat="1">
      <c r="A661" s="151"/>
      <c r="B661" s="359"/>
      <c r="C661" s="609" t="s">
        <v>94</v>
      </c>
      <c r="D661" s="610"/>
      <c r="E661" s="359"/>
      <c r="F661" s="205"/>
      <c r="G661" s="359"/>
      <c r="H661" s="113">
        <f>Window!H108</f>
        <v>0</v>
      </c>
    </row>
    <row r="662" spans="1:31" s="4" customFormat="1">
      <c r="A662" s="151"/>
      <c r="B662" s="359"/>
      <c r="C662" s="609" t="s">
        <v>76</v>
      </c>
      <c r="D662" s="610"/>
      <c r="E662" s="359"/>
      <c r="F662" s="205"/>
      <c r="G662" s="359"/>
      <c r="H662" s="113">
        <f>Window!H109</f>
        <v>0</v>
      </c>
    </row>
    <row r="663" spans="1:31" s="12" customFormat="1" ht="25.5" customHeight="1" thickBot="1">
      <c r="A663" s="206"/>
      <c r="B663" s="360"/>
      <c r="C663" s="611" t="s">
        <v>2</v>
      </c>
      <c r="D663" s="612"/>
      <c r="E663" s="360"/>
      <c r="F663" s="202"/>
      <c r="G663" s="360"/>
      <c r="H663" s="217">
        <f>Window!H110</f>
        <v>0</v>
      </c>
    </row>
    <row r="664" spans="1:31" s="256" customFormat="1" ht="16" thickBot="1">
      <c r="A664" s="340"/>
      <c r="B664" s="340"/>
      <c r="C664" s="340"/>
      <c r="D664" s="340"/>
      <c r="E664" s="340"/>
      <c r="F664" s="340"/>
      <c r="G664" s="340"/>
      <c r="H664" s="340"/>
    </row>
    <row r="665" spans="1:31" s="257" customFormat="1" ht="13" thickBot="1">
      <c r="A665" s="378" t="s">
        <v>149</v>
      </c>
      <c r="B665" s="383"/>
      <c r="C665" s="384"/>
      <c r="D665" s="384"/>
      <c r="E665" s="384"/>
      <c r="F665" s="384"/>
      <c r="G665" s="384"/>
      <c r="H665" s="417"/>
    </row>
    <row r="666" spans="1:31" s="256" customFormat="1" ht="16" thickBot="1">
      <c r="A666" s="418"/>
      <c r="B666" s="418"/>
      <c r="C666" s="418"/>
      <c r="D666" s="418"/>
      <c r="E666" s="418"/>
      <c r="F666" s="419"/>
      <c r="G666" s="418"/>
      <c r="H666" s="418"/>
    </row>
    <row r="667" spans="1:31" s="257" customFormat="1" ht="15.75" customHeight="1" thickBot="1">
      <c r="A667" s="95"/>
      <c r="B667" s="96"/>
      <c r="C667" s="559" t="s">
        <v>91</v>
      </c>
      <c r="D667" s="560"/>
      <c r="E667" s="97"/>
      <c r="F667" s="98">
        <f>F37+F67+F97+F127+F157+F187+F217+F247+F277+F307+F337+F367+F397+F427+F457+F487+F517+F547+F577+F607+F637</f>
        <v>4918.5</v>
      </c>
      <c r="G667" s="210"/>
      <c r="H667" s="216">
        <f>H37+H67+H97+H127+H157+H187+H217+H247+H277+H307+H337+H367+H397+H427+H457+H487+H517+H547+H577+H607+H637</f>
        <v>6148.125</v>
      </c>
    </row>
    <row r="668" spans="1:31" s="257" customFormat="1" ht="15.75" customHeight="1" thickBot="1">
      <c r="A668" s="43"/>
      <c r="B668" s="352"/>
      <c r="C668" s="67"/>
      <c r="D668" s="57"/>
      <c r="E668" s="48"/>
      <c r="F668" s="453"/>
      <c r="H668" s="126"/>
    </row>
    <row r="669" spans="1:31" s="257" customFormat="1" ht="15.75" customHeight="1">
      <c r="A669" s="100"/>
      <c r="B669" s="101"/>
      <c r="C669" s="565" t="s">
        <v>13</v>
      </c>
      <c r="D669" s="562"/>
      <c r="E669" s="102"/>
      <c r="F669" s="103"/>
      <c r="G669" s="103"/>
      <c r="H669" s="104">
        <f>H39+H69+H99+H129+H159+H189+H219+H249+H279+H309+H339+H369+H399+H429+H459+H489+H519+H549+H579+H609+H639</f>
        <v>0</v>
      </c>
    </row>
    <row r="670" spans="1:31" s="257" customFormat="1" ht="15.75" customHeight="1" thickBot="1">
      <c r="A670" s="107"/>
      <c r="B670" s="108"/>
      <c r="C670" s="563" t="s">
        <v>14</v>
      </c>
      <c r="D670" s="564"/>
      <c r="E670" s="109"/>
      <c r="F670" s="110"/>
      <c r="G670" s="110"/>
      <c r="H670" s="117">
        <f>H40+H70+H100+H130+H160+H190+H220+H250+H280+H310+H340+H370+H400+H430+H460+H490+H520+H550+H580+H610+H640</f>
        <v>0</v>
      </c>
    </row>
    <row r="671" spans="1:31" s="257" customFormat="1" ht="15.75" customHeight="1" thickBot="1">
      <c r="A671" s="43"/>
      <c r="B671" s="352"/>
      <c r="C671" s="358"/>
      <c r="D671" s="57"/>
      <c r="E671" s="48"/>
      <c r="H671" s="69"/>
    </row>
    <row r="672" spans="1:31" s="257" customFormat="1" ht="15.75" customHeight="1" thickBot="1">
      <c r="A672" s="95"/>
      <c r="B672" s="96"/>
      <c r="C672" s="559" t="s">
        <v>92</v>
      </c>
      <c r="D672" s="560"/>
      <c r="E672" s="617"/>
      <c r="F672" s="618"/>
      <c r="G672" s="618"/>
      <c r="H672" s="216">
        <f>H42+H72+H102+H132+H162+H192+H222+H252+H282+H312+H342+H372+H402+H432+H462+H492+H522+H552+H582+H612+H642</f>
        <v>275</v>
      </c>
    </row>
    <row r="673" spans="1:31" s="257" customFormat="1" ht="13" thickBot="1">
      <c r="A673" s="43"/>
      <c r="B673" s="352"/>
      <c r="C673" s="352"/>
      <c r="D673" s="352"/>
      <c r="E673" s="48"/>
      <c r="F673" s="48"/>
      <c r="G673" s="49"/>
      <c r="H673" s="50"/>
    </row>
    <row r="674" spans="1:31" s="257" customFormat="1">
      <c r="A674" s="100">
        <f t="shared" ref="A674:A683" si="1">A44+A74+A104+A134+A164+A194+A224+A254+A284+A314+A344+A374+A404+A434+A464+A494+A524+A554+A584+A614+A644</f>
        <v>2</v>
      </c>
      <c r="B674" s="101" t="s">
        <v>120</v>
      </c>
      <c r="C674" s="561" t="s">
        <v>87</v>
      </c>
      <c r="D674" s="562"/>
      <c r="E674" s="111">
        <v>50</v>
      </c>
      <c r="F674" s="112">
        <f t="shared" ref="F674:F683" si="2">F44+F74+F104+F134+F164+F194+F224+F254+F284+F314+F344+F374+F404+F434+F464+F494+F524+F554+F584+F614+F644</f>
        <v>100</v>
      </c>
      <c r="G674" s="239">
        <v>90</v>
      </c>
      <c r="H674" s="104">
        <f t="shared" ref="H674:H683" si="3">H44+H74+H104+H134+H164+H194+H224+H254+H284+H314+H344+H374+H404+H434+H464+H494+H524+H554+H584+H614+H644</f>
        <v>180</v>
      </c>
    </row>
    <row r="675" spans="1:31" s="257" customFormat="1">
      <c r="A675" s="105">
        <f t="shared" si="1"/>
        <v>0</v>
      </c>
      <c r="B675" s="91" t="s">
        <v>120</v>
      </c>
      <c r="C675" s="592" t="s">
        <v>88</v>
      </c>
      <c r="D675" s="593"/>
      <c r="E675" s="92">
        <v>50</v>
      </c>
      <c r="F675" s="260">
        <f t="shared" si="2"/>
        <v>0</v>
      </c>
      <c r="G675" s="89">
        <v>90</v>
      </c>
      <c r="H675" s="113">
        <f t="shared" si="3"/>
        <v>0</v>
      </c>
    </row>
    <row r="676" spans="1:31" s="257" customFormat="1">
      <c r="A676" s="105">
        <f t="shared" si="1"/>
        <v>16</v>
      </c>
      <c r="B676" s="91" t="s">
        <v>120</v>
      </c>
      <c r="C676" s="592" t="s">
        <v>117</v>
      </c>
      <c r="D676" s="593"/>
      <c r="E676" s="92">
        <v>75</v>
      </c>
      <c r="F676" s="260">
        <f t="shared" si="2"/>
        <v>1200</v>
      </c>
      <c r="G676" s="89">
        <v>125</v>
      </c>
      <c r="H676" s="113">
        <f t="shared" si="3"/>
        <v>2000</v>
      </c>
    </row>
    <row r="677" spans="1:31" s="257" customFormat="1">
      <c r="A677" s="105">
        <f t="shared" si="1"/>
        <v>2</v>
      </c>
      <c r="B677" s="91" t="s">
        <v>120</v>
      </c>
      <c r="C677" s="592" t="s">
        <v>194</v>
      </c>
      <c r="D677" s="593"/>
      <c r="E677" s="92">
        <v>50</v>
      </c>
      <c r="F677" s="260">
        <f t="shared" si="2"/>
        <v>100</v>
      </c>
      <c r="G677" s="89">
        <v>90</v>
      </c>
      <c r="H677" s="113">
        <f t="shared" si="3"/>
        <v>180</v>
      </c>
    </row>
    <row r="678" spans="1:31" s="257" customFormat="1">
      <c r="A678" s="105">
        <f t="shared" si="1"/>
        <v>2.5</v>
      </c>
      <c r="B678" s="91" t="s">
        <v>120</v>
      </c>
      <c r="C678" s="594" t="s">
        <v>118</v>
      </c>
      <c r="D678" s="593"/>
      <c r="E678" s="92">
        <v>50</v>
      </c>
      <c r="F678" s="260">
        <f t="shared" si="2"/>
        <v>125</v>
      </c>
      <c r="G678" s="89">
        <v>90</v>
      </c>
      <c r="H678" s="113">
        <f t="shared" si="3"/>
        <v>225</v>
      </c>
    </row>
    <row r="679" spans="1:31" s="257" customFormat="1">
      <c r="A679" s="105">
        <f t="shared" si="1"/>
        <v>16</v>
      </c>
      <c r="B679" s="91" t="s">
        <v>120</v>
      </c>
      <c r="C679" s="594" t="s">
        <v>16</v>
      </c>
      <c r="D679" s="593"/>
      <c r="E679" s="92">
        <v>40</v>
      </c>
      <c r="F679" s="260">
        <f t="shared" si="2"/>
        <v>640</v>
      </c>
      <c r="G679" s="89">
        <v>80</v>
      </c>
      <c r="H679" s="113">
        <f t="shared" si="3"/>
        <v>1280</v>
      </c>
    </row>
    <row r="680" spans="1:31" s="257" customFormat="1">
      <c r="A680" s="105">
        <f t="shared" si="1"/>
        <v>0</v>
      </c>
      <c r="B680" s="91" t="s">
        <v>120</v>
      </c>
      <c r="C680" s="594" t="s">
        <v>15</v>
      </c>
      <c r="D680" s="593"/>
      <c r="E680" s="92">
        <v>40</v>
      </c>
      <c r="F680" s="260">
        <f t="shared" si="2"/>
        <v>0</v>
      </c>
      <c r="G680" s="89">
        <v>80</v>
      </c>
      <c r="H680" s="113">
        <f t="shared" si="3"/>
        <v>0</v>
      </c>
    </row>
    <row r="681" spans="1:31" s="257" customFormat="1">
      <c r="A681" s="105">
        <f t="shared" si="1"/>
        <v>2</v>
      </c>
      <c r="B681" s="91" t="s">
        <v>120</v>
      </c>
      <c r="C681" s="592" t="s">
        <v>89</v>
      </c>
      <c r="D681" s="593"/>
      <c r="E681" s="92">
        <v>50</v>
      </c>
      <c r="F681" s="260">
        <f t="shared" si="2"/>
        <v>100</v>
      </c>
      <c r="G681" s="89">
        <v>90</v>
      </c>
      <c r="H681" s="113">
        <f t="shared" si="3"/>
        <v>180</v>
      </c>
    </row>
    <row r="682" spans="1:31" s="257" customFormat="1">
      <c r="A682" s="105">
        <f t="shared" si="1"/>
        <v>2</v>
      </c>
      <c r="B682" s="91" t="s">
        <v>120</v>
      </c>
      <c r="C682" s="592" t="s">
        <v>90</v>
      </c>
      <c r="D682" s="593"/>
      <c r="E682" s="92">
        <v>50</v>
      </c>
      <c r="F682" s="260">
        <f t="shared" si="2"/>
        <v>100</v>
      </c>
      <c r="G682" s="89">
        <v>90</v>
      </c>
      <c r="H682" s="113">
        <f t="shared" si="3"/>
        <v>180</v>
      </c>
    </row>
    <row r="683" spans="1:31" s="257" customFormat="1" ht="16" thickBot="1">
      <c r="A683" s="107">
        <f t="shared" si="1"/>
        <v>1</v>
      </c>
      <c r="B683" s="108" t="s">
        <v>120</v>
      </c>
      <c r="C683" s="591" t="s">
        <v>86</v>
      </c>
      <c r="D683" s="564"/>
      <c r="E683" s="114">
        <v>25</v>
      </c>
      <c r="F683" s="115">
        <f t="shared" si="2"/>
        <v>25</v>
      </c>
      <c r="G683" s="116">
        <v>50</v>
      </c>
      <c r="H683" s="117">
        <f t="shared" si="3"/>
        <v>50</v>
      </c>
    </row>
    <row r="684" spans="1:31" s="257" customFormat="1" ht="13" thickBot="1">
      <c r="A684" s="43"/>
      <c r="B684" s="352"/>
      <c r="C684" s="53"/>
      <c r="D684" s="56"/>
      <c r="E684" s="55"/>
      <c r="F684" s="52"/>
      <c r="G684" s="49"/>
      <c r="H684" s="50"/>
    </row>
    <row r="685" spans="1:31" s="257" customFormat="1" ht="15.75" customHeight="1" thickBot="1">
      <c r="A685" s="595" t="s">
        <v>127</v>
      </c>
      <c r="B685" s="596"/>
      <c r="C685" s="596"/>
      <c r="D685" s="596"/>
      <c r="E685" s="328"/>
      <c r="F685" s="335">
        <f>F55+F85+F115+F145+F175+F205+F235+F265+F295+F325+F355+F385+F415+F445+F475+F505+F535+F565+F595+F625+F655</f>
        <v>2390</v>
      </c>
      <c r="G685" s="451"/>
      <c r="H685" s="452">
        <f>H55+H85+H115+H145+H175+H205+H235+H265+H295+H325+H355+H385+H415+H445+H475+H505+H535+H565+H595+H625+H655</f>
        <v>4275</v>
      </c>
    </row>
    <row r="686" spans="1:31" s="257" customFormat="1" ht="13" thickBot="1">
      <c r="A686" s="43"/>
      <c r="B686" s="352"/>
      <c r="C686" s="352"/>
      <c r="D686" s="352"/>
      <c r="E686" s="48"/>
      <c r="F686" s="48"/>
      <c r="G686" s="49"/>
      <c r="H686" s="50"/>
    </row>
    <row r="687" spans="1:31" s="4" customFormat="1" ht="15" customHeight="1">
      <c r="A687" s="203"/>
      <c r="B687" s="209"/>
      <c r="C687" s="613" t="s">
        <v>119</v>
      </c>
      <c r="D687" s="614"/>
      <c r="E687" s="209"/>
      <c r="F687" s="119"/>
      <c r="G687" s="209"/>
      <c r="H687" s="218">
        <f>H57+H87+H117+H147+H177+H207+H237+H267+H297+H327+H357+H387+H417+H447+H477+H507+H537+H567+H597+H627+H657</f>
        <v>10698.125</v>
      </c>
      <c r="I687" s="7"/>
      <c r="J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s="4" customFormat="1">
      <c r="A688" s="204"/>
      <c r="B688" s="359"/>
      <c r="C688" s="615" t="s">
        <v>56</v>
      </c>
      <c r="D688" s="610"/>
      <c r="E688" s="359"/>
      <c r="F688" s="93"/>
      <c r="G688" s="359"/>
      <c r="H688" s="113">
        <f>H58+H88+H118+H148+H178+H208+H238+H268+H298+H328+H358+H388+H418+H448+H478+H508+H538+H568+H598+H628+H658</f>
        <v>520.27</v>
      </c>
      <c r="I688" s="8"/>
      <c r="J688" s="8"/>
      <c r="K688" s="8"/>
      <c r="L688" s="8"/>
      <c r="M688" s="8"/>
      <c r="N688" s="8"/>
    </row>
    <row r="689" spans="1:9" s="257" customFormat="1" ht="15.75" customHeight="1">
      <c r="A689" s="105"/>
      <c r="B689" s="91"/>
      <c r="C689" s="616" t="s">
        <v>93</v>
      </c>
      <c r="D689" s="610"/>
      <c r="E689" s="90"/>
      <c r="F689" s="94"/>
      <c r="G689" s="94"/>
      <c r="H689" s="113">
        <f>H59+H89+H119+H149+H179+H196+H239+H269+H299+H329+H359+H389+H419+H449+H479+H509+H539+H569+H599+H629+H659</f>
        <v>175</v>
      </c>
    </row>
    <row r="690" spans="1:9" s="4" customFormat="1">
      <c r="A690" s="151"/>
      <c r="B690" s="359"/>
      <c r="C690" s="609" t="s">
        <v>4</v>
      </c>
      <c r="D690" s="610"/>
      <c r="E690" s="359"/>
      <c r="F690" s="205"/>
      <c r="G690" s="359"/>
      <c r="H690" s="113">
        <f>H60+H90+H120+H150+H180+H210+H240+H270+H300+H330+H360+H390+H420+H450+H480+H510+H540+H570+H600+H630+H660</f>
        <v>0</v>
      </c>
    </row>
    <row r="691" spans="1:9" s="4" customFormat="1">
      <c r="A691" s="151"/>
      <c r="B691" s="359"/>
      <c r="C691" s="609" t="s">
        <v>94</v>
      </c>
      <c r="D691" s="610"/>
      <c r="E691" s="359"/>
      <c r="F691" s="205"/>
      <c r="G691" s="359"/>
      <c r="H691" s="113">
        <f>H61+H91+H121+H151+H181+H211+H241+H271+H301+H331+H361+H391+H421+H451+H481+H511+H541+H571+H601+H631+H661</f>
        <v>0</v>
      </c>
    </row>
    <row r="692" spans="1:9" s="4" customFormat="1">
      <c r="A692" s="151"/>
      <c r="B692" s="359"/>
      <c r="C692" s="609" t="s">
        <v>76</v>
      </c>
      <c r="D692" s="610"/>
      <c r="E692" s="359"/>
      <c r="F692" s="205"/>
      <c r="G692" s="359"/>
      <c r="H692" s="113">
        <f>H62+H92+H122+H152+H182+H212+H242+H272+H302+H332+H362+H392+H422+H452+H482+H512+H542+H572+H602+H632+H662</f>
        <v>0</v>
      </c>
    </row>
    <row r="693" spans="1:9" s="12" customFormat="1" ht="25.5" customHeight="1" thickBot="1">
      <c r="A693" s="206"/>
      <c r="B693" s="360"/>
      <c r="C693" s="611" t="s">
        <v>2</v>
      </c>
      <c r="D693" s="612"/>
      <c r="E693" s="360"/>
      <c r="F693" s="202"/>
      <c r="G693" s="360"/>
      <c r="H693" s="217">
        <f>H63+H93+H123+H153+H183+H213+H243+H273+H303+H333+H363+H393+H423+H453+H483+H513+H543+H573+H603+H633+H663</f>
        <v>11393.395</v>
      </c>
    </row>
    <row r="694" spans="1:9" ht="16" thickBot="1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s="163" customFormat="1" ht="20" customHeight="1">
      <c r="F695" s="500" t="s">
        <v>57</v>
      </c>
      <c r="G695" s="511">
        <f>F667</f>
        <v>4918.5</v>
      </c>
      <c r="H695" s="1"/>
    </row>
    <row r="696" spans="1:9" s="25" customFormat="1" ht="20" customHeight="1">
      <c r="A696" s="43"/>
      <c r="B696" s="51"/>
      <c r="C696" s="51"/>
      <c r="D696" s="51"/>
      <c r="E696" s="51"/>
      <c r="F696" s="501" t="s">
        <v>59</v>
      </c>
      <c r="G696" s="505">
        <f>H667-F667</f>
        <v>1229.625</v>
      </c>
      <c r="H696" s="49"/>
    </row>
    <row r="697" spans="1:9" s="25" customFormat="1" ht="20" customHeight="1">
      <c r="A697" s="43"/>
      <c r="B697" s="51"/>
      <c r="C697" s="51"/>
      <c r="D697" s="51"/>
      <c r="E697" s="51"/>
      <c r="F697" s="501" t="s">
        <v>60</v>
      </c>
      <c r="G697" s="506">
        <f>G696/H667</f>
        <v>0.2</v>
      </c>
      <c r="H697" s="49"/>
    </row>
    <row r="698" spans="1:9" s="25" customFormat="1" ht="20" customHeight="1">
      <c r="A698" s="43"/>
      <c r="B698" s="51"/>
      <c r="C698" s="51"/>
      <c r="D698" s="51"/>
      <c r="E698" s="51"/>
      <c r="F698" s="501"/>
      <c r="G698" s="506"/>
      <c r="H698" s="49"/>
      <c r="I698" s="50"/>
    </row>
    <row r="699" spans="1:9" s="25" customFormat="1" ht="20" customHeight="1">
      <c r="A699" s="43"/>
      <c r="B699" s="51"/>
      <c r="C699" s="51"/>
      <c r="D699" s="51"/>
      <c r="E699" s="51"/>
      <c r="F699" s="507" t="s">
        <v>58</v>
      </c>
      <c r="G699" s="512">
        <f>SUM(F685)</f>
        <v>2390</v>
      </c>
      <c r="H699" s="49"/>
      <c r="I699" s="50"/>
    </row>
    <row r="700" spans="1:9" s="25" customFormat="1" ht="20" customHeight="1">
      <c r="A700" s="43"/>
      <c r="B700" s="51"/>
      <c r="C700" s="51"/>
      <c r="D700" s="51"/>
      <c r="E700" s="51"/>
      <c r="F700" s="501" t="s">
        <v>59</v>
      </c>
      <c r="G700" s="505">
        <f>H685-G699</f>
        <v>1885</v>
      </c>
      <c r="H700" s="49"/>
      <c r="I700" s="50"/>
    </row>
    <row r="701" spans="1:9" s="25" customFormat="1" ht="20" customHeight="1">
      <c r="A701" s="43"/>
      <c r="B701" s="51"/>
      <c r="C701" s="51"/>
      <c r="D701" s="51"/>
      <c r="E701" s="51"/>
      <c r="F701" s="508" t="s">
        <v>60</v>
      </c>
      <c r="G701" s="509">
        <f>G700/H685</f>
        <v>0.4409356725146199</v>
      </c>
      <c r="H701" s="49"/>
      <c r="I701" s="50"/>
    </row>
    <row r="702" spans="1:9" ht="20" customHeight="1" thickBot="1">
      <c r="F702" s="211" t="s">
        <v>81</v>
      </c>
      <c r="G702" s="510">
        <f>SUM(H685/H667+H672)</f>
        <v>275.69533394327539</v>
      </c>
    </row>
    <row r="703" spans="1:9" ht="16" thickBot="1"/>
    <row r="704" spans="1:9" s="163" customFormat="1" ht="20" customHeight="1">
      <c r="E704" s="499" t="s">
        <v>201</v>
      </c>
      <c r="F704" s="500" t="s">
        <v>202</v>
      </c>
      <c r="G704" s="504">
        <f>SUM(G695+G699)</f>
        <v>7308.5</v>
      </c>
      <c r="H704" s="1"/>
      <c r="I704" s="498"/>
    </row>
    <row r="705" spans="1:9" s="257" customFormat="1" ht="20" customHeight="1">
      <c r="A705" s="43"/>
      <c r="B705" s="486"/>
      <c r="C705" s="486"/>
      <c r="D705" s="486"/>
      <c r="E705" s="486"/>
      <c r="F705" s="501" t="s">
        <v>203</v>
      </c>
      <c r="G705" s="513">
        <f>SUM(G696+G700)</f>
        <v>3114.625</v>
      </c>
      <c r="H705" s="49"/>
      <c r="I705" s="496"/>
    </row>
    <row r="706" spans="1:9" s="257" customFormat="1" ht="20" customHeight="1" thickBot="1">
      <c r="A706" s="43"/>
      <c r="B706" s="486"/>
      <c r="C706" s="486"/>
      <c r="D706" s="486"/>
      <c r="E706" s="486"/>
      <c r="F706" s="502" t="s">
        <v>204</v>
      </c>
      <c r="G706" s="503">
        <f>SUM(G705/G704)</f>
        <v>0.42616473968666618</v>
      </c>
      <c r="H706" s="49"/>
      <c r="I706" s="497"/>
    </row>
  </sheetData>
  <mergeCells count="527"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447:D447"/>
    <mergeCell ref="C448:D448"/>
    <mergeCell ref="C449:D449"/>
    <mergeCell ref="C450:D450"/>
    <mergeCell ref="C451:D451"/>
    <mergeCell ref="C452:D452"/>
    <mergeCell ref="C453:D453"/>
    <mergeCell ref="C607:D607"/>
    <mergeCell ref="C609:D609"/>
    <mergeCell ref="C482:D482"/>
    <mergeCell ref="C483:D483"/>
    <mergeCell ref="C492:D492"/>
    <mergeCell ref="C502:D502"/>
    <mergeCell ref="C503:D503"/>
    <mergeCell ref="A505:D505"/>
    <mergeCell ref="C507:D507"/>
    <mergeCell ref="C508:D508"/>
    <mergeCell ref="C509:D509"/>
    <mergeCell ref="C510:D510"/>
    <mergeCell ref="C511:D511"/>
    <mergeCell ref="C512:D512"/>
    <mergeCell ref="C513:D513"/>
    <mergeCell ref="C517:D517"/>
    <mergeCell ref="C519:D519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A445:D445"/>
    <mergeCell ref="C422:D422"/>
    <mergeCell ref="C423:D423"/>
    <mergeCell ref="C427:D427"/>
    <mergeCell ref="C429:D429"/>
    <mergeCell ref="C430:D430"/>
    <mergeCell ref="C432:D432"/>
    <mergeCell ref="E432:G432"/>
    <mergeCell ref="C434:D434"/>
    <mergeCell ref="C435:D435"/>
    <mergeCell ref="C411:D411"/>
    <mergeCell ref="C412:D412"/>
    <mergeCell ref="C413:D413"/>
    <mergeCell ref="A415:D415"/>
    <mergeCell ref="C417:D417"/>
    <mergeCell ref="C418:D418"/>
    <mergeCell ref="C419:D419"/>
    <mergeCell ref="C420:D420"/>
    <mergeCell ref="C421:D421"/>
    <mergeCell ref="C402:D402"/>
    <mergeCell ref="E402:G402"/>
    <mergeCell ref="C404:D404"/>
    <mergeCell ref="C405:D405"/>
    <mergeCell ref="C406:D406"/>
    <mergeCell ref="C407:D407"/>
    <mergeCell ref="C408:D408"/>
    <mergeCell ref="C409:D409"/>
    <mergeCell ref="C410:D410"/>
    <mergeCell ref="C388:D388"/>
    <mergeCell ref="C389:D389"/>
    <mergeCell ref="C390:D390"/>
    <mergeCell ref="C391:D391"/>
    <mergeCell ref="C392:D392"/>
    <mergeCell ref="C393:D393"/>
    <mergeCell ref="C397:D397"/>
    <mergeCell ref="C399:D399"/>
    <mergeCell ref="C400:D400"/>
    <mergeCell ref="C377:D377"/>
    <mergeCell ref="C378:D378"/>
    <mergeCell ref="C379:D379"/>
    <mergeCell ref="C380:D380"/>
    <mergeCell ref="C381:D381"/>
    <mergeCell ref="C382:D382"/>
    <mergeCell ref="C383:D383"/>
    <mergeCell ref="A385:D385"/>
    <mergeCell ref="C387:D387"/>
    <mergeCell ref="C363:D363"/>
    <mergeCell ref="C367:D367"/>
    <mergeCell ref="C369:D369"/>
    <mergeCell ref="C370:D370"/>
    <mergeCell ref="C372:D372"/>
    <mergeCell ref="E372:G372"/>
    <mergeCell ref="C374:D374"/>
    <mergeCell ref="C375:D375"/>
    <mergeCell ref="C376:D376"/>
    <mergeCell ref="C352:D352"/>
    <mergeCell ref="C353:D353"/>
    <mergeCell ref="A355:D355"/>
    <mergeCell ref="C357:D357"/>
    <mergeCell ref="C358:D358"/>
    <mergeCell ref="C359:D359"/>
    <mergeCell ref="C360:D360"/>
    <mergeCell ref="C361:D361"/>
    <mergeCell ref="C362:D362"/>
    <mergeCell ref="E342:G342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29:D329"/>
    <mergeCell ref="C330:D330"/>
    <mergeCell ref="C331:D331"/>
    <mergeCell ref="C332:D332"/>
    <mergeCell ref="C333:D333"/>
    <mergeCell ref="C337:D337"/>
    <mergeCell ref="C339:D339"/>
    <mergeCell ref="C340:D340"/>
    <mergeCell ref="C342:D342"/>
    <mergeCell ref="C318:D318"/>
    <mergeCell ref="C319:D319"/>
    <mergeCell ref="C320:D320"/>
    <mergeCell ref="C321:D321"/>
    <mergeCell ref="C322:D322"/>
    <mergeCell ref="C323:D323"/>
    <mergeCell ref="A325:D325"/>
    <mergeCell ref="C327:D327"/>
    <mergeCell ref="C328:D328"/>
    <mergeCell ref="C307:D307"/>
    <mergeCell ref="C309:D309"/>
    <mergeCell ref="C310:D310"/>
    <mergeCell ref="C312:D312"/>
    <mergeCell ref="E312:G312"/>
    <mergeCell ref="C314:D314"/>
    <mergeCell ref="C315:D315"/>
    <mergeCell ref="C316:D316"/>
    <mergeCell ref="C317:D317"/>
    <mergeCell ref="C293:D293"/>
    <mergeCell ref="A295:D295"/>
    <mergeCell ref="C297:D297"/>
    <mergeCell ref="C298:D298"/>
    <mergeCell ref="C299:D299"/>
    <mergeCell ref="C300:D300"/>
    <mergeCell ref="C301:D301"/>
    <mergeCell ref="C302:D302"/>
    <mergeCell ref="C303:D30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70:D270"/>
    <mergeCell ref="C271:D271"/>
    <mergeCell ref="C272:D272"/>
    <mergeCell ref="C273:D273"/>
    <mergeCell ref="C277:D277"/>
    <mergeCell ref="C279:D279"/>
    <mergeCell ref="C280:D280"/>
    <mergeCell ref="C282:D282"/>
    <mergeCell ref="E282:G282"/>
    <mergeCell ref="C259:D259"/>
    <mergeCell ref="C260:D260"/>
    <mergeCell ref="C261:D261"/>
    <mergeCell ref="C262:D262"/>
    <mergeCell ref="C263:D263"/>
    <mergeCell ref="A265:D265"/>
    <mergeCell ref="C267:D267"/>
    <mergeCell ref="C268:D268"/>
    <mergeCell ref="C269:D269"/>
    <mergeCell ref="C249:D249"/>
    <mergeCell ref="C250:D250"/>
    <mergeCell ref="C252:D252"/>
    <mergeCell ref="E252:G252"/>
    <mergeCell ref="C254:D254"/>
    <mergeCell ref="C255:D255"/>
    <mergeCell ref="C256:D256"/>
    <mergeCell ref="C257:D257"/>
    <mergeCell ref="C258:D258"/>
    <mergeCell ref="A235:D235"/>
    <mergeCell ref="C237:D237"/>
    <mergeCell ref="C238:D238"/>
    <mergeCell ref="C239:D239"/>
    <mergeCell ref="C240:D240"/>
    <mergeCell ref="C241:D241"/>
    <mergeCell ref="C242:D242"/>
    <mergeCell ref="C243:D243"/>
    <mergeCell ref="C247:D247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11:D211"/>
    <mergeCell ref="C212:D212"/>
    <mergeCell ref="C213:D213"/>
    <mergeCell ref="C217:D217"/>
    <mergeCell ref="C219:D219"/>
    <mergeCell ref="C220:D220"/>
    <mergeCell ref="C222:D222"/>
    <mergeCell ref="E222:G222"/>
    <mergeCell ref="C224:D224"/>
    <mergeCell ref="C200:D200"/>
    <mergeCell ref="C201:D201"/>
    <mergeCell ref="C202:D202"/>
    <mergeCell ref="C203:D203"/>
    <mergeCell ref="A205:D205"/>
    <mergeCell ref="C207:D207"/>
    <mergeCell ref="C208:D208"/>
    <mergeCell ref="C209:D209"/>
    <mergeCell ref="C210:D210"/>
    <mergeCell ref="C190:D190"/>
    <mergeCell ref="C192:D192"/>
    <mergeCell ref="E192:G192"/>
    <mergeCell ref="C194:D194"/>
    <mergeCell ref="C195:D195"/>
    <mergeCell ref="C196:D196"/>
    <mergeCell ref="C197:D197"/>
    <mergeCell ref="C198:D198"/>
    <mergeCell ref="C199:D199"/>
    <mergeCell ref="C177:D177"/>
    <mergeCell ref="C178:D178"/>
    <mergeCell ref="C179:D179"/>
    <mergeCell ref="C180:D180"/>
    <mergeCell ref="C181:D181"/>
    <mergeCell ref="C182:D182"/>
    <mergeCell ref="C183:D183"/>
    <mergeCell ref="C187:D187"/>
    <mergeCell ref="C189:D189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A175:D175"/>
    <mergeCell ref="C152:D152"/>
    <mergeCell ref="C153:D153"/>
    <mergeCell ref="C157:D157"/>
    <mergeCell ref="C159:D159"/>
    <mergeCell ref="C160:D160"/>
    <mergeCell ref="C162:D162"/>
    <mergeCell ref="E162:G162"/>
    <mergeCell ref="C164:D164"/>
    <mergeCell ref="C165:D165"/>
    <mergeCell ref="E132:G132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B33:C33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B22:C22"/>
    <mergeCell ref="B24:C24"/>
    <mergeCell ref="B25:C25"/>
    <mergeCell ref="B28:C28"/>
    <mergeCell ref="B29:C29"/>
    <mergeCell ref="B30:C30"/>
    <mergeCell ref="B31:C31"/>
    <mergeCell ref="B32:C32"/>
    <mergeCell ref="E462:G462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37:D37"/>
    <mergeCell ref="C39:D39"/>
    <mergeCell ref="C40:D40"/>
    <mergeCell ref="C42:D42"/>
    <mergeCell ref="C50:D50"/>
    <mergeCell ref="C53:D53"/>
    <mergeCell ref="C111:D111"/>
    <mergeCell ref="C112:D112"/>
    <mergeCell ref="C113:D113"/>
    <mergeCell ref="C97:D97"/>
    <mergeCell ref="C99:D99"/>
    <mergeCell ref="C59:D59"/>
    <mergeCell ref="C60:D60"/>
    <mergeCell ref="C61:D61"/>
    <mergeCell ref="A55:D55"/>
    <mergeCell ref="C62:D62"/>
    <mergeCell ref="C63:D63"/>
    <mergeCell ref="C77:D77"/>
    <mergeCell ref="C78:D78"/>
    <mergeCell ref="C79:D79"/>
    <mergeCell ref="C80:D80"/>
    <mergeCell ref="C81:D81"/>
    <mergeCell ref="C82:D82"/>
    <mergeCell ref="C83:D83"/>
    <mergeCell ref="E42:G42"/>
    <mergeCell ref="C44:D44"/>
    <mergeCell ref="C45:D45"/>
    <mergeCell ref="C51:D51"/>
    <mergeCell ref="C52:D52"/>
    <mergeCell ref="C46:D46"/>
    <mergeCell ref="C47:D47"/>
    <mergeCell ref="C49:D49"/>
    <mergeCell ref="C102:D102"/>
    <mergeCell ref="E102:G102"/>
    <mergeCell ref="C100:D100"/>
    <mergeCell ref="C48:D48"/>
    <mergeCell ref="C67:D67"/>
    <mergeCell ref="C69:D69"/>
    <mergeCell ref="C70:D70"/>
    <mergeCell ref="C72:D72"/>
    <mergeCell ref="E72:G72"/>
    <mergeCell ref="C87:D87"/>
    <mergeCell ref="C88:D88"/>
    <mergeCell ref="C89:D89"/>
    <mergeCell ref="C90:D90"/>
    <mergeCell ref="C91:D91"/>
    <mergeCell ref="C92:D92"/>
    <mergeCell ref="C93:D93"/>
    <mergeCell ref="C123:D123"/>
    <mergeCell ref="C457:D457"/>
    <mergeCell ref="C459:D459"/>
    <mergeCell ref="C460:D460"/>
    <mergeCell ref="C462:D462"/>
    <mergeCell ref="A115:D115"/>
    <mergeCell ref="C117:D117"/>
    <mergeCell ref="C118:D118"/>
    <mergeCell ref="C119:D119"/>
    <mergeCell ref="C120:D120"/>
    <mergeCell ref="C121:D121"/>
    <mergeCell ref="C122:D122"/>
    <mergeCell ref="C127:D127"/>
    <mergeCell ref="C129:D129"/>
    <mergeCell ref="C130:D130"/>
    <mergeCell ref="C132:D132"/>
    <mergeCell ref="C142:D142"/>
    <mergeCell ref="C143:D143"/>
    <mergeCell ref="A145:D145"/>
    <mergeCell ref="C147:D147"/>
    <mergeCell ref="C148:D148"/>
    <mergeCell ref="C149:D149"/>
    <mergeCell ref="C150:D150"/>
    <mergeCell ref="C151:D151"/>
    <mergeCell ref="A85:D85"/>
    <mergeCell ref="C74:D74"/>
    <mergeCell ref="C75:D75"/>
    <mergeCell ref="C76:D76"/>
    <mergeCell ref="C57:D57"/>
    <mergeCell ref="C58:D58"/>
    <mergeCell ref="C487:D487"/>
    <mergeCell ref="C489:D489"/>
    <mergeCell ref="C490:D490"/>
    <mergeCell ref="C104:D104"/>
    <mergeCell ref="C105:D105"/>
    <mergeCell ref="C106:D106"/>
    <mergeCell ref="C107:D107"/>
    <mergeCell ref="C108:D108"/>
    <mergeCell ref="C109:D109"/>
    <mergeCell ref="C110:D110"/>
    <mergeCell ref="C464:D464"/>
    <mergeCell ref="C465:D465"/>
    <mergeCell ref="A475:D475"/>
    <mergeCell ref="C477:D477"/>
    <mergeCell ref="C478:D478"/>
    <mergeCell ref="C479:D479"/>
    <mergeCell ref="C480:D480"/>
    <mergeCell ref="C481:D481"/>
    <mergeCell ref="E492:G492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20:D520"/>
    <mergeCell ref="C522:D522"/>
    <mergeCell ref="E522:G522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A535:D535"/>
    <mergeCell ref="C537:D537"/>
    <mergeCell ref="C538:D538"/>
    <mergeCell ref="C539:D539"/>
    <mergeCell ref="C540:D540"/>
    <mergeCell ref="C541:D541"/>
    <mergeCell ref="C542:D542"/>
    <mergeCell ref="C543:D543"/>
    <mergeCell ref="C547:D547"/>
    <mergeCell ref="C549:D549"/>
    <mergeCell ref="C550:D550"/>
    <mergeCell ref="C552:D552"/>
    <mergeCell ref="E552:G552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A565:D565"/>
    <mergeCell ref="C567:D567"/>
    <mergeCell ref="C568:D568"/>
    <mergeCell ref="C569:D569"/>
    <mergeCell ref="C570:D570"/>
    <mergeCell ref="C571:D571"/>
    <mergeCell ref="C572:D572"/>
    <mergeCell ref="C573:D573"/>
    <mergeCell ref="C577:D577"/>
    <mergeCell ref="C579:D579"/>
    <mergeCell ref="C580:D580"/>
    <mergeCell ref="C582:D582"/>
    <mergeCell ref="E582:G582"/>
    <mergeCell ref="C584:D584"/>
    <mergeCell ref="C585:D585"/>
    <mergeCell ref="C586:D586"/>
    <mergeCell ref="C587:D587"/>
    <mergeCell ref="C588:D588"/>
    <mergeCell ref="C589:D589"/>
    <mergeCell ref="C590:D590"/>
    <mergeCell ref="E672:G672"/>
    <mergeCell ref="C610:D610"/>
    <mergeCell ref="C612:D612"/>
    <mergeCell ref="E612:G612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5:D625"/>
    <mergeCell ref="C627:D627"/>
    <mergeCell ref="C659:D659"/>
    <mergeCell ref="C660:D660"/>
    <mergeCell ref="C661:D661"/>
    <mergeCell ref="C662:D662"/>
    <mergeCell ref="C663:D663"/>
    <mergeCell ref="E642:G642"/>
    <mergeCell ref="C674:D674"/>
    <mergeCell ref="C591:D591"/>
    <mergeCell ref="C592:D592"/>
    <mergeCell ref="C593:D593"/>
    <mergeCell ref="A595:D595"/>
    <mergeCell ref="C597:D597"/>
    <mergeCell ref="C598:D598"/>
    <mergeCell ref="C599:D599"/>
    <mergeCell ref="C600:D600"/>
    <mergeCell ref="C628:D628"/>
    <mergeCell ref="C629:D629"/>
    <mergeCell ref="C630:D630"/>
    <mergeCell ref="C631:D631"/>
    <mergeCell ref="C632:D632"/>
    <mergeCell ref="C633:D633"/>
    <mergeCell ref="C637:D637"/>
    <mergeCell ref="C639:D639"/>
    <mergeCell ref="C640:D640"/>
    <mergeCell ref="C642:D642"/>
    <mergeCell ref="C652:D652"/>
    <mergeCell ref="C653:D653"/>
    <mergeCell ref="A655:D655"/>
    <mergeCell ref="C657:D657"/>
    <mergeCell ref="C658:D658"/>
    <mergeCell ref="C691:D691"/>
    <mergeCell ref="C692:D692"/>
    <mergeCell ref="C693:D693"/>
    <mergeCell ref="C681:D681"/>
    <mergeCell ref="C682:D682"/>
    <mergeCell ref="C683:D683"/>
    <mergeCell ref="A685:D685"/>
    <mergeCell ref="C601:D601"/>
    <mergeCell ref="C602:D602"/>
    <mergeCell ref="C603:D603"/>
    <mergeCell ref="C667:D667"/>
    <mergeCell ref="C669:D669"/>
    <mergeCell ref="C670:D670"/>
    <mergeCell ref="C672:D672"/>
    <mergeCell ref="C687:D687"/>
    <mergeCell ref="C688:D688"/>
    <mergeCell ref="C689:D689"/>
    <mergeCell ref="C690:D690"/>
    <mergeCell ref="C675:D675"/>
    <mergeCell ref="C676:D676"/>
    <mergeCell ref="C677:D677"/>
    <mergeCell ref="C678:D678"/>
    <mergeCell ref="C679:D679"/>
    <mergeCell ref="C680:D680"/>
  </mergeCells>
  <phoneticPr fontId="0" type="noConversion"/>
  <pageMargins left="0.25" right="0.25" top="0.53" bottom="0.64" header="0.2" footer="0.34"/>
  <pageSetup scale="56" orientation="portrait"/>
  <headerFooter alignWithMargins="0"/>
  <rowBreaks count="1" manualBreakCount="1">
    <brk id="702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75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SheetLayoutView="70" workbookViewId="0">
      <selection activeCell="B9" sqref="B9"/>
    </sheetView>
  </sheetViews>
  <sheetFormatPr baseColWidth="10" defaultColWidth="8.83203125" defaultRowHeight="12" x14ac:dyDescent="0"/>
  <cols>
    <col min="1" max="1" width="36.1640625" style="16" customWidth="1"/>
    <col min="2" max="4" width="30.6640625" style="16" customWidth="1"/>
    <col min="5" max="5" width="9" style="16" hidden="1" customWidth="1"/>
    <col min="6" max="16384" width="8.83203125" style="16"/>
  </cols>
  <sheetData>
    <row r="1" spans="1:11" s="18" customFormat="1" ht="72" customHeight="1">
      <c r="A1" s="487"/>
      <c r="B1" s="488"/>
      <c r="C1" s="488"/>
      <c r="D1" s="494" t="s">
        <v>151</v>
      </c>
      <c r="E1" s="346" t="s">
        <v>150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7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7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7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7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7"/>
      <c r="G6" s="257"/>
      <c r="H6" s="20"/>
      <c r="I6" s="20"/>
      <c r="J6" s="20"/>
      <c r="K6" s="20"/>
    </row>
    <row r="7" spans="1:11" s="19" customFormat="1" ht="12" customHeight="1" thickBot="1">
      <c r="A7" s="492" t="s">
        <v>128</v>
      </c>
      <c r="B7" s="307"/>
      <c r="C7" s="307"/>
      <c r="D7" s="316"/>
      <c r="E7" s="318"/>
      <c r="G7" s="257"/>
      <c r="H7" s="20"/>
      <c r="I7" s="20"/>
      <c r="J7" s="20"/>
      <c r="K7" s="20"/>
    </row>
    <row r="8" spans="1:11" ht="13" thickBot="1">
      <c r="A8" s="495"/>
      <c r="B8" s="338"/>
      <c r="C8" s="495"/>
      <c r="D8" s="338"/>
    </row>
    <row r="9" spans="1:11">
      <c r="A9" s="420" t="s">
        <v>28</v>
      </c>
      <c r="B9" s="435" t="str">
        <f>'Master list'!B9</f>
        <v>Silverton Hotel &amp; Casino</v>
      </c>
      <c r="C9" s="421" t="s">
        <v>20</v>
      </c>
      <c r="D9" s="438"/>
    </row>
    <row r="10" spans="1:11">
      <c r="A10" s="422"/>
      <c r="B10" s="436"/>
      <c r="C10" s="423"/>
      <c r="D10" s="439"/>
    </row>
    <row r="11" spans="1:11">
      <c r="A11" s="422"/>
      <c r="B11" s="436"/>
      <c r="C11" s="423"/>
      <c r="D11" s="439"/>
    </row>
    <row r="12" spans="1:11">
      <c r="A12" s="422" t="s">
        <v>29</v>
      </c>
      <c r="B12" s="436" t="str">
        <f>'Master list'!B10</f>
        <v>3333 Blue Diamond Road </v>
      </c>
      <c r="C12" s="36" t="s">
        <v>153</v>
      </c>
      <c r="D12" s="439"/>
    </row>
    <row r="13" spans="1:11">
      <c r="A13" s="422"/>
      <c r="B13" s="436" t="str">
        <f>'Master list'!B11</f>
        <v>Las Vegas, NV 89139</v>
      </c>
      <c r="C13" s="36"/>
      <c r="D13" s="440"/>
    </row>
    <row r="14" spans="1:11">
      <c r="A14" s="422"/>
      <c r="B14" s="436">
        <f>'Master list'!B12</f>
        <v>0</v>
      </c>
      <c r="C14" s="36"/>
      <c r="D14" s="440"/>
    </row>
    <row r="15" spans="1:11">
      <c r="A15" s="425"/>
      <c r="B15" s="436">
        <f>'Master list'!B13</f>
        <v>0</v>
      </c>
      <c r="C15" s="357"/>
      <c r="D15" s="440"/>
    </row>
    <row r="16" spans="1:11">
      <c r="A16" s="425"/>
      <c r="B16" s="436"/>
      <c r="C16" s="357"/>
      <c r="D16" s="439"/>
    </row>
    <row r="17" spans="1:4">
      <c r="A17" s="422" t="s">
        <v>110</v>
      </c>
      <c r="B17" s="436" t="str">
        <f>'Master list'!B15</f>
        <v>Kirk Golding</v>
      </c>
      <c r="C17" s="422" t="s">
        <v>110</v>
      </c>
      <c r="D17" s="440"/>
    </row>
    <row r="18" spans="1:4">
      <c r="A18" s="422" t="s">
        <v>8</v>
      </c>
      <c r="B18" s="436" t="str">
        <f>'Master list'!B16</f>
        <v>Director of IT Opperations</v>
      </c>
      <c r="C18" s="422" t="s">
        <v>8</v>
      </c>
      <c r="D18" s="440"/>
    </row>
    <row r="19" spans="1:4">
      <c r="A19" s="422" t="s">
        <v>107</v>
      </c>
      <c r="B19" s="436" t="str">
        <f>'Master list'!B17</f>
        <v>(702) 914-8580</v>
      </c>
      <c r="C19" s="422" t="s">
        <v>107</v>
      </c>
      <c r="D19" s="440"/>
    </row>
    <row r="20" spans="1:4">
      <c r="A20" s="422" t="s">
        <v>108</v>
      </c>
      <c r="B20" s="436">
        <f>'Master list'!B18</f>
        <v>0</v>
      </c>
      <c r="C20" s="422" t="s">
        <v>108</v>
      </c>
      <c r="D20" s="440"/>
    </row>
    <row r="21" spans="1:4">
      <c r="A21" s="422" t="s">
        <v>109</v>
      </c>
      <c r="B21" s="436" t="str">
        <f>'Master list'!B19</f>
        <v>(702) 491-3884</v>
      </c>
      <c r="C21" s="422" t="s">
        <v>109</v>
      </c>
      <c r="D21" s="440"/>
    </row>
    <row r="22" spans="1:4">
      <c r="A22" s="422" t="s">
        <v>5</v>
      </c>
      <c r="B22" s="436" t="str">
        <f>'Master list'!B20</f>
        <v>kirk.golding@silvertoncasino.com</v>
      </c>
      <c r="C22" s="422" t="s">
        <v>5</v>
      </c>
      <c r="D22" s="440"/>
    </row>
    <row r="23" spans="1:4" ht="13" thickBot="1">
      <c r="A23" s="442" t="s">
        <v>9</v>
      </c>
      <c r="B23" s="437"/>
      <c r="C23" s="442" t="s">
        <v>9</v>
      </c>
      <c r="D23" s="437"/>
    </row>
    <row r="24" spans="1:4">
      <c r="A24" s="427"/>
      <c r="B24" s="18"/>
      <c r="C24" s="23"/>
      <c r="D24" s="213"/>
    </row>
    <row r="25" spans="1:4" ht="3" customHeight="1" thickBot="1">
      <c r="A25" s="432"/>
      <c r="B25" s="433"/>
      <c r="C25" s="433"/>
      <c r="D25" s="434"/>
    </row>
    <row r="26" spans="1:4">
      <c r="A26" s="422" t="s">
        <v>32</v>
      </c>
      <c r="B26" s="435"/>
      <c r="C26" s="423" t="s">
        <v>20</v>
      </c>
      <c r="D26" s="438"/>
    </row>
    <row r="27" spans="1:4">
      <c r="A27" s="422"/>
      <c r="B27" s="441"/>
      <c r="C27" s="423"/>
      <c r="D27" s="439"/>
    </row>
    <row r="28" spans="1:4">
      <c r="A28" s="422"/>
      <c r="B28" s="441"/>
      <c r="C28" s="423"/>
      <c r="D28" s="439"/>
    </row>
    <row r="29" spans="1:4">
      <c r="A29" s="422" t="s">
        <v>29</v>
      </c>
      <c r="B29" s="436"/>
      <c r="C29" s="36" t="s">
        <v>154</v>
      </c>
      <c r="D29" s="439"/>
    </row>
    <row r="30" spans="1:4">
      <c r="A30" s="422"/>
      <c r="B30" s="436"/>
      <c r="C30" s="36"/>
      <c r="D30" s="440"/>
    </row>
    <row r="31" spans="1:4">
      <c r="A31" s="422"/>
      <c r="B31" s="436"/>
      <c r="C31" s="36"/>
      <c r="D31" s="440"/>
    </row>
    <row r="32" spans="1:4">
      <c r="A32" s="425"/>
      <c r="B32" s="436"/>
      <c r="C32" s="357"/>
      <c r="D32" s="440"/>
    </row>
    <row r="33" spans="1:4">
      <c r="A33" s="425"/>
      <c r="B33" s="436"/>
      <c r="C33" s="357"/>
      <c r="D33" s="439"/>
    </row>
    <row r="34" spans="1:4">
      <c r="A34" s="422" t="s">
        <v>110</v>
      </c>
      <c r="B34" s="436"/>
      <c r="C34" s="422" t="s">
        <v>110</v>
      </c>
      <c r="D34" s="440"/>
    </row>
    <row r="35" spans="1:4">
      <c r="A35" s="422" t="s">
        <v>8</v>
      </c>
      <c r="B35" s="436"/>
      <c r="C35" s="422" t="s">
        <v>8</v>
      </c>
      <c r="D35" s="440"/>
    </row>
    <row r="36" spans="1:4">
      <c r="A36" s="422" t="s">
        <v>107</v>
      </c>
      <c r="B36" s="436"/>
      <c r="C36" s="422" t="s">
        <v>107</v>
      </c>
      <c r="D36" s="440"/>
    </row>
    <row r="37" spans="1:4">
      <c r="A37" s="422" t="s">
        <v>108</v>
      </c>
      <c r="B37" s="436"/>
      <c r="C37" s="422" t="s">
        <v>108</v>
      </c>
      <c r="D37" s="440"/>
    </row>
    <row r="38" spans="1:4">
      <c r="A38" s="422" t="s">
        <v>109</v>
      </c>
      <c r="B38" s="436"/>
      <c r="C38" s="422" t="s">
        <v>109</v>
      </c>
      <c r="D38" s="440"/>
    </row>
    <row r="39" spans="1:4">
      <c r="A39" s="422" t="s">
        <v>5</v>
      </c>
      <c r="B39" s="436"/>
      <c r="C39" s="422" t="s">
        <v>5</v>
      </c>
      <c r="D39" s="440"/>
    </row>
    <row r="40" spans="1:4" ht="13" thickBot="1">
      <c r="A40" s="442" t="s">
        <v>9</v>
      </c>
      <c r="B40" s="437"/>
      <c r="C40" s="442" t="s">
        <v>9</v>
      </c>
      <c r="D40" s="437"/>
    </row>
    <row r="41" spans="1:4">
      <c r="A41" s="427"/>
      <c r="B41" s="18"/>
      <c r="C41" s="23"/>
      <c r="D41" s="213"/>
    </row>
    <row r="42" spans="1:4" ht="3" customHeight="1" thickBot="1">
      <c r="A42" s="432"/>
      <c r="B42" s="433"/>
      <c r="C42" s="433"/>
      <c r="D42" s="434"/>
    </row>
    <row r="43" spans="1:4">
      <c r="A43" s="422" t="s">
        <v>33</v>
      </c>
      <c r="B43" s="435"/>
      <c r="C43" s="423" t="s">
        <v>20</v>
      </c>
      <c r="D43" s="438"/>
    </row>
    <row r="44" spans="1:4">
      <c r="A44" s="422"/>
      <c r="B44" s="441"/>
      <c r="C44" s="423"/>
      <c r="D44" s="439"/>
    </row>
    <row r="45" spans="1:4">
      <c r="A45" s="422"/>
      <c r="B45" s="441"/>
      <c r="C45" s="423"/>
      <c r="D45" s="439"/>
    </row>
    <row r="46" spans="1:4">
      <c r="A46" s="422" t="s">
        <v>29</v>
      </c>
      <c r="B46" s="436"/>
      <c r="C46" s="36" t="s">
        <v>153</v>
      </c>
      <c r="D46" s="439"/>
    </row>
    <row r="47" spans="1:4">
      <c r="A47" s="422"/>
      <c r="B47" s="436"/>
      <c r="C47" s="36"/>
      <c r="D47" s="440"/>
    </row>
    <row r="48" spans="1:4">
      <c r="A48" s="422"/>
      <c r="B48" s="436"/>
      <c r="C48" s="36"/>
      <c r="D48" s="440"/>
    </row>
    <row r="49" spans="1:4">
      <c r="A49" s="425"/>
      <c r="B49" s="436"/>
      <c r="C49" s="357"/>
      <c r="D49" s="440"/>
    </row>
    <row r="50" spans="1:4">
      <c r="A50" s="425"/>
      <c r="B50" s="436"/>
      <c r="C50" s="357"/>
      <c r="D50" s="439"/>
    </row>
    <row r="51" spans="1:4">
      <c r="A51" s="422" t="s">
        <v>110</v>
      </c>
      <c r="B51" s="436"/>
      <c r="C51" s="422" t="s">
        <v>110</v>
      </c>
      <c r="D51" s="440"/>
    </row>
    <row r="52" spans="1:4">
      <c r="A52" s="422" t="s">
        <v>8</v>
      </c>
      <c r="B52" s="436"/>
      <c r="C52" s="422" t="s">
        <v>8</v>
      </c>
      <c r="D52" s="440"/>
    </row>
    <row r="53" spans="1:4">
      <c r="A53" s="422" t="s">
        <v>107</v>
      </c>
      <c r="B53" s="436"/>
      <c r="C53" s="422" t="s">
        <v>107</v>
      </c>
      <c r="D53" s="440"/>
    </row>
    <row r="54" spans="1:4">
      <c r="A54" s="422" t="s">
        <v>108</v>
      </c>
      <c r="B54" s="436"/>
      <c r="C54" s="422" t="s">
        <v>108</v>
      </c>
      <c r="D54" s="440"/>
    </row>
    <row r="55" spans="1:4">
      <c r="A55" s="422" t="s">
        <v>109</v>
      </c>
      <c r="B55" s="436"/>
      <c r="C55" s="422" t="s">
        <v>109</v>
      </c>
      <c r="D55" s="440"/>
    </row>
    <row r="56" spans="1:4">
      <c r="A56" s="422" t="s">
        <v>5</v>
      </c>
      <c r="B56" s="436"/>
      <c r="C56" s="422" t="s">
        <v>5</v>
      </c>
      <c r="D56" s="440"/>
    </row>
    <row r="57" spans="1:4" ht="13" thickBot="1">
      <c r="A57" s="442" t="s">
        <v>9</v>
      </c>
      <c r="B57" s="437"/>
      <c r="C57" s="442" t="s">
        <v>9</v>
      </c>
      <c r="D57" s="437"/>
    </row>
    <row r="58" spans="1:4">
      <c r="A58" s="427"/>
      <c r="B58" s="18"/>
      <c r="C58" s="23"/>
      <c r="D58" s="213"/>
    </row>
    <row r="59" spans="1:4" ht="3" customHeight="1" thickBot="1">
      <c r="A59" s="432"/>
      <c r="B59" s="433"/>
      <c r="C59" s="433"/>
      <c r="D59" s="434"/>
    </row>
    <row r="60" spans="1:4">
      <c r="A60" s="422" t="s">
        <v>34</v>
      </c>
      <c r="B60" s="435"/>
      <c r="C60" s="423"/>
      <c r="D60" s="438"/>
    </row>
    <row r="61" spans="1:4">
      <c r="A61" s="422"/>
      <c r="B61" s="441"/>
      <c r="C61" s="423"/>
      <c r="D61" s="439"/>
    </row>
    <row r="62" spans="1:4">
      <c r="A62" s="422"/>
      <c r="B62" s="441"/>
      <c r="C62" s="423"/>
      <c r="D62" s="439"/>
    </row>
    <row r="63" spans="1:4">
      <c r="A63" s="422" t="s">
        <v>29</v>
      </c>
      <c r="B63" s="436"/>
      <c r="C63" s="36"/>
      <c r="D63" s="439"/>
    </row>
    <row r="64" spans="1:4">
      <c r="A64" s="422"/>
      <c r="B64" s="436"/>
      <c r="C64" s="36"/>
      <c r="D64" s="440"/>
    </row>
    <row r="65" spans="1:4">
      <c r="A65" s="422"/>
      <c r="B65" s="436"/>
      <c r="C65" s="36"/>
      <c r="D65" s="440"/>
    </row>
    <row r="66" spans="1:4">
      <c r="A66" s="425"/>
      <c r="B66" s="436"/>
      <c r="C66" s="357"/>
      <c r="D66" s="440"/>
    </row>
    <row r="67" spans="1:4">
      <c r="A67" s="425"/>
      <c r="B67" s="436"/>
      <c r="C67" s="357"/>
      <c r="D67" s="439"/>
    </row>
    <row r="68" spans="1:4">
      <c r="A68" s="422" t="s">
        <v>110</v>
      </c>
      <c r="B68" s="436"/>
      <c r="C68" s="36"/>
      <c r="D68" s="440"/>
    </row>
    <row r="69" spans="1:4">
      <c r="A69" s="422" t="s">
        <v>8</v>
      </c>
      <c r="B69" s="436"/>
      <c r="C69" s="36"/>
      <c r="D69" s="440"/>
    </row>
    <row r="70" spans="1:4">
      <c r="A70" s="422" t="s">
        <v>107</v>
      </c>
      <c r="B70" s="436"/>
      <c r="C70" s="36"/>
      <c r="D70" s="440"/>
    </row>
    <row r="71" spans="1:4">
      <c r="A71" s="422" t="s">
        <v>108</v>
      </c>
      <c r="B71" s="436"/>
      <c r="C71" s="36"/>
      <c r="D71" s="440"/>
    </row>
    <row r="72" spans="1:4">
      <c r="A72" s="422" t="s">
        <v>109</v>
      </c>
      <c r="B72" s="436"/>
      <c r="C72" s="36"/>
      <c r="D72" s="440"/>
    </row>
    <row r="73" spans="1:4">
      <c r="A73" s="422" t="s">
        <v>5</v>
      </c>
      <c r="B73" s="436"/>
      <c r="C73" s="36"/>
      <c r="D73" s="440"/>
    </row>
    <row r="74" spans="1:4" ht="13" thickBot="1">
      <c r="A74" s="442" t="s">
        <v>9</v>
      </c>
      <c r="B74" s="437"/>
      <c r="C74" s="423"/>
      <c r="D74" s="437"/>
    </row>
    <row r="75" spans="1:4">
      <c r="A75" s="427"/>
      <c r="B75" s="18"/>
      <c r="C75" s="23"/>
      <c r="D75" s="213"/>
    </row>
    <row r="76" spans="1:4" ht="3" customHeight="1" thickBot="1">
      <c r="A76" s="432"/>
      <c r="B76" s="433"/>
      <c r="C76" s="433"/>
      <c r="D76" s="434"/>
    </row>
    <row r="77" spans="1:4">
      <c r="A77" s="422" t="s">
        <v>35</v>
      </c>
      <c r="B77" s="435"/>
      <c r="C77" s="423"/>
      <c r="D77" s="438"/>
    </row>
    <row r="78" spans="1:4">
      <c r="A78" s="422"/>
      <c r="B78" s="441"/>
      <c r="C78" s="423"/>
      <c r="D78" s="439"/>
    </row>
    <row r="79" spans="1:4">
      <c r="A79" s="422"/>
      <c r="B79" s="441"/>
      <c r="C79" s="423"/>
      <c r="D79" s="439"/>
    </row>
    <row r="80" spans="1:4">
      <c r="A80" s="422" t="s">
        <v>29</v>
      </c>
      <c r="B80" s="436"/>
      <c r="C80" s="36"/>
      <c r="D80" s="439"/>
    </row>
    <row r="81" spans="1:4">
      <c r="A81" s="422"/>
      <c r="B81" s="436"/>
      <c r="C81" s="36"/>
      <c r="D81" s="440"/>
    </row>
    <row r="82" spans="1:4">
      <c r="A82" s="422"/>
      <c r="B82" s="436"/>
      <c r="C82" s="36"/>
      <c r="D82" s="440"/>
    </row>
    <row r="83" spans="1:4">
      <c r="A83" s="425"/>
      <c r="B83" s="436"/>
      <c r="C83" s="357"/>
      <c r="D83" s="440"/>
    </row>
    <row r="84" spans="1:4">
      <c r="A84" s="425"/>
      <c r="B84" s="436"/>
      <c r="C84" s="357"/>
      <c r="D84" s="439"/>
    </row>
    <row r="85" spans="1:4">
      <c r="A85" s="422" t="s">
        <v>110</v>
      </c>
      <c r="B85" s="436"/>
      <c r="C85" s="36"/>
      <c r="D85" s="440"/>
    </row>
    <row r="86" spans="1:4">
      <c r="A86" s="422" t="s">
        <v>8</v>
      </c>
      <c r="B86" s="436"/>
      <c r="C86" s="36"/>
      <c r="D86" s="440"/>
    </row>
    <row r="87" spans="1:4">
      <c r="A87" s="422" t="s">
        <v>107</v>
      </c>
      <c r="B87" s="436"/>
      <c r="C87" s="36"/>
      <c r="D87" s="440"/>
    </row>
    <row r="88" spans="1:4">
      <c r="A88" s="422" t="s">
        <v>108</v>
      </c>
      <c r="B88" s="436"/>
      <c r="C88" s="36"/>
      <c r="D88" s="440"/>
    </row>
    <row r="89" spans="1:4">
      <c r="A89" s="422" t="s">
        <v>109</v>
      </c>
      <c r="B89" s="436"/>
      <c r="C89" s="36"/>
      <c r="D89" s="440"/>
    </row>
    <row r="90" spans="1:4">
      <c r="A90" s="422" t="s">
        <v>5</v>
      </c>
      <c r="B90" s="436"/>
      <c r="C90" s="36"/>
      <c r="D90" s="440"/>
    </row>
    <row r="91" spans="1:4" ht="13" thickBot="1">
      <c r="A91" s="442" t="s">
        <v>9</v>
      </c>
      <c r="B91" s="437"/>
      <c r="C91" s="423"/>
      <c r="D91" s="437"/>
    </row>
    <row r="92" spans="1:4">
      <c r="A92" s="427"/>
      <c r="B92" s="18"/>
      <c r="C92" s="23"/>
      <c r="D92" s="213"/>
    </row>
    <row r="93" spans="1:4" ht="3" customHeight="1" thickBot="1">
      <c r="A93" s="432"/>
      <c r="B93" s="433"/>
      <c r="C93" s="433"/>
      <c r="D93" s="434"/>
    </row>
    <row r="94" spans="1:4">
      <c r="A94" s="422" t="s">
        <v>36</v>
      </c>
      <c r="B94" s="435"/>
      <c r="C94" s="423"/>
      <c r="D94" s="438"/>
    </row>
    <row r="95" spans="1:4">
      <c r="A95" s="422"/>
      <c r="B95" s="441"/>
      <c r="C95" s="423"/>
      <c r="D95" s="439"/>
    </row>
    <row r="96" spans="1:4">
      <c r="A96" s="422"/>
      <c r="B96" s="441"/>
      <c r="C96" s="423"/>
      <c r="D96" s="439"/>
    </row>
    <row r="97" spans="1:4">
      <c r="A97" s="422" t="s">
        <v>29</v>
      </c>
      <c r="B97" s="436"/>
      <c r="C97" s="36"/>
      <c r="D97" s="439"/>
    </row>
    <row r="98" spans="1:4">
      <c r="A98" s="422"/>
      <c r="B98" s="436"/>
      <c r="C98" s="36"/>
      <c r="D98" s="440"/>
    </row>
    <row r="99" spans="1:4">
      <c r="A99" s="422"/>
      <c r="B99" s="436"/>
      <c r="C99" s="36"/>
      <c r="D99" s="440"/>
    </row>
    <row r="100" spans="1:4">
      <c r="A100" s="425"/>
      <c r="B100" s="436"/>
      <c r="C100" s="357"/>
      <c r="D100" s="440"/>
    </row>
    <row r="101" spans="1:4">
      <c r="A101" s="425"/>
      <c r="B101" s="436"/>
      <c r="C101" s="357"/>
      <c r="D101" s="439"/>
    </row>
    <row r="102" spans="1:4">
      <c r="A102" s="422" t="s">
        <v>110</v>
      </c>
      <c r="B102" s="436"/>
      <c r="C102" s="36"/>
      <c r="D102" s="440"/>
    </row>
    <row r="103" spans="1:4">
      <c r="A103" s="422" t="s">
        <v>8</v>
      </c>
      <c r="B103" s="436"/>
      <c r="C103" s="36"/>
      <c r="D103" s="440"/>
    </row>
    <row r="104" spans="1:4">
      <c r="A104" s="422" t="s">
        <v>107</v>
      </c>
      <c r="B104" s="436"/>
      <c r="C104" s="36"/>
      <c r="D104" s="440"/>
    </row>
    <row r="105" spans="1:4">
      <c r="A105" s="422" t="s">
        <v>108</v>
      </c>
      <c r="B105" s="436"/>
      <c r="C105" s="36"/>
      <c r="D105" s="440"/>
    </row>
    <row r="106" spans="1:4">
      <c r="A106" s="422" t="s">
        <v>109</v>
      </c>
      <c r="B106" s="436"/>
      <c r="C106" s="36"/>
      <c r="D106" s="440"/>
    </row>
    <row r="107" spans="1:4">
      <c r="A107" s="422" t="s">
        <v>5</v>
      </c>
      <c r="B107" s="436"/>
      <c r="C107" s="36"/>
      <c r="D107" s="440"/>
    </row>
    <row r="108" spans="1:4" ht="13" thickBot="1">
      <c r="A108" s="442" t="s">
        <v>9</v>
      </c>
      <c r="B108" s="437"/>
      <c r="C108" s="423"/>
      <c r="D108" s="437"/>
    </row>
    <row r="109" spans="1:4">
      <c r="A109" s="427"/>
      <c r="B109" s="18"/>
      <c r="C109" s="23"/>
      <c r="D109" s="213"/>
    </row>
    <row r="110" spans="1:4" ht="3" customHeight="1">
      <c r="A110" s="432"/>
      <c r="B110" s="433"/>
      <c r="C110" s="433"/>
      <c r="D110" s="434"/>
    </row>
    <row r="111" spans="1:4">
      <c r="A111" s="426" t="s">
        <v>10</v>
      </c>
      <c r="B111" s="34"/>
      <c r="C111" s="423" t="s">
        <v>11</v>
      </c>
      <c r="D111" s="424"/>
    </row>
    <row r="112" spans="1:4">
      <c r="A112" s="165"/>
      <c r="B112" s="18"/>
      <c r="C112" s="18"/>
      <c r="D112" s="213"/>
    </row>
    <row r="113" spans="1:4">
      <c r="A113" s="426" t="s">
        <v>10</v>
      </c>
      <c r="B113" s="34"/>
      <c r="C113" s="423" t="s">
        <v>11</v>
      </c>
      <c r="D113" s="424"/>
    </row>
    <row r="114" spans="1:4">
      <c r="A114" s="165"/>
      <c r="B114" s="18"/>
      <c r="C114" s="18"/>
      <c r="D114" s="213"/>
    </row>
    <row r="115" spans="1:4">
      <c r="A115" s="428" t="s">
        <v>21</v>
      </c>
      <c r="B115" s="35"/>
      <c r="C115" s="429"/>
      <c r="D115" s="431"/>
    </row>
    <row r="116" spans="1:4">
      <c r="A116" s="430"/>
      <c r="B116" s="429"/>
      <c r="C116" s="429"/>
      <c r="D116" s="431"/>
    </row>
    <row r="117" spans="1:4">
      <c r="A117" s="427" t="s">
        <v>152</v>
      </c>
      <c r="B117" s="34"/>
      <c r="C117" s="18"/>
      <c r="D117" s="213"/>
    </row>
    <row r="118" spans="1:4">
      <c r="A118" s="165"/>
      <c r="B118" s="18"/>
      <c r="C118" s="18"/>
      <c r="D118" s="213"/>
    </row>
    <row r="119" spans="1:4">
      <c r="A119" s="427" t="s">
        <v>22</v>
      </c>
      <c r="B119" s="34"/>
      <c r="C119" s="18"/>
      <c r="D119" s="213"/>
    </row>
    <row r="120" spans="1:4">
      <c r="A120" s="165"/>
      <c r="B120" s="18"/>
      <c r="C120" s="18"/>
      <c r="D120" s="213"/>
    </row>
    <row r="121" spans="1:4">
      <c r="A121" s="165"/>
      <c r="B121" s="34"/>
      <c r="C121" s="18"/>
      <c r="D121" s="213"/>
    </row>
    <row r="122" spans="1:4">
      <c r="A122" s="165"/>
      <c r="B122" s="18"/>
      <c r="C122" s="18"/>
      <c r="D122" s="213"/>
    </row>
    <row r="123" spans="1:4">
      <c r="A123" s="165"/>
      <c r="B123" s="34"/>
      <c r="C123" s="18"/>
      <c r="D123" s="213"/>
    </row>
    <row r="124" spans="1:4">
      <c r="A124" s="165"/>
      <c r="B124" s="18"/>
      <c r="C124" s="18"/>
      <c r="D124" s="213"/>
    </row>
    <row r="125" spans="1:4" ht="13" thickBot="1">
      <c r="A125" s="405"/>
      <c r="B125" s="338"/>
      <c r="C125" s="338"/>
      <c r="D125" s="339"/>
    </row>
  </sheetData>
  <phoneticPr fontId="0" type="noConversion"/>
  <pageMargins left="0.17" right="0.18" top="0.79" bottom="0.75" header="0.5" footer="0.5"/>
  <pageSetup scale="74" orientation="portrait"/>
  <headerFooter alignWithMargins="0">
    <oddFooter>&amp;R&amp;"Arial Black,Regular"&amp;8&amp;K000000_x000D_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27" style="21" customWidth="1"/>
    <col min="5" max="5" width="17" style="21" customWidth="1"/>
    <col min="6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150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" customFormat="1" ht="15" customHeight="1" thickBot="1">
      <c r="B8" s="81"/>
      <c r="C8" s="226"/>
      <c r="D8" s="81"/>
      <c r="E8" s="227"/>
    </row>
    <row r="9" spans="1:11" s="2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21" t="str">
        <f>'Master list'!D9:E9</f>
        <v>Silverton Hotel &amp; Casino</v>
      </c>
      <c r="E9" s="522"/>
      <c r="F9" s="33"/>
      <c r="H9" s="28"/>
      <c r="I9" s="28"/>
      <c r="J9" s="28"/>
    </row>
    <row r="10" spans="1:11" s="2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23" t="str">
        <f>'Master list'!D10:E10</f>
        <v>3333 Blue Diamond Road </v>
      </c>
      <c r="E10" s="524"/>
      <c r="F10" s="33"/>
      <c r="H10" s="28"/>
      <c r="I10" s="28"/>
      <c r="J10" s="28"/>
    </row>
    <row r="11" spans="1:11" s="26" customFormat="1" ht="12" customHeight="1">
      <c r="A11" s="143"/>
      <c r="B11" s="244" t="str">
        <f>'Master list'!B11</f>
        <v>Las Vegas, NV 89139</v>
      </c>
      <c r="C11" s="152"/>
      <c r="D11" s="523" t="str">
        <f>'Master list'!D11:E11</f>
        <v>Las Vegas, NV 89139</v>
      </c>
      <c r="E11" s="524"/>
      <c r="F11" s="33"/>
      <c r="H11" s="28"/>
      <c r="I11" s="28"/>
      <c r="J11" s="28"/>
    </row>
    <row r="12" spans="1:11" s="26" customFormat="1" ht="12" customHeight="1">
      <c r="A12" s="143"/>
      <c r="B12" s="245">
        <f>'Master list'!B12</f>
        <v>0</v>
      </c>
      <c r="C12" s="356"/>
      <c r="D12" s="523">
        <f>'Master list'!D12:E12</f>
        <v>0</v>
      </c>
      <c r="E12" s="524"/>
      <c r="F12" s="33"/>
      <c r="H12" s="28"/>
      <c r="I12" s="28"/>
      <c r="J12" s="28"/>
    </row>
    <row r="13" spans="1:11" s="26" customFormat="1" ht="12" customHeight="1">
      <c r="A13" s="144"/>
      <c r="B13" s="244">
        <f>'Master list'!B13</f>
        <v>0</v>
      </c>
      <c r="C13" s="356"/>
      <c r="D13" s="523">
        <f>'Master list'!D13:E13</f>
        <v>0</v>
      </c>
      <c r="E13" s="524"/>
      <c r="F13" s="33"/>
      <c r="H13" s="28"/>
      <c r="I13" s="28"/>
      <c r="J13" s="28"/>
    </row>
    <row r="14" spans="1:11" s="26" customFormat="1" ht="12" customHeight="1">
      <c r="A14" s="144"/>
      <c r="B14" s="244">
        <f>'Master list'!B14</f>
        <v>0</v>
      </c>
      <c r="C14" s="356"/>
      <c r="D14" s="523">
        <f>'Master list'!D14:E14</f>
        <v>0</v>
      </c>
      <c r="E14" s="524"/>
      <c r="F14" s="33"/>
      <c r="H14" s="28"/>
      <c r="I14" s="28"/>
      <c r="J14" s="28"/>
    </row>
    <row r="15" spans="1:11" s="2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23" t="str">
        <f>'Master list'!D15:E15</f>
        <v>Kirk Golding</v>
      </c>
      <c r="E15" s="524"/>
      <c r="F15" s="33"/>
      <c r="H15" s="28"/>
      <c r="I15" s="28"/>
      <c r="J15" s="28"/>
    </row>
    <row r="16" spans="1:11" s="26" customFormat="1" ht="12" customHeight="1">
      <c r="A16" s="143" t="s">
        <v>8</v>
      </c>
      <c r="B16" s="247" t="str">
        <f>'Master list'!B16</f>
        <v>Director of IT Opperations</v>
      </c>
      <c r="C16" s="356" t="s">
        <v>8</v>
      </c>
      <c r="D16" s="523" t="str">
        <f>'Master list'!D16:E16</f>
        <v>Director of IT Opperations</v>
      </c>
      <c r="E16" s="524"/>
      <c r="F16" s="33"/>
      <c r="H16" s="28"/>
      <c r="I16" s="28"/>
      <c r="J16" s="28"/>
    </row>
    <row r="17" spans="1:10" s="2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25" t="str">
        <f>'Master list'!D17:E17</f>
        <v>(702) 914-8580</v>
      </c>
      <c r="E17" s="526"/>
      <c r="F17" s="33"/>
      <c r="H17" s="28"/>
      <c r="I17" s="28"/>
      <c r="J17" s="28"/>
    </row>
    <row r="18" spans="1:10" s="26" customFormat="1" ht="12" customHeight="1">
      <c r="A18" s="332" t="s">
        <v>108</v>
      </c>
      <c r="B18" s="334">
        <f>'Master list'!B18</f>
        <v>0</v>
      </c>
      <c r="C18" s="332" t="s">
        <v>108</v>
      </c>
      <c r="D18" s="525">
        <f>'Master list'!D18:E18</f>
        <v>0</v>
      </c>
      <c r="E18" s="526"/>
      <c r="F18" s="33"/>
      <c r="H18" s="28"/>
      <c r="I18" s="28"/>
      <c r="J18" s="28"/>
    </row>
    <row r="19" spans="1:10" s="2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25" t="str">
        <f>'Master list'!D19:E19</f>
        <v>(702) 491-3884</v>
      </c>
      <c r="E19" s="526"/>
      <c r="F19" s="33"/>
      <c r="H19" s="28"/>
      <c r="I19" s="28"/>
      <c r="J19" s="28"/>
    </row>
    <row r="20" spans="1:10" s="2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29" t="str">
        <f>'Master list'!D20:E20</f>
        <v>kirk.golding@silvertoncasino.com</v>
      </c>
      <c r="E20" s="530"/>
      <c r="F20" s="33"/>
      <c r="H20" s="28"/>
      <c r="I20" s="28"/>
      <c r="J20" s="28"/>
    </row>
    <row r="21" spans="1:10" s="26" customFormat="1" ht="12" customHeight="1" thickBot="1">
      <c r="A21" s="443"/>
      <c r="B21" s="249"/>
      <c r="E21" s="172"/>
      <c r="F21" s="33"/>
      <c r="H21" s="28"/>
      <c r="I21" s="28"/>
      <c r="J21" s="28"/>
    </row>
    <row r="22" spans="1:10" s="26" customFormat="1" ht="12" customHeight="1">
      <c r="A22" s="130" t="s">
        <v>125</v>
      </c>
      <c r="B22" s="145"/>
      <c r="C22" s="171"/>
      <c r="D22" s="153"/>
      <c r="E22" s="393"/>
      <c r="F22" s="33"/>
      <c r="H22" s="28"/>
      <c r="I22" s="28"/>
      <c r="J22" s="28"/>
    </row>
    <row r="23" spans="1:10" s="26" customFormat="1" ht="12" customHeight="1">
      <c r="A23" s="131" t="s">
        <v>126</v>
      </c>
      <c r="B23" s="146">
        <f>C48</f>
        <v>0</v>
      </c>
      <c r="C23" s="356"/>
      <c r="D23" s="356"/>
      <c r="E23" s="172"/>
      <c r="F23" s="33"/>
      <c r="H23" s="28"/>
      <c r="I23" s="28"/>
      <c r="J23" s="28"/>
    </row>
    <row r="24" spans="1:10" s="26" customFormat="1" ht="12" customHeight="1" thickBot="1">
      <c r="A24" s="139" t="s">
        <v>112</v>
      </c>
      <c r="B24" s="147"/>
      <c r="C24" s="174"/>
      <c r="D24" s="356"/>
      <c r="E24" s="172"/>
      <c r="F24" s="33"/>
      <c r="H24" s="28"/>
      <c r="I24" s="28"/>
      <c r="J24" s="28"/>
    </row>
    <row r="25" spans="1:10" s="26" customFormat="1" ht="12" customHeight="1">
      <c r="A25" s="444"/>
      <c r="B25" s="445"/>
      <c r="C25" s="354"/>
      <c r="D25" s="356"/>
      <c r="E25" s="172"/>
      <c r="F25" s="33"/>
      <c r="H25" s="28"/>
      <c r="I25" s="28"/>
      <c r="J25" s="28"/>
    </row>
    <row r="26" spans="1:10" s="356" customFormat="1" ht="12" customHeight="1">
      <c r="A26" s="133"/>
      <c r="B26" s="353"/>
      <c r="C26" s="354"/>
      <c r="E26" s="172"/>
      <c r="F26" s="33"/>
      <c r="H26" s="258"/>
      <c r="I26" s="258"/>
      <c r="J26" s="258"/>
    </row>
    <row r="27" spans="1:10" s="356" customFormat="1" ht="12" customHeight="1" thickBot="1">
      <c r="A27" s="446"/>
      <c r="B27" s="355"/>
      <c r="C27" s="354"/>
      <c r="E27" s="172"/>
      <c r="F27" s="33"/>
      <c r="H27" s="258"/>
      <c r="I27" s="258"/>
      <c r="J27" s="258"/>
    </row>
    <row r="28" spans="1:10" s="26" customFormat="1" ht="12" customHeight="1">
      <c r="A28" s="130" t="s">
        <v>3</v>
      </c>
      <c r="B28" s="156" t="str">
        <f>'Master list'!B28</f>
        <v>[ ] Per Plans &amp; Specs  [X] Design Build</v>
      </c>
      <c r="C28" s="144"/>
      <c r="D28" s="356"/>
      <c r="E28" s="152"/>
      <c r="F28" s="33"/>
      <c r="H28" s="28"/>
      <c r="I28" s="28"/>
      <c r="J28" s="28"/>
    </row>
    <row r="29" spans="1:10" s="26" customFormat="1" ht="12" customHeight="1">
      <c r="A29" s="131" t="s">
        <v>19</v>
      </c>
      <c r="B29" s="253" t="str">
        <f>'Master list'!B29</f>
        <v>[ ] New   [ ] Remodel   [X] Retrofit</v>
      </c>
      <c r="C29" s="133"/>
      <c r="D29" s="356"/>
      <c r="E29" s="152"/>
      <c r="F29" s="33"/>
      <c r="H29" s="28"/>
      <c r="I29" s="28"/>
      <c r="J29" s="28"/>
    </row>
    <row r="30" spans="1:10" s="26" customFormat="1" ht="12" customHeight="1">
      <c r="A30" s="314" t="s">
        <v>0</v>
      </c>
      <c r="B30" s="315">
        <f ca="1">TODAY()</f>
        <v>41058</v>
      </c>
      <c r="C30" s="29"/>
      <c r="D30" s="30"/>
      <c r="E30" s="137"/>
      <c r="F30" s="33"/>
      <c r="H30" s="28"/>
      <c r="I30" s="28"/>
      <c r="J30" s="28"/>
    </row>
    <row r="31" spans="1:10" s="26" customFormat="1" ht="12" customHeight="1">
      <c r="A31" s="131" t="s">
        <v>189</v>
      </c>
      <c r="B31" s="251">
        <f ca="1">B30+60</f>
        <v>41118</v>
      </c>
      <c r="C31" s="29"/>
      <c r="D31" s="30"/>
      <c r="E31" s="137"/>
      <c r="F31" s="33"/>
      <c r="H31" s="28"/>
      <c r="I31" s="28"/>
      <c r="J31" s="28"/>
    </row>
    <row r="32" spans="1:10" s="26" customFormat="1" ht="12" customHeight="1">
      <c r="A32" s="483" t="s">
        <v>190</v>
      </c>
      <c r="B32" s="252" t="str">
        <f>'Master list'!B32</f>
        <v>DG</v>
      </c>
      <c r="C32" s="29"/>
      <c r="D32" s="30"/>
      <c r="E32" s="137"/>
      <c r="F32" s="33"/>
      <c r="H32" s="28"/>
      <c r="I32" s="28"/>
      <c r="J32" s="28"/>
    </row>
    <row r="33" spans="1:10" s="26" customFormat="1" ht="12" customHeight="1">
      <c r="A33" s="483" t="s">
        <v>100</v>
      </c>
      <c r="B33" s="252" t="str">
        <f>'Master list'!B33</f>
        <v>DG/MD</v>
      </c>
      <c r="C33" s="356"/>
      <c r="D33" s="27"/>
      <c r="E33" s="137"/>
      <c r="F33" s="33"/>
      <c r="H33" s="28"/>
      <c r="I33" s="28"/>
      <c r="J33" s="28"/>
    </row>
    <row r="34" spans="1:10" s="26" customFormat="1" ht="12" customHeight="1">
      <c r="A34" s="306" t="s">
        <v>191</v>
      </c>
      <c r="B34" s="253" t="str">
        <f>'Master list'!B34</f>
        <v>1205SIL (Conference Room)</v>
      </c>
      <c r="C34" s="29"/>
      <c r="D34" s="30"/>
      <c r="E34" s="137"/>
      <c r="F34" s="33"/>
      <c r="H34" s="28"/>
      <c r="I34" s="28"/>
      <c r="J34" s="28"/>
    </row>
    <row r="35" spans="1:10" s="26" customFormat="1" ht="12" customHeight="1" thickBot="1">
      <c r="A35" s="484" t="s">
        <v>192</v>
      </c>
      <c r="B35" s="254">
        <f>'Master list'!B35</f>
        <v>1</v>
      </c>
      <c r="C35" s="140"/>
      <c r="D35" s="141"/>
      <c r="E35" s="142"/>
      <c r="F35" s="33"/>
      <c r="H35" s="28"/>
      <c r="I35" s="28"/>
      <c r="J35" s="28"/>
    </row>
    <row r="36" spans="1:10" s="24" customFormat="1" ht="20" customHeight="1" thickBot="1">
      <c r="A36" s="31"/>
      <c r="B36" s="31"/>
      <c r="C36" s="31"/>
      <c r="D36" s="31"/>
      <c r="E36" s="31"/>
    </row>
    <row r="37" spans="1:10" s="28" customFormat="1" ht="13" thickBot="1">
      <c r="A37" s="455" t="s">
        <v>26</v>
      </c>
      <c r="B37" s="325" t="s">
        <v>40</v>
      </c>
      <c r="C37" s="325" t="s">
        <v>41</v>
      </c>
      <c r="D37" s="325" t="s">
        <v>42</v>
      </c>
      <c r="E37" s="326" t="s">
        <v>43</v>
      </c>
    </row>
    <row r="38" spans="1:10" s="16" customFormat="1" ht="19.5" customHeight="1" thickBot="1">
      <c r="A38" s="473"/>
      <c r="B38" s="418"/>
      <c r="C38" s="418"/>
      <c r="D38" s="418"/>
      <c r="E38" s="418"/>
    </row>
    <row r="39" spans="1:10" s="28" customFormat="1" ht="40" customHeight="1">
      <c r="A39" s="456" t="s">
        <v>44</v>
      </c>
      <c r="B39" s="457">
        <f>'Master list'!B23*0.5</f>
        <v>5696.6975000000002</v>
      </c>
      <c r="C39" s="458">
        <f>'Schedule of Values'!B39/'Master list'!E27</f>
        <v>0.5</v>
      </c>
      <c r="D39" s="458">
        <v>0</v>
      </c>
      <c r="E39" s="459">
        <f ca="1">'Master list'!B30</f>
        <v>41058</v>
      </c>
    </row>
    <row r="40" spans="1:10" s="28" customFormat="1" ht="40" customHeight="1">
      <c r="A40" s="460" t="s">
        <v>156</v>
      </c>
      <c r="B40" s="176">
        <f>'Master list'!B23*0.1</f>
        <v>1139.3395</v>
      </c>
      <c r="C40" s="166">
        <f>'Schedule of Values'!B40/'Master list'!E27</f>
        <v>0.1</v>
      </c>
      <c r="D40" s="166">
        <v>0.1</v>
      </c>
      <c r="E40" s="461">
        <v>39598</v>
      </c>
    </row>
    <row r="41" spans="1:10" s="28" customFormat="1" ht="40" customHeight="1">
      <c r="A41" s="460" t="s">
        <v>155</v>
      </c>
      <c r="B41" s="176">
        <f>'Master list'!B23*0.3</f>
        <v>3418.0185000000001</v>
      </c>
      <c r="C41" s="166">
        <f>'Schedule of Values'!B41/'Master list'!E27</f>
        <v>0.3</v>
      </c>
      <c r="D41" s="166">
        <f>D40+C41</f>
        <v>0.4</v>
      </c>
      <c r="E41" s="461">
        <v>39629</v>
      </c>
    </row>
    <row r="42" spans="1:10" s="28" customFormat="1" ht="40" customHeight="1">
      <c r="A42" s="460" t="s">
        <v>157</v>
      </c>
      <c r="B42" s="176">
        <f>'Master list'!B23*0.2</f>
        <v>2278.6790000000001</v>
      </c>
      <c r="C42" s="166">
        <f>'Schedule of Values'!B42/'Master list'!E27</f>
        <v>0.2</v>
      </c>
      <c r="D42" s="166">
        <f>D41+C42</f>
        <v>0.60000000000000009</v>
      </c>
      <c r="E42" s="461">
        <v>39659</v>
      </c>
    </row>
    <row r="43" spans="1:10" s="28" customFormat="1" ht="40" customHeight="1">
      <c r="A43" s="460" t="s">
        <v>79</v>
      </c>
      <c r="B43" s="176">
        <f>'Master list'!B23*0.1</f>
        <v>1139.3395</v>
      </c>
      <c r="C43" s="447">
        <f>'Schedule of Values'!B43/'Master list'!E27</f>
        <v>0.1</v>
      </c>
      <c r="D43" s="166">
        <v>1</v>
      </c>
      <c r="E43" s="461">
        <v>39689</v>
      </c>
    </row>
    <row r="44" spans="1:10" s="28" customFormat="1" ht="13" thickBot="1">
      <c r="A44" s="462"/>
      <c r="B44" s="463"/>
      <c r="C44" s="464"/>
      <c r="D44" s="465"/>
      <c r="E44" s="466"/>
    </row>
    <row r="45" spans="1:10" s="28" customFormat="1" ht="13" thickBot="1">
      <c r="A45" s="167" t="s">
        <v>80</v>
      </c>
      <c r="B45" s="175">
        <f>SUM(B39:B44)</f>
        <v>13672.074000000001</v>
      </c>
      <c r="C45" s="168">
        <f>SUM(C39:C44)</f>
        <v>1.2</v>
      </c>
      <c r="D45" s="169"/>
      <c r="E45" s="170"/>
    </row>
    <row r="46" spans="1:10" s="28" customFormat="1" ht="12">
      <c r="A46" s="467"/>
      <c r="B46" s="82"/>
      <c r="C46" s="83"/>
      <c r="D46" s="83"/>
      <c r="E46" s="468"/>
    </row>
    <row r="47" spans="1:10" s="28" customFormat="1" ht="19.5" customHeight="1">
      <c r="A47" s="444"/>
      <c r="B47" s="38"/>
      <c r="C47" s="38"/>
      <c r="D47" s="38"/>
      <c r="E47" s="469"/>
    </row>
    <row r="48" spans="1:10" s="28" customFormat="1" ht="30.75" customHeight="1">
      <c r="A48" s="470" t="s">
        <v>159</v>
      </c>
      <c r="B48" s="37"/>
      <c r="C48" s="37"/>
      <c r="D48" s="37"/>
      <c r="E48" s="471"/>
    </row>
    <row r="49" spans="1:5" s="28" customFormat="1" ht="19.5" customHeight="1" thickBot="1">
      <c r="A49" s="446"/>
      <c r="B49" s="149"/>
      <c r="C49" s="140" t="s">
        <v>17</v>
      </c>
      <c r="D49" s="149"/>
      <c r="E49" s="472" t="s">
        <v>37</v>
      </c>
    </row>
    <row r="114" spans="4:5" s="16" customFormat="1" ht="20" customHeight="1">
      <c r="D114" s="28"/>
      <c r="E114" s="28"/>
    </row>
    <row r="115" spans="4:5" s="16" customFormat="1" ht="20" customHeight="1">
      <c r="D115" s="28"/>
      <c r="E115" s="28"/>
    </row>
    <row r="116" spans="4:5" s="16" customFormat="1" ht="20" customHeight="1">
      <c r="D116" s="28"/>
      <c r="E116" s="28"/>
    </row>
    <row r="117" spans="4:5" s="16" customFormat="1" ht="20" customHeight="1"/>
    <row r="118" spans="4:5" s="16" customFormat="1" ht="20" customHeight="1"/>
    <row r="119" spans="4:5" s="16" customFormat="1" ht="20" customHeight="1"/>
    <row r="120" spans="4:5" s="16" customFormat="1" ht="20" customHeight="1"/>
    <row r="121" spans="4:5" s="16" customFormat="1" ht="20" customHeight="1"/>
    <row r="122" spans="4:5" ht="20" customHeight="1"/>
    <row r="123" spans="4:5" ht="20" customHeight="1"/>
    <row r="124" spans="4:5" ht="20" customHeight="1"/>
    <row r="125" spans="4:5" ht="20" customHeight="1"/>
    <row r="126" spans="4:5" ht="20" customHeight="1"/>
    <row r="127" spans="4:5" ht="20" customHeight="1"/>
    <row r="128" spans="4:5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</sheetData>
  <mergeCells count="12">
    <mergeCell ref="D9:E9"/>
    <mergeCell ref="D10:E10"/>
    <mergeCell ref="D11:E11"/>
    <mergeCell ref="D12:E12"/>
    <mergeCell ref="D18:E18"/>
    <mergeCell ref="D19:E19"/>
    <mergeCell ref="D20:E20"/>
    <mergeCell ref="D13:E13"/>
    <mergeCell ref="D14:E14"/>
    <mergeCell ref="D15:E15"/>
    <mergeCell ref="D16:E16"/>
    <mergeCell ref="D17:E17"/>
  </mergeCells>
  <phoneticPr fontId="0" type="noConversion"/>
  <pageMargins left="0.25" right="0.25" top="0.53" bottom="0.64" header="0.2" footer="0.34"/>
  <pageSetup scale="75" orientation="portrait"/>
  <headerFooter alignWithMargins="0">
    <oddHeader>&amp;L&amp;"Arial Black,Regular"&amp;10&amp;F&amp;R&amp;"Arial Black,Regular"&amp;10&amp;P</oddHeader>
    <oddFooter>&amp;L&amp;"Arial,Bold"&amp;10AVDB GROUP&amp;R&amp;"Arial,Bold"&amp;10Phone:  (858) 549-1094 
Fax (858) 689-2707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6.66406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196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42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42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42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42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600"/>
      <c r="C30" s="601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74">
        <f>'Master list'!B35</f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240"/>
      <c r="J35" s="43">
        <v>0</v>
      </c>
      <c r="K35" s="43">
        <f>B35*I35</f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>
        <v>0</v>
      </c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61" t="s">
        <v>87</v>
      </c>
      <c r="D91" s="562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7" t="s">
        <v>56</v>
      </c>
      <c r="D105" s="588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9" t="s">
        <v>4</v>
      </c>
      <c r="D107" s="588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9" t="s">
        <v>94</v>
      </c>
      <c r="D108" s="588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9" t="s">
        <v>76</v>
      </c>
      <c r="D109" s="588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97" t="s">
        <v>2</v>
      </c>
      <c r="D110" s="598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197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42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42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42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42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74">
        <f>'Master list'!B35</f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561" t="s">
        <v>87</v>
      </c>
      <c r="D91" s="562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7" t="s">
        <v>56</v>
      </c>
      <c r="D105" s="588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9" t="s">
        <v>4</v>
      </c>
      <c r="D107" s="588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9" t="s">
        <v>94</v>
      </c>
      <c r="D108" s="588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9" t="s">
        <v>76</v>
      </c>
      <c r="D109" s="588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97" t="s">
        <v>2</v>
      </c>
      <c r="D110" s="598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165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51" t="str">
        <f>'Master list'!B9</f>
        <v>Silverton Hotel &amp; Casino</v>
      </c>
      <c r="C9" s="552"/>
      <c r="D9" s="331" t="s">
        <v>28</v>
      </c>
      <c r="E9" s="153"/>
      <c r="F9" s="153"/>
      <c r="G9" s="555" t="str">
        <f>'Master list'!D9</f>
        <v>Silverton Hotel &amp; Casino</v>
      </c>
      <c r="H9" s="55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49" t="str">
        <f>'Master list'!B10</f>
        <v>3333 Blue Diamond Road </v>
      </c>
      <c r="C10" s="550"/>
      <c r="D10" s="347" t="s">
        <v>111</v>
      </c>
      <c r="G10" s="553" t="str">
        <f>'Master list'!D10</f>
        <v>3333 Blue Diamond Road </v>
      </c>
      <c r="H10" s="554"/>
      <c r="I10" s="33"/>
      <c r="J10" s="258"/>
      <c r="K10" s="258"/>
      <c r="L10" s="258"/>
      <c r="M10" s="258"/>
    </row>
    <row r="11" spans="1:13" s="356" customFormat="1" ht="12" customHeight="1">
      <c r="A11" s="143"/>
      <c r="B11" s="549" t="str">
        <f>'Master list'!B11</f>
        <v>Las Vegas, NV 89139</v>
      </c>
      <c r="C11" s="550"/>
      <c r="D11" s="348"/>
      <c r="G11" s="553" t="str">
        <f>'Master list'!D11</f>
        <v>Las Vegas, NV 89139</v>
      </c>
      <c r="H11" s="554"/>
      <c r="I11" s="33"/>
      <c r="J11" s="258"/>
      <c r="K11" s="258"/>
      <c r="L11" s="258"/>
      <c r="M11" s="258"/>
    </row>
    <row r="12" spans="1:13" s="356" customFormat="1" ht="12" customHeight="1">
      <c r="A12" s="143"/>
      <c r="B12" s="549">
        <f>'Master list'!B12</f>
        <v>0</v>
      </c>
      <c r="C12" s="550"/>
      <c r="D12" s="348"/>
      <c r="G12" s="553">
        <f>'Master list'!D12</f>
        <v>0</v>
      </c>
      <c r="H12" s="554"/>
      <c r="I12" s="33"/>
      <c r="J12" s="258"/>
      <c r="K12" s="258"/>
      <c r="L12" s="258"/>
      <c r="M12" s="258"/>
    </row>
    <row r="13" spans="1:13" s="356" customFormat="1" ht="12" customHeight="1">
      <c r="A13" s="144"/>
      <c r="B13" s="549">
        <f>'Master list'!B13</f>
        <v>0</v>
      </c>
      <c r="C13" s="550"/>
      <c r="D13" s="348"/>
      <c r="G13" s="553">
        <f>'Master list'!D13</f>
        <v>0</v>
      </c>
      <c r="H13" s="554"/>
      <c r="I13" s="33"/>
      <c r="J13" s="258"/>
      <c r="K13" s="258"/>
      <c r="L13" s="258"/>
      <c r="M13" s="258"/>
    </row>
    <row r="14" spans="1:13" s="356" customFormat="1" ht="12" customHeight="1">
      <c r="A14" s="144"/>
      <c r="B14" s="549">
        <f>'Master list'!B14</f>
        <v>0</v>
      </c>
      <c r="C14" s="550"/>
      <c r="D14" s="348"/>
      <c r="G14" s="553">
        <f>'Master list'!D14</f>
        <v>0</v>
      </c>
      <c r="H14" s="55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49" t="str">
        <f>'Master list'!B15</f>
        <v>Kirk Golding</v>
      </c>
      <c r="C15" s="550"/>
      <c r="D15" s="332" t="s">
        <v>110</v>
      </c>
      <c r="G15" s="553" t="str">
        <f>'Master list'!D15</f>
        <v>Kirk Golding</v>
      </c>
      <c r="H15" s="55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49" t="str">
        <f>'Master list'!B16</f>
        <v>Director of IT Opperations</v>
      </c>
      <c r="C16" s="550"/>
      <c r="D16" s="332" t="s">
        <v>8</v>
      </c>
      <c r="G16" s="553" t="str">
        <f>'Master list'!D16</f>
        <v>Director of IT Opperations</v>
      </c>
      <c r="H16" s="55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4" t="str">
        <f>'Master list'!B17</f>
        <v>(702) 914-8580</v>
      </c>
      <c r="C17" s="586"/>
      <c r="D17" s="332" t="s">
        <v>107</v>
      </c>
      <c r="G17" s="584" t="str">
        <f>'Master list'!D17</f>
        <v>(702) 914-8580</v>
      </c>
      <c r="H17" s="585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4">
        <f>'Master list'!B18</f>
        <v>0</v>
      </c>
      <c r="C18" s="586"/>
      <c r="D18" s="332" t="s">
        <v>108</v>
      </c>
      <c r="G18" s="584">
        <f>'Master list'!D18</f>
        <v>0</v>
      </c>
      <c r="H18" s="585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4" t="str">
        <f>'Master list'!B19</f>
        <v>(702) 491-3884</v>
      </c>
      <c r="C19" s="586"/>
      <c r="D19" s="332" t="s">
        <v>109</v>
      </c>
      <c r="G19" s="584" t="str">
        <f>'Master list'!D19</f>
        <v>(702) 491-3884</v>
      </c>
      <c r="H19" s="585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578" t="str">
        <f>'Master list'!B20</f>
        <v>kirk.golding@silvertoncasino.com</v>
      </c>
      <c r="C20" s="579"/>
      <c r="D20" s="349" t="s">
        <v>5</v>
      </c>
      <c r="E20" s="149"/>
      <c r="F20" s="149"/>
      <c r="G20" s="557" t="str">
        <f>'Master list'!D20</f>
        <v>kirk.golding@silvertoncasino.com</v>
      </c>
      <c r="H20" s="55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580">
        <f>'Master list'!B22</f>
        <v>0</v>
      </c>
      <c r="C22" s="58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76">
        <f>H110</f>
        <v>0</v>
      </c>
      <c r="C23" s="57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70">
        <f>'Master list'!B24</f>
        <v>0</v>
      </c>
      <c r="C24" s="57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66">
        <f>'Master list'!B25</f>
        <v>0</v>
      </c>
      <c r="C25" s="56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68">
        <f ca="1">'Master list'!B30</f>
        <v>41058</v>
      </c>
      <c r="C26" s="56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582">
        <f ca="1">'Master list'!B31</f>
        <v>41118</v>
      </c>
      <c r="C27" s="58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72" t="str">
        <f>'Master list'!B32</f>
        <v>DG</v>
      </c>
      <c r="C28" s="573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72" t="str">
        <f>'Master list'!B33</f>
        <v>DG/MD</v>
      </c>
      <c r="C29" s="573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72"/>
      <c r="C30" s="57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74">
        <v>1</v>
      </c>
      <c r="C31" s="575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59" t="s">
        <v>91</v>
      </c>
      <c r="D84" s="560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565" t="s">
        <v>13</v>
      </c>
      <c r="D86" s="562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563" t="s">
        <v>14</v>
      </c>
      <c r="D87" s="56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59" t="s">
        <v>92</v>
      </c>
      <c r="D89" s="560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561" t="s">
        <v>87</v>
      </c>
      <c r="D91" s="562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2" t="s">
        <v>88</v>
      </c>
      <c r="D92" s="593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2" t="s">
        <v>117</v>
      </c>
      <c r="D93" s="593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2" t="s">
        <v>194</v>
      </c>
      <c r="D94" s="593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4" t="s">
        <v>118</v>
      </c>
      <c r="D95" s="593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4" t="s">
        <v>16</v>
      </c>
      <c r="D96" s="593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4" t="s">
        <v>15</v>
      </c>
      <c r="D97" s="593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2" t="s">
        <v>89</v>
      </c>
      <c r="D98" s="593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2" t="s">
        <v>90</v>
      </c>
      <c r="D99" s="593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591" t="s">
        <v>86</v>
      </c>
      <c r="D100" s="56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5" t="s">
        <v>127</v>
      </c>
      <c r="B102" s="596"/>
      <c r="C102" s="596"/>
      <c r="D102" s="596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90" t="s">
        <v>119</v>
      </c>
      <c r="D104" s="59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7" t="s">
        <v>56</v>
      </c>
      <c r="D105" s="588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99" t="s">
        <v>93</v>
      </c>
      <c r="D106" s="588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9" t="s">
        <v>4</v>
      </c>
      <c r="D107" s="588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9" t="s">
        <v>94</v>
      </c>
      <c r="D108" s="588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9" t="s">
        <v>76</v>
      </c>
      <c r="D109" s="588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97" t="s">
        <v>2</v>
      </c>
      <c r="D110" s="598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 list</vt:lpstr>
      <vt:lpstr>AV</vt:lpstr>
      <vt:lpstr>Audio</vt:lpstr>
      <vt:lpstr>Video</vt:lpstr>
      <vt:lpstr>Family</vt:lpstr>
      <vt:lpstr>Kitchen</vt:lpstr>
      <vt:lpstr>Dining</vt:lpstr>
      <vt:lpstr>Patio</vt:lpstr>
      <vt:lpstr>Office-Den</vt:lpstr>
      <vt:lpstr>Game</vt:lpstr>
      <vt:lpstr>Master Bed</vt:lpstr>
      <vt:lpstr>Master Bath</vt:lpstr>
      <vt:lpstr>Bedroom 1</vt:lpstr>
      <vt:lpstr>Bedroom 2</vt:lpstr>
      <vt:lpstr>Bedroom 3</vt:lpstr>
      <vt:lpstr>Control</vt:lpstr>
      <vt:lpstr>Lighting</vt:lpstr>
      <vt:lpstr>Security</vt:lpstr>
      <vt:lpstr>Telecom</vt:lpstr>
      <vt:lpstr>Networking</vt:lpstr>
      <vt:lpstr>HVAC</vt:lpstr>
      <vt:lpstr>Window</vt:lpstr>
      <vt:lpstr>AV Box Sale</vt:lpstr>
      <vt:lpstr>Hardware &amp; Cable</vt:lpstr>
      <vt:lpstr>Engineering and Order List</vt:lpstr>
      <vt:lpstr>Project Overview</vt:lpstr>
      <vt:lpstr>Project Info</vt:lpstr>
      <vt:lpstr>Schedule of Values</vt:lpstr>
    </vt:vector>
  </TitlesOfParts>
  <Company>Ideabox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Ideabox AV Proposal</dc:title>
  <dc:subject>Ideabox AV Proposal</dc:subject>
  <dc:creator>David Gaither</dc:creator>
  <cp:keywords>Ideabox AV Proposal</cp:keywords>
  <cp:lastModifiedBy>David Gaither</cp:lastModifiedBy>
  <cp:revision>0</cp:revision>
  <cp:lastPrinted>2012-05-16T01:17:25Z</cp:lastPrinted>
  <dcterms:created xsi:type="dcterms:W3CDTF">2000-02-18T01:18:14Z</dcterms:created>
  <dcterms:modified xsi:type="dcterms:W3CDTF">2012-05-29T23:22:03Z</dcterms:modified>
  <cp:version>1</cp:version>
</cp:coreProperties>
</file>