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apstone_da9_chase\"/>
    </mc:Choice>
  </mc:AlternateContent>
  <xr:revisionPtr revIDLastSave="0" documentId="13_ncr:40009_{6149A480-EA0E-43F1-BC6F-EE6CDA5240BF}" xr6:coauthVersionLast="47" xr6:coauthVersionMax="47" xr10:uidLastSave="{00000000-0000-0000-0000-000000000000}"/>
  <bookViews>
    <workbookView xWindow="-28920" yWindow="-120" windowWidth="29040" windowHeight="15720" activeTab="5"/>
  </bookViews>
  <sheets>
    <sheet name="median_sex_education_total_only" sheetId="1" r:id="rId1"/>
    <sheet name="Sheet1" sheetId="2" r:id="rId2"/>
    <sheet name="Sheet4" sheetId="5" r:id="rId3"/>
    <sheet name="Sheet5" sheetId="6" r:id="rId4"/>
    <sheet name="Education_Age" sheetId="8" r:id="rId5"/>
    <sheet name="Sheet6" sheetId="7" r:id="rId6"/>
  </sheets>
  <definedNames>
    <definedName name="ExternalData_1" localSheetId="4" hidden="1">Education_Age!$A$1:$B$9</definedName>
    <definedName name="ExternalData_1" localSheetId="3" hidden="1">Sheet5!#REF!</definedName>
  </definedNames>
  <calcPr calcId="0"/>
  <pivotCaches>
    <pivotCache cacheId="144" r:id="rId7"/>
  </pivotCaches>
</workbook>
</file>

<file path=xl/calcChain.xml><?xml version="1.0" encoding="utf-8"?>
<calcChain xmlns="http://schemas.openxmlformats.org/spreadsheetml/2006/main">
  <c r="E3" i="7" l="1" a="1"/>
  <c r="E3" i="7" s="1"/>
  <c r="E4" i="7" a="1"/>
  <c r="E4" i="7" s="1"/>
  <c r="E5" i="7" a="1"/>
  <c r="E5" i="7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 s="1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E51" i="7" a="1"/>
  <c r="E51" i="7" s="1"/>
  <c r="E52" i="7" a="1"/>
  <c r="E52" i="7" s="1"/>
  <c r="E53" i="7" a="1"/>
  <c r="E53" i="7" s="1"/>
  <c r="E54" i="7" a="1"/>
  <c r="E54" i="7" s="1"/>
  <c r="E55" i="7" a="1"/>
  <c r="E55" i="7" s="1"/>
  <c r="E56" i="7" a="1"/>
  <c r="E56" i="7" s="1"/>
  <c r="E57" i="7" a="1"/>
  <c r="E57" i="7" s="1"/>
  <c r="E58" i="7" a="1"/>
  <c r="E58" i="7" s="1"/>
  <c r="E59" i="7" a="1"/>
  <c r="E59" i="7" s="1"/>
  <c r="E60" i="7" a="1"/>
  <c r="E60" i="7" s="1"/>
  <c r="E61" i="7" a="1"/>
  <c r="E61" i="7" s="1"/>
  <c r="E62" i="7" a="1"/>
  <c r="E62" i="7" s="1"/>
  <c r="E63" i="7" a="1"/>
  <c r="E63" i="7" s="1"/>
  <c r="E64" i="7" a="1"/>
  <c r="E64" i="7" s="1"/>
  <c r="E65" i="7" a="1"/>
  <c r="E65" i="7" s="1"/>
  <c r="E66" i="7" a="1"/>
  <c r="E66" i="7" s="1"/>
  <c r="E67" i="7" a="1"/>
  <c r="E67" i="7" s="1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73" i="7" a="1"/>
  <c r="E73" i="7" s="1"/>
  <c r="E74" i="7" a="1"/>
  <c r="E74" i="7" s="1"/>
  <c r="E75" i="7" a="1"/>
  <c r="E75" i="7" s="1"/>
  <c r="E76" i="7" a="1"/>
  <c r="E76" i="7" s="1"/>
  <c r="E77" i="7" a="1"/>
  <c r="E77" i="7" s="1"/>
  <c r="E78" i="7" a="1"/>
  <c r="E78" i="7" s="1"/>
  <c r="E79" i="7" a="1"/>
  <c r="E79" i="7" s="1"/>
  <c r="E80" i="7" a="1"/>
  <c r="E80" i="7" s="1"/>
  <c r="E81" i="7" a="1"/>
  <c r="E81" i="7" s="1"/>
  <c r="E82" i="7" a="1"/>
  <c r="E82" i="7" s="1"/>
  <c r="E83" i="7" a="1"/>
  <c r="E83" i="7" s="1"/>
  <c r="E84" i="7" a="1"/>
  <c r="E84" i="7" s="1"/>
  <c r="E85" i="7" a="1"/>
  <c r="E85" i="7" s="1"/>
  <c r="E86" i="7" a="1"/>
  <c r="E86" i="7" s="1"/>
  <c r="E87" i="7" a="1"/>
  <c r="E87" i="7" s="1"/>
  <c r="E88" i="7" a="1"/>
  <c r="E88" i="7" s="1"/>
  <c r="E89" i="7" a="1"/>
  <c r="E89" i="7" s="1"/>
  <c r="E90" i="7" a="1"/>
  <c r="E90" i="7" s="1"/>
  <c r="E91" i="7" a="1"/>
  <c r="E91" i="7" s="1"/>
  <c r="E92" i="7" a="1"/>
  <c r="E92" i="7" s="1"/>
  <c r="E93" i="7" a="1"/>
  <c r="E93" i="7" s="1"/>
  <c r="E94" i="7" a="1"/>
  <c r="E94" i="7" s="1"/>
  <c r="E95" i="7" a="1"/>
  <c r="E95" i="7" s="1"/>
  <c r="E96" i="7" a="1"/>
  <c r="E96" i="7" s="1"/>
  <c r="E97" i="7" a="1"/>
  <c r="E97" i="7" s="1"/>
  <c r="E98" i="7" a="1"/>
  <c r="E98" i="7" s="1"/>
  <c r="E99" i="7" a="1"/>
  <c r="E99" i="7" s="1"/>
  <c r="E100" i="7" a="1"/>
  <c r="E100" i="7" s="1"/>
  <c r="E101" i="7" a="1"/>
  <c r="E101" i="7" s="1"/>
  <c r="E102" i="7" a="1"/>
  <c r="E102" i="7" s="1"/>
  <c r="E103" i="7" a="1"/>
  <c r="E103" i="7" s="1"/>
  <c r="E104" i="7" a="1"/>
  <c r="E104" i="7" s="1"/>
  <c r="E105" i="7" a="1"/>
  <c r="E105" i="7" s="1"/>
  <c r="E106" i="7" a="1"/>
  <c r="E106" i="7" s="1"/>
  <c r="E107" i="7" a="1"/>
  <c r="E107" i="7" s="1"/>
  <c r="E108" i="7" a="1"/>
  <c r="E108" i="7" s="1"/>
  <c r="E109" i="7" a="1"/>
  <c r="E109" i="7" s="1"/>
  <c r="E110" i="7" a="1"/>
  <c r="E110" i="7" s="1"/>
  <c r="E111" i="7" a="1"/>
  <c r="E111" i="7" s="1"/>
  <c r="E112" i="7" a="1"/>
  <c r="E112" i="7" s="1"/>
  <c r="E113" i="7" a="1"/>
  <c r="E113" i="7" s="1"/>
  <c r="E114" i="7" a="1"/>
  <c r="E114" i="7" s="1"/>
  <c r="E115" i="7" a="1"/>
  <c r="E115" i="7" s="1"/>
  <c r="E116" i="7" a="1"/>
  <c r="E116" i="7" s="1"/>
  <c r="E117" i="7" a="1"/>
  <c r="E117" i="7" s="1"/>
  <c r="E118" i="7" a="1"/>
  <c r="E118" i="7" s="1"/>
  <c r="E119" i="7" a="1"/>
  <c r="E119" i="7" s="1"/>
  <c r="E120" i="7" a="1"/>
  <c r="E120" i="7" s="1"/>
  <c r="E121" i="7" a="1"/>
  <c r="E121" i="7" s="1"/>
  <c r="E122" i="7" a="1"/>
  <c r="E122" i="7" s="1"/>
  <c r="E123" i="7" a="1"/>
  <c r="E123" i="7" s="1"/>
  <c r="E124" i="7" a="1"/>
  <c r="E124" i="7" s="1"/>
  <c r="E125" i="7" a="1"/>
  <c r="E125" i="7" s="1"/>
  <c r="E126" i="7" a="1"/>
  <c r="E126" i="7" s="1"/>
  <c r="E127" i="7" a="1"/>
  <c r="E127" i="7" s="1"/>
  <c r="E128" i="7" a="1"/>
  <c r="E128" i="7" s="1"/>
  <c r="E129" i="7" a="1"/>
  <c r="E129" i="7" s="1"/>
  <c r="E130" i="7" a="1"/>
  <c r="E130" i="7" s="1"/>
  <c r="E131" i="7" a="1"/>
  <c r="E131" i="7" s="1"/>
  <c r="E132" i="7" a="1"/>
  <c r="E132" i="7" s="1"/>
  <c r="E133" i="7" a="1"/>
  <c r="E133" i="7" s="1"/>
  <c r="E134" i="7" a="1"/>
  <c r="E134" i="7" s="1"/>
  <c r="E135" i="7" a="1"/>
  <c r="E135" i="7" s="1"/>
  <c r="E136" i="7" a="1"/>
  <c r="E136" i="7" s="1"/>
  <c r="E137" i="7" a="1"/>
  <c r="E137" i="7" s="1"/>
  <c r="E138" i="7" a="1"/>
  <c r="E138" i="7" s="1"/>
  <c r="E139" i="7" a="1"/>
  <c r="E139" i="7" s="1"/>
  <c r="E140" i="7" a="1"/>
  <c r="E140" i="7" s="1"/>
  <c r="E141" i="7" a="1"/>
  <c r="E141" i="7" s="1"/>
  <c r="E142" i="7" a="1"/>
  <c r="E142" i="7" s="1"/>
  <c r="E143" i="7" a="1"/>
  <c r="E143" i="7" s="1"/>
  <c r="E144" i="7" a="1"/>
  <c r="E144" i="7" s="1"/>
  <c r="E145" i="7" a="1"/>
  <c r="E145" i="7" s="1"/>
  <c r="E146" i="7" a="1"/>
  <c r="E146" i="7" s="1"/>
  <c r="E147" i="7" a="1"/>
  <c r="E147" i="7" s="1"/>
  <c r="E148" i="7" a="1"/>
  <c r="E148" i="7" s="1"/>
  <c r="E149" i="7" a="1"/>
  <c r="E149" i="7" s="1"/>
  <c r="E150" i="7" a="1"/>
  <c r="E150" i="7" s="1"/>
  <c r="E151" i="7" a="1"/>
  <c r="E151" i="7" s="1"/>
  <c r="E152" i="7" a="1"/>
  <c r="E152" i="7" s="1"/>
  <c r="E153" i="7" a="1"/>
  <c r="E153" i="7" s="1"/>
  <c r="E154" i="7" a="1"/>
  <c r="E154" i="7" s="1"/>
  <c r="E155" i="7" a="1"/>
  <c r="E155" i="7" s="1"/>
  <c r="E156" i="7" a="1"/>
  <c r="E156" i="7" s="1"/>
  <c r="E157" i="7" a="1"/>
  <c r="E157" i="7" s="1"/>
  <c r="E158" i="7" a="1"/>
  <c r="E158" i="7" s="1"/>
  <c r="E159" i="7" a="1"/>
  <c r="E159" i="7" s="1"/>
  <c r="E160" i="7" a="1"/>
  <c r="E160" i="7" s="1"/>
  <c r="E161" i="7" a="1"/>
  <c r="E161" i="7" s="1"/>
  <c r="E162" i="7" a="1"/>
  <c r="E162" i="7" s="1"/>
  <c r="E163" i="7" a="1"/>
  <c r="E163" i="7" s="1"/>
  <c r="E164" i="7" a="1"/>
  <c r="E164" i="7" s="1"/>
  <c r="E165" i="7" a="1"/>
  <c r="E165" i="7" s="1"/>
  <c r="E166" i="7" a="1"/>
  <c r="E166" i="7" s="1"/>
  <c r="E167" i="7" a="1"/>
  <c r="E167" i="7" s="1"/>
  <c r="E168" i="7" a="1"/>
  <c r="E168" i="7" s="1"/>
  <c r="E169" i="7" a="1"/>
  <c r="E169" i="7" s="1"/>
  <c r="E170" i="7" a="1"/>
  <c r="E170" i="7" s="1"/>
  <c r="E171" i="7" a="1"/>
  <c r="E171" i="7" s="1"/>
  <c r="E172" i="7" a="1"/>
  <c r="E172" i="7" s="1"/>
  <c r="E173" i="7" a="1"/>
  <c r="E173" i="7" s="1"/>
  <c r="E174" i="7" a="1"/>
  <c r="E174" i="7" s="1"/>
  <c r="E175" i="7" a="1"/>
  <c r="E175" i="7" s="1"/>
  <c r="E176" i="7" a="1"/>
  <c r="E176" i="7" s="1"/>
  <c r="E177" i="7" a="1"/>
  <c r="E177" i="7" s="1"/>
  <c r="E178" i="7" a="1"/>
  <c r="E178" i="7" s="1"/>
  <c r="E179" i="7" a="1"/>
  <c r="E179" i="7" s="1"/>
  <c r="E180" i="7" a="1"/>
  <c r="E180" i="7" s="1"/>
  <c r="E181" i="7" a="1"/>
  <c r="E181" i="7" s="1"/>
  <c r="E182" i="7" a="1"/>
  <c r="E182" i="7" s="1"/>
  <c r="E183" i="7" a="1"/>
  <c r="E183" i="7" s="1"/>
  <c r="E184" i="7" a="1"/>
  <c r="E184" i="7" s="1"/>
  <c r="E185" i="7" a="1"/>
  <c r="E185" i="7" s="1"/>
  <c r="E186" i="7" a="1"/>
  <c r="E186" i="7" s="1"/>
  <c r="E187" i="7" a="1"/>
  <c r="E187" i="7" s="1"/>
  <c r="E188" i="7" a="1"/>
  <c r="E188" i="7" s="1"/>
  <c r="E189" i="7" a="1"/>
  <c r="E189" i="7" s="1"/>
  <c r="E190" i="7" a="1"/>
  <c r="E190" i="7" s="1"/>
  <c r="E191" i="7" a="1"/>
  <c r="E191" i="7" s="1"/>
  <c r="E192" i="7" a="1"/>
  <c r="E192" i="7" s="1"/>
  <c r="E193" i="7" a="1"/>
  <c r="E193" i="7" s="1"/>
  <c r="E194" i="7" a="1"/>
  <c r="E194" i="7" s="1"/>
  <c r="E195" i="7" a="1"/>
  <c r="E195" i="7" s="1"/>
  <c r="E196" i="7" a="1"/>
  <c r="E196" i="7" s="1"/>
  <c r="E197" i="7" a="1"/>
  <c r="E197" i="7" s="1"/>
  <c r="E198" i="7" a="1"/>
  <c r="E198" i="7" s="1"/>
  <c r="E199" i="7" a="1"/>
  <c r="E199" i="7" s="1"/>
  <c r="E200" i="7" a="1"/>
  <c r="E200" i="7" s="1"/>
  <c r="E201" i="7" a="1"/>
  <c r="E201" i="7" s="1"/>
  <c r="E202" i="7" a="1"/>
  <c r="E202" i="7" s="1"/>
  <c r="E203" i="7" a="1"/>
  <c r="E203" i="7" s="1"/>
  <c r="E204" i="7" a="1"/>
  <c r="E204" i="7" s="1"/>
  <c r="E205" i="7" a="1"/>
  <c r="E205" i="7" s="1"/>
  <c r="E206" i="7" a="1"/>
  <c r="E206" i="7" s="1"/>
  <c r="E207" i="7" a="1"/>
  <c r="E207" i="7" s="1"/>
  <c r="E208" i="7" a="1"/>
  <c r="E208" i="7" s="1"/>
  <c r="E209" i="7" a="1"/>
  <c r="E209" i="7" s="1"/>
  <c r="E210" i="7" a="1"/>
  <c r="E210" i="7" s="1"/>
  <c r="E211" i="7" a="1"/>
  <c r="E211" i="7" s="1"/>
  <c r="E212" i="7" a="1"/>
  <c r="E212" i="7" s="1"/>
  <c r="E213" i="7" a="1"/>
  <c r="E213" i="7" s="1"/>
  <c r="E214" i="7" a="1"/>
  <c r="E214" i="7" s="1"/>
  <c r="E215" i="7" a="1"/>
  <c r="E215" i="7" s="1"/>
  <c r="E216" i="7" a="1"/>
  <c r="E216" i="7" s="1"/>
  <c r="E217" i="7" a="1"/>
  <c r="E217" i="7" s="1"/>
  <c r="E218" i="7" a="1"/>
  <c r="E218" i="7" s="1"/>
  <c r="E219" i="7" a="1"/>
  <c r="E219" i="7" s="1"/>
  <c r="E220" i="7" a="1"/>
  <c r="E220" i="7" s="1"/>
  <c r="E221" i="7" a="1"/>
  <c r="E221" i="7" s="1"/>
  <c r="E222" i="7" a="1"/>
  <c r="E222" i="7" s="1"/>
  <c r="E223" i="7" a="1"/>
  <c r="E223" i="7" s="1"/>
  <c r="E224" i="7" a="1"/>
  <c r="E224" i="7" s="1"/>
  <c r="E225" i="7" a="1"/>
  <c r="E225" i="7" s="1"/>
  <c r="E226" i="7" a="1"/>
  <c r="E226" i="7" s="1"/>
  <c r="E227" i="7" a="1"/>
  <c r="E227" i="7" s="1"/>
  <c r="E228" i="7" a="1"/>
  <c r="E228" i="7" s="1"/>
  <c r="E229" i="7" a="1"/>
  <c r="E229" i="7" s="1"/>
  <c r="E230" i="7" a="1"/>
  <c r="E230" i="7" s="1"/>
  <c r="E231" i="7" a="1"/>
  <c r="E231" i="7" s="1"/>
  <c r="E232" i="7" a="1"/>
  <c r="E232" i="7" s="1"/>
  <c r="E233" i="7" a="1"/>
  <c r="E233" i="7" s="1"/>
  <c r="E234" i="7" a="1"/>
  <c r="E234" i="7" s="1"/>
  <c r="E235" i="7" a="1"/>
  <c r="E235" i="7" s="1"/>
  <c r="E236" i="7" a="1"/>
  <c r="E236" i="7" s="1"/>
  <c r="E237" i="7" a="1"/>
  <c r="E237" i="7" s="1"/>
  <c r="E238" i="7" a="1"/>
  <c r="E238" i="7" s="1"/>
  <c r="E239" i="7" a="1"/>
  <c r="E239" i="7" s="1"/>
  <c r="E240" i="7" a="1"/>
  <c r="E240" i="7" s="1"/>
  <c r="E241" i="7" a="1"/>
  <c r="E241" i="7" s="1"/>
  <c r="E242" i="7" a="1"/>
  <c r="E242" i="7" s="1"/>
  <c r="E243" i="7" a="1"/>
  <c r="E243" i="7" s="1"/>
  <c r="E244" i="7" a="1"/>
  <c r="E244" i="7" s="1"/>
  <c r="E245" i="7" a="1"/>
  <c r="E245" i="7" s="1"/>
  <c r="E246" i="7" a="1"/>
  <c r="E246" i="7" s="1"/>
  <c r="E247" i="7" a="1"/>
  <c r="E247" i="7" s="1"/>
  <c r="E248" i="7" a="1"/>
  <c r="E248" i="7" s="1"/>
  <c r="E249" i="7" a="1"/>
  <c r="E249" i="7" s="1"/>
  <c r="E250" i="7" a="1"/>
  <c r="E250" i="7" s="1"/>
  <c r="E251" i="7" a="1"/>
  <c r="E251" i="7" s="1"/>
  <c r="E252" i="7" a="1"/>
  <c r="E252" i="7" s="1"/>
  <c r="E253" i="7" a="1"/>
  <c r="E253" i="7" s="1"/>
  <c r="E254" i="7" a="1"/>
  <c r="E254" i="7" s="1"/>
  <c r="E255" i="7" a="1"/>
  <c r="E255" i="7" s="1"/>
  <c r="E256" i="7" a="1"/>
  <c r="E256" i="7" s="1"/>
  <c r="E257" i="7" a="1"/>
  <c r="E257" i="7" s="1"/>
  <c r="E258" i="7" a="1"/>
  <c r="E258" i="7" s="1"/>
  <c r="E259" i="7" a="1"/>
  <c r="E259" i="7" s="1"/>
  <c r="E260" i="7" a="1"/>
  <c r="E260" i="7" s="1"/>
  <c r="E261" i="7" a="1"/>
  <c r="E261" i="7" s="1"/>
  <c r="E262" i="7" a="1"/>
  <c r="E262" i="7" s="1"/>
  <c r="E263" i="7" a="1"/>
  <c r="E263" i="7" s="1"/>
  <c r="E264" i="7" a="1"/>
  <c r="E264" i="7" s="1"/>
  <c r="E265" i="7" a="1"/>
  <c r="E265" i="7" s="1"/>
  <c r="E266" i="7" a="1"/>
  <c r="E266" i="7" s="1"/>
  <c r="E267" i="7" a="1"/>
  <c r="E267" i="7" s="1"/>
  <c r="E268" i="7" a="1"/>
  <c r="E268" i="7" s="1"/>
  <c r="E269" i="7" a="1"/>
  <c r="E269" i="7" s="1"/>
  <c r="E270" i="7" a="1"/>
  <c r="E270" i="7" s="1"/>
  <c r="E271" i="7" a="1"/>
  <c r="E271" i="7" s="1"/>
  <c r="E272" i="7" a="1"/>
  <c r="E272" i="7" s="1"/>
  <c r="E273" i="7" a="1"/>
  <c r="E273" i="7" s="1"/>
  <c r="E274" i="7" a="1"/>
  <c r="E274" i="7" s="1"/>
  <c r="E275" i="7" a="1"/>
  <c r="E275" i="7" s="1"/>
  <c r="E276" i="7" a="1"/>
  <c r="E276" i="7" s="1"/>
  <c r="E277" i="7" a="1"/>
  <c r="E277" i="7" s="1"/>
  <c r="E278" i="7" a="1"/>
  <c r="E278" i="7" s="1"/>
  <c r="E279" i="7" a="1"/>
  <c r="E279" i="7" s="1"/>
  <c r="E280" i="7" a="1"/>
  <c r="E280" i="7" s="1"/>
  <c r="E281" i="7" a="1"/>
  <c r="E281" i="7" s="1"/>
  <c r="E282" i="7" a="1"/>
  <c r="E282" i="7" s="1"/>
  <c r="E283" i="7" a="1"/>
  <c r="E283" i="7" s="1"/>
  <c r="E284" i="7" a="1"/>
  <c r="E284" i="7" s="1"/>
  <c r="E285" i="7" a="1"/>
  <c r="E285" i="7" s="1"/>
  <c r="E286" i="7" a="1"/>
  <c r="E286" i="7" s="1"/>
  <c r="E287" i="7" a="1"/>
  <c r="E287" i="7" s="1"/>
  <c r="E288" i="7" a="1"/>
  <c r="E288" i="7" s="1"/>
  <c r="E289" i="7" a="1"/>
  <c r="E289" i="7" s="1"/>
  <c r="E290" i="7" a="1"/>
  <c r="E290" i="7" s="1"/>
  <c r="E291" i="7" a="1"/>
  <c r="E291" i="7" s="1"/>
  <c r="E292" i="7" a="1"/>
  <c r="E292" i="7" s="1"/>
  <c r="E293" i="7" a="1"/>
  <c r="E293" i="7" s="1"/>
  <c r="E294" i="7" a="1"/>
  <c r="E294" i="7" s="1"/>
  <c r="E295" i="7" a="1"/>
  <c r="E295" i="7" s="1"/>
  <c r="E296" i="7" a="1"/>
  <c r="E296" i="7" s="1"/>
  <c r="E297" i="7" a="1"/>
  <c r="E297" i="7" s="1"/>
  <c r="E298" i="7" a="1"/>
  <c r="E298" i="7" s="1"/>
  <c r="E299" i="7" a="1"/>
  <c r="E299" i="7" s="1"/>
  <c r="E300" i="7" a="1"/>
  <c r="E300" i="7" s="1"/>
  <c r="E301" i="7" a="1"/>
  <c r="E301" i="7" s="1"/>
  <c r="E302" i="7" a="1"/>
  <c r="E302" i="7" s="1"/>
  <c r="E303" i="7" a="1"/>
  <c r="E303" i="7" s="1"/>
  <c r="E304" i="7" a="1"/>
  <c r="E304" i="7" s="1"/>
  <c r="E305" i="7" a="1"/>
  <c r="E305" i="7" s="1"/>
  <c r="E306" i="7" a="1"/>
  <c r="E306" i="7" s="1"/>
  <c r="E307" i="7" a="1"/>
  <c r="E307" i="7" s="1"/>
  <c r="E308" i="7" a="1"/>
  <c r="E308" i="7" s="1"/>
  <c r="E309" i="7" a="1"/>
  <c r="E309" i="7" s="1"/>
  <c r="E310" i="7" a="1"/>
  <c r="E310" i="7" s="1"/>
  <c r="E311" i="7" a="1"/>
  <c r="E311" i="7" s="1"/>
  <c r="E312" i="7" a="1"/>
  <c r="E312" i="7" s="1"/>
  <c r="E313" i="7" a="1"/>
  <c r="E313" i="7" s="1"/>
  <c r="E314" i="7" a="1"/>
  <c r="E314" i="7" s="1"/>
  <c r="E315" i="7" a="1"/>
  <c r="E315" i="7" s="1"/>
  <c r="E316" i="7" a="1"/>
  <c r="E316" i="7" s="1"/>
  <c r="E317" i="7" a="1"/>
  <c r="E317" i="7" s="1"/>
  <c r="E318" i="7" a="1"/>
  <c r="E318" i="7" s="1"/>
  <c r="E319" i="7" a="1"/>
  <c r="E319" i="7" s="1"/>
  <c r="E320" i="7" a="1"/>
  <c r="E320" i="7" s="1"/>
  <c r="E321" i="7" a="1"/>
  <c r="E321" i="7" s="1"/>
  <c r="E322" i="7" a="1"/>
  <c r="E322" i="7" s="1"/>
  <c r="E323" i="7" a="1"/>
  <c r="E323" i="7" s="1"/>
  <c r="E324" i="7" a="1"/>
  <c r="E324" i="7" s="1"/>
  <c r="E325" i="7" a="1"/>
  <c r="E325" i="7" s="1"/>
  <c r="E326" i="7" a="1"/>
  <c r="E326" i="7" s="1"/>
  <c r="E327" i="7" a="1"/>
  <c r="E327" i="7" s="1"/>
  <c r="E328" i="7" a="1"/>
  <c r="E328" i="7" s="1"/>
  <c r="E329" i="7" a="1"/>
  <c r="E329" i="7" s="1"/>
  <c r="E330" i="7" a="1"/>
  <c r="E330" i="7" s="1"/>
  <c r="E331" i="7" a="1"/>
  <c r="E331" i="7" s="1"/>
  <c r="E332" i="7" a="1"/>
  <c r="E332" i="7" s="1"/>
  <c r="E333" i="7" a="1"/>
  <c r="E333" i="7" s="1"/>
  <c r="E334" i="7" a="1"/>
  <c r="E334" i="7" s="1"/>
  <c r="E335" i="7" a="1"/>
  <c r="E335" i="7" s="1"/>
  <c r="E336" i="7" a="1"/>
  <c r="E336" i="7" s="1"/>
  <c r="E337" i="7" a="1"/>
  <c r="E337" i="7" s="1"/>
  <c r="E338" i="7" a="1"/>
  <c r="E338" i="7" s="1"/>
  <c r="E339" i="7" a="1"/>
  <c r="E339" i="7" s="1"/>
  <c r="E340" i="7" a="1"/>
  <c r="E340" i="7" s="1"/>
  <c r="E341" i="7" a="1"/>
  <c r="E341" i="7" s="1"/>
  <c r="E342" i="7" a="1"/>
  <c r="E342" i="7" s="1"/>
  <c r="E343" i="7" a="1"/>
  <c r="E343" i="7" s="1"/>
  <c r="E344" i="7" a="1"/>
  <c r="E344" i="7" s="1"/>
  <c r="E345" i="7" a="1"/>
  <c r="E345" i="7" s="1"/>
  <c r="E346" i="7" a="1"/>
  <c r="E346" i="7" s="1"/>
  <c r="E347" i="7" a="1"/>
  <c r="E347" i="7" s="1"/>
  <c r="E348" i="7" a="1"/>
  <c r="E348" i="7" s="1"/>
  <c r="E349" i="7" a="1"/>
  <c r="E349" i="7" s="1"/>
  <c r="E350" i="7" a="1"/>
  <c r="E350" i="7" s="1"/>
  <c r="E351" i="7" a="1"/>
  <c r="E351" i="7" s="1"/>
  <c r="E352" i="7" a="1"/>
  <c r="E352" i="7" s="1"/>
  <c r="E353" i="7" a="1"/>
  <c r="E353" i="7" s="1"/>
  <c r="E354" i="7" a="1"/>
  <c r="E354" i="7" s="1"/>
  <c r="E355" i="7" a="1"/>
  <c r="E355" i="7" s="1"/>
  <c r="E356" i="7" a="1"/>
  <c r="E356" i="7" s="1"/>
  <c r="E357" i="7" a="1"/>
  <c r="E357" i="7" s="1"/>
  <c r="E358" i="7" a="1"/>
  <c r="E358" i="7" s="1"/>
  <c r="E359" i="7" a="1"/>
  <c r="E359" i="7" s="1"/>
  <c r="E360" i="7" a="1"/>
  <c r="E360" i="7" s="1"/>
  <c r="E361" i="7" a="1"/>
  <c r="E361" i="7" s="1"/>
  <c r="E362" i="7" a="1"/>
  <c r="E362" i="7" s="1"/>
  <c r="E363" i="7" a="1"/>
  <c r="E363" i="7" s="1"/>
  <c r="E364" i="7" a="1"/>
  <c r="E364" i="7" s="1"/>
  <c r="E365" i="7" a="1"/>
  <c r="E365" i="7" s="1"/>
  <c r="E366" i="7" a="1"/>
  <c r="E366" i="7" s="1"/>
  <c r="E367" i="7" a="1"/>
  <c r="E367" i="7" s="1"/>
  <c r="E368" i="7" a="1"/>
  <c r="E368" i="7" s="1"/>
  <c r="E369" i="7" a="1"/>
  <c r="E369" i="7" s="1"/>
  <c r="E370" i="7" a="1"/>
  <c r="E370" i="7" s="1"/>
  <c r="E371" i="7" a="1"/>
  <c r="E371" i="7" s="1"/>
  <c r="E372" i="7" a="1"/>
  <c r="E372" i="7" s="1"/>
  <c r="E373" i="7" a="1"/>
  <c r="E373" i="7" s="1"/>
  <c r="E374" i="7" a="1"/>
  <c r="E374" i="7" s="1"/>
  <c r="E375" i="7" a="1"/>
  <c r="E375" i="7" s="1"/>
  <c r="E376" i="7" a="1"/>
  <c r="E376" i="7" s="1"/>
  <c r="E377" i="7" a="1"/>
  <c r="E377" i="7" s="1"/>
  <c r="E378" i="7" a="1"/>
  <c r="E378" i="7" s="1"/>
  <c r="E379" i="7" a="1"/>
  <c r="E379" i="7" s="1"/>
  <c r="E380" i="7" a="1"/>
  <c r="E380" i="7" s="1"/>
  <c r="E381" i="7" a="1"/>
  <c r="E381" i="7" s="1"/>
  <c r="E382" i="7" a="1"/>
  <c r="E382" i="7" s="1"/>
  <c r="E383" i="7" a="1"/>
  <c r="E383" i="7" s="1"/>
  <c r="E384" i="7" a="1"/>
  <c r="E384" i="7" s="1"/>
  <c r="E385" i="7" a="1"/>
  <c r="E385" i="7" s="1"/>
  <c r="E386" i="7" a="1"/>
  <c r="E386" i="7" s="1"/>
  <c r="E387" i="7" a="1"/>
  <c r="E387" i="7" s="1"/>
  <c r="E388" i="7" a="1"/>
  <c r="E388" i="7" s="1"/>
  <c r="E389" i="7" a="1"/>
  <c r="E389" i="7" s="1"/>
  <c r="E390" i="7" a="1"/>
  <c r="E390" i="7" s="1"/>
  <c r="E391" i="7" a="1"/>
  <c r="E391" i="7" s="1"/>
  <c r="E392" i="7" a="1"/>
  <c r="E392" i="7" s="1"/>
  <c r="E393" i="7" a="1"/>
  <c r="E393" i="7" s="1"/>
  <c r="E394" i="7" a="1"/>
  <c r="E394" i="7" s="1"/>
  <c r="E395" i="7" a="1"/>
  <c r="E395" i="7" s="1"/>
  <c r="E396" i="7" a="1"/>
  <c r="E396" i="7" s="1"/>
  <c r="E397" i="7" a="1"/>
  <c r="E397" i="7" s="1"/>
  <c r="E398" i="7" a="1"/>
  <c r="E398" i="7" s="1"/>
  <c r="E399" i="7" a="1"/>
  <c r="E399" i="7" s="1"/>
  <c r="E400" i="7" a="1"/>
  <c r="E400" i="7" s="1"/>
  <c r="E401" i="7" a="1"/>
  <c r="E401" i="7" s="1"/>
  <c r="E402" i="7" a="1"/>
  <c r="E402" i="7" s="1"/>
  <c r="E403" i="7" a="1"/>
  <c r="E403" i="7" s="1"/>
  <c r="E404" i="7" a="1"/>
  <c r="E404" i="7" s="1"/>
  <c r="E405" i="7" a="1"/>
  <c r="E405" i="7" s="1"/>
  <c r="E406" i="7" a="1"/>
  <c r="E406" i="7" s="1"/>
  <c r="E407" i="7" a="1"/>
  <c r="E407" i="7" s="1"/>
  <c r="E408" i="7" a="1"/>
  <c r="E408" i="7" s="1"/>
  <c r="E409" i="7" a="1"/>
  <c r="E409" i="7" s="1"/>
  <c r="E410" i="7" a="1"/>
  <c r="E410" i="7" s="1"/>
  <c r="E411" i="7" a="1"/>
  <c r="E411" i="7" s="1"/>
  <c r="E412" i="7" a="1"/>
  <c r="E412" i="7" s="1"/>
  <c r="E413" i="7" a="1"/>
  <c r="E413" i="7" s="1"/>
  <c r="E414" i="7" a="1"/>
  <c r="E414" i="7" s="1"/>
  <c r="E415" i="7" a="1"/>
  <c r="E415" i="7" s="1"/>
  <c r="E416" i="7" a="1"/>
  <c r="E416" i="7" s="1"/>
  <c r="E417" i="7" a="1"/>
  <c r="E417" i="7" s="1"/>
  <c r="E2" i="7" a="1"/>
  <c r="E2" i="7" s="1"/>
  <c r="D2" i="7" a="1"/>
  <c r="D2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D75" i="7" a="1"/>
  <c r="D75" i="7" s="1"/>
  <c r="D76" i="7" a="1"/>
  <c r="D76" i="7" s="1"/>
  <c r="D77" i="7" a="1"/>
  <c r="D77" i="7" s="1"/>
  <c r="D78" i="7" a="1"/>
  <c r="D78" i="7" s="1"/>
  <c r="D79" i="7" a="1"/>
  <c r="D79" i="7" s="1"/>
  <c r="D80" i="7" a="1"/>
  <c r="D80" i="7" s="1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 s="1"/>
  <c r="D89" i="7" a="1"/>
  <c r="D89" i="7" s="1"/>
  <c r="D90" i="7" a="1"/>
  <c r="D90" i="7" s="1"/>
  <c r="D91" i="7" a="1"/>
  <c r="D91" i="7" s="1"/>
  <c r="D92" i="7" a="1"/>
  <c r="D92" i="7" s="1"/>
  <c r="D93" i="7" a="1"/>
  <c r="D93" i="7" s="1"/>
  <c r="D94" i="7" a="1"/>
  <c r="D94" i="7" s="1"/>
  <c r="D95" i="7" a="1"/>
  <c r="D95" i="7" s="1"/>
  <c r="D96" i="7" a="1"/>
  <c r="D96" i="7" s="1"/>
  <c r="D97" i="7" a="1"/>
  <c r="D97" i="7" s="1"/>
  <c r="D98" i="7" a="1"/>
  <c r="D98" i="7" s="1"/>
  <c r="D99" i="7" a="1"/>
  <c r="D99" i="7" s="1"/>
  <c r="D100" i="7" a="1"/>
  <c r="D100" i="7" s="1"/>
  <c r="D101" i="7" a="1"/>
  <c r="D101" i="7" s="1"/>
  <c r="D102" i="7" a="1"/>
  <c r="D102" i="7" s="1"/>
  <c r="D103" i="7" a="1"/>
  <c r="D103" i="7" s="1"/>
  <c r="D104" i="7" a="1"/>
  <c r="D104" i="7" s="1"/>
  <c r="D105" i="7" a="1"/>
  <c r="D105" i="7" s="1"/>
  <c r="D106" i="7" a="1"/>
  <c r="D106" i="7" s="1"/>
  <c r="D107" i="7" a="1"/>
  <c r="D107" i="7" s="1"/>
  <c r="D108" i="7" a="1"/>
  <c r="D108" i="7" s="1"/>
  <c r="D109" i="7" a="1"/>
  <c r="D109" i="7" s="1"/>
  <c r="D110" i="7" a="1"/>
  <c r="D110" i="7" s="1"/>
  <c r="D111" i="7" a="1"/>
  <c r="D111" i="7" s="1"/>
  <c r="D112" i="7" a="1"/>
  <c r="D112" i="7" s="1"/>
  <c r="D113" i="7" a="1"/>
  <c r="D113" i="7" s="1"/>
  <c r="D114" i="7" a="1"/>
  <c r="D114" i="7" s="1"/>
  <c r="D115" i="7" a="1"/>
  <c r="D115" i="7" s="1"/>
  <c r="D116" i="7" a="1"/>
  <c r="D116" i="7" s="1"/>
  <c r="D117" i="7" a="1"/>
  <c r="D117" i="7" s="1"/>
  <c r="D118" i="7" a="1"/>
  <c r="D118" i="7" s="1"/>
  <c r="D119" i="7" a="1"/>
  <c r="D119" i="7" s="1"/>
  <c r="D120" i="7" a="1"/>
  <c r="D120" i="7" s="1"/>
  <c r="D121" i="7" a="1"/>
  <c r="D121" i="7" s="1"/>
  <c r="D122" i="7" a="1"/>
  <c r="D122" i="7" s="1"/>
  <c r="D123" i="7" a="1"/>
  <c r="D123" i="7" s="1"/>
  <c r="D124" i="7" a="1"/>
  <c r="D124" i="7" s="1"/>
  <c r="D125" i="7" a="1"/>
  <c r="D125" i="7" s="1"/>
  <c r="D126" i="7" a="1"/>
  <c r="D126" i="7" s="1"/>
  <c r="D127" i="7" a="1"/>
  <c r="D127" i="7" s="1"/>
  <c r="D128" i="7" a="1"/>
  <c r="D128" i="7" s="1"/>
  <c r="D129" i="7" a="1"/>
  <c r="D129" i="7" s="1"/>
  <c r="D130" i="7" a="1"/>
  <c r="D130" i="7" s="1"/>
  <c r="D131" i="7" a="1"/>
  <c r="D131" i="7" s="1"/>
  <c r="D132" i="7" a="1"/>
  <c r="D132" i="7" s="1"/>
  <c r="D133" i="7" a="1"/>
  <c r="D133" i="7" s="1"/>
  <c r="D134" i="7" a="1"/>
  <c r="D134" i="7" s="1"/>
  <c r="D135" i="7" a="1"/>
  <c r="D135" i="7" s="1"/>
  <c r="D136" i="7" a="1"/>
  <c r="D136" i="7" s="1"/>
  <c r="D137" i="7" a="1"/>
  <c r="D137" i="7" s="1"/>
  <c r="D138" i="7" a="1"/>
  <c r="D138" i="7" s="1"/>
  <c r="D139" i="7" a="1"/>
  <c r="D139" i="7" s="1"/>
  <c r="D140" i="7" a="1"/>
  <c r="D140" i="7" s="1"/>
  <c r="D141" i="7" a="1"/>
  <c r="D141" i="7" s="1"/>
  <c r="D142" i="7" a="1"/>
  <c r="D142" i="7" s="1"/>
  <c r="D143" i="7" a="1"/>
  <c r="D143" i="7" s="1"/>
  <c r="D144" i="7" a="1"/>
  <c r="D144" i="7" s="1"/>
  <c r="D145" i="7" a="1"/>
  <c r="D145" i="7" s="1"/>
  <c r="D146" i="7" a="1"/>
  <c r="D146" i="7" s="1"/>
  <c r="D147" i="7" a="1"/>
  <c r="D147" i="7" s="1"/>
  <c r="D148" i="7" a="1"/>
  <c r="D148" i="7" s="1"/>
  <c r="D149" i="7" a="1"/>
  <c r="D149" i="7" s="1"/>
  <c r="D150" i="7" a="1"/>
  <c r="D150" i="7" s="1"/>
  <c r="D151" i="7" a="1"/>
  <c r="D151" i="7" s="1"/>
  <c r="D152" i="7" a="1"/>
  <c r="D152" i="7" s="1"/>
  <c r="D153" i="7" a="1"/>
  <c r="D153" i="7" s="1"/>
  <c r="D154" i="7" a="1"/>
  <c r="D154" i="7" s="1"/>
  <c r="D155" i="7" a="1"/>
  <c r="D155" i="7" s="1"/>
  <c r="D156" i="7" a="1"/>
  <c r="D156" i="7" s="1"/>
  <c r="D157" i="7" a="1"/>
  <c r="D157" i="7" s="1"/>
  <c r="D158" i="7" a="1"/>
  <c r="D158" i="7" s="1"/>
  <c r="D159" i="7" a="1"/>
  <c r="D159" i="7" s="1"/>
  <c r="D160" i="7" a="1"/>
  <c r="D160" i="7" s="1"/>
  <c r="D161" i="7" a="1"/>
  <c r="D161" i="7" s="1"/>
  <c r="D162" i="7" a="1"/>
  <c r="D162" i="7" s="1"/>
  <c r="D163" i="7" a="1"/>
  <c r="D163" i="7" s="1"/>
  <c r="D164" i="7" a="1"/>
  <c r="D164" i="7" s="1"/>
  <c r="D165" i="7" a="1"/>
  <c r="D165" i="7" s="1"/>
  <c r="D166" i="7" a="1"/>
  <c r="D166" i="7" s="1"/>
  <c r="D167" i="7" a="1"/>
  <c r="D167" i="7" s="1"/>
  <c r="D168" i="7" a="1"/>
  <c r="D168" i="7" s="1"/>
  <c r="D169" i="7" a="1"/>
  <c r="D169" i="7" s="1"/>
  <c r="D170" i="7" a="1"/>
  <c r="D170" i="7" s="1"/>
  <c r="D171" i="7" a="1"/>
  <c r="D171" i="7" s="1"/>
  <c r="D172" i="7" a="1"/>
  <c r="D172" i="7" s="1"/>
  <c r="D173" i="7" a="1"/>
  <c r="D173" i="7" s="1"/>
  <c r="D174" i="7" a="1"/>
  <c r="D174" i="7" s="1"/>
  <c r="D175" i="7" a="1"/>
  <c r="D175" i="7" s="1"/>
  <c r="D176" i="7" a="1"/>
  <c r="D176" i="7" s="1"/>
  <c r="D177" i="7" a="1"/>
  <c r="D177" i="7" s="1"/>
  <c r="D178" i="7" a="1"/>
  <c r="D178" i="7" s="1"/>
  <c r="D179" i="7" a="1"/>
  <c r="D179" i="7" s="1"/>
  <c r="D180" i="7" a="1"/>
  <c r="D180" i="7" s="1"/>
  <c r="D181" i="7" a="1"/>
  <c r="D181" i="7" s="1"/>
  <c r="D182" i="7" a="1"/>
  <c r="D182" i="7" s="1"/>
  <c r="D183" i="7" a="1"/>
  <c r="D183" i="7" s="1"/>
  <c r="D184" i="7" a="1"/>
  <c r="D184" i="7" s="1"/>
  <c r="D185" i="7" a="1"/>
  <c r="D185" i="7" s="1"/>
  <c r="D186" i="7" a="1"/>
  <c r="D186" i="7" s="1"/>
  <c r="D187" i="7" a="1"/>
  <c r="D187" i="7" s="1"/>
  <c r="D188" i="7" a="1"/>
  <c r="D188" i="7" s="1"/>
  <c r="D189" i="7" a="1"/>
  <c r="D189" i="7" s="1"/>
  <c r="D190" i="7" a="1"/>
  <c r="D190" i="7" s="1"/>
  <c r="D191" i="7" a="1"/>
  <c r="D191" i="7" s="1"/>
  <c r="D192" i="7" a="1"/>
  <c r="D192" i="7" s="1"/>
  <c r="D193" i="7" a="1"/>
  <c r="D193" i="7" s="1"/>
  <c r="D194" i="7" a="1"/>
  <c r="D194" i="7" s="1"/>
  <c r="D195" i="7" a="1"/>
  <c r="D195" i="7" s="1"/>
  <c r="D196" i="7" a="1"/>
  <c r="D196" i="7" s="1"/>
  <c r="D197" i="7" a="1"/>
  <c r="D197" i="7" s="1"/>
  <c r="D198" i="7" a="1"/>
  <c r="D198" i="7" s="1"/>
  <c r="D199" i="7" a="1"/>
  <c r="D199" i="7" s="1"/>
  <c r="D200" i="7" a="1"/>
  <c r="D200" i="7" s="1"/>
  <c r="D201" i="7" a="1"/>
  <c r="D201" i="7" s="1"/>
  <c r="D202" i="7" a="1"/>
  <c r="D202" i="7" s="1"/>
  <c r="D203" i="7" a="1"/>
  <c r="D203" i="7" s="1"/>
  <c r="D204" i="7" a="1"/>
  <c r="D204" i="7" s="1"/>
  <c r="D205" i="7" a="1"/>
  <c r="D205" i="7" s="1"/>
  <c r="D206" i="7" a="1"/>
  <c r="D206" i="7" s="1"/>
  <c r="D207" i="7" a="1"/>
  <c r="D207" i="7" s="1"/>
  <c r="D208" i="7" a="1"/>
  <c r="D208" i="7" s="1"/>
  <c r="D209" i="7" a="1"/>
  <c r="D209" i="7" s="1"/>
  <c r="D210" i="7" a="1"/>
  <c r="D210" i="7" s="1"/>
  <c r="D211" i="7" a="1"/>
  <c r="D211" i="7" s="1"/>
  <c r="D212" i="7" a="1"/>
  <c r="D212" i="7" s="1"/>
  <c r="D213" i="7" a="1"/>
  <c r="D213" i="7" s="1"/>
  <c r="D214" i="7" a="1"/>
  <c r="D214" i="7" s="1"/>
  <c r="D215" i="7" a="1"/>
  <c r="D215" i="7" s="1"/>
  <c r="D216" i="7" a="1"/>
  <c r="D216" i="7" s="1"/>
  <c r="D217" i="7" a="1"/>
  <c r="D217" i="7" s="1"/>
  <c r="D218" i="7" a="1"/>
  <c r="D218" i="7" s="1"/>
  <c r="D219" i="7" a="1"/>
  <c r="D219" i="7" s="1"/>
  <c r="D220" i="7" a="1"/>
  <c r="D220" i="7" s="1"/>
  <c r="D221" i="7" a="1"/>
  <c r="D221" i="7" s="1"/>
  <c r="D222" i="7" a="1"/>
  <c r="D222" i="7" s="1"/>
  <c r="D223" i="7" a="1"/>
  <c r="D223" i="7" s="1"/>
  <c r="D224" i="7" a="1"/>
  <c r="D224" i="7" s="1"/>
  <c r="D225" i="7" a="1"/>
  <c r="D225" i="7" s="1"/>
  <c r="D226" i="7" a="1"/>
  <c r="D226" i="7" s="1"/>
  <c r="D227" i="7" a="1"/>
  <c r="D227" i="7" s="1"/>
  <c r="D228" i="7" a="1"/>
  <c r="D228" i="7" s="1"/>
  <c r="D229" i="7" a="1"/>
  <c r="D229" i="7" s="1"/>
  <c r="D230" i="7" a="1"/>
  <c r="D230" i="7" s="1"/>
  <c r="D231" i="7" a="1"/>
  <c r="D231" i="7" s="1"/>
  <c r="D232" i="7" a="1"/>
  <c r="D232" i="7" s="1"/>
  <c r="D233" i="7" a="1"/>
  <c r="D233" i="7" s="1"/>
  <c r="D234" i="7" a="1"/>
  <c r="D234" i="7" s="1"/>
  <c r="D235" i="7" a="1"/>
  <c r="D235" i="7" s="1"/>
  <c r="D236" i="7" a="1"/>
  <c r="D236" i="7" s="1"/>
  <c r="D237" i="7" a="1"/>
  <c r="D237" i="7" s="1"/>
  <c r="D238" i="7" a="1"/>
  <c r="D238" i="7" s="1"/>
  <c r="D239" i="7" a="1"/>
  <c r="D239" i="7" s="1"/>
  <c r="D240" i="7" a="1"/>
  <c r="D240" i="7" s="1"/>
  <c r="D241" i="7" a="1"/>
  <c r="D241" i="7" s="1"/>
  <c r="D242" i="7" a="1"/>
  <c r="D242" i="7" s="1"/>
  <c r="D243" i="7" a="1"/>
  <c r="D243" i="7" s="1"/>
  <c r="D244" i="7" a="1"/>
  <c r="D244" i="7" s="1"/>
  <c r="D245" i="7" a="1"/>
  <c r="D245" i="7" s="1"/>
  <c r="D246" i="7" a="1"/>
  <c r="D246" i="7" s="1"/>
  <c r="D247" i="7" a="1"/>
  <c r="D247" i="7" s="1"/>
  <c r="D248" i="7" a="1"/>
  <c r="D248" i="7" s="1"/>
  <c r="D249" i="7" a="1"/>
  <c r="D249" i="7" s="1"/>
  <c r="D250" i="7" a="1"/>
  <c r="D250" i="7" s="1"/>
  <c r="D251" i="7" a="1"/>
  <c r="D251" i="7" s="1"/>
  <c r="D252" i="7" a="1"/>
  <c r="D252" i="7" s="1"/>
  <c r="D253" i="7" a="1"/>
  <c r="D253" i="7" s="1"/>
  <c r="D254" i="7" a="1"/>
  <c r="D254" i="7" s="1"/>
  <c r="D255" i="7" a="1"/>
  <c r="D255" i="7" s="1"/>
  <c r="D256" i="7" a="1"/>
  <c r="D256" i="7" s="1"/>
  <c r="D257" i="7" a="1"/>
  <c r="D257" i="7" s="1"/>
  <c r="D258" i="7" a="1"/>
  <c r="D258" i="7" s="1"/>
  <c r="D259" i="7" a="1"/>
  <c r="D259" i="7" s="1"/>
  <c r="D260" i="7" a="1"/>
  <c r="D260" i="7" s="1"/>
  <c r="D261" i="7" a="1"/>
  <c r="D261" i="7" s="1"/>
  <c r="D262" i="7" a="1"/>
  <c r="D262" i="7" s="1"/>
  <c r="D263" i="7" a="1"/>
  <c r="D263" i="7" s="1"/>
  <c r="D264" i="7" a="1"/>
  <c r="D264" i="7" s="1"/>
  <c r="D265" i="7" a="1"/>
  <c r="D265" i="7" s="1"/>
  <c r="D266" i="7" a="1"/>
  <c r="D266" i="7" s="1"/>
  <c r="D267" i="7" a="1"/>
  <c r="D267" i="7" s="1"/>
  <c r="D268" i="7" a="1"/>
  <c r="D268" i="7" s="1"/>
  <c r="D269" i="7" a="1"/>
  <c r="D269" i="7" s="1"/>
  <c r="D270" i="7" a="1"/>
  <c r="D270" i="7" s="1"/>
  <c r="D271" i="7" a="1"/>
  <c r="D271" i="7" s="1"/>
  <c r="D272" i="7" a="1"/>
  <c r="D272" i="7" s="1"/>
  <c r="D273" i="7" a="1"/>
  <c r="D273" i="7" s="1"/>
  <c r="D274" i="7" a="1"/>
  <c r="D274" i="7" s="1"/>
  <c r="D275" i="7" a="1"/>
  <c r="D275" i="7" s="1"/>
  <c r="D276" i="7" a="1"/>
  <c r="D276" i="7" s="1"/>
  <c r="D277" i="7" a="1"/>
  <c r="D277" i="7" s="1"/>
  <c r="D278" i="7" a="1"/>
  <c r="D278" i="7" s="1"/>
  <c r="D279" i="7" a="1"/>
  <c r="D279" i="7" s="1"/>
  <c r="D280" i="7" a="1"/>
  <c r="D280" i="7" s="1"/>
  <c r="D281" i="7" a="1"/>
  <c r="D281" i="7" s="1"/>
  <c r="D282" i="7" a="1"/>
  <c r="D282" i="7" s="1"/>
  <c r="D283" i="7" a="1"/>
  <c r="D283" i="7" s="1"/>
  <c r="D284" i="7" a="1"/>
  <c r="D284" i="7" s="1"/>
  <c r="D285" i="7" a="1"/>
  <c r="D285" i="7" s="1"/>
  <c r="D286" i="7" a="1"/>
  <c r="D286" i="7" s="1"/>
  <c r="D287" i="7" a="1"/>
  <c r="D287" i="7" s="1"/>
  <c r="D288" i="7" a="1"/>
  <c r="D288" i="7" s="1"/>
  <c r="D289" i="7" a="1"/>
  <c r="D289" i="7" s="1"/>
  <c r="D290" i="7" a="1"/>
  <c r="D290" i="7" s="1"/>
  <c r="D291" i="7" a="1"/>
  <c r="D291" i="7" s="1"/>
  <c r="D292" i="7" a="1"/>
  <c r="D292" i="7" s="1"/>
  <c r="D293" i="7" a="1"/>
  <c r="D293" i="7" s="1"/>
  <c r="D294" i="7" a="1"/>
  <c r="D294" i="7" s="1"/>
  <c r="D295" i="7" a="1"/>
  <c r="D295" i="7" s="1"/>
  <c r="D296" i="7" a="1"/>
  <c r="D296" i="7" s="1"/>
  <c r="D297" i="7" a="1"/>
  <c r="D297" i="7" s="1"/>
  <c r="D298" i="7" a="1"/>
  <c r="D298" i="7" s="1"/>
  <c r="D299" i="7" a="1"/>
  <c r="D299" i="7" s="1"/>
  <c r="D300" i="7" a="1"/>
  <c r="D300" i="7" s="1"/>
  <c r="D301" i="7" a="1"/>
  <c r="D301" i="7" s="1"/>
  <c r="D302" i="7" a="1"/>
  <c r="D302" i="7" s="1"/>
  <c r="D303" i="7" a="1"/>
  <c r="D303" i="7" s="1"/>
  <c r="D304" i="7" a="1"/>
  <c r="D304" i="7" s="1"/>
  <c r="D305" i="7" a="1"/>
  <c r="D305" i="7" s="1"/>
  <c r="D306" i="7" a="1"/>
  <c r="D306" i="7" s="1"/>
  <c r="D307" i="7" a="1"/>
  <c r="D307" i="7" s="1"/>
  <c r="D308" i="7" a="1"/>
  <c r="D308" i="7" s="1"/>
  <c r="D309" i="7" a="1"/>
  <c r="D309" i="7" s="1"/>
  <c r="D310" i="7" a="1"/>
  <c r="D310" i="7" s="1"/>
  <c r="D311" i="7" a="1"/>
  <c r="D311" i="7" s="1"/>
  <c r="D312" i="7" a="1"/>
  <c r="D312" i="7" s="1"/>
  <c r="D313" i="7" a="1"/>
  <c r="D313" i="7" s="1"/>
  <c r="D314" i="7" a="1"/>
  <c r="D314" i="7" s="1"/>
  <c r="D315" i="7" a="1"/>
  <c r="D315" i="7" s="1"/>
  <c r="D316" i="7" a="1"/>
  <c r="D316" i="7" s="1"/>
  <c r="D317" i="7" a="1"/>
  <c r="D317" i="7" s="1"/>
  <c r="D318" i="7" a="1"/>
  <c r="D318" i="7" s="1"/>
  <c r="D319" i="7" a="1"/>
  <c r="D319" i="7" s="1"/>
  <c r="D320" i="7" a="1"/>
  <c r="D320" i="7" s="1"/>
  <c r="D321" i="7" a="1"/>
  <c r="D321" i="7" s="1"/>
  <c r="D322" i="7" a="1"/>
  <c r="D322" i="7" s="1"/>
  <c r="D323" i="7" a="1"/>
  <c r="D323" i="7" s="1"/>
  <c r="D324" i="7" a="1"/>
  <c r="D324" i="7" s="1"/>
  <c r="D325" i="7" a="1"/>
  <c r="D325" i="7" s="1"/>
  <c r="D326" i="7" a="1"/>
  <c r="D326" i="7" s="1"/>
  <c r="D327" i="7" a="1"/>
  <c r="D327" i="7" s="1"/>
  <c r="D328" i="7" a="1"/>
  <c r="D328" i="7" s="1"/>
  <c r="D329" i="7" a="1"/>
  <c r="D329" i="7" s="1"/>
  <c r="D330" i="7" a="1"/>
  <c r="D330" i="7" s="1"/>
  <c r="D331" i="7" a="1"/>
  <c r="D331" i="7" s="1"/>
  <c r="D332" i="7" a="1"/>
  <c r="D332" i="7" s="1"/>
  <c r="D333" i="7" a="1"/>
  <c r="D333" i="7" s="1"/>
  <c r="D334" i="7" a="1"/>
  <c r="D334" i="7" s="1"/>
  <c r="D335" i="7" a="1"/>
  <c r="D335" i="7" s="1"/>
  <c r="D336" i="7" a="1"/>
  <c r="D336" i="7" s="1"/>
  <c r="D337" i="7" a="1"/>
  <c r="D337" i="7" s="1"/>
  <c r="D338" i="7" a="1"/>
  <c r="D338" i="7" s="1"/>
  <c r="D339" i="7" a="1"/>
  <c r="D339" i="7" s="1"/>
  <c r="D340" i="7" a="1"/>
  <c r="D340" i="7" s="1"/>
  <c r="D341" i="7" a="1"/>
  <c r="D341" i="7" s="1"/>
  <c r="D342" i="7" a="1"/>
  <c r="D342" i="7" s="1"/>
  <c r="D343" i="7" a="1"/>
  <c r="D343" i="7" s="1"/>
  <c r="D344" i="7" a="1"/>
  <c r="D344" i="7" s="1"/>
  <c r="D345" i="7" a="1"/>
  <c r="D345" i="7" s="1"/>
  <c r="D346" i="7" a="1"/>
  <c r="D346" i="7" s="1"/>
  <c r="D347" i="7" a="1"/>
  <c r="D347" i="7" s="1"/>
  <c r="D348" i="7" a="1"/>
  <c r="D348" i="7" s="1"/>
  <c r="D349" i="7" a="1"/>
  <c r="D349" i="7" s="1"/>
  <c r="D350" i="7" a="1"/>
  <c r="D350" i="7" s="1"/>
  <c r="D351" i="7" a="1"/>
  <c r="D351" i="7" s="1"/>
  <c r="D352" i="7" a="1"/>
  <c r="D352" i="7" s="1"/>
  <c r="D353" i="7" a="1"/>
  <c r="D353" i="7" s="1"/>
  <c r="D354" i="7" a="1"/>
  <c r="D354" i="7" s="1"/>
  <c r="D355" i="7" a="1"/>
  <c r="D355" i="7" s="1"/>
  <c r="D356" i="7" a="1"/>
  <c r="D356" i="7" s="1"/>
  <c r="D357" i="7" a="1"/>
  <c r="D357" i="7" s="1"/>
  <c r="D358" i="7" a="1"/>
  <c r="D358" i="7" s="1"/>
  <c r="D359" i="7" a="1"/>
  <c r="D359" i="7" s="1"/>
  <c r="D360" i="7" a="1"/>
  <c r="D360" i="7" s="1"/>
  <c r="D361" i="7" a="1"/>
  <c r="D361" i="7" s="1"/>
  <c r="D362" i="7" a="1"/>
  <c r="D362" i="7" s="1"/>
  <c r="D363" i="7" a="1"/>
  <c r="D363" i="7" s="1"/>
  <c r="D364" i="7" a="1"/>
  <c r="D364" i="7" s="1"/>
  <c r="D365" i="7" a="1"/>
  <c r="D365" i="7" s="1"/>
  <c r="D366" i="7" a="1"/>
  <c r="D366" i="7" s="1"/>
  <c r="D367" i="7" a="1"/>
  <c r="D367" i="7" s="1"/>
  <c r="D368" i="7" a="1"/>
  <c r="D368" i="7" s="1"/>
  <c r="D369" i="7" a="1"/>
  <c r="D369" i="7" s="1"/>
  <c r="D370" i="7" a="1"/>
  <c r="D370" i="7" s="1"/>
  <c r="D371" i="7" a="1"/>
  <c r="D371" i="7" s="1"/>
  <c r="D372" i="7" a="1"/>
  <c r="D372" i="7" s="1"/>
  <c r="D373" i="7" a="1"/>
  <c r="D373" i="7" s="1"/>
  <c r="D374" i="7" a="1"/>
  <c r="D374" i="7" s="1"/>
  <c r="D375" i="7" a="1"/>
  <c r="D375" i="7" s="1"/>
  <c r="D376" i="7" a="1"/>
  <c r="D376" i="7" s="1"/>
  <c r="D377" i="7" a="1"/>
  <c r="D377" i="7" s="1"/>
  <c r="D378" i="7" a="1"/>
  <c r="D378" i="7" s="1"/>
  <c r="D379" i="7" a="1"/>
  <c r="D379" i="7" s="1"/>
  <c r="D380" i="7" a="1"/>
  <c r="D380" i="7" s="1"/>
  <c r="D381" i="7" a="1"/>
  <c r="D381" i="7" s="1"/>
  <c r="D382" i="7" a="1"/>
  <c r="D382" i="7" s="1"/>
  <c r="D383" i="7" a="1"/>
  <c r="D383" i="7" s="1"/>
  <c r="D384" i="7" a="1"/>
  <c r="D384" i="7" s="1"/>
  <c r="D385" i="7" a="1"/>
  <c r="D385" i="7" s="1"/>
  <c r="D386" i="7" a="1"/>
  <c r="D386" i="7" s="1"/>
  <c r="D387" i="7" a="1"/>
  <c r="D387" i="7" s="1"/>
  <c r="D388" i="7" a="1"/>
  <c r="D388" i="7" s="1"/>
  <c r="D389" i="7" a="1"/>
  <c r="D389" i="7" s="1"/>
  <c r="D390" i="7" a="1"/>
  <c r="D390" i="7" s="1"/>
  <c r="D391" i="7" a="1"/>
  <c r="D391" i="7" s="1"/>
  <c r="D392" i="7" a="1"/>
  <c r="D392" i="7" s="1"/>
  <c r="D393" i="7" a="1"/>
  <c r="D393" i="7" s="1"/>
  <c r="D394" i="7" a="1"/>
  <c r="D394" i="7" s="1"/>
  <c r="D395" i="7" a="1"/>
  <c r="D395" i="7" s="1"/>
  <c r="D396" i="7" a="1"/>
  <c r="D396" i="7" s="1"/>
  <c r="D397" i="7" a="1"/>
  <c r="D397" i="7" s="1"/>
  <c r="D398" i="7" a="1"/>
  <c r="D398" i="7" s="1"/>
  <c r="D399" i="7" a="1"/>
  <c r="D399" i="7" s="1"/>
  <c r="D400" i="7" a="1"/>
  <c r="D400" i="7" s="1"/>
  <c r="D401" i="7" a="1"/>
  <c r="D401" i="7" s="1"/>
  <c r="D402" i="7" a="1"/>
  <c r="D402" i="7" s="1"/>
  <c r="D403" i="7" a="1"/>
  <c r="D403" i="7" s="1"/>
  <c r="D404" i="7" a="1"/>
  <c r="D404" i="7" s="1"/>
  <c r="D405" i="7" a="1"/>
  <c r="D405" i="7" s="1"/>
  <c r="D406" i="7" a="1"/>
  <c r="D406" i="7" s="1"/>
  <c r="D407" i="7" a="1"/>
  <c r="D407" i="7" s="1"/>
  <c r="D408" i="7" a="1"/>
  <c r="D408" i="7" s="1"/>
  <c r="D409" i="7" a="1"/>
  <c r="D409" i="7" s="1"/>
  <c r="D410" i="7" a="1"/>
  <c r="D410" i="7" s="1"/>
  <c r="D411" i="7" a="1"/>
  <c r="D411" i="7" s="1"/>
  <c r="D412" i="7" a="1"/>
  <c r="D412" i="7" s="1"/>
  <c r="D413" i="7" a="1"/>
  <c r="D413" i="7" s="1"/>
  <c r="D414" i="7" a="1"/>
  <c r="D414" i="7" s="1"/>
  <c r="D415" i="7" a="1"/>
  <c r="D415" i="7" s="1"/>
  <c r="D416" i="7" a="1"/>
  <c r="D416" i="7" s="1"/>
  <c r="D417" i="7" a="1"/>
  <c r="D417" i="7" s="1"/>
  <c r="D17" i="7" a="1"/>
  <c r="D17" i="7" s="1"/>
  <c r="D16" i="7" a="1"/>
  <c r="D16" i="7" s="1"/>
  <c r="D15" i="7" a="1"/>
  <c r="D15" i="7" s="1"/>
  <c r="D14" i="7" a="1"/>
  <c r="D14" i="7" s="1"/>
  <c r="D7" i="7" a="1"/>
  <c r="D7" i="7" s="1"/>
  <c r="D8" i="7" a="1"/>
  <c r="D8" i="7" s="1"/>
  <c r="D9" i="7" a="1"/>
  <c r="D9" i="7" s="1"/>
  <c r="D10" i="7" a="1"/>
  <c r="D10" i="7" s="1"/>
  <c r="D6" i="7" a="1"/>
  <c r="D6" i="7" s="1"/>
  <c r="D13" i="7" a="1"/>
  <c r="D13" i="7" s="1"/>
  <c r="D12" i="7" a="1"/>
  <c r="D12" i="7" s="1"/>
  <c r="D11" i="7" a="1"/>
  <c r="D11" i="7" s="1"/>
  <c r="D3" i="7" a="1"/>
  <c r="D3" i="7" s="1"/>
  <c r="D4" i="7" a="1"/>
  <c r="D4" i="7" s="1"/>
  <c r="D5" i="7" a="1"/>
  <c r="D5" i="7" s="1"/>
  <c r="H2" i="6" a="1"/>
  <c r="H2" i="6" s="1"/>
  <c r="D11" i="2"/>
  <c r="N6" i="2" a="1"/>
  <c r="N6" i="2" s="1"/>
  <c r="O7" i="2" a="1"/>
  <c r="O7" i="2" s="1"/>
  <c r="M5" i="2" a="1"/>
  <c r="M5" i="2" s="1"/>
  <c r="L9" i="2"/>
  <c r="L4" i="2" a="1"/>
  <c r="L4" i="2" s="1"/>
  <c r="M9" i="2"/>
  <c r="N9" i="2"/>
  <c r="O9" i="2"/>
  <c r="V9" i="1"/>
  <c r="W9" i="1" s="1"/>
  <c r="V10" i="1"/>
  <c r="W10" i="1" s="1"/>
  <c r="V11" i="1"/>
  <c r="W11" i="1" s="1"/>
  <c r="V12" i="1"/>
  <c r="W12" i="1" s="1"/>
  <c r="V13" i="1"/>
  <c r="W13" i="1" s="1"/>
  <c r="V15" i="1"/>
  <c r="W15" i="1" s="1"/>
  <c r="V16" i="1"/>
  <c r="W16" i="1" s="1"/>
  <c r="V17" i="1"/>
  <c r="W17" i="1" s="1"/>
  <c r="V18" i="1"/>
  <c r="W18" i="1" s="1"/>
  <c r="V19" i="1"/>
  <c r="W19" i="1" s="1"/>
  <c r="V21" i="1"/>
  <c r="W21" i="1" s="1"/>
  <c r="V22" i="1"/>
  <c r="W22" i="1" s="1"/>
  <c r="V23" i="1"/>
  <c r="W23" i="1" s="1"/>
  <c r="V24" i="1"/>
  <c r="W24" i="1" s="1"/>
  <c r="V25" i="1"/>
  <c r="W25" i="1" s="1"/>
  <c r="V27" i="1"/>
  <c r="W27" i="1" s="1"/>
  <c r="V28" i="1"/>
  <c r="W28" i="1" s="1"/>
  <c r="V29" i="1"/>
  <c r="W29" i="1" s="1"/>
  <c r="V30" i="1"/>
  <c r="W30" i="1" s="1"/>
  <c r="V31" i="1"/>
  <c r="W31" i="1" s="1"/>
  <c r="V33" i="1"/>
  <c r="W33" i="1" s="1"/>
  <c r="V34" i="1"/>
  <c r="W34" i="1" s="1"/>
  <c r="V35" i="1"/>
  <c r="W35" i="1" s="1"/>
  <c r="V36" i="1"/>
  <c r="W36" i="1" s="1"/>
  <c r="V37" i="1"/>
  <c r="W37" i="1" s="1"/>
  <c r="V39" i="1"/>
  <c r="W39" i="1" s="1"/>
  <c r="V40" i="1"/>
  <c r="W40" i="1" s="1"/>
  <c r="V41" i="1"/>
  <c r="W41" i="1" s="1"/>
  <c r="V42" i="1"/>
  <c r="W42" i="1" s="1"/>
  <c r="V43" i="1"/>
  <c r="W43" i="1" s="1"/>
  <c r="V45" i="1"/>
  <c r="W45" i="1" s="1"/>
  <c r="V46" i="1"/>
  <c r="W46" i="1" s="1"/>
  <c r="V47" i="1"/>
  <c r="W47" i="1" s="1"/>
  <c r="V48" i="1"/>
  <c r="W48" i="1" s="1"/>
  <c r="V49" i="1"/>
  <c r="W49" i="1" s="1"/>
  <c r="V51" i="1"/>
  <c r="W51" i="1" s="1"/>
  <c r="V52" i="1"/>
  <c r="W52" i="1" s="1"/>
  <c r="V53" i="1"/>
  <c r="W53" i="1" s="1"/>
  <c r="V54" i="1"/>
  <c r="W54" i="1" s="1"/>
  <c r="V55" i="1"/>
  <c r="W55" i="1" s="1"/>
  <c r="V57" i="1"/>
  <c r="W57" i="1" s="1"/>
  <c r="V58" i="1"/>
  <c r="W58" i="1" s="1"/>
  <c r="V59" i="1"/>
  <c r="W59" i="1" s="1"/>
  <c r="V60" i="1"/>
  <c r="W60" i="1" s="1"/>
  <c r="V61" i="1"/>
  <c r="W61" i="1" s="1"/>
  <c r="V63" i="1"/>
  <c r="W63" i="1" s="1"/>
  <c r="V64" i="1"/>
  <c r="W64" i="1" s="1"/>
  <c r="V65" i="1"/>
  <c r="W65" i="1" s="1"/>
  <c r="V66" i="1"/>
  <c r="W66" i="1" s="1"/>
  <c r="V67" i="1"/>
  <c r="W67" i="1" s="1"/>
  <c r="V69" i="1"/>
  <c r="W69" i="1" s="1"/>
  <c r="V70" i="1"/>
  <c r="W70" i="1" s="1"/>
  <c r="V71" i="1"/>
  <c r="W71" i="1" s="1"/>
  <c r="V72" i="1"/>
  <c r="W72" i="1" s="1"/>
  <c r="V73" i="1"/>
  <c r="W73" i="1" s="1"/>
  <c r="V75" i="1"/>
  <c r="W75" i="1" s="1"/>
  <c r="V76" i="1"/>
  <c r="W76" i="1" s="1"/>
  <c r="V77" i="1"/>
  <c r="W77" i="1" s="1"/>
  <c r="V78" i="1"/>
  <c r="W78" i="1" s="1"/>
  <c r="V79" i="1"/>
  <c r="W79" i="1" s="1"/>
  <c r="V81" i="1"/>
  <c r="W81" i="1" s="1"/>
  <c r="V82" i="1"/>
  <c r="W82" i="1" s="1"/>
  <c r="V83" i="1"/>
  <c r="W83" i="1" s="1"/>
  <c r="V84" i="1"/>
  <c r="W84" i="1" s="1"/>
  <c r="V85" i="1"/>
  <c r="W85" i="1" s="1"/>
  <c r="V87" i="1"/>
  <c r="W87" i="1" s="1"/>
  <c r="V88" i="1"/>
  <c r="W88" i="1" s="1"/>
  <c r="V89" i="1"/>
  <c r="W89" i="1" s="1"/>
  <c r="V90" i="1"/>
  <c r="W90" i="1" s="1"/>
  <c r="V91" i="1"/>
  <c r="W91" i="1" s="1"/>
  <c r="V93" i="1"/>
  <c r="W93" i="1" s="1"/>
  <c r="V94" i="1"/>
  <c r="W94" i="1" s="1"/>
  <c r="V95" i="1"/>
  <c r="W95" i="1" s="1"/>
  <c r="V96" i="1"/>
  <c r="W96" i="1" s="1"/>
  <c r="V97" i="1"/>
  <c r="W97" i="1" s="1"/>
  <c r="V99" i="1"/>
  <c r="W99" i="1" s="1"/>
  <c r="V100" i="1"/>
  <c r="W100" i="1" s="1"/>
  <c r="V101" i="1"/>
  <c r="W101" i="1" s="1"/>
  <c r="V102" i="1"/>
  <c r="W102" i="1" s="1"/>
  <c r="V103" i="1"/>
  <c r="W103" i="1" s="1"/>
  <c r="V105" i="1"/>
  <c r="W105" i="1" s="1"/>
  <c r="V106" i="1"/>
  <c r="W106" i="1" s="1"/>
  <c r="V107" i="1"/>
  <c r="W107" i="1" s="1"/>
  <c r="V108" i="1"/>
  <c r="W108" i="1" s="1"/>
  <c r="V109" i="1"/>
  <c r="W109" i="1" s="1"/>
  <c r="V111" i="1"/>
  <c r="W111" i="1" s="1"/>
  <c r="V112" i="1"/>
  <c r="W112" i="1" s="1"/>
  <c r="V113" i="1"/>
  <c r="W113" i="1" s="1"/>
  <c r="V114" i="1"/>
  <c r="W114" i="1" s="1"/>
  <c r="V115" i="1"/>
  <c r="W115" i="1" s="1"/>
  <c r="V117" i="1"/>
  <c r="W117" i="1" s="1"/>
  <c r="V118" i="1"/>
  <c r="W118" i="1" s="1"/>
  <c r="V119" i="1"/>
  <c r="W119" i="1" s="1"/>
  <c r="V120" i="1"/>
  <c r="W120" i="1" s="1"/>
  <c r="V121" i="1"/>
  <c r="W121" i="1" s="1"/>
  <c r="V123" i="1"/>
  <c r="W123" i="1" s="1"/>
  <c r="V124" i="1"/>
  <c r="W124" i="1" s="1"/>
  <c r="V125" i="1"/>
  <c r="W125" i="1" s="1"/>
  <c r="V126" i="1"/>
  <c r="W126" i="1" s="1"/>
  <c r="V127" i="1"/>
  <c r="W127" i="1" s="1"/>
  <c r="V129" i="1"/>
  <c r="W129" i="1" s="1"/>
  <c r="V130" i="1"/>
  <c r="W130" i="1" s="1"/>
  <c r="V131" i="1"/>
  <c r="W131" i="1" s="1"/>
  <c r="V132" i="1"/>
  <c r="W132" i="1" s="1"/>
  <c r="V133" i="1"/>
  <c r="W133" i="1" s="1"/>
  <c r="V135" i="1"/>
  <c r="W135" i="1" s="1"/>
  <c r="V136" i="1"/>
  <c r="W136" i="1" s="1"/>
  <c r="V137" i="1"/>
  <c r="W137" i="1" s="1"/>
  <c r="V138" i="1"/>
  <c r="W138" i="1" s="1"/>
  <c r="V139" i="1"/>
  <c r="W139" i="1" s="1"/>
  <c r="V141" i="1"/>
  <c r="W141" i="1" s="1"/>
  <c r="V142" i="1"/>
  <c r="W142" i="1" s="1"/>
  <c r="V143" i="1"/>
  <c r="W143" i="1" s="1"/>
  <c r="V144" i="1"/>
  <c r="W144" i="1" s="1"/>
  <c r="V145" i="1"/>
  <c r="W145" i="1" s="1"/>
  <c r="V147" i="1"/>
  <c r="W147" i="1" s="1"/>
  <c r="V148" i="1"/>
  <c r="W148" i="1" s="1"/>
  <c r="V149" i="1"/>
  <c r="W149" i="1" s="1"/>
  <c r="V150" i="1"/>
  <c r="W150" i="1" s="1"/>
  <c r="V151" i="1"/>
  <c r="W151" i="1" s="1"/>
  <c r="V153" i="1"/>
  <c r="W153" i="1" s="1"/>
  <c r="V154" i="1"/>
  <c r="W154" i="1" s="1"/>
  <c r="V155" i="1"/>
  <c r="W155" i="1" s="1"/>
  <c r="V156" i="1"/>
  <c r="W156" i="1" s="1"/>
  <c r="V157" i="1"/>
  <c r="W157" i="1" s="1"/>
  <c r="V159" i="1"/>
  <c r="W159" i="1" s="1"/>
  <c r="V160" i="1"/>
  <c r="W160" i="1" s="1"/>
  <c r="V161" i="1"/>
  <c r="W161" i="1" s="1"/>
  <c r="V162" i="1"/>
  <c r="W162" i="1" s="1"/>
  <c r="V163" i="1"/>
  <c r="W163" i="1" s="1"/>
  <c r="V165" i="1"/>
  <c r="W165" i="1" s="1"/>
  <c r="V166" i="1"/>
  <c r="W166" i="1" s="1"/>
  <c r="V167" i="1"/>
  <c r="W167" i="1" s="1"/>
  <c r="V168" i="1"/>
  <c r="W168" i="1" s="1"/>
  <c r="V169" i="1"/>
  <c r="W169" i="1" s="1"/>
  <c r="V171" i="1"/>
  <c r="W171" i="1" s="1"/>
  <c r="V172" i="1"/>
  <c r="W172" i="1" s="1"/>
  <c r="V173" i="1"/>
  <c r="W173" i="1" s="1"/>
  <c r="V174" i="1"/>
  <c r="W174" i="1" s="1"/>
  <c r="V175" i="1"/>
  <c r="W175" i="1" s="1"/>
  <c r="V177" i="1"/>
  <c r="W177" i="1" s="1"/>
  <c r="V178" i="1"/>
  <c r="W178" i="1" s="1"/>
  <c r="V179" i="1"/>
  <c r="W179" i="1" s="1"/>
  <c r="V180" i="1"/>
  <c r="W180" i="1" s="1"/>
  <c r="V181" i="1"/>
  <c r="W181" i="1" s="1"/>
  <c r="V183" i="1"/>
  <c r="W183" i="1" s="1"/>
  <c r="V184" i="1"/>
  <c r="W184" i="1" s="1"/>
  <c r="V185" i="1"/>
  <c r="W185" i="1" s="1"/>
  <c r="V186" i="1"/>
  <c r="W186" i="1" s="1"/>
  <c r="V187" i="1"/>
  <c r="W187" i="1" s="1"/>
  <c r="V189" i="1"/>
  <c r="W189" i="1" s="1"/>
  <c r="V190" i="1"/>
  <c r="W190" i="1" s="1"/>
  <c r="V191" i="1"/>
  <c r="W191" i="1" s="1"/>
  <c r="V192" i="1"/>
  <c r="W192" i="1" s="1"/>
  <c r="V193" i="1"/>
  <c r="W193" i="1" s="1"/>
  <c r="V195" i="1"/>
  <c r="W195" i="1" s="1"/>
  <c r="V196" i="1"/>
  <c r="W196" i="1" s="1"/>
  <c r="V197" i="1"/>
  <c r="W197" i="1" s="1"/>
  <c r="V198" i="1"/>
  <c r="W198" i="1" s="1"/>
  <c r="V199" i="1"/>
  <c r="W199" i="1" s="1"/>
  <c r="V201" i="1"/>
  <c r="W201" i="1" s="1"/>
  <c r="V202" i="1"/>
  <c r="W202" i="1" s="1"/>
  <c r="V203" i="1"/>
  <c r="W203" i="1" s="1"/>
  <c r="V204" i="1"/>
  <c r="W204" i="1" s="1"/>
  <c r="V205" i="1"/>
  <c r="W205" i="1" s="1"/>
  <c r="V207" i="1"/>
  <c r="W207" i="1" s="1"/>
  <c r="V208" i="1"/>
  <c r="W208" i="1" s="1"/>
  <c r="V209" i="1"/>
  <c r="W209" i="1" s="1"/>
  <c r="V210" i="1"/>
  <c r="W210" i="1" s="1"/>
  <c r="V211" i="1"/>
  <c r="W211" i="1" s="1"/>
  <c r="V213" i="1"/>
  <c r="W213" i="1" s="1"/>
  <c r="V214" i="1"/>
  <c r="W214" i="1" s="1"/>
  <c r="V215" i="1"/>
  <c r="W215" i="1" s="1"/>
  <c r="V216" i="1"/>
  <c r="W216" i="1" s="1"/>
  <c r="V217" i="1"/>
  <c r="W217" i="1" s="1"/>
  <c r="V219" i="1"/>
  <c r="W219" i="1" s="1"/>
  <c r="V220" i="1"/>
  <c r="W220" i="1" s="1"/>
  <c r="V221" i="1"/>
  <c r="W221" i="1" s="1"/>
  <c r="V222" i="1"/>
  <c r="W222" i="1" s="1"/>
  <c r="V223" i="1"/>
  <c r="W223" i="1" s="1"/>
  <c r="V225" i="1"/>
  <c r="W225" i="1" s="1"/>
  <c r="V226" i="1"/>
  <c r="W226" i="1" s="1"/>
  <c r="V227" i="1"/>
  <c r="W227" i="1" s="1"/>
  <c r="V228" i="1"/>
  <c r="W228" i="1" s="1"/>
  <c r="V229" i="1"/>
  <c r="W229" i="1" s="1"/>
  <c r="V231" i="1"/>
  <c r="W231" i="1" s="1"/>
  <c r="V232" i="1"/>
  <c r="W232" i="1" s="1"/>
  <c r="V233" i="1"/>
  <c r="W233" i="1" s="1"/>
  <c r="V234" i="1"/>
  <c r="W234" i="1" s="1"/>
  <c r="V235" i="1"/>
  <c r="W235" i="1" s="1"/>
  <c r="V237" i="1"/>
  <c r="W237" i="1" s="1"/>
  <c r="V238" i="1"/>
  <c r="W238" i="1" s="1"/>
  <c r="V239" i="1"/>
  <c r="W239" i="1" s="1"/>
  <c r="V240" i="1"/>
  <c r="W240" i="1" s="1"/>
  <c r="V241" i="1"/>
  <c r="W241" i="1" s="1"/>
  <c r="V243" i="1"/>
  <c r="W243" i="1" s="1"/>
  <c r="V244" i="1"/>
  <c r="W244" i="1" s="1"/>
  <c r="V245" i="1"/>
  <c r="W245" i="1" s="1"/>
  <c r="V246" i="1"/>
  <c r="W246" i="1" s="1"/>
  <c r="V247" i="1"/>
  <c r="W247" i="1" s="1"/>
  <c r="V249" i="1"/>
  <c r="W249" i="1" s="1"/>
  <c r="V250" i="1"/>
  <c r="W250" i="1" s="1"/>
  <c r="V251" i="1"/>
  <c r="W251" i="1" s="1"/>
  <c r="V252" i="1"/>
  <c r="W252" i="1" s="1"/>
  <c r="V253" i="1"/>
  <c r="W253" i="1" s="1"/>
  <c r="V255" i="1"/>
  <c r="W255" i="1" s="1"/>
  <c r="V256" i="1"/>
  <c r="W256" i="1" s="1"/>
  <c r="V257" i="1"/>
  <c r="W257" i="1" s="1"/>
  <c r="V258" i="1"/>
  <c r="W258" i="1" s="1"/>
  <c r="V259" i="1"/>
  <c r="W259" i="1" s="1"/>
  <c r="V261" i="1"/>
  <c r="W261" i="1" s="1"/>
  <c r="V262" i="1"/>
  <c r="W262" i="1" s="1"/>
  <c r="V263" i="1"/>
  <c r="W263" i="1" s="1"/>
  <c r="V264" i="1"/>
  <c r="W264" i="1" s="1"/>
  <c r="V265" i="1"/>
  <c r="W265" i="1" s="1"/>
  <c r="V267" i="1"/>
  <c r="W267" i="1" s="1"/>
  <c r="V268" i="1"/>
  <c r="W268" i="1" s="1"/>
  <c r="V269" i="1"/>
  <c r="W269" i="1" s="1"/>
  <c r="V270" i="1"/>
  <c r="W270" i="1" s="1"/>
  <c r="V271" i="1"/>
  <c r="W271" i="1" s="1"/>
  <c r="V273" i="1"/>
  <c r="W273" i="1" s="1"/>
  <c r="V274" i="1"/>
  <c r="W274" i="1" s="1"/>
  <c r="V275" i="1"/>
  <c r="W275" i="1" s="1"/>
  <c r="V276" i="1"/>
  <c r="W276" i="1" s="1"/>
  <c r="V277" i="1"/>
  <c r="W277" i="1" s="1"/>
  <c r="V279" i="1"/>
  <c r="W279" i="1" s="1"/>
  <c r="V280" i="1"/>
  <c r="W280" i="1" s="1"/>
  <c r="V281" i="1"/>
  <c r="W281" i="1" s="1"/>
  <c r="V282" i="1"/>
  <c r="W282" i="1" s="1"/>
  <c r="V283" i="1"/>
  <c r="W283" i="1" s="1"/>
  <c r="V285" i="1"/>
  <c r="W285" i="1" s="1"/>
  <c r="V286" i="1"/>
  <c r="W286" i="1" s="1"/>
  <c r="V287" i="1"/>
  <c r="W287" i="1" s="1"/>
  <c r="V288" i="1"/>
  <c r="W288" i="1" s="1"/>
  <c r="V289" i="1"/>
  <c r="W289" i="1" s="1"/>
  <c r="V291" i="1"/>
  <c r="W291" i="1" s="1"/>
  <c r="V292" i="1"/>
  <c r="W292" i="1" s="1"/>
  <c r="V293" i="1"/>
  <c r="W293" i="1" s="1"/>
  <c r="V294" i="1"/>
  <c r="W294" i="1" s="1"/>
  <c r="V295" i="1"/>
  <c r="W295" i="1" s="1"/>
  <c r="V297" i="1"/>
  <c r="W297" i="1" s="1"/>
  <c r="V298" i="1"/>
  <c r="W298" i="1" s="1"/>
  <c r="V299" i="1"/>
  <c r="W299" i="1" s="1"/>
  <c r="V300" i="1"/>
  <c r="W300" i="1" s="1"/>
  <c r="V301" i="1"/>
  <c r="W301" i="1" s="1"/>
  <c r="V303" i="1"/>
  <c r="W303" i="1" s="1"/>
  <c r="V304" i="1"/>
  <c r="W304" i="1" s="1"/>
  <c r="V305" i="1"/>
  <c r="W305" i="1" s="1"/>
  <c r="V306" i="1"/>
  <c r="W306" i="1" s="1"/>
  <c r="V307" i="1"/>
  <c r="W307" i="1" s="1"/>
  <c r="V309" i="1"/>
  <c r="W309" i="1" s="1"/>
  <c r="V310" i="1"/>
  <c r="W310" i="1" s="1"/>
  <c r="V311" i="1"/>
  <c r="W311" i="1" s="1"/>
  <c r="V312" i="1"/>
  <c r="W312" i="1" s="1"/>
  <c r="V313" i="1"/>
  <c r="W313" i="1" s="1"/>
  <c r="V4" i="1"/>
  <c r="W4" i="1" s="1"/>
  <c r="V5" i="1"/>
  <c r="W5" i="1" s="1"/>
  <c r="V6" i="1"/>
  <c r="W6" i="1" s="1"/>
  <c r="V7" i="1"/>
  <c r="W7" i="1" s="1"/>
  <c r="V3" i="1"/>
  <c r="W3" i="1" s="1"/>
  <c r="T309" i="1"/>
  <c r="T9" i="1"/>
  <c r="U9" i="1" s="1"/>
  <c r="T10" i="1"/>
  <c r="U10" i="1" s="1"/>
  <c r="T11" i="1"/>
  <c r="U11" i="1" s="1"/>
  <c r="T12" i="1"/>
  <c r="U12" i="1" s="1"/>
  <c r="T13" i="1"/>
  <c r="U13" i="1" s="1"/>
  <c r="T15" i="1"/>
  <c r="U15" i="1" s="1"/>
  <c r="T16" i="1"/>
  <c r="U16" i="1" s="1"/>
  <c r="T17" i="1"/>
  <c r="U17" i="1" s="1"/>
  <c r="T18" i="1"/>
  <c r="U18" i="1" s="1"/>
  <c r="T19" i="1"/>
  <c r="U19" i="1" s="1"/>
  <c r="T21" i="1"/>
  <c r="U21" i="1" s="1"/>
  <c r="T22" i="1"/>
  <c r="U22" i="1" s="1"/>
  <c r="T23" i="1"/>
  <c r="U23" i="1" s="1"/>
  <c r="T24" i="1"/>
  <c r="U24" i="1" s="1"/>
  <c r="T25" i="1"/>
  <c r="U25" i="1" s="1"/>
  <c r="T27" i="1"/>
  <c r="U27" i="1" s="1"/>
  <c r="T28" i="1"/>
  <c r="U28" i="1" s="1"/>
  <c r="T29" i="1"/>
  <c r="U29" i="1" s="1"/>
  <c r="T30" i="1"/>
  <c r="U30" i="1" s="1"/>
  <c r="T31" i="1"/>
  <c r="U31" i="1" s="1"/>
  <c r="T33" i="1"/>
  <c r="U33" i="1" s="1"/>
  <c r="T34" i="1"/>
  <c r="U34" i="1" s="1"/>
  <c r="T35" i="1"/>
  <c r="U35" i="1" s="1"/>
  <c r="T36" i="1"/>
  <c r="U36" i="1" s="1"/>
  <c r="T37" i="1"/>
  <c r="U37" i="1" s="1"/>
  <c r="T39" i="1"/>
  <c r="U39" i="1" s="1"/>
  <c r="T40" i="1"/>
  <c r="U40" i="1" s="1"/>
  <c r="T41" i="1"/>
  <c r="U41" i="1" s="1"/>
  <c r="T42" i="1"/>
  <c r="U42" i="1" s="1"/>
  <c r="T43" i="1"/>
  <c r="U43" i="1"/>
  <c r="T45" i="1"/>
  <c r="U45" i="1" s="1"/>
  <c r="T46" i="1"/>
  <c r="U46" i="1" s="1"/>
  <c r="T47" i="1"/>
  <c r="U47" i="1" s="1"/>
  <c r="T48" i="1"/>
  <c r="U48" i="1" s="1"/>
  <c r="T49" i="1"/>
  <c r="U49" i="1" s="1"/>
  <c r="T51" i="1"/>
  <c r="U51" i="1" s="1"/>
  <c r="T52" i="1"/>
  <c r="U52" i="1" s="1"/>
  <c r="T53" i="1"/>
  <c r="U53" i="1" s="1"/>
  <c r="T54" i="1"/>
  <c r="U54" i="1" s="1"/>
  <c r="T55" i="1"/>
  <c r="U55" i="1" s="1"/>
  <c r="T57" i="1"/>
  <c r="U57" i="1" s="1"/>
  <c r="T58" i="1"/>
  <c r="U58" i="1" s="1"/>
  <c r="T59" i="1"/>
  <c r="U59" i="1" s="1"/>
  <c r="T60" i="1"/>
  <c r="U60" i="1" s="1"/>
  <c r="T61" i="1"/>
  <c r="U61" i="1" s="1"/>
  <c r="T63" i="1"/>
  <c r="U63" i="1" s="1"/>
  <c r="T64" i="1"/>
  <c r="U64" i="1" s="1"/>
  <c r="T65" i="1"/>
  <c r="U65" i="1" s="1"/>
  <c r="T66" i="1"/>
  <c r="U66" i="1" s="1"/>
  <c r="T67" i="1"/>
  <c r="U67" i="1" s="1"/>
  <c r="T69" i="1"/>
  <c r="U69" i="1" s="1"/>
  <c r="T70" i="1"/>
  <c r="U70" i="1" s="1"/>
  <c r="T71" i="1"/>
  <c r="U71" i="1" s="1"/>
  <c r="T72" i="1"/>
  <c r="U72" i="1" s="1"/>
  <c r="T73" i="1"/>
  <c r="U73" i="1" s="1"/>
  <c r="T75" i="1"/>
  <c r="U75" i="1" s="1"/>
  <c r="T76" i="1"/>
  <c r="U76" i="1" s="1"/>
  <c r="T77" i="1"/>
  <c r="U77" i="1" s="1"/>
  <c r="T78" i="1"/>
  <c r="U78" i="1" s="1"/>
  <c r="T79" i="1"/>
  <c r="U79" i="1" s="1"/>
  <c r="T81" i="1"/>
  <c r="U81" i="1" s="1"/>
  <c r="T82" i="1"/>
  <c r="U82" i="1" s="1"/>
  <c r="T83" i="1"/>
  <c r="U83" i="1" s="1"/>
  <c r="T84" i="1"/>
  <c r="U84" i="1" s="1"/>
  <c r="T85" i="1"/>
  <c r="U85" i="1" s="1"/>
  <c r="T87" i="1"/>
  <c r="U87" i="1" s="1"/>
  <c r="T88" i="1"/>
  <c r="U88" i="1" s="1"/>
  <c r="T89" i="1"/>
  <c r="U89" i="1" s="1"/>
  <c r="T90" i="1"/>
  <c r="U90" i="1" s="1"/>
  <c r="T91" i="1"/>
  <c r="U91" i="1" s="1"/>
  <c r="T93" i="1"/>
  <c r="U93" i="1" s="1"/>
  <c r="T94" i="1"/>
  <c r="U94" i="1" s="1"/>
  <c r="T95" i="1"/>
  <c r="U95" i="1" s="1"/>
  <c r="T96" i="1"/>
  <c r="U96" i="1" s="1"/>
  <c r="T97" i="1"/>
  <c r="U97" i="1" s="1"/>
  <c r="T99" i="1"/>
  <c r="U99" i="1" s="1"/>
  <c r="T100" i="1"/>
  <c r="U100" i="1" s="1"/>
  <c r="T101" i="1"/>
  <c r="U101" i="1" s="1"/>
  <c r="T102" i="1"/>
  <c r="U102" i="1" s="1"/>
  <c r="T103" i="1"/>
  <c r="U103" i="1" s="1"/>
  <c r="T105" i="1"/>
  <c r="U105" i="1" s="1"/>
  <c r="T106" i="1"/>
  <c r="U106" i="1" s="1"/>
  <c r="T107" i="1"/>
  <c r="U107" i="1" s="1"/>
  <c r="T108" i="1"/>
  <c r="U108" i="1" s="1"/>
  <c r="T109" i="1"/>
  <c r="U109" i="1" s="1"/>
  <c r="T111" i="1"/>
  <c r="U111" i="1" s="1"/>
  <c r="T112" i="1"/>
  <c r="U112" i="1" s="1"/>
  <c r="T113" i="1"/>
  <c r="U113" i="1" s="1"/>
  <c r="T114" i="1"/>
  <c r="U114" i="1" s="1"/>
  <c r="T115" i="1"/>
  <c r="U115" i="1" s="1"/>
  <c r="T117" i="1"/>
  <c r="U117" i="1" s="1"/>
  <c r="T118" i="1"/>
  <c r="U118" i="1" s="1"/>
  <c r="T119" i="1"/>
  <c r="U119" i="1" s="1"/>
  <c r="T120" i="1"/>
  <c r="U120" i="1" s="1"/>
  <c r="T121" i="1"/>
  <c r="U121" i="1" s="1"/>
  <c r="T123" i="1"/>
  <c r="U123" i="1" s="1"/>
  <c r="T124" i="1"/>
  <c r="U124" i="1" s="1"/>
  <c r="T125" i="1"/>
  <c r="U125" i="1" s="1"/>
  <c r="T126" i="1"/>
  <c r="U126" i="1" s="1"/>
  <c r="T127" i="1"/>
  <c r="U127" i="1" s="1"/>
  <c r="T129" i="1"/>
  <c r="U129" i="1" s="1"/>
  <c r="T130" i="1"/>
  <c r="U130" i="1" s="1"/>
  <c r="T131" i="1"/>
  <c r="U131" i="1" s="1"/>
  <c r="T132" i="1"/>
  <c r="U132" i="1" s="1"/>
  <c r="T133" i="1"/>
  <c r="U133" i="1" s="1"/>
  <c r="T135" i="1"/>
  <c r="U135" i="1" s="1"/>
  <c r="T136" i="1"/>
  <c r="U136" i="1" s="1"/>
  <c r="T137" i="1"/>
  <c r="U137" i="1" s="1"/>
  <c r="T138" i="1"/>
  <c r="U138" i="1" s="1"/>
  <c r="T139" i="1"/>
  <c r="U139" i="1" s="1"/>
  <c r="T141" i="1"/>
  <c r="U141" i="1" s="1"/>
  <c r="T142" i="1"/>
  <c r="U142" i="1" s="1"/>
  <c r="T143" i="1"/>
  <c r="U143" i="1" s="1"/>
  <c r="T144" i="1"/>
  <c r="U144" i="1" s="1"/>
  <c r="T145" i="1"/>
  <c r="U145" i="1" s="1"/>
  <c r="T147" i="1"/>
  <c r="U147" i="1" s="1"/>
  <c r="T148" i="1"/>
  <c r="U148" i="1" s="1"/>
  <c r="T149" i="1"/>
  <c r="U149" i="1" s="1"/>
  <c r="T150" i="1"/>
  <c r="U150" i="1" s="1"/>
  <c r="T151" i="1"/>
  <c r="U151" i="1" s="1"/>
  <c r="T153" i="1"/>
  <c r="U153" i="1" s="1"/>
  <c r="T154" i="1"/>
  <c r="U154" i="1" s="1"/>
  <c r="T155" i="1"/>
  <c r="U155" i="1" s="1"/>
  <c r="T156" i="1"/>
  <c r="U156" i="1" s="1"/>
  <c r="T157" i="1"/>
  <c r="U157" i="1" s="1"/>
  <c r="T159" i="1"/>
  <c r="U159" i="1" s="1"/>
  <c r="T160" i="1"/>
  <c r="U160" i="1" s="1"/>
  <c r="T161" i="1"/>
  <c r="U161" i="1" s="1"/>
  <c r="T162" i="1"/>
  <c r="U162" i="1" s="1"/>
  <c r="T163" i="1"/>
  <c r="U163" i="1" s="1"/>
  <c r="T165" i="1"/>
  <c r="U165" i="1" s="1"/>
  <c r="T166" i="1"/>
  <c r="U166" i="1" s="1"/>
  <c r="T167" i="1"/>
  <c r="U167" i="1" s="1"/>
  <c r="T168" i="1"/>
  <c r="U168" i="1" s="1"/>
  <c r="T169" i="1"/>
  <c r="U169" i="1" s="1"/>
  <c r="T171" i="1"/>
  <c r="U171" i="1" s="1"/>
  <c r="T172" i="1"/>
  <c r="U172" i="1" s="1"/>
  <c r="T173" i="1"/>
  <c r="U173" i="1" s="1"/>
  <c r="T174" i="1"/>
  <c r="U174" i="1" s="1"/>
  <c r="T175" i="1"/>
  <c r="U175" i="1" s="1"/>
  <c r="T177" i="1"/>
  <c r="U177" i="1" s="1"/>
  <c r="T178" i="1"/>
  <c r="U178" i="1" s="1"/>
  <c r="T179" i="1"/>
  <c r="U179" i="1" s="1"/>
  <c r="T180" i="1"/>
  <c r="U180" i="1" s="1"/>
  <c r="T181" i="1"/>
  <c r="U181" i="1" s="1"/>
  <c r="T183" i="1"/>
  <c r="U183" i="1" s="1"/>
  <c r="T184" i="1"/>
  <c r="U184" i="1" s="1"/>
  <c r="T185" i="1"/>
  <c r="U185" i="1" s="1"/>
  <c r="T186" i="1"/>
  <c r="U186" i="1" s="1"/>
  <c r="T187" i="1"/>
  <c r="U187" i="1" s="1"/>
  <c r="T189" i="1"/>
  <c r="U189" i="1" s="1"/>
  <c r="T190" i="1"/>
  <c r="U190" i="1" s="1"/>
  <c r="T191" i="1"/>
  <c r="U191" i="1" s="1"/>
  <c r="T192" i="1"/>
  <c r="U192" i="1" s="1"/>
  <c r="T193" i="1"/>
  <c r="U193" i="1" s="1"/>
  <c r="T195" i="1"/>
  <c r="U195" i="1" s="1"/>
  <c r="T196" i="1"/>
  <c r="U196" i="1" s="1"/>
  <c r="T197" i="1"/>
  <c r="U197" i="1" s="1"/>
  <c r="T198" i="1"/>
  <c r="U198" i="1" s="1"/>
  <c r="T199" i="1"/>
  <c r="U199" i="1" s="1"/>
  <c r="T201" i="1"/>
  <c r="U201" i="1" s="1"/>
  <c r="T202" i="1"/>
  <c r="U202" i="1" s="1"/>
  <c r="T203" i="1"/>
  <c r="U203" i="1" s="1"/>
  <c r="T204" i="1"/>
  <c r="U204" i="1" s="1"/>
  <c r="T205" i="1"/>
  <c r="U205" i="1" s="1"/>
  <c r="T207" i="1"/>
  <c r="U207" i="1" s="1"/>
  <c r="T208" i="1"/>
  <c r="U208" i="1" s="1"/>
  <c r="T209" i="1"/>
  <c r="U209" i="1" s="1"/>
  <c r="T210" i="1"/>
  <c r="U210" i="1" s="1"/>
  <c r="T211" i="1"/>
  <c r="U211" i="1" s="1"/>
  <c r="T213" i="1"/>
  <c r="U213" i="1" s="1"/>
  <c r="T214" i="1"/>
  <c r="U214" i="1" s="1"/>
  <c r="T215" i="1"/>
  <c r="U215" i="1" s="1"/>
  <c r="T216" i="1"/>
  <c r="U216" i="1" s="1"/>
  <c r="T217" i="1"/>
  <c r="U217" i="1" s="1"/>
  <c r="T219" i="1"/>
  <c r="U219" i="1" s="1"/>
  <c r="T220" i="1"/>
  <c r="U220" i="1" s="1"/>
  <c r="T221" i="1"/>
  <c r="U221" i="1" s="1"/>
  <c r="T222" i="1"/>
  <c r="U222" i="1" s="1"/>
  <c r="T223" i="1"/>
  <c r="U223" i="1" s="1"/>
  <c r="T225" i="1"/>
  <c r="U225" i="1" s="1"/>
  <c r="T226" i="1"/>
  <c r="U226" i="1" s="1"/>
  <c r="T227" i="1"/>
  <c r="U227" i="1" s="1"/>
  <c r="T228" i="1"/>
  <c r="U228" i="1" s="1"/>
  <c r="T229" i="1"/>
  <c r="U229" i="1" s="1"/>
  <c r="T231" i="1"/>
  <c r="U231" i="1" s="1"/>
  <c r="T232" i="1"/>
  <c r="U232" i="1" s="1"/>
  <c r="T233" i="1"/>
  <c r="U233" i="1" s="1"/>
  <c r="T234" i="1"/>
  <c r="U234" i="1" s="1"/>
  <c r="T235" i="1"/>
  <c r="U235" i="1" s="1"/>
  <c r="T237" i="1"/>
  <c r="U237" i="1" s="1"/>
  <c r="T238" i="1"/>
  <c r="U238" i="1" s="1"/>
  <c r="T239" i="1"/>
  <c r="U239" i="1" s="1"/>
  <c r="T240" i="1"/>
  <c r="U240" i="1" s="1"/>
  <c r="T241" i="1"/>
  <c r="U241" i="1" s="1"/>
  <c r="T243" i="1"/>
  <c r="U243" i="1" s="1"/>
  <c r="T244" i="1"/>
  <c r="U244" i="1" s="1"/>
  <c r="T245" i="1"/>
  <c r="U245" i="1" s="1"/>
  <c r="T246" i="1"/>
  <c r="U246" i="1" s="1"/>
  <c r="T247" i="1"/>
  <c r="U247" i="1" s="1"/>
  <c r="T249" i="1"/>
  <c r="U249" i="1" s="1"/>
  <c r="T250" i="1"/>
  <c r="U250" i="1" s="1"/>
  <c r="T251" i="1"/>
  <c r="U251" i="1" s="1"/>
  <c r="T252" i="1"/>
  <c r="U252" i="1" s="1"/>
  <c r="T253" i="1"/>
  <c r="U253" i="1" s="1"/>
  <c r="T255" i="1"/>
  <c r="U255" i="1" s="1"/>
  <c r="T256" i="1"/>
  <c r="U256" i="1" s="1"/>
  <c r="T257" i="1"/>
  <c r="U257" i="1" s="1"/>
  <c r="T258" i="1"/>
  <c r="U258" i="1" s="1"/>
  <c r="T259" i="1"/>
  <c r="U259" i="1" s="1"/>
  <c r="T261" i="1"/>
  <c r="U261" i="1" s="1"/>
  <c r="T262" i="1"/>
  <c r="U262" i="1" s="1"/>
  <c r="T263" i="1"/>
  <c r="U263" i="1" s="1"/>
  <c r="T264" i="1"/>
  <c r="U264" i="1" s="1"/>
  <c r="T265" i="1"/>
  <c r="U265" i="1" s="1"/>
  <c r="T267" i="1"/>
  <c r="U267" i="1" s="1"/>
  <c r="T268" i="1"/>
  <c r="U268" i="1" s="1"/>
  <c r="T269" i="1"/>
  <c r="U269" i="1" s="1"/>
  <c r="T270" i="1"/>
  <c r="U270" i="1" s="1"/>
  <c r="T271" i="1"/>
  <c r="U271" i="1" s="1"/>
  <c r="T273" i="1"/>
  <c r="U273" i="1" s="1"/>
  <c r="T274" i="1"/>
  <c r="U274" i="1" s="1"/>
  <c r="T275" i="1"/>
  <c r="U275" i="1" s="1"/>
  <c r="T276" i="1"/>
  <c r="U276" i="1" s="1"/>
  <c r="T277" i="1"/>
  <c r="U277" i="1" s="1"/>
  <c r="T279" i="1"/>
  <c r="U279" i="1" s="1"/>
  <c r="T280" i="1"/>
  <c r="U280" i="1" s="1"/>
  <c r="T281" i="1"/>
  <c r="U281" i="1" s="1"/>
  <c r="T282" i="1"/>
  <c r="U282" i="1" s="1"/>
  <c r="T283" i="1"/>
  <c r="U283" i="1" s="1"/>
  <c r="T285" i="1"/>
  <c r="U285" i="1" s="1"/>
  <c r="T286" i="1"/>
  <c r="U286" i="1" s="1"/>
  <c r="T287" i="1"/>
  <c r="U287" i="1" s="1"/>
  <c r="T288" i="1"/>
  <c r="U288" i="1" s="1"/>
  <c r="T289" i="1"/>
  <c r="U289" i="1" s="1"/>
  <c r="T291" i="1"/>
  <c r="U291" i="1" s="1"/>
  <c r="T292" i="1"/>
  <c r="U292" i="1" s="1"/>
  <c r="T293" i="1"/>
  <c r="U293" i="1" s="1"/>
  <c r="T294" i="1"/>
  <c r="U294" i="1" s="1"/>
  <c r="T295" i="1"/>
  <c r="U295" i="1" s="1"/>
  <c r="T297" i="1"/>
  <c r="U297" i="1" s="1"/>
  <c r="T298" i="1"/>
  <c r="U298" i="1" s="1"/>
  <c r="T299" i="1"/>
  <c r="U299" i="1" s="1"/>
  <c r="T300" i="1"/>
  <c r="U300" i="1" s="1"/>
  <c r="T301" i="1"/>
  <c r="U301" i="1" s="1"/>
  <c r="T303" i="1"/>
  <c r="U303" i="1" s="1"/>
  <c r="T304" i="1"/>
  <c r="U304" i="1" s="1"/>
  <c r="T305" i="1"/>
  <c r="U305" i="1" s="1"/>
  <c r="T306" i="1"/>
  <c r="U306" i="1" s="1"/>
  <c r="T307" i="1"/>
  <c r="U307" i="1" s="1"/>
  <c r="U309" i="1"/>
  <c r="T310" i="1"/>
  <c r="U310" i="1" s="1"/>
  <c r="T311" i="1"/>
  <c r="U311" i="1" s="1"/>
  <c r="T312" i="1"/>
  <c r="U312" i="1" s="1"/>
  <c r="T313" i="1"/>
  <c r="U313" i="1" s="1"/>
  <c r="T3" i="1"/>
  <c r="U3" i="1" s="1"/>
  <c r="T7" i="1"/>
  <c r="U7" i="1" s="1"/>
  <c r="T6" i="1"/>
  <c r="U6" i="1" s="1"/>
  <c r="T5" i="1"/>
  <c r="U5" i="1" s="1"/>
  <c r="T4" i="1"/>
  <c r="U4" i="1" s="1"/>
  <c r="J16" i="2"/>
  <c r="J15" i="2"/>
  <c r="J14" i="2"/>
  <c r="J13" i="2"/>
  <c r="I16" i="2"/>
  <c r="I15" i="2"/>
  <c r="I14" i="2"/>
  <c r="I13" i="2"/>
</calcChain>
</file>

<file path=xl/connections.xml><?xml version="1.0" encoding="utf-8"?>
<connections xmlns="http://schemas.openxmlformats.org/spreadsheetml/2006/main">
  <connection id="1" keepAlive="1" name="Query - Education" description="Connection to the 'Education' query in the workbook." type="5" refreshedVersion="0" background="1">
    <dbPr connection="Provider=Microsoft.Mashup.OleDb.1;Data Source=$Workbook$;Location=Education;Extended Properties=&quot;&quot;" command="SELECT * FROM [Education]"/>
  </connection>
  <connection id="2" keepAlive="1" name="Query - Education_Age" description="Connection to the 'Education_Age' query in the workbook." type="5" refreshedVersion="8" background="1" saveData="1">
    <dbPr connection="Provider=Microsoft.Mashup.OleDb.1;Data Source=$Workbook$;Location=Education_Age;Extended Properties=&quot;&quot;" command="SELECT * FROM [Education_Age]"/>
  </connection>
  <connection id="3" keepAlive="1" name="Query - State" description="Connection to the 'State' query in the workbook." type="5" refreshedVersion="0" background="1">
    <dbPr connection="Provider=Microsoft.Mashup.OleDb.1;Data Source=$Workbook$;Location=State;Extended Properties=&quot;&quot;" command="SELECT * FROM [State]"/>
  </connection>
  <connection id="4" keepAlive="1" name="Query - State2" description="Connection to the 'State2' query in the workbook." type="5" refreshedVersion="0" background="1">
    <dbPr connection="Provider=Microsoft.Mashup.OleDb.1;Data Source=$Workbook$;Location=State2;Extended Properties=&quot;&quot;" command="SELECT * FROM [State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<sst xmlns="http://schemas.openxmlformats.org/spreadsheetml/2006/main" count="5215" uniqueCount="160">
  <si>
    <t>state</t>
  </si>
  <si>
    <t>sex</t>
  </si>
  <si>
    <t>education</t>
  </si>
  <si>
    <t>estimate</t>
  </si>
  <si>
    <t>margin_of_error</t>
  </si>
  <si>
    <t>state_abbrev</t>
  </si>
  <si>
    <t>4_year_pct_students_loans_avg</t>
  </si>
  <si>
    <t>2-3_year_pct_students_loans_avg</t>
  </si>
  <si>
    <t>&lt;2_year_pct_students_loans_avg</t>
  </si>
  <si>
    <t>fed_student_loans_per_year</t>
  </si>
  <si>
    <t>total_fed_student_loans</t>
  </si>
  <si>
    <t>monthly_payment</t>
  </si>
  <si>
    <t>total_cost_of_fed_loan</t>
  </si>
  <si>
    <t>age_starting_work</t>
  </si>
  <si>
    <t>y_intercept</t>
  </si>
  <si>
    <t>gross_at_starting_age</t>
  </si>
  <si>
    <t>gross_at_39</t>
  </si>
  <si>
    <t>Alabama</t>
  </si>
  <si>
    <t>total</t>
  </si>
  <si>
    <t>Total</t>
  </si>
  <si>
    <t>AL</t>
  </si>
  <si>
    <t>Less_than_high_school_graduate</t>
  </si>
  <si>
    <t>High_school_graduate_includes_equivalency</t>
  </si>
  <si>
    <t>Some_college_or_associates_degree</t>
  </si>
  <si>
    <t>Bachelors_degree</t>
  </si>
  <si>
    <t>Graduate_or_professional_degree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</si>
  <si>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</si>
  <si>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</si>
  <si>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</si>
  <si>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</si>
  <si>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</si>
  <si>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</si>
  <si>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</si>
  <si>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</si>
  <si>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</si>
  <si>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</si>
  <si>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</si>
  <si>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</si>
  <si>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</si>
  <si>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</si>
  <si>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District_of_Columbia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</si>
  <si>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</si>
  <si>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</si>
  <si>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</si>
  <si>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</si>
  <si>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</si>
  <si>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</si>
  <si>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</si>
  <si>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</si>
  <si>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</si>
  <si>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</si>
  <si>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</si>
  <si>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</si>
  <si>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</si>
  <si>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</si>
  <si>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</si>
  <si>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</si>
  <si>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</si>
  <si>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</si>
  <si>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</si>
  <si>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</si>
  <si>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</si>
  <si>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</si>
  <si>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</si>
  <si>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</si>
  <si>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</si>
  <si>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</si>
  <si>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</si>
  <si>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</si>
  <si>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</si>
  <si>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</si>
  <si>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</si>
  <si>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</si>
  <si>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</si>
  <si>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</si>
  <si>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</si>
  <si>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</si>
  <si>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</si>
  <si>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</si>
  <si>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</si>
  <si>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</si>
  <si>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</si>
  <si>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New_Hampshire</t>
  </si>
  <si>
    <t>NH</t>
  </si>
  <si>
    <t>New_Jersey</t>
  </si>
  <si>
    <t>NJ</t>
  </si>
  <si>
    <t>New_Mexico</t>
  </si>
  <si>
    <t>NM</t>
  </si>
  <si>
    <t>New_York</t>
  </si>
  <si>
    <t>NY</t>
  </si>
  <si>
    <t>North_Carolina</t>
  </si>
  <si>
    <t>NC</t>
  </si>
  <si>
    <t>North_Dakota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</si>
  <si>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</si>
  <si>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</si>
  <si>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</si>
  <si>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</si>
  <si>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</si>
  <si>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</si>
  <si>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</si>
  <si>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</si>
  <si>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</si>
  <si>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Rhode_Island</t>
  </si>
  <si>
    <t>RI</t>
  </si>
  <si>
    <t>South_Carolina</t>
  </si>
  <si>
    <t>SC</t>
  </si>
  <si>
    <t>South_Dakota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</si>
  <si>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</si>
  <si>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</si>
  <si>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</si>
  <si>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</si>
  <si>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</si>
  <si>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</si>
  <si>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</si>
  <si>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</si>
  <si>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</si>
  <si>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</si>
  <si>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</si>
  <si>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</si>
  <si>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</si>
  <si>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West_Virginia</t>
  </si>
  <si>
    <t>WV</t>
  </si>
  <si>
    <t>Wisconsin</t>
  </si>
  <si>
    <t>WI</t>
  </si>
  <si>
    <t>Wyoming</t>
  </si>
  <si>
    <t>WY</t>
  </si>
  <si>
    <t>Puerto_Rico</t>
  </si>
  <si>
    <t>PR</t>
  </si>
  <si>
    <t>age_of_profitability_high_school</t>
  </si>
  <si>
    <t>gross_salary_at_proftability_high_school</t>
  </si>
  <si>
    <t>age_of_profitability_less_than_high_school</t>
  </si>
  <si>
    <t>gross_salary_at_proftability_less_than_high_school</t>
  </si>
  <si>
    <t>age_39</t>
  </si>
  <si>
    <t>Row Labels</t>
  </si>
  <si>
    <t>Grand Total</t>
  </si>
  <si>
    <t>Sum of estimate</t>
  </si>
  <si>
    <t>Sum of y_intercept</t>
  </si>
  <si>
    <t>Sum of age_starting_work</t>
  </si>
  <si>
    <t>Sum of age_39</t>
  </si>
  <si>
    <t>Max of gross_at_starting_age</t>
  </si>
  <si>
    <t>Sum of gross_at_39</t>
  </si>
  <si>
    <t>Education</t>
  </si>
  <si>
    <t>Age</t>
  </si>
  <si>
    <t>Max of age_of_profitability_high_school</t>
  </si>
  <si>
    <t>Age of profitability compared to high school</t>
  </si>
  <si>
    <t>Less than high school</t>
  </si>
  <si>
    <t>High school graduate</t>
  </si>
  <si>
    <t>Some college or associates</t>
  </si>
  <si>
    <t>Bachelor's degree</t>
  </si>
  <si>
    <t>Max of age_of_profitability_less_than_high_school</t>
  </si>
  <si>
    <t>Age of profitability compared to less than high school</t>
  </si>
  <si>
    <t>age</t>
  </si>
  <si>
    <t>salary</t>
  </si>
  <si>
    <t>less than hs</t>
  </si>
  <si>
    <t>hs</t>
  </si>
  <si>
    <t>Column1</t>
  </si>
  <si>
    <t>new_education.Column1</t>
  </si>
  <si>
    <t>Column2</t>
  </si>
  <si>
    <t>Education_Age.Column1</t>
  </si>
  <si>
    <t>Education_Age.Column2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</si>
</sst>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0" fillId="0" borderId="0" xfId="0" quotePrefix="1" applyNumberFormat="1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165" fontId="18" fillId="0" borderId="10" xfId="0" applyNumberFormat="1" applyFont="1" applyBorder="1"/>
    <xf numFmtId="0" fontId="0" fillId="0" borderId="0" xfId="0" pivotButton="1" applyAlignment="1">
      <alignment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Less_than_high_school_graduate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Sheet1!$K$4:$K$9</c:f>
              <c:numCache>
                <c:formatCode>General</c:formatCode>
                <c:ptCount val="6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39</c:v>
                </c:pt>
              </c:numCache>
            </c:numRef>
          </c:xVal>
          <c:yVal>
            <c:numRef>
              <c:f>Sheet1!$L$4:$L$9</c:f>
              <c:numCache>
                <c:formatCode>General</c:formatCode>
                <c:ptCount val="6"/>
                <c:pt idx="0">
                  <c:v>26970</c:v>
                </c:pt>
                <c:pt idx="5">
                  <c:v>647280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97-4540-8C42-546E77CCB0EB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High_school_graduate_includes_equivalency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Sheet1!$K$4:$K$9</c:f>
              <c:numCache>
                <c:formatCode>General</c:formatCode>
                <c:ptCount val="6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39</c:v>
                </c:pt>
              </c:numCache>
            </c:numRef>
          </c:xVal>
          <c:yVal>
            <c:numRef>
              <c:f>Sheet1!$M$4:$M$9</c:f>
              <c:numCache>
                <c:formatCode>General</c:formatCode>
                <c:ptCount val="6"/>
                <c:pt idx="1">
                  <c:v>38599</c:v>
                </c:pt>
                <c:pt idx="5">
                  <c:v>849178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97-4540-8C42-546E77CCB0EB}"/>
            </c:ext>
          </c:extLst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Some_college_or_associates_degree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Sheet1!$K$4:$K$9</c:f>
              <c:numCache>
                <c:formatCode>General</c:formatCode>
                <c:ptCount val="6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39</c:v>
                </c:pt>
              </c:numCache>
            </c:numRef>
          </c:xVal>
          <c:yVal>
            <c:numRef>
              <c:f>Sheet1!$N$4:$N$9</c:f>
              <c:numCache>
                <c:formatCode>General</c:formatCode>
                <c:ptCount val="6"/>
                <c:pt idx="2">
                  <c:v>31107.160611941599</c:v>
                </c:pt>
                <c:pt idx="5">
                  <c:v>953861.16061194101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97-4540-8C42-546E77CCB0EB}"/>
            </c:ext>
          </c:extLst>
        </c:ser>
        <c:ser>
          <c:idx val="3"/>
          <c:order val="3"/>
          <c:tx>
            <c:strRef>
              <c:f>Sheet1!$O$3</c:f>
              <c:strCache>
                <c:ptCount val="1"/>
                <c:pt idx="0">
                  <c:v>Bachelors_degree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Sheet1!$K$4:$K$9</c:f>
              <c:numCache>
                <c:formatCode>General</c:formatCode>
                <c:ptCount val="6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39</c:v>
                </c:pt>
              </c:numCache>
            </c:numRef>
          </c:xVal>
          <c:yVal>
            <c:numRef>
              <c:f>Sheet1!$O$4:$O$9</c:f>
              <c:numCache>
                <c:formatCode>General</c:formatCode>
                <c:ptCount val="6"/>
                <c:pt idx="3">
                  <c:v>49402.062131251601</c:v>
                </c:pt>
                <c:pt idx="5">
                  <c:v>1475753.06213125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97-4540-8C42-546E77CCB0E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80704703"/>
        <c:axId val="724625807"/>
      </c:scatterChart>
      <c:valAx>
        <c:axId val="58070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25807"/>
        <c:crosses val="autoZero"/>
        <c:crossBetween val="midCat"/>
      </c:valAx>
      <c:valAx>
        <c:axId val="72462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</a:t>
                </a:r>
                <a:r>
                  <a:rPr lang="en-US" baseline="0"/>
                  <a:t> 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0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135255</xdr:rowOff>
    </xdr:from>
    <xdr:to>
      <xdr:col>6</xdr:col>
      <xdr:colOff>569595</xdr:colOff>
      <xdr:row>17</xdr:row>
      <xdr:rowOff>514351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B584E8-7E81-6DBD-3580-AB1963859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se Taylor" refreshedDate="45218.668197106483" createdVersion="8" refreshedVersion="8" minRefreshableVersion="3" recordCount="312">
  <cacheSource type="worksheet">
    <worksheetSource ref="B1:W313" sheet="median_sex_education_total_only"/>
  </cacheSource>
  <cacheFields count="22">
    <cacheField name="state" numFmtId="0">
      <sharedItems count="52">
        <s v="Alabama"/>
        <s v="Alaska"/>
        <s v="Arizona"/>
        <s v="Arkansas"/>
        <s v="California"/>
        <s v="Colorado"/>
        <s v="Connecticut"/>
        <s v="Delaware"/>
        <s v="District_of_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_Hampshire"/>
        <s v="New_Jersey"/>
        <s v="New_Mexico"/>
        <s v="New_York"/>
        <s v="North_Carolina"/>
        <s v="North_Dakota"/>
        <s v="Ohio"/>
        <s v="Oklahoma"/>
        <s v="Oregon"/>
        <s v="Pennsylvania"/>
        <s v="Rhode_Island"/>
        <s v="South_Carolina"/>
        <s v="South_Dakota"/>
        <s v="Tennessee"/>
        <s v="Texas"/>
        <s v="Utah"/>
        <s v="Vermont"/>
        <s v="Virginia"/>
        <s v="Washington"/>
        <s v="West_Virginia"/>
        <s v="Wisconsin"/>
        <s v="Wyoming"/>
        <s v="Puerto_Rico"/>
      </sharedItems>
    </cacheField>
    <cacheField name="sex" numFmtId="0">
      <sharedItems/>
    </cacheField>
    <cacheField name="education" numFmtId="0">
      <sharedItems count="6">
        <s v="Total"/>
        <s v="Less_than_high_school_graduate"/>
        <s v="High_school_graduate_includes_equivalency"/>
        <s v="Some_college_or_associates_degree"/>
        <s v="Bachelors_degree"/>
        <s v="Graduate_or_professional_degree"/>
      </sharedItems>
    </cacheField>
    <cacheField name="estimate" numFmtId="0">
      <sharedItems containsSemiMixedTypes="0" containsString="0" containsNumber="1" containsInteger="1" minValue="12646" maxValue="113205"/>
    </cacheField>
    <cacheField name="margin_of_error" numFmtId="0">
      <sharedItems containsSemiMixedTypes="0" containsString="0" containsNumber="1" containsInteger="1" minValue="186" maxValue="6360"/>
    </cacheField>
    <cacheField name="state_abbrev" numFmtId="0">
      <sharedItems/>
    </cacheField>
    <cacheField name="4_year_pct_students_loans_avg" numFmtId="0">
      <sharedItems containsSemiMixedTypes="0" containsString="0" containsNumber="1" minValue="11.276923076923" maxValue="69.357142857142804"/>
    </cacheField>
    <cacheField name="2-3_year_pct_students_loans_avg" numFmtId="0">
      <sharedItems containsSemiMixedTypes="0" containsString="0" containsNumber="1" minValue="1.3333333333333299" maxValue="83.5"/>
    </cacheField>
    <cacheField name="&lt;2_year_pct_students_loans_avg" numFmtId="0">
      <sharedItems containsString="0" containsBlank="1" containsNumber="1" minValue="3.9761904761904701" maxValue="88"/>
    </cacheField>
    <cacheField name="fed_student_loans_per_year" numFmtId="0">
      <sharedItems containsSemiMixedTypes="0" containsString="0" containsNumber="1" minValue="0" maxValue="9745.25"/>
    </cacheField>
    <cacheField name="total_fed_student_loans" numFmtId="0">
      <sharedItems containsSemiMixedTypes="0" containsString="0" containsNumber="1" minValue="0" maxValue="38981"/>
    </cacheField>
    <cacheField name="monthly_payment" numFmtId="0">
      <sharedItems containsSemiMixedTypes="0" containsString="0" containsNumber="1" minValue="0" maxValue="423.04628411774598"/>
    </cacheField>
    <cacheField name="total_cost_of_fed_loan" numFmtId="0">
      <sharedItems containsSemiMixedTypes="0" containsString="0" containsNumber="1" minValue="0" maxValue="50765.554094129497"/>
    </cacheField>
    <cacheField name="age_starting_work" numFmtId="0">
      <sharedItems containsString="0" containsBlank="1" containsNumber="1" containsInteger="1" minValue="16" maxValue="26"/>
    </cacheField>
    <cacheField name="age_39" numFmtId="0">
      <sharedItems containsString="0" containsBlank="1" containsNumber="1" containsInteger="1" minValue="39" maxValue="39"/>
    </cacheField>
    <cacheField name="y_intercept" numFmtId="0">
      <sharedItems containsString="0" containsBlank="1" containsNumber="1" minValue="-2716920" maxValue="-177044"/>
    </cacheField>
    <cacheField name="gross_at_starting_age" numFmtId="0">
      <sharedItems containsSemiMixedTypes="0" containsString="0" containsNumber="1" minValue="4155.7342401513597" maxValue="113205"/>
    </cacheField>
    <cacheField name="gross_at_39" numFmtId="0">
      <sharedItems containsString="0" containsBlank="1" containsNumber="1" minValue="303504" maxValue="1584870"/>
    </cacheField>
    <cacheField name="age_of_profitability_high_school" numFmtId="0">
      <sharedItems containsBlank="1" containsMixedTypes="1" containsNumber="1" minValue="-150.57894736842104" maxValue="54.322716617674203"/>
    </cacheField>
    <cacheField name="gross_salary_at_proftability_high_school" numFmtId="0">
      <sharedItems containsBlank="1" containsMixedTypes="1" containsNumber="1" minValue="-6771600.7894736836" maxValue="1586100.5953723001"/>
    </cacheField>
    <cacheField name="age_of_profitability_less_than_high_school" numFmtId="0">
      <sharedItems containsBlank="1" containsMixedTypes="1" containsNumber="1" minValue="-150.57894736842104" maxValue="51.798769804705969" count="210">
        <m/>
        <e v="#DIV/0!"/>
        <n v="26.162152530292232"/>
        <n v="29.585792512627979"/>
        <n v="27.406532808949692"/>
        <n v="30.754388042731602"/>
        <n v="-150.57894736842104"/>
        <n v="35.747778661543649"/>
        <n v="30.543579196595356"/>
        <n v="32.561707971783505"/>
        <n v="25.714633034493239"/>
        <n v="28.896202854571374"/>
        <n v="27.459806707394069"/>
        <n v="31.163891441249636"/>
        <n v="32.423805711235659"/>
        <n v="34.768750955264167"/>
        <n v="29.758792534030963"/>
        <n v="32.097581515303034"/>
        <n v="24.048799582463467"/>
        <n v="26.440544548806194"/>
        <n v="24.935945384394916"/>
        <n v="28.239179735283201"/>
        <n v="24.711206896551722"/>
        <n v="30.667497441489619"/>
        <n v="26.861422975373692"/>
        <n v="30.856179281993974"/>
        <n v="22.454739408716854"/>
        <n v="25.98010744161704"/>
        <n v="25.289566928664613"/>
        <n v="29.224921462524055"/>
        <n v="29.192674551697824"/>
        <n v="33.880957254276225"/>
        <n v="28.198239981544944"/>
        <n v="31.757785156600555"/>
        <n v="20.638403990024937"/>
        <n v="23.8037988233033"/>
        <n v="23.448280221817573"/>
        <n v="27.127500434858238"/>
        <n v="24.369519832985386"/>
        <n v="27.80285394086069"/>
        <n v="27.246055587903829"/>
        <n v="30.080559889062229"/>
        <n v="26.918091809180918"/>
        <n v="29.594034675968516"/>
        <n v="26.487849671383"/>
        <n v="30.288232244686366"/>
        <n v="21.137616259042371"/>
        <n v="25.956636229195823"/>
        <n v="26.620473882902875"/>
        <n v="29.986873795761078"/>
        <n v="47.790424570912378"/>
        <n v="47.235949075121411"/>
        <n v="32.428621058790043"/>
        <n v="33.340446426201659"/>
        <n v="25.171757925072047"/>
        <n v="29.374016180042368"/>
        <n v="26.163280890281484"/>
        <n v="30.083648736475897"/>
        <n v="25.800734618916437"/>
        <n v="30.021687705023982"/>
        <n v="28.541535128991725"/>
        <n v="31.707992296581608"/>
        <n v="26.189460670684593"/>
        <n v="29.468337439624676"/>
        <n v="29.319135852825383"/>
        <n v="32.049221153376628"/>
        <n v="33.188170635959175"/>
        <n v="33.791267890932303"/>
        <n v="28.955188702927948"/>
        <n v="32.785381775375889"/>
        <n v="22.839614373356703"/>
        <n v="27.210829177635361"/>
        <n v="27.038036551738227"/>
        <n v="30.822189474735868"/>
        <n v="22.844157554999342"/>
        <n v="26.089439186913985"/>
        <n v="26.314231717857819"/>
        <n v="30.513791374122366"/>
        <n v="27.562639821029084"/>
        <n v="28.817554302355394"/>
        <n v="29.929018601579521"/>
        <n v="32.080200109434848"/>
        <n v="25.545390371311591"/>
        <n v="26.871753856812933"/>
        <n v="25.573273733488321"/>
        <n v="29.147002847180985"/>
        <n v="24.925945106162612"/>
        <n v="28.449047602307441"/>
        <n v="25.835151236910345"/>
        <n v="29.682447580113411"/>
        <n v="27.134956967588355"/>
        <n v="29.977539507883076"/>
        <n v="26.773680148489269"/>
        <n v="30.258542610127623"/>
        <n v="25.898557191729882"/>
        <n v="27.378664345926364"/>
        <n v="26.92501040021487"/>
        <n v="30.783690112130479"/>
        <n v="24.904223478550051"/>
        <n v="29.004830332788796"/>
        <n v="28.080655031392972"/>
        <n v="32.781279721885149"/>
        <n v="23.89497082522923"/>
        <n v="27.486995491602308"/>
        <n v="27.032576056053831"/>
        <n v="30.688794726930322"/>
        <n v="26.876376105396137"/>
        <n v="31.719805282718191"/>
        <n v="30.261776813026835"/>
        <n v="31.908508739698703"/>
        <n v="28.223119266055047"/>
        <n v="31.783118312359438"/>
        <n v="29.256559259792621"/>
        <n v="32.143765281173593"/>
        <n v="39.137792642140468"/>
        <n v="35.218555603076489"/>
        <n v="29.557682108313127"/>
        <n v="32.506959815060746"/>
        <n v="35.327455919395469"/>
        <n v="33.873946561202075"/>
        <n v="29.096231449598879"/>
        <n v="32.393681492987945"/>
        <n v="23.766249544405298"/>
        <n v="25.758129657866572"/>
        <n v="25.145702499765431"/>
        <n v="28.821905408463454"/>
        <n v="25.486433063791555"/>
        <n v="26.854699842150545"/>
        <n v="26.555874111026412"/>
        <n v="29.651159305487166"/>
        <n v="23.208425720620841"/>
        <n v="25.775265107051467"/>
        <n v="25.098351732681287"/>
        <n v="29.000085445255223"/>
        <n v="28.264509605662287"/>
        <n v="30.614535432889024"/>
        <n v="27.483798716303038"/>
        <n v="30.629935720844813"/>
        <n v="-17.25"/>
        <n v="51.798769804705969"/>
        <n v="39.33559046179586"/>
        <n v="38.181126693605897"/>
        <n v="24.911482192995418"/>
        <n v="28.873660306520183"/>
        <n v="26.63009782187379"/>
        <n v="30.342581880140518"/>
        <n v="28.195259140216955"/>
        <n v="31.755442794758569"/>
        <n v="29.260253963921638"/>
        <n v="31.619549664884403"/>
        <n v="25.855007949125596"/>
        <n v="29.834875129638981"/>
        <n v="27.060096169876903"/>
        <n v="30.120579000375205"/>
        <n v="26.889001692047376"/>
        <n v="29.683971711920009"/>
        <n v="27.314763846348438"/>
        <n v="30.593647540983607"/>
        <n v="28.016686531585222"/>
        <n v="29.550313503354936"/>
        <n v="28.238522146012993"/>
        <n v="31.015447623213184"/>
        <n v="23.101255886970172"/>
        <n v="27.403041961086974"/>
        <n v="26.573591424098328"/>
        <n v="30.780334257663196"/>
        <n v="23.493984777805057"/>
        <n v="27.443596346952017"/>
        <n v="30.1213628480699"/>
        <n v="32.148593090928507"/>
        <n v="26.214213197969542"/>
        <n v="29.893634558867159"/>
        <n v="27.838801335208363"/>
        <n v="31.076241384160923"/>
        <n v="24.497681159420289"/>
        <n v="27.206262949195057"/>
        <n v="25.888679875292798"/>
        <n v="29.479096193021473"/>
        <n v="39.216852540272612"/>
        <n v="45.13299095630569"/>
        <n v="31.092594205109574"/>
        <n v="31.060064812721382"/>
        <n v="26.216056670602125"/>
        <n v="34.042583745630715"/>
        <n v="32.827273151900158"/>
        <n v="34.241145663816312"/>
        <n v="22.549601893694856"/>
        <n v="27.294686545443362"/>
        <n v="25.165526274312537"/>
        <n v="28.578356749601372"/>
        <n v="27.450381679389313"/>
        <n v="28.205066400980751"/>
        <n v="26.133993382681297"/>
        <n v="29.571634191261822"/>
        <n v="22.385645933014356"/>
        <n v="26.424965982741469"/>
        <n v="27.522933401136481"/>
        <n v="31.159487151976826"/>
        <n v="30.332315210751375"/>
        <n v="32.662028702187797"/>
        <n v="29.520102805280352"/>
        <n v="32.66438524791964"/>
        <n v="22.319466073414905"/>
        <n v="26.10601242568708"/>
        <n v="27.687803385218679"/>
        <n v="31.083790523690773"/>
        <n v="23.358743089903985"/>
        <n v="27.444005969103486"/>
        <n v="26.596192483780793"/>
        <n v="28.605747168299523"/>
      </sharedItems>
    </cacheField>
    <cacheField name="gross_salary_at_proftability_less_than_high_school" numFmtId="0">
      <sharedItems containsBlank="1" containsMixedTypes="1" containsNumber="1" minValue="-6771600.7894736836" maxValue="1578552.22458413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">
  <r>
    <x v="0"/>
    <s v="total"/>
    <x v="0"/>
    <n v="42463"/>
    <n v="488"/>
    <s v="AL"/>
    <n v="59.8333333333333"/>
    <n v="16.04"/>
    <n v="73.466666666666598"/>
    <n v="0"/>
    <n v="0"/>
    <n v="0"/>
    <n v="0"/>
    <m/>
    <m/>
    <m/>
    <n v="42463"/>
    <m/>
    <m/>
    <m/>
    <x v="0"/>
    <m/>
  </r>
  <r>
    <x v="0"/>
    <s v="total"/>
    <x v="1"/>
    <n v="28515"/>
    <n v="1683"/>
    <s v="AL"/>
    <n v="59.8333333333333"/>
    <n v="16.04"/>
    <n v="73.466666666666598"/>
    <n v="0"/>
    <n v="0"/>
    <n v="0"/>
    <n v="0"/>
    <n v="16"/>
    <n v="39"/>
    <n v="-399210"/>
    <n v="28515"/>
    <n v="684360"/>
    <n v="26.162152530292232"/>
    <n v="346803.77940128301"/>
    <x v="1"/>
    <e v="#DIV/0!"/>
  </r>
  <r>
    <x v="0"/>
    <s v="total"/>
    <x v="2"/>
    <n v="34127"/>
    <n v="1153"/>
    <s v="AL"/>
    <n v="59.8333333333333"/>
    <n v="16.04"/>
    <n v="73.466666666666598"/>
    <n v="0"/>
    <n v="0"/>
    <n v="0"/>
    <n v="0"/>
    <n v="18"/>
    <n v="39"/>
    <n v="-546032"/>
    <n v="34127"/>
    <n v="750794"/>
    <e v="#DIV/0!"/>
    <e v="#DIV/0!"/>
    <x v="2"/>
    <n v="346803.77940128301"/>
  </r>
  <r>
    <x v="0"/>
    <s v="total"/>
    <x v="3"/>
    <n v="39501"/>
    <n v="944"/>
    <s v="AL"/>
    <n v="59.8333333333333"/>
    <n v="16.04"/>
    <n v="73.466666666666598"/>
    <n v="5076.1578947368398"/>
    <n v="10152.3157894736"/>
    <n v="110.179304531098"/>
    <n v="13221.516543731799"/>
    <n v="20"/>
    <n v="39"/>
    <n v="-724239.51654373098"/>
    <n v="26279.483456268099"/>
    <n v="776798.48345626798"/>
    <n v="33.16105629767975"/>
    <n v="585655.36827091686"/>
    <x v="3"/>
    <n v="444428.87349758681"/>
  </r>
  <r>
    <x v="0"/>
    <s v="total"/>
    <x v="4"/>
    <n v="56640"/>
    <n v="1667"/>
    <s v="AL"/>
    <n v="59.8333333333333"/>
    <n v="16.04"/>
    <n v="73.466666666666598"/>
    <n v="7144.7241379310299"/>
    <n v="28578.896551724101"/>
    <n v="310.15612709762098"/>
    <n v="37218.735251714497"/>
    <n v="22"/>
    <n v="39"/>
    <n v="-1170018.7352517101"/>
    <n v="19421.264748285401"/>
    <n v="982301.26474828494"/>
    <n v="27.71672967848399"/>
    <n v="399856.83373762306"/>
    <x v="4"/>
    <n v="382287.28304720041"/>
  </r>
  <r>
    <x v="0"/>
    <s v="total"/>
    <x v="5"/>
    <n v="70732"/>
    <n v="1893"/>
    <s v="AL"/>
    <n v="59.8333333333333"/>
    <n v="16.04"/>
    <n v="73.466666666666598"/>
    <n v="0"/>
    <n v="0"/>
    <n v="0"/>
    <n v="0"/>
    <n v="26"/>
    <n v="39"/>
    <n v="-1697568"/>
    <n v="70732"/>
    <n v="990248"/>
    <n v="31.458434640076494"/>
    <n v="527549.99896189058"/>
    <x v="5"/>
    <n v="477751.37503849168"/>
  </r>
  <r>
    <x v="1"/>
    <s v="total"/>
    <x v="0"/>
    <n v="53582"/>
    <n v="1470"/>
    <s v="AK"/>
    <n v="18.1666666666666"/>
    <n v="28.5"/>
    <n v="11"/>
    <n v="0"/>
    <n v="0"/>
    <n v="0"/>
    <n v="0"/>
    <m/>
    <m/>
    <m/>
    <n v="53582"/>
    <m/>
    <m/>
    <m/>
    <x v="0"/>
    <m/>
  </r>
  <r>
    <x v="1"/>
    <s v="total"/>
    <x v="1"/>
    <n v="41145"/>
    <n v="3279"/>
    <s v="AK"/>
    <n v="18.1666666666666"/>
    <n v="28.5"/>
    <n v="11"/>
    <n v="0"/>
    <n v="0"/>
    <n v="0"/>
    <n v="0"/>
    <n v="16"/>
    <n v="39"/>
    <n v="-576030"/>
    <n v="41145"/>
    <n v="987480"/>
    <n v="-150.57894736842104"/>
    <n v="-6771600.7894736836"/>
    <x v="1"/>
    <e v="#DIV/0!"/>
  </r>
  <r>
    <x v="1"/>
    <s v="total"/>
    <x v="2"/>
    <n v="40651"/>
    <n v="2478"/>
    <s v="AK"/>
    <n v="18.1666666666666"/>
    <n v="28.5"/>
    <n v="11"/>
    <n v="0"/>
    <n v="0"/>
    <n v="0"/>
    <n v="0"/>
    <n v="18"/>
    <n v="39"/>
    <n v="-650416"/>
    <n v="40651"/>
    <n v="894322"/>
    <e v="#DIV/0!"/>
    <e v="#DIV/0!"/>
    <x v="6"/>
    <n v="-6771600.7894736836"/>
  </r>
  <r>
    <x v="1"/>
    <s v="total"/>
    <x v="3"/>
    <n v="51499"/>
    <n v="2127"/>
    <s v="AK"/>
    <n v="18.1666666666666"/>
    <n v="28.5"/>
    <n v="11"/>
    <n v="7364"/>
    <n v="14728"/>
    <n v="159.83750218019401"/>
    <n v="19180.5002616233"/>
    <n v="20"/>
    <n v="39"/>
    <n v="-946162.50026162295"/>
    <n v="32318.499738376599"/>
    <n v="1010799.49973837"/>
    <n v="27.262767354500639"/>
    <n v="457842.75572780543"/>
    <x v="7"/>
    <n v="894812.35302921338"/>
  </r>
  <r>
    <x v="1"/>
    <s v="total"/>
    <x v="4"/>
    <n v="67321"/>
    <n v="5978"/>
    <s v="AK"/>
    <n v="18.1666666666666"/>
    <n v="28.5"/>
    <n v="11"/>
    <n v="5589.8"/>
    <n v="22359.200000000001"/>
    <n v="242.65607541739601"/>
    <n v="29118.729050087499"/>
    <n v="22"/>
    <n v="39"/>
    <n v="-1375538.7290500801"/>
    <n v="38202.270949912403"/>
    <n v="1182659.2709499099"/>
    <n v="27.188703751409076"/>
    <n v="454831.99619853031"/>
    <x v="8"/>
    <n v="680685.56604391593"/>
  </r>
  <r>
    <x v="1"/>
    <s v="total"/>
    <x v="5"/>
    <n v="89202"/>
    <n v="4757"/>
    <s v="AK"/>
    <n v="18.1666666666666"/>
    <n v="28.5"/>
    <n v="11"/>
    <n v="0"/>
    <n v="0"/>
    <n v="0"/>
    <n v="0"/>
    <n v="26"/>
    <n v="39"/>
    <n v="-2140848"/>
    <n v="89202"/>
    <n v="1248828"/>
    <n v="30.698276039628432"/>
    <n v="597499.61928693531"/>
    <x v="9"/>
    <n v="763721.47449903237"/>
  </r>
  <r>
    <x v="2"/>
    <s v="total"/>
    <x v="0"/>
    <n v="48738"/>
    <n v="558"/>
    <s v="AZ"/>
    <n v="61.125"/>
    <n v="32.757575757575701"/>
    <n v="62.470588235294102"/>
    <n v="0"/>
    <n v="0"/>
    <n v="0"/>
    <n v="0"/>
    <m/>
    <m/>
    <m/>
    <n v="48738"/>
    <m/>
    <m/>
    <m/>
    <x v="0"/>
    <m/>
  </r>
  <r>
    <x v="2"/>
    <s v="total"/>
    <x v="1"/>
    <n v="31966"/>
    <n v="538"/>
    <s v="AZ"/>
    <n v="61.125"/>
    <n v="32.757575757575701"/>
    <n v="62.470588235294102"/>
    <n v="0"/>
    <n v="0"/>
    <n v="0"/>
    <n v="0"/>
    <n v="16"/>
    <n v="39"/>
    <n v="-447524"/>
    <n v="31966"/>
    <n v="767184"/>
    <n v="25.714633034493239"/>
    <n v="374469.95958061086"/>
    <x v="1"/>
    <e v="#DIV/0!"/>
  </r>
  <r>
    <x v="2"/>
    <s v="total"/>
    <x v="2"/>
    <n v="38547"/>
    <n v="909"/>
    <s v="AZ"/>
    <n v="61.125"/>
    <n v="32.757575757575701"/>
    <n v="62.470588235294102"/>
    <n v="0"/>
    <n v="0"/>
    <n v="0"/>
    <n v="0"/>
    <n v="18"/>
    <n v="39"/>
    <n v="-616752"/>
    <n v="38547"/>
    <n v="848034"/>
    <e v="#DIV/0!"/>
    <e v="#DIV/0!"/>
    <x v="10"/>
    <n v="374469.95958061086"/>
  </r>
  <r>
    <x v="2"/>
    <s v="total"/>
    <x v="3"/>
    <n v="45115"/>
    <n v="797"/>
    <s v="AZ"/>
    <n v="61.125"/>
    <n v="32.757575757575701"/>
    <n v="62.470588235294102"/>
    <n v="5916.4516129032199"/>
    <n v="11832.9032258064"/>
    <n v="128.418094456332"/>
    <n v="15410.1713347599"/>
    <n v="20"/>
    <n v="39"/>
    <n v="-827480.17133475898"/>
    <n v="29704.828665239998"/>
    <n v="886889.82866523997"/>
    <n v="32.084069935255634"/>
    <n v="619992.64379429887"/>
    <x v="11"/>
    <n v="476172.02044922858"/>
  </r>
  <r>
    <x v="2"/>
    <s v="total"/>
    <x v="4"/>
    <n v="63471"/>
    <n v="839"/>
    <s v="AZ"/>
    <n v="61.125"/>
    <n v="32.757575757575701"/>
    <n v="62.470588235294102"/>
    <n v="8297.7619047618991"/>
    <n v="33191.047619047597"/>
    <n v="360.210085970428"/>
    <n v="43225.210316451397"/>
    <n v="22"/>
    <n v="39"/>
    <n v="-1312645.2103164501"/>
    <n v="20245.789683548501"/>
    <n v="1099252.7896835399"/>
    <n v="27.920607058114673"/>
    <n v="459503.6402691463"/>
    <x v="12"/>
    <n v="430256.18120855885"/>
  </r>
  <r>
    <x v="2"/>
    <s v="total"/>
    <x v="5"/>
    <n v="76587"/>
    <n v="1626"/>
    <s v="AZ"/>
    <n v="61.125"/>
    <n v="32.757575757575701"/>
    <n v="62.470588235294102"/>
    <n v="0"/>
    <n v="0"/>
    <n v="0"/>
    <n v="0"/>
    <n v="26"/>
    <n v="39"/>
    <n v="-1838088"/>
    <n v="76587"/>
    <n v="1072218"/>
    <n v="32.106624605678235"/>
    <n v="620862.05867507891"/>
    <x v="13"/>
    <n v="548660.9538109859"/>
  </r>
  <r>
    <x v="3"/>
    <s v="total"/>
    <x v="0"/>
    <n v="41385"/>
    <n v="401"/>
    <s v="AR"/>
    <n v="55.28"/>
    <n v="18.72"/>
    <n v="75.482758620689594"/>
    <n v="0"/>
    <n v="0"/>
    <n v="0"/>
    <n v="0"/>
    <m/>
    <m/>
    <m/>
    <n v="41385"/>
    <m/>
    <m/>
    <m/>
    <x v="0"/>
    <m/>
  </r>
  <r>
    <x v="3"/>
    <s v="total"/>
    <x v="1"/>
    <n v="30770"/>
    <n v="1084"/>
    <s v="AR"/>
    <n v="55.28"/>
    <n v="18.72"/>
    <n v="75.482758620689594"/>
    <n v="0"/>
    <n v="0"/>
    <n v="0"/>
    <n v="0"/>
    <n v="16"/>
    <n v="39"/>
    <n v="-430780"/>
    <n v="30770"/>
    <n v="738480"/>
    <n v="32.423805711235659"/>
    <n v="566900.50173472124"/>
    <x v="1"/>
    <e v="#DIV/0!"/>
  </r>
  <r>
    <x v="3"/>
    <s v="total"/>
    <x v="2"/>
    <n v="34517"/>
    <n v="1008"/>
    <s v="AR"/>
    <n v="55.28"/>
    <n v="18.72"/>
    <n v="75.482758620689594"/>
    <n v="0"/>
    <n v="0"/>
    <n v="0"/>
    <n v="0"/>
    <n v="18"/>
    <n v="39"/>
    <n v="-552272"/>
    <n v="34517"/>
    <n v="759374"/>
    <e v="#DIV/0!"/>
    <e v="#DIV/0!"/>
    <x v="14"/>
    <n v="566900.50173472124"/>
  </r>
  <r>
    <x v="3"/>
    <s v="total"/>
    <x v="3"/>
    <n v="38814"/>
    <n v="996"/>
    <s v="AR"/>
    <n v="55.28"/>
    <n v="18.72"/>
    <n v="75.482758620689594"/>
    <n v="4533.3999999999996"/>
    <n v="9066.7999999999993"/>
    <n v="98.398605701207799"/>
    <n v="11807.8326841449"/>
    <n v="20"/>
    <n v="39"/>
    <n v="-710459.83268414496"/>
    <n v="27006.167315855"/>
    <n v="764472.16731585504"/>
    <n v="36.813551939526405"/>
    <n v="718421.37229663297"/>
    <x v="15"/>
    <n v="639054.46689347853"/>
  </r>
  <r>
    <x v="3"/>
    <s v="total"/>
    <x v="4"/>
    <n v="53117"/>
    <n v="1497"/>
    <s v="AR"/>
    <n v="55.28"/>
    <n v="18.72"/>
    <n v="75.482758620689594"/>
    <n v="6423.125"/>
    <n v="25692.5"/>
    <n v="278.83113964996198"/>
    <n v="33459.736757995503"/>
    <n v="22"/>
    <n v="39"/>
    <n v="-1095799.73675799"/>
    <n v="19657.263242004399"/>
    <n v="922646.26324200397"/>
    <n v="29.221921331074729"/>
    <n v="456381.05858470639"/>
    <x v="16"/>
    <n v="484898.04627213278"/>
  </r>
  <r>
    <x v="3"/>
    <s v="total"/>
    <x v="5"/>
    <n v="68769"/>
    <n v="2856"/>
    <s v="AR"/>
    <n v="55.28"/>
    <n v="18.72"/>
    <n v="75.482758620689594"/>
    <n v="0"/>
    <n v="0"/>
    <n v="0"/>
    <n v="0"/>
    <n v="26"/>
    <n v="39"/>
    <n v="-1650456"/>
    <n v="68769"/>
    <n v="962766"/>
    <n v="32.061894195959361"/>
    <n v="554408.40196192916"/>
    <x v="17"/>
    <n v="556862.58322587435"/>
  </r>
  <r>
    <x v="4"/>
    <s v="total"/>
    <x v="0"/>
    <n v="52520"/>
    <n v="233"/>
    <s v="CA"/>
    <n v="40.590163934426201"/>
    <n v="33.481081081081001"/>
    <n v="52.327586206896498"/>
    <n v="0"/>
    <n v="0"/>
    <n v="0"/>
    <n v="0"/>
    <m/>
    <m/>
    <m/>
    <n v="52520"/>
    <m/>
    <m/>
    <m/>
    <x v="0"/>
    <m/>
  </r>
  <r>
    <x v="4"/>
    <s v="total"/>
    <x v="1"/>
    <n v="30843"/>
    <n v="186"/>
    <s v="CA"/>
    <n v="40.590163934426201"/>
    <n v="33.481081081081001"/>
    <n v="52.327586206896498"/>
    <n v="0"/>
    <n v="0"/>
    <n v="0"/>
    <n v="0"/>
    <n v="16"/>
    <n v="39"/>
    <n v="-431802"/>
    <n v="30843"/>
    <n v="740232"/>
    <n v="24.048799582463467"/>
    <n v="309935.12552192074"/>
    <x v="1"/>
    <e v="#DIV/0!"/>
  </r>
  <r>
    <x v="4"/>
    <s v="total"/>
    <x v="2"/>
    <n v="38507"/>
    <n v="460"/>
    <s v="CA"/>
    <n v="40.590163934426201"/>
    <n v="33.481081081081001"/>
    <n v="52.327586206896498"/>
    <n v="0"/>
    <n v="0"/>
    <n v="0"/>
    <n v="0"/>
    <n v="18"/>
    <n v="39"/>
    <n v="-616112"/>
    <n v="38507"/>
    <n v="847154"/>
    <e v="#DIV/0!"/>
    <e v="#DIV/0!"/>
    <x v="18"/>
    <n v="309935.12552192074"/>
  </r>
  <r>
    <x v="4"/>
    <s v="total"/>
    <x v="3"/>
    <n v="47535"/>
    <n v="425"/>
    <s v="CA"/>
    <n v="40.590163934426201"/>
    <n v="33.481081081081001"/>
    <n v="52.327586206896498"/>
    <n v="6725.5483870967701"/>
    <n v="13451.0967741935"/>
    <n v="145.97974673894399"/>
    <n v="17517.569608673301"/>
    <n v="20"/>
    <n v="39"/>
    <n v="-873147.56960867299"/>
    <n v="30017.430391326601"/>
    <n v="933182.43039132596"/>
    <n v="28.470931502954475"/>
    <n v="480218.15938426787"/>
    <x v="19"/>
    <n v="383703.71551882941"/>
  </r>
  <r>
    <x v="4"/>
    <s v="total"/>
    <x v="4"/>
    <n v="75688"/>
    <n v="567"/>
    <s v="CA"/>
    <n v="40.590163934426201"/>
    <n v="33.481081081081001"/>
    <n v="52.327586206896498"/>
    <n v="6967.2969696969603"/>
    <n v="27869.187878787801"/>
    <n v="302.453923026616"/>
    <n v="36294.470763193996"/>
    <n v="22"/>
    <n v="39"/>
    <n v="-1550054.47076319"/>
    <n v="39393.529236805902"/>
    <n v="1326089.5292368"/>
    <n v="25.118809896538284"/>
    <n v="351138.01268599974"/>
    <x v="20"/>
    <n v="337297.36349089234"/>
  </r>
  <r>
    <x v="4"/>
    <s v="total"/>
    <x v="5"/>
    <n v="103600"/>
    <n v="734"/>
    <s v="CA"/>
    <n v="40.590163934426201"/>
    <n v="33.481081081081001"/>
    <n v="52.327586206896498"/>
    <n v="0"/>
    <n v="0"/>
    <n v="0"/>
    <n v="0"/>
    <n v="26"/>
    <n v="39"/>
    <n v="-2486400"/>
    <n v="103600"/>
    <n v="1450400"/>
    <n v="28.73255188729971"/>
    <n v="490292.37552424986"/>
    <x v="21"/>
    <n v="439179.02057533979"/>
  </r>
  <r>
    <x v="5"/>
    <s v="total"/>
    <x v="0"/>
    <n v="55648"/>
    <n v="720"/>
    <s v="CO"/>
    <n v="44.09375"/>
    <n v="53.2916666666666"/>
    <n v="64.7222222222222"/>
    <n v="0"/>
    <n v="0"/>
    <n v="0"/>
    <n v="0"/>
    <m/>
    <m/>
    <m/>
    <n v="55648"/>
    <m/>
    <m/>
    <m/>
    <x v="0"/>
    <m/>
  </r>
  <r>
    <x v="5"/>
    <s v="total"/>
    <x v="1"/>
    <n v="34357"/>
    <n v="1706"/>
    <s v="CO"/>
    <n v="44.09375"/>
    <n v="53.2916666666666"/>
    <n v="64.7222222222222"/>
    <n v="0"/>
    <n v="0"/>
    <n v="0"/>
    <n v="0"/>
    <n v="16"/>
    <n v="39"/>
    <n v="-480998"/>
    <n v="34357"/>
    <n v="824568"/>
    <n v="24.711206896551722"/>
    <n v="368004.93534482748"/>
    <x v="1"/>
    <e v="#DIV/0!"/>
  </r>
  <r>
    <x v="5"/>
    <s v="total"/>
    <x v="2"/>
    <n v="42245"/>
    <n v="868"/>
    <s v="CO"/>
    <n v="44.09375"/>
    <n v="53.2916666666666"/>
    <n v="64.7222222222222"/>
    <n v="0"/>
    <n v="0"/>
    <n v="0"/>
    <n v="0"/>
    <n v="18"/>
    <n v="39"/>
    <n v="-675920"/>
    <n v="42245"/>
    <n v="929390"/>
    <e v="#DIV/0!"/>
    <e v="#DIV/0!"/>
    <x v="22"/>
    <n v="368004.93534482748"/>
  </r>
  <r>
    <x v="5"/>
    <s v="total"/>
    <x v="3"/>
    <n v="46542"/>
    <n v="821"/>
    <s v="CO"/>
    <n v="44.09375"/>
    <n v="53.2916666666666"/>
    <n v="64.7222222222222"/>
    <n v="6498.2173913043398"/>
    <n v="12996.4347826086"/>
    <n v="141.04546937126301"/>
    <n v="16925.4563245516"/>
    <n v="20"/>
    <n v="39"/>
    <n v="-854681.45632455102"/>
    <n v="29616.543675448302"/>
    <n v="913914.54367544805"/>
    <n v="41.601455974994423"/>
    <n v="1081533.5076636395"/>
    <x v="23"/>
    <n v="572645.20959725883"/>
  </r>
  <r>
    <x v="5"/>
    <s v="total"/>
    <x v="4"/>
    <n v="69493"/>
    <n v="1237"/>
    <s v="CO"/>
    <n v="44.09375"/>
    <n v="53.2916666666666"/>
    <n v="64.7222222222222"/>
    <n v="6707.46875"/>
    <n v="26829.875"/>
    <n v="291.17464718949202"/>
    <n v="34940.9576627391"/>
    <n v="22"/>
    <n v="39"/>
    <n v="-1424800.95766273"/>
    <n v="34552.042337260798"/>
    <n v="1215933.04233726"/>
    <n v="27.483887172002717"/>
    <n v="485136.8135812548"/>
    <x v="24"/>
    <n v="441879.90916491393"/>
  </r>
  <r>
    <x v="5"/>
    <s v="total"/>
    <x v="5"/>
    <n v="84468"/>
    <n v="1931"/>
    <s v="CO"/>
    <n v="44.09375"/>
    <n v="53.2916666666666"/>
    <n v="64.7222222222222"/>
    <n v="0"/>
    <n v="0"/>
    <n v="0"/>
    <n v="0"/>
    <n v="26"/>
    <n v="39"/>
    <n v="-2027232"/>
    <n v="84468"/>
    <n v="1182552"/>
    <n v="32.004168344267342"/>
    <n v="676096.09170357394"/>
    <x v="25"/>
    <n v="579127.75159146707"/>
  </r>
  <r>
    <x v="6"/>
    <s v="total"/>
    <x v="0"/>
    <n v="58734"/>
    <n v="1178"/>
    <s v="CT"/>
    <n v="55.148148148148103"/>
    <n v="25.727272727272702"/>
    <n v="77.125"/>
    <n v="0"/>
    <n v="0"/>
    <n v="0"/>
    <n v="0"/>
    <m/>
    <m/>
    <m/>
    <n v="58734"/>
    <m/>
    <m/>
    <m/>
    <x v="0"/>
    <m/>
  </r>
  <r>
    <x v="6"/>
    <s v="total"/>
    <x v="1"/>
    <n v="31767"/>
    <n v="1063"/>
    <s v="CT"/>
    <n v="55.148148148148103"/>
    <n v="25.727272727272702"/>
    <n v="77.125"/>
    <n v="0"/>
    <n v="0"/>
    <n v="0"/>
    <n v="0"/>
    <n v="16"/>
    <n v="39"/>
    <n v="-444738"/>
    <n v="31767"/>
    <n v="762408"/>
    <n v="22.454739408716854"/>
    <n v="268581.70679670828"/>
    <x v="1"/>
    <e v="#DIV/0!"/>
  </r>
  <r>
    <x v="6"/>
    <s v="total"/>
    <x v="2"/>
    <n v="41610"/>
    <n v="793"/>
    <s v="CT"/>
    <n v="55.148148148148103"/>
    <n v="25.727272727272702"/>
    <n v="77.125"/>
    <n v="0"/>
    <n v="0"/>
    <n v="0"/>
    <n v="0"/>
    <n v="18"/>
    <n v="39"/>
    <n v="-665760"/>
    <n v="41610"/>
    <n v="915420"/>
    <e v="#DIV/0!"/>
    <e v="#DIV/0!"/>
    <x v="26"/>
    <n v="268581.70679670828"/>
  </r>
  <r>
    <x v="6"/>
    <s v="total"/>
    <x v="3"/>
    <n v="49709"/>
    <n v="1754"/>
    <s v="CT"/>
    <n v="55.148148148148103"/>
    <n v="25.727272727272702"/>
    <n v="77.125"/>
    <n v="6185.5555555555502"/>
    <n v="12371.1111111111"/>
    <n v="134.25906431244201"/>
    <n v="16111.087717493099"/>
    <n v="20"/>
    <n v="39"/>
    <n v="-910873.08771749295"/>
    <n v="33597.912282506899"/>
    <n v="978068.912282506"/>
    <n v="30.264611398628588"/>
    <n v="593550.48029693565"/>
    <x v="27"/>
    <n v="380572.07309784857"/>
  </r>
  <r>
    <x v="6"/>
    <s v="total"/>
    <x v="4"/>
    <n v="75597"/>
    <n v="1766"/>
    <s v="CT"/>
    <n v="55.148148148148103"/>
    <n v="25.727272727272702"/>
    <n v="77.125"/>
    <n v="7916.6153846153802"/>
    <n v="31666.461538461499"/>
    <n v="343.66432069479202"/>
    <n v="41239.718483375"/>
    <n v="22"/>
    <n v="39"/>
    <n v="-1553179.71848337"/>
    <n v="34357.281516624898"/>
    <n v="1319506.28151662"/>
    <n v="26.110563406107335"/>
    <n v="420700.54332812619"/>
    <x v="28"/>
    <n v="358635.6726228887"/>
  </r>
  <r>
    <x v="6"/>
    <s v="total"/>
    <x v="5"/>
    <n v="92566"/>
    <n v="1859"/>
    <s v="CT"/>
    <n v="55.148148148148103"/>
    <n v="25.727272727272702"/>
    <n v="77.125"/>
    <n v="0"/>
    <n v="0"/>
    <n v="0"/>
    <n v="0"/>
    <n v="26"/>
    <n v="39"/>
    <n v="-2221584"/>
    <n v="92566"/>
    <n v="1295924"/>
    <n v="30.53269487400895"/>
    <n v="604705.43370751245"/>
    <x v="29"/>
    <n v="483650.08010000165"/>
  </r>
  <r>
    <x v="7"/>
    <s v="total"/>
    <x v="0"/>
    <n v="50835"/>
    <n v="878"/>
    <s v="DE"/>
    <n v="43"/>
    <n v="82"/>
    <n v="57.6666666666666"/>
    <n v="0"/>
    <n v="0"/>
    <n v="0"/>
    <n v="0"/>
    <m/>
    <m/>
    <m/>
    <n v="50835"/>
    <m/>
    <m/>
    <m/>
    <x v="0"/>
    <m/>
  </r>
  <r>
    <x v="7"/>
    <s v="total"/>
    <x v="1"/>
    <n v="34578"/>
    <n v="2306"/>
    <s v="DE"/>
    <n v="43"/>
    <n v="82"/>
    <n v="57.6666666666666"/>
    <n v="0"/>
    <n v="0"/>
    <n v="0"/>
    <n v="0"/>
    <n v="16"/>
    <n v="39"/>
    <n v="-484092"/>
    <n v="34578"/>
    <n v="829872"/>
    <n v="29.192674551697824"/>
    <n v="525332.30064860731"/>
    <x v="1"/>
    <e v="#DIV/0!"/>
  </r>
  <r>
    <x v="7"/>
    <s v="total"/>
    <x v="2"/>
    <n v="39820"/>
    <n v="2238"/>
    <s v="DE"/>
    <n v="43"/>
    <n v="82"/>
    <n v="57.6666666666666"/>
    <n v="0"/>
    <n v="0"/>
    <n v="0"/>
    <n v="0"/>
    <n v="18"/>
    <n v="39"/>
    <n v="-637120"/>
    <n v="39820"/>
    <n v="876040"/>
    <e v="#DIV/0!"/>
    <e v="#DIV/0!"/>
    <x v="30"/>
    <n v="525332.30064860731"/>
  </r>
  <r>
    <x v="7"/>
    <s v="total"/>
    <x v="3"/>
    <n v="44530"/>
    <n v="1758"/>
    <s v="DE"/>
    <n v="43"/>
    <n v="82"/>
    <n v="57.6666666666666"/>
    <n v="7577"/>
    <n v="15154"/>
    <n v="164.460721621311"/>
    <n v="19735.286594557299"/>
    <n v="20"/>
    <n v="39"/>
    <n v="-821275.28659455699"/>
    <n v="24794.713405442599"/>
    <n v="870864.71340544196"/>
    <n v="39.098786962750957"/>
    <n v="919793.69685674319"/>
    <x v="31"/>
    <n v="687443.73993836343"/>
  </r>
  <r>
    <x v="7"/>
    <s v="total"/>
    <x v="4"/>
    <n v="64139"/>
    <n v="3027"/>
    <s v="DE"/>
    <n v="43"/>
    <n v="82"/>
    <n v="57.6666666666666"/>
    <n v="6695.8"/>
    <n v="26783.200000000001"/>
    <n v="290.668100787112"/>
    <n v="34880.172094453403"/>
    <n v="22"/>
    <n v="39"/>
    <n v="-1317660.1720944501"/>
    <n v="29258.827905546499"/>
    <n v="1119621.8279055399"/>
    <n v="27.983887992699128"/>
    <n v="477198.41986927926"/>
    <x v="32"/>
    <n v="490946.74208186113"/>
  </r>
  <r>
    <x v="7"/>
    <s v="total"/>
    <x v="5"/>
    <n v="79150"/>
    <n v="3804"/>
    <s v="DE"/>
    <n v="43"/>
    <n v="82"/>
    <n v="57.6666666666666"/>
    <n v="0"/>
    <n v="0"/>
    <n v="0"/>
    <n v="0"/>
    <n v="26"/>
    <n v="39"/>
    <n v="-1899600"/>
    <n v="79150"/>
    <n v="1108100"/>
    <n v="32.099669463513855"/>
    <n v="641088.83803712181"/>
    <x v="33"/>
    <n v="614028.69514493388"/>
  </r>
  <r>
    <x v="8"/>
    <s v="total"/>
    <x v="0"/>
    <n v="83510"/>
    <n v="2750"/>
    <s v="DC"/>
    <n v="33.9"/>
    <n v="83.5"/>
    <n v="62.5"/>
    <n v="0"/>
    <n v="0"/>
    <n v="0"/>
    <n v="0"/>
    <m/>
    <m/>
    <m/>
    <n v="83510"/>
    <m/>
    <m/>
    <m/>
    <x v="0"/>
    <m/>
  </r>
  <r>
    <x v="8"/>
    <s v="total"/>
    <x v="1"/>
    <n v="26970"/>
    <n v="6116"/>
    <s v="DC"/>
    <n v="33.9"/>
    <n v="83.5"/>
    <n v="62.5"/>
    <n v="0"/>
    <n v="0"/>
    <n v="0"/>
    <n v="0"/>
    <n v="16"/>
    <n v="39"/>
    <n v="-377580"/>
    <n v="26970"/>
    <n v="647280"/>
    <n v="20.638403990024937"/>
    <n v="179037.75561097253"/>
    <x v="1"/>
    <e v="#DIV/0!"/>
  </r>
  <r>
    <x v="8"/>
    <s v="total"/>
    <x v="2"/>
    <n v="38599"/>
    <n v="4544"/>
    <s v="DC"/>
    <n v="33.9"/>
    <n v="83.5"/>
    <n v="62.5"/>
    <n v="0"/>
    <n v="0"/>
    <n v="0"/>
    <n v="0"/>
    <n v="18"/>
    <n v="39"/>
    <n v="-617584"/>
    <n v="38599"/>
    <n v="849178"/>
    <e v="#DIV/0!"/>
    <e v="#DIV/0!"/>
    <x v="34"/>
    <n v="179037.75561097253"/>
  </r>
  <r>
    <x v="8"/>
    <s v="total"/>
    <x v="3"/>
    <n v="48566"/>
    <n v="3947"/>
    <s v="DC"/>
    <n v="33.9"/>
    <n v="83.5"/>
    <n v="62.5"/>
    <n v="6703"/>
    <n v="13406"/>
    <n v="145.49032823381901"/>
    <n v="17458.839388058299"/>
    <n v="20"/>
    <n v="39"/>
    <n v="-891646.83938805806"/>
    <n v="31107.160611941599"/>
    <n v="953861.16061194101"/>
    <n v="27.497024118396514"/>
    <n v="443773.63394598709"/>
    <x v="35"/>
    <n v="264408.45426449005"/>
  </r>
  <r>
    <x v="8"/>
    <s v="total"/>
    <x v="4"/>
    <n v="83903"/>
    <n v="2914"/>
    <s v="DC"/>
    <n v="33.9"/>
    <n v="83.5"/>
    <n v="62.5"/>
    <n v="6623"/>
    <n v="26492"/>
    <n v="287.50781557290298"/>
    <n v="34500.937868748297"/>
    <n v="22"/>
    <n v="39"/>
    <n v="-1712560.9378687399"/>
    <n v="49402.062131251601"/>
    <n v="1475753.06213125"/>
    <n v="24.169542156735385"/>
    <n v="315336.15770782914"/>
    <x v="36"/>
    <n v="254820.11758241989"/>
  </r>
  <r>
    <x v="8"/>
    <s v="total"/>
    <x v="5"/>
    <n v="113205"/>
    <n v="6360"/>
    <s v="DC"/>
    <n v="33.9"/>
    <n v="83.5"/>
    <n v="62.5"/>
    <n v="0"/>
    <n v="0"/>
    <n v="0"/>
    <n v="0"/>
    <n v="26"/>
    <n v="39"/>
    <n v="-2716920"/>
    <n v="113205"/>
    <n v="1584870"/>
    <n v="28.138970056027667"/>
    <n v="468552.10519261193"/>
    <x v="37"/>
    <n v="354048.68672812672"/>
  </r>
  <r>
    <x v="9"/>
    <s v="total"/>
    <x v="0"/>
    <n v="44036"/>
    <n v="330"/>
    <s v="FL"/>
    <n v="42.807017543859601"/>
    <n v="53.384615384615302"/>
    <n v="56.389830508474503"/>
    <n v="0"/>
    <n v="0"/>
    <n v="0"/>
    <n v="0"/>
    <m/>
    <m/>
    <m/>
    <n v="44036"/>
    <m/>
    <m/>
    <m/>
    <x v="0"/>
    <m/>
  </r>
  <r>
    <x v="9"/>
    <s v="total"/>
    <x v="1"/>
    <n v="28063"/>
    <n v="876"/>
    <s v="FL"/>
    <n v="42.807017543859601"/>
    <n v="53.384615384615302"/>
    <n v="56.389830508474503"/>
    <n v="0"/>
    <n v="0"/>
    <n v="0"/>
    <n v="0"/>
    <n v="16"/>
    <n v="39"/>
    <n v="-392882"/>
    <n v="28063"/>
    <n v="673512"/>
    <n v="24.369519832985386"/>
    <n v="290999.83507306885"/>
    <x v="1"/>
    <e v="#DIV/0!"/>
  </r>
  <r>
    <x v="9"/>
    <s v="total"/>
    <x v="2"/>
    <n v="34769"/>
    <n v="469"/>
    <s v="FL"/>
    <n v="42.807017543859601"/>
    <n v="53.384615384615302"/>
    <n v="56.389830508474503"/>
    <n v="0"/>
    <n v="0"/>
    <n v="0"/>
    <n v="0"/>
    <n v="18"/>
    <n v="39"/>
    <n v="-556304"/>
    <n v="34769"/>
    <n v="764918"/>
    <e v="#DIV/0!"/>
    <e v="#DIV/0!"/>
    <x v="38"/>
    <n v="290999.83507306885"/>
  </r>
  <r>
    <x v="9"/>
    <s v="total"/>
    <x v="3"/>
    <n v="41565"/>
    <n v="288"/>
    <s v="FL"/>
    <n v="42.807017543859601"/>
    <n v="53.384615384615302"/>
    <n v="56.389830508474503"/>
    <n v="7719.38"/>
    <n v="15438.76"/>
    <n v="167.55111591251301"/>
    <n v="20106.133909501601"/>
    <n v="20"/>
    <n v="39"/>
    <n v="-768276.13390950102"/>
    <n v="21458.866090498301"/>
    <n v="811193.86609049805"/>
    <n v="31.190720116171427"/>
    <n v="528166.14771916438"/>
    <x v="39"/>
    <n v="387349.49014237348"/>
  </r>
  <r>
    <x v="9"/>
    <s v="total"/>
    <x v="4"/>
    <n v="56243"/>
    <n v="818"/>
    <s v="FL"/>
    <n v="42.807017543859601"/>
    <n v="53.384615384615302"/>
    <n v="56.389830508474503"/>
    <n v="6875.4174757281498"/>
    <n v="27501.669902912599"/>
    <n v="298.465387226085"/>
    <n v="35815.846467130199"/>
    <n v="22"/>
    <n v="39"/>
    <n v="-1160675.8464671299"/>
    <n v="20427.153532869699"/>
    <n v="976558.15353286895"/>
    <n v="28.144353472437828"/>
    <n v="422247.0258831908"/>
    <x v="40"/>
    <n v="371724.0579633452"/>
  </r>
  <r>
    <x v="9"/>
    <s v="total"/>
    <x v="5"/>
    <n v="74215"/>
    <n v="1259"/>
    <s v="FL"/>
    <n v="42.807017543859601"/>
    <n v="53.384615384615302"/>
    <n v="56.389830508474503"/>
    <n v="0"/>
    <n v="0"/>
    <n v="0"/>
    <n v="0"/>
    <n v="26"/>
    <n v="39"/>
    <n v="-1781160"/>
    <n v="74215"/>
    <n v="1039010"/>
    <n v="31.051462759215131"/>
    <n v="523324.30867515085"/>
    <x v="41"/>
    <n v="451268.75216675329"/>
  </r>
  <r>
    <x v="10"/>
    <s v="total"/>
    <x v="0"/>
    <n v="47625"/>
    <n v="512"/>
    <s v="GA"/>
    <n v="52.5625"/>
    <n v="36.547619047619001"/>
    <n v="74.1111111111111"/>
    <n v="0"/>
    <n v="0"/>
    <n v="0"/>
    <n v="0"/>
    <m/>
    <m/>
    <m/>
    <n v="47625"/>
    <m/>
    <m/>
    <m/>
    <x v="0"/>
    <m/>
  </r>
  <r>
    <x v="10"/>
    <s v="total"/>
    <x v="1"/>
    <n v="30325"/>
    <n v="631"/>
    <s v="GA"/>
    <n v="52.5625"/>
    <n v="36.547619047619001"/>
    <n v="74.1111111111111"/>
    <n v="0"/>
    <n v="0"/>
    <n v="0"/>
    <n v="0"/>
    <n v="16"/>
    <n v="39"/>
    <n v="-424550"/>
    <n v="30325"/>
    <n v="727800"/>
    <n v="26.918091809180918"/>
    <n v="391741.1341134113"/>
    <x v="1"/>
    <e v="#DIV/0!"/>
  </r>
  <r>
    <x v="10"/>
    <s v="total"/>
    <x v="2"/>
    <n v="35880"/>
    <n v="536"/>
    <s v="GA"/>
    <n v="52.5625"/>
    <n v="36.547619047619001"/>
    <n v="74.1111111111111"/>
    <n v="0"/>
    <n v="0"/>
    <n v="0"/>
    <n v="0"/>
    <n v="18"/>
    <n v="39"/>
    <n v="-574080"/>
    <n v="35880"/>
    <n v="789360"/>
    <e v="#DIV/0!"/>
    <e v="#DIV/0!"/>
    <x v="42"/>
    <n v="391741.1341134113"/>
  </r>
  <r>
    <x v="10"/>
    <s v="total"/>
    <x v="3"/>
    <n v="42139"/>
    <n v="452"/>
    <s v="GA"/>
    <n v="52.5625"/>
    <n v="36.547619047619001"/>
    <n v="74.1111111111111"/>
    <n v="6016.9473684210498"/>
    <n v="12033.8947368421"/>
    <n v="130.59938051576799"/>
    <n v="15671.925661892101"/>
    <n v="20"/>
    <n v="39"/>
    <n v="-774173.92566189205"/>
    <n v="26467.074338107799"/>
    <n v="827108.07433810702"/>
    <n v="31.968992756333606"/>
    <n v="572967.46009724983"/>
    <x v="43"/>
    <n v="472889.10154874518"/>
  </r>
  <r>
    <x v="10"/>
    <s v="total"/>
    <x v="4"/>
    <n v="63803"/>
    <n v="738"/>
    <s v="GA"/>
    <n v="52.5625"/>
    <n v="36.547619047619001"/>
    <n v="74.1111111111111"/>
    <n v="6766.8387096774104"/>
    <n v="27067.354838709602"/>
    <n v="293.75192748807399"/>
    <n v="35250.231298568899"/>
    <n v="22"/>
    <n v="39"/>
    <n v="-1311310.23129856"/>
    <n v="28552.768701430999"/>
    <n v="1113203.7687014299"/>
    <n v="26.402257325450705"/>
    <n v="373232.9928371713"/>
    <x v="44"/>
    <n v="378694.04128468945"/>
  </r>
  <r>
    <x v="10"/>
    <s v="total"/>
    <x v="5"/>
    <n v="78550"/>
    <n v="1341"/>
    <s v="GA"/>
    <n v="52.5625"/>
    <n v="36.547619047619001"/>
    <n v="74.1111111111111"/>
    <n v="0"/>
    <n v="0"/>
    <n v="0"/>
    <n v="0"/>
    <n v="26"/>
    <n v="39"/>
    <n v="-1885200"/>
    <n v="78550"/>
    <n v="1099700"/>
    <n v="30.726974455120693"/>
    <n v="528403.84344973043"/>
    <x v="45"/>
    <n v="493940.64282011404"/>
  </r>
  <r>
    <x v="11"/>
    <s v="total"/>
    <x v="0"/>
    <n v="50993"/>
    <n v="644"/>
    <s v="HI"/>
    <n v="23.8888888888888"/>
    <n v="23.1111111111111"/>
    <n v="45"/>
    <n v="0"/>
    <n v="0"/>
    <n v="0"/>
    <n v="0"/>
    <m/>
    <m/>
    <m/>
    <n v="50993"/>
    <m/>
    <m/>
    <m/>
    <x v="0"/>
    <m/>
  </r>
  <r>
    <x v="11"/>
    <s v="total"/>
    <x v="1"/>
    <n v="29829"/>
    <n v="4287"/>
    <s v="HI"/>
    <n v="23.8888888888888"/>
    <n v="23.1111111111111"/>
    <n v="45"/>
    <n v="0"/>
    <n v="0"/>
    <n v="0"/>
    <n v="0"/>
    <n v="16"/>
    <n v="39"/>
    <n v="-417606"/>
    <n v="29829"/>
    <n v="715896"/>
    <n v="21.137616259042371"/>
    <n v="212907.95539097488"/>
    <x v="1"/>
    <e v="#DIV/0!"/>
  </r>
  <r>
    <x v="11"/>
    <s v="total"/>
    <x v="2"/>
    <n v="41441"/>
    <n v="1095"/>
    <s v="HI"/>
    <n v="23.8888888888888"/>
    <n v="23.1111111111111"/>
    <n v="45"/>
    <n v="0"/>
    <n v="0"/>
    <n v="0"/>
    <n v="0"/>
    <n v="18"/>
    <n v="39"/>
    <n v="-663056"/>
    <n v="41441"/>
    <n v="911702"/>
    <e v="#DIV/0!"/>
    <e v="#DIV/0!"/>
    <x v="46"/>
    <n v="212907.95539097488"/>
  </r>
  <r>
    <x v="11"/>
    <s v="total"/>
    <x v="3"/>
    <n v="46737"/>
    <n v="1326"/>
    <s v="HI"/>
    <n v="23.8888888888888"/>
    <n v="23.1111111111111"/>
    <n v="45"/>
    <n v="5841.4444444444398"/>
    <n v="11682.8888888888"/>
    <n v="126.79004469369499"/>
    <n v="15214.8053632434"/>
    <n v="20"/>
    <n v="39"/>
    <n v="-856480.80536324298"/>
    <n v="31522.1946367565"/>
    <n v="919525.19463675597"/>
    <n v="36.522810680370654"/>
    <n v="850485.79740524036"/>
    <x v="47"/>
    <n v="356654.5020806822"/>
  </r>
  <r>
    <x v="11"/>
    <s v="total"/>
    <x v="4"/>
    <n v="61880"/>
    <n v="1700"/>
    <s v="HI"/>
    <n v="23.8888888888888"/>
    <n v="23.1111111111111"/>
    <n v="45"/>
    <n v="6376.875"/>
    <n v="25507.5"/>
    <n v="276.823403507693"/>
    <n v="33218.808420923197"/>
    <n v="22"/>
    <n v="39"/>
    <n v="-1270818.80842092"/>
    <n v="28661.191579076702"/>
    <n v="1080621.1915790699"/>
    <n v="29.735447351676697"/>
    <n v="569210.67370083393"/>
    <x v="48"/>
    <n v="376456.11545310984"/>
  </r>
  <r>
    <x v="11"/>
    <s v="total"/>
    <x v="5"/>
    <n v="79653"/>
    <n v="2735"/>
    <s v="HI"/>
    <n v="23.8888888888888"/>
    <n v="23.1111111111111"/>
    <n v="45"/>
    <n v="0"/>
    <n v="0"/>
    <n v="0"/>
    <n v="0"/>
    <n v="26"/>
    <n v="39"/>
    <n v="-1911672"/>
    <n v="79653"/>
    <n v="1115142"/>
    <n v="32.676018004815241"/>
    <n v="691070.86213754839"/>
    <x v="49"/>
    <n v="476872.45845375722"/>
  </r>
  <r>
    <x v="12"/>
    <s v="total"/>
    <x v="0"/>
    <n v="43844"/>
    <n v="772"/>
    <s v="ID"/>
    <n v="49.272727272727202"/>
    <n v="56.375"/>
    <n v="78.642857142857096"/>
    <n v="0"/>
    <n v="0"/>
    <n v="0"/>
    <n v="0"/>
    <m/>
    <m/>
    <m/>
    <n v="43844"/>
    <m/>
    <m/>
    <m/>
    <x v="0"/>
    <m/>
  </r>
  <r>
    <x v="12"/>
    <s v="total"/>
    <x v="1"/>
    <n v="35192"/>
    <n v="2579"/>
    <s v="ID"/>
    <n v="49.272727272727202"/>
    <n v="56.375"/>
    <n v="78.642857142857096"/>
    <n v="0"/>
    <n v="0"/>
    <n v="0"/>
    <n v="0"/>
    <n v="16"/>
    <n v="39"/>
    <n v="-492688"/>
    <n v="35192"/>
    <n v="844608"/>
    <n v="47.790424570912378"/>
    <n v="1189152.6214995484"/>
    <x v="1"/>
    <e v="#DIV/0!"/>
  </r>
  <r>
    <x v="12"/>
    <s v="total"/>
    <x v="2"/>
    <n v="37406"/>
    <n v="1078"/>
    <s v="ID"/>
    <n v="49.272727272727202"/>
    <n v="56.375"/>
    <n v="78.642857142857096"/>
    <n v="0"/>
    <n v="0"/>
    <n v="0"/>
    <n v="0"/>
    <n v="18"/>
    <n v="39"/>
    <n v="-598496"/>
    <n v="37406"/>
    <n v="822932"/>
    <e v="#DIV/0!"/>
    <e v="#DIV/0!"/>
    <x v="50"/>
    <n v="1189152.6214995484"/>
  </r>
  <r>
    <x v="12"/>
    <s v="total"/>
    <x v="3"/>
    <n v="40546"/>
    <n v="696"/>
    <s v="ID"/>
    <n v="49.272727272727202"/>
    <n v="56.375"/>
    <n v="78.642857142857096"/>
    <n v="6051.25"/>
    <n v="12102.5"/>
    <n v="131.34392790167001"/>
    <n v="15761.2713482004"/>
    <n v="20"/>
    <n v="39"/>
    <n v="-745589.27134820004"/>
    <n v="24784.728651799502"/>
    <n v="795158.72865179903"/>
    <n v="46.84499087522294"/>
    <n v="1153787.7286785892"/>
    <x v="51"/>
    <n v="1169639.5198516727"/>
  </r>
  <r>
    <x v="12"/>
    <s v="total"/>
    <x v="4"/>
    <n v="54796"/>
    <n v="2048"/>
    <s v="ID"/>
    <n v="49.272727272727202"/>
    <n v="56.375"/>
    <n v="78.642857142857096"/>
    <n v="6238.6363636363603"/>
    <n v="24954.545454545401"/>
    <n v="270.82239363774198"/>
    <n v="32498.687236529098"/>
    <n v="22"/>
    <n v="39"/>
    <n v="-1128418.68723652"/>
    <n v="22297.3127634708"/>
    <n v="953829.31276346999"/>
    <n v="30.472839979098332"/>
    <n v="541371.05225815228"/>
    <x v="52"/>
    <n v="648540.03230093908"/>
  </r>
  <r>
    <x v="12"/>
    <s v="total"/>
    <x v="5"/>
    <n v="72869"/>
    <n v="3340"/>
    <s v="ID"/>
    <n v="49.272727272727202"/>
    <n v="56.375"/>
    <n v="78.642857142857096"/>
    <n v="0"/>
    <n v="0"/>
    <n v="0"/>
    <n v="0"/>
    <n v="26"/>
    <n v="39"/>
    <n v="-1748856"/>
    <n v="72869"/>
    <n v="1020166"/>
    <n v="32.438315991314894"/>
    <n v="614891.64797112485"/>
    <x v="53"/>
    <n v="680628.99063088885"/>
  </r>
  <r>
    <x v="13"/>
    <s v="total"/>
    <x v="0"/>
    <n v="51922"/>
    <n v="298"/>
    <s v="IL"/>
    <n v="58.705882352941103"/>
    <n v="19.677966101694899"/>
    <n v="68.914285714285697"/>
    <n v="0"/>
    <n v="0"/>
    <n v="0"/>
    <n v="0"/>
    <m/>
    <m/>
    <m/>
    <n v="51922"/>
    <m/>
    <m/>
    <m/>
    <x v="0"/>
    <m/>
  </r>
  <r>
    <x v="13"/>
    <s v="total"/>
    <x v="1"/>
    <n v="31826"/>
    <n v="508"/>
    <s v="IL"/>
    <n v="58.705882352941103"/>
    <n v="19.677966101694899"/>
    <n v="68.914285714285697"/>
    <n v="0"/>
    <n v="0"/>
    <n v="0"/>
    <n v="0"/>
    <n v="16"/>
    <n v="39"/>
    <n v="-445564"/>
    <n v="31826"/>
    <n v="763824"/>
    <n v="25.171757925072047"/>
    <n v="355552.36772334296"/>
    <x v="1"/>
    <e v="#DIV/0!"/>
  </r>
  <r>
    <x v="13"/>
    <s v="total"/>
    <x v="2"/>
    <n v="38766"/>
    <n v="778"/>
    <s v="IL"/>
    <n v="58.705882352941103"/>
    <n v="19.677966101694899"/>
    <n v="68.914285714285697"/>
    <n v="0"/>
    <n v="0"/>
    <n v="0"/>
    <n v="0"/>
    <n v="18"/>
    <n v="39"/>
    <n v="-620256"/>
    <n v="38766"/>
    <n v="852852"/>
    <e v="#DIV/0!"/>
    <e v="#DIV/0!"/>
    <x v="54"/>
    <n v="355552.36772334296"/>
  </r>
  <r>
    <x v="13"/>
    <s v="total"/>
    <x v="3"/>
    <n v="44169"/>
    <n v="589"/>
    <s v="IL"/>
    <n v="58.705882352941103"/>
    <n v="19.677966101694899"/>
    <n v="68.914285714285697"/>
    <n v="5023.9298245614"/>
    <n v="10047.8596491228"/>
    <n v="109.04568091885901"/>
    <n v="13085.481710263"/>
    <n v="20"/>
    <n v="39"/>
    <n v="-808127.48171026295"/>
    <n v="31083.518289736901"/>
    <n v="870294.51828973601"/>
    <n v="34.771697521795843"/>
    <n v="727703.62612993759"/>
    <x v="55"/>
    <n v="489293.43894602836"/>
  </r>
  <r>
    <x v="13"/>
    <s v="total"/>
    <x v="4"/>
    <n v="68489"/>
    <n v="1145"/>
    <s v="IL"/>
    <n v="58.705882352941103"/>
    <n v="19.677966101694899"/>
    <n v="68.914285714285697"/>
    <n v="6720.4090909090901"/>
    <n v="26881.636363636298"/>
    <n v="291.73639400325402"/>
    <n v="35008.367280390499"/>
    <n v="22"/>
    <n v="39"/>
    <n v="-1404788.3672803901"/>
    <n v="33480.632719609399"/>
    <n v="1197793.6327196001"/>
    <n v="26.394790811169468"/>
    <n v="402964.46058579558"/>
    <x v="56"/>
    <n v="387108.57761409855"/>
  </r>
  <r>
    <x v="13"/>
    <s v="total"/>
    <x v="5"/>
    <n v="84140"/>
    <n v="1200"/>
    <s v="IL"/>
    <n v="58.705882352941103"/>
    <n v="19.677966101694899"/>
    <n v="68.914285714285697"/>
    <n v="0"/>
    <n v="0"/>
    <n v="0"/>
    <n v="0"/>
    <n v="26"/>
    <n v="39"/>
    <n v="-2019360"/>
    <n v="84140"/>
    <n v="1177960"/>
    <n v="30.834927491514964"/>
    <n v="575090.79913606914"/>
    <x v="57"/>
    <n v="511878.20468708186"/>
  </r>
  <r>
    <x v="14"/>
    <s v="total"/>
    <x v="0"/>
    <n v="46623"/>
    <n v="410"/>
    <s v="IN"/>
    <n v="54.490566037735803"/>
    <n v="69"/>
    <n v="76.366666666666603"/>
    <n v="0"/>
    <n v="0"/>
    <n v="0"/>
    <n v="0"/>
    <m/>
    <m/>
    <m/>
    <n v="46623"/>
    <m/>
    <m/>
    <m/>
    <x v="0"/>
    <m/>
  </r>
  <r>
    <x v="14"/>
    <s v="total"/>
    <x v="1"/>
    <n v="32019"/>
    <n v="746"/>
    <s v="IN"/>
    <n v="54.490566037735803"/>
    <n v="69"/>
    <n v="76.366666666666603"/>
    <n v="0"/>
    <n v="0"/>
    <n v="0"/>
    <n v="0"/>
    <n v="16"/>
    <n v="39"/>
    <n v="-448266"/>
    <n v="32019"/>
    <n v="768456"/>
    <n v="25.800734618916437"/>
    <n v="377847.72176308534"/>
    <x v="1"/>
    <e v="#DIV/0!"/>
  </r>
  <r>
    <x v="14"/>
    <s v="total"/>
    <x v="2"/>
    <n v="38553"/>
    <n v="630"/>
    <s v="IN"/>
    <n v="54.490566037735803"/>
    <n v="69"/>
    <n v="76.366666666666603"/>
    <n v="0"/>
    <n v="0"/>
    <n v="0"/>
    <n v="0"/>
    <n v="18"/>
    <n v="39"/>
    <n v="-616848"/>
    <n v="38553"/>
    <n v="848166"/>
    <e v="#DIV/0!"/>
    <e v="#DIV/0!"/>
    <x v="58"/>
    <n v="377847.72176308534"/>
  </r>
  <r>
    <x v="14"/>
    <s v="total"/>
    <x v="3"/>
    <n v="44403"/>
    <n v="656"/>
    <s v="IN"/>
    <n v="54.490566037735803"/>
    <n v="69"/>
    <n v="76.366666666666603"/>
    <n v="7986"/>
    <n v="15972"/>
    <n v="173.33817115847799"/>
    <n v="20800.580539017399"/>
    <n v="20"/>
    <n v="39"/>
    <n v="-820054.58053901698"/>
    <n v="23602.419460982499"/>
    <n v="867259.41946098197"/>
    <n v="34.736167613507178"/>
    <n v="722335.47000354226"/>
    <x v="59"/>
    <n v="512998.41862716293"/>
  </r>
  <r>
    <x v="14"/>
    <s v="total"/>
    <x v="4"/>
    <n v="58609"/>
    <n v="1231"/>
    <s v="IN"/>
    <n v="54.490566037735803"/>
    <n v="69"/>
    <n v="76.366666666666603"/>
    <n v="6719.8431372549003"/>
    <n v="26879.372549019601"/>
    <n v="291.71182566581899"/>
    <n v="35005.419079898304"/>
    <n v="22"/>
    <n v="39"/>
    <n v="-1207185.41907989"/>
    <n v="23603.580920101602"/>
    <n v="1019956.5809201"/>
    <n v="29.434454481446451"/>
    <n v="517938.52362320502"/>
    <x v="60"/>
    <n v="465605.41329518601"/>
  </r>
  <r>
    <x v="14"/>
    <s v="total"/>
    <x v="5"/>
    <n v="73559"/>
    <n v="2217"/>
    <s v="IN"/>
    <n v="54.490566037735803"/>
    <n v="69"/>
    <n v="76.366666666666603"/>
    <n v="0"/>
    <n v="0"/>
    <n v="0"/>
    <n v="0"/>
    <n v="26"/>
    <n v="39"/>
    <n v="-1765416"/>
    <n v="73559"/>
    <n v="1029826"/>
    <n v="32.810603896474888"/>
    <n v="648099.21202079626"/>
    <x v="61"/>
    <n v="566992.20534424647"/>
  </r>
  <r>
    <x v="15"/>
    <s v="total"/>
    <x v="0"/>
    <n v="48569"/>
    <n v="620"/>
    <s v="IA"/>
    <n v="67.323529411764696"/>
    <n v="61.2"/>
    <n v="88"/>
    <n v="0"/>
    <n v="0"/>
    <n v="0"/>
    <n v="0"/>
    <m/>
    <m/>
    <m/>
    <n v="48569"/>
    <m/>
    <m/>
    <m/>
    <x v="0"/>
    <m/>
  </r>
  <r>
    <x v="15"/>
    <s v="total"/>
    <x v="1"/>
    <n v="32968"/>
    <n v="2066"/>
    <s v="IA"/>
    <n v="67.323529411764696"/>
    <n v="61.2"/>
    <n v="88"/>
    <n v="0"/>
    <n v="0"/>
    <n v="0"/>
    <n v="0"/>
    <n v="16"/>
    <n v="39"/>
    <n v="-461552"/>
    <n v="32968"/>
    <n v="791232"/>
    <n v="26.189460670684593"/>
    <n v="401862.1393911296"/>
    <x v="1"/>
    <e v="#DIV/0!"/>
  </r>
  <r>
    <x v="15"/>
    <s v="total"/>
    <x v="2"/>
    <n v="39439"/>
    <n v="863"/>
    <s v="IA"/>
    <n v="67.323529411764696"/>
    <n v="61.2"/>
    <n v="88"/>
    <n v="0"/>
    <n v="0"/>
    <n v="0"/>
    <n v="0"/>
    <n v="18"/>
    <n v="39"/>
    <n v="-631024"/>
    <n v="39439"/>
    <n v="867658"/>
    <e v="#DIV/0!"/>
    <e v="#DIV/0!"/>
    <x v="62"/>
    <n v="401862.1393911296"/>
  </r>
  <r>
    <x v="15"/>
    <s v="total"/>
    <x v="3"/>
    <n v="45837"/>
    <n v="899"/>
    <s v="IA"/>
    <n v="67.323529411764696"/>
    <n v="61.2"/>
    <n v="88"/>
    <n v="6033.1142857142804"/>
    <n v="12066.228571428501"/>
    <n v="130.95028758775399"/>
    <n v="15714.0345105304"/>
    <n v="20"/>
    <n v="39"/>
    <n v="-840780.03451052995"/>
    <n v="30122.965489469501"/>
    <n v="901025.965489469"/>
    <n v="32.784625587766485"/>
    <n v="661968.84855592228"/>
    <x v="63"/>
    <n v="509960.14870954631"/>
  </r>
  <r>
    <x v="15"/>
    <s v="total"/>
    <x v="4"/>
    <n v="58561"/>
    <n v="1365"/>
    <s v="IA"/>
    <n v="67.323529411764696"/>
    <n v="61.2"/>
    <n v="88"/>
    <n v="7812.3636363636297"/>
    <n v="31249.4545454545"/>
    <n v="339.13869901133802"/>
    <n v="40696.643881360498"/>
    <n v="22"/>
    <n v="39"/>
    <n v="-1211916.6438813601"/>
    <n v="17864.3561186394"/>
    <n v="1013401.35611863"/>
    <n v="30.378236789109931"/>
    <n v="567063.2807257066"/>
    <x v="64"/>
    <n v="505041.27079594717"/>
  </r>
  <r>
    <x v="15"/>
    <s v="total"/>
    <x v="5"/>
    <n v="73926"/>
    <n v="1640"/>
    <s v="IA"/>
    <n v="67.323529411764696"/>
    <n v="61.2"/>
    <n v="88"/>
    <n v="0"/>
    <n v="0"/>
    <n v="0"/>
    <n v="0"/>
    <n v="26"/>
    <n v="39"/>
    <n v="-1774224"/>
    <n v="73926"/>
    <n v="1034964"/>
    <n v="33.148722707107027"/>
    <n v="676328.47484559403"/>
    <x v="65"/>
    <n v="595046.72298452072"/>
  </r>
  <r>
    <x v="16"/>
    <s v="total"/>
    <x v="0"/>
    <n v="47295"/>
    <n v="608"/>
    <s v="KS"/>
    <n v="66.322580645161295"/>
    <n v="39.275862068965502"/>
    <n v="74.818181818181799"/>
    <n v="0"/>
    <n v="0"/>
    <n v="0"/>
    <n v="0"/>
    <m/>
    <m/>
    <m/>
    <n v="47295"/>
    <m/>
    <m/>
    <m/>
    <x v="0"/>
    <m/>
  </r>
  <r>
    <x v="16"/>
    <s v="total"/>
    <x v="1"/>
    <n v="32838"/>
    <n v="1788"/>
    <s v="KS"/>
    <n v="66.322580645161295"/>
    <n v="39.275862068965502"/>
    <n v="74.818181818181799"/>
    <n v="0"/>
    <n v="0"/>
    <n v="0"/>
    <n v="0"/>
    <n v="16"/>
    <n v="39"/>
    <n v="-459732"/>
    <n v="32838"/>
    <n v="788112"/>
    <n v="33.188170635959175"/>
    <n v="630101.14734362741"/>
    <x v="1"/>
    <e v="#DIV/0!"/>
  </r>
  <r>
    <x v="16"/>
    <s v="total"/>
    <x v="2"/>
    <n v="36659"/>
    <n v="834"/>
    <s v="KS"/>
    <n v="66.322580645161295"/>
    <n v="39.275862068965502"/>
    <n v="74.818181818181799"/>
    <n v="0"/>
    <n v="0"/>
    <n v="0"/>
    <n v="0"/>
    <n v="18"/>
    <n v="39"/>
    <n v="-586544"/>
    <n v="36659"/>
    <n v="806498"/>
    <e v="#DIV/0!"/>
    <e v="#DIV/0!"/>
    <x v="66"/>
    <n v="630101.14734362741"/>
  </r>
  <r>
    <x v="16"/>
    <s v="total"/>
    <x v="3"/>
    <n v="42026"/>
    <n v="612"/>
    <s v="KS"/>
    <n v="66.322580645161295"/>
    <n v="39.275862068965502"/>
    <n v="74.818181818181799"/>
    <n v="5274.5172413793098"/>
    <n v="10549.0344827586"/>
    <n v="114.484744849054"/>
    <n v="13738.169381886501"/>
    <n v="20"/>
    <n v="39"/>
    <n v="-770206.16938188602"/>
    <n v="28287.830618113399"/>
    <n v="826781.83061811305"/>
    <n v="34.220638975570338"/>
    <n v="667950.40420543309"/>
    <x v="67"/>
    <n v="649905.65500243497"/>
  </r>
  <r>
    <x v="16"/>
    <s v="total"/>
    <x v="4"/>
    <n v="58583"/>
    <n v="1296"/>
    <s v="KS"/>
    <n v="66.322580645161295"/>
    <n v="39.275862068965502"/>
    <n v="74.818181818181799"/>
    <n v="6435.3333333333303"/>
    <n v="25741.333333333299"/>
    <n v="279.36110964066899"/>
    <n v="33523.333156880297"/>
    <n v="22"/>
    <n v="39"/>
    <n v="-1205183.33315688"/>
    <n v="25059.666843119601"/>
    <n v="1020970.66684311"/>
    <n v="28.217448146181354"/>
    <n v="447879.43159086222"/>
    <x v="68"/>
    <n v="491098.486626748"/>
  </r>
  <r>
    <x v="16"/>
    <s v="total"/>
    <x v="5"/>
    <n v="70216"/>
    <n v="2564"/>
    <s v="KS"/>
    <n v="66.322580645161295"/>
    <n v="39.275862068965502"/>
    <n v="74.818181818181799"/>
    <n v="0"/>
    <n v="0"/>
    <n v="0"/>
    <n v="0"/>
    <n v="26"/>
    <n v="39"/>
    <n v="-1685184"/>
    <n v="70216"/>
    <n v="983024"/>
    <n v="32.739517835324968"/>
    <n v="613653.98432517797"/>
    <x v="69"/>
    <n v="616874.36673979345"/>
  </r>
  <r>
    <x v="17"/>
    <s v="total"/>
    <x v="0"/>
    <n v="43032"/>
    <n v="581"/>
    <s v="KY"/>
    <n v="57.588235294117602"/>
    <n v="29.681818181818102"/>
    <n v="66.272727272727195"/>
    <n v="0"/>
    <n v="0"/>
    <n v="0"/>
    <n v="0"/>
    <m/>
    <m/>
    <m/>
    <n v="43032"/>
    <m/>
    <m/>
    <m/>
    <x v="0"/>
    <m/>
  </r>
  <r>
    <x v="17"/>
    <s v="total"/>
    <x v="1"/>
    <n v="27314"/>
    <n v="1182"/>
    <s v="KY"/>
    <n v="57.588235294117602"/>
    <n v="29.681818181818102"/>
    <n v="66.272727272727195"/>
    <n v="0"/>
    <n v="0"/>
    <n v="0"/>
    <n v="0"/>
    <n v="16"/>
    <n v="39"/>
    <n v="-382396"/>
    <n v="27314"/>
    <n v="655536"/>
    <n v="22.839614373356703"/>
    <n v="241445.22699386498"/>
    <x v="1"/>
    <e v="#DIV/0!"/>
  </r>
  <r>
    <x v="17"/>
    <s v="total"/>
    <x v="2"/>
    <n v="35301"/>
    <n v="680"/>
    <s v="KY"/>
    <n v="57.588235294117602"/>
    <n v="29.681818181818102"/>
    <n v="66.272727272727195"/>
    <n v="0"/>
    <n v="0"/>
    <n v="0"/>
    <n v="0"/>
    <n v="18"/>
    <n v="39"/>
    <n v="-564816"/>
    <n v="35301"/>
    <n v="776622"/>
    <e v="#DIV/0!"/>
    <e v="#DIV/0!"/>
    <x v="70"/>
    <n v="241445.22699386498"/>
  </r>
  <r>
    <x v="17"/>
    <s v="total"/>
    <x v="3"/>
    <n v="40667"/>
    <n v="587"/>
    <s v="KY"/>
    <n v="57.588235294117602"/>
    <n v="29.681818181818102"/>
    <n v="66.272727272727195"/>
    <n v="5273.7619047619"/>
    <n v="10547.5238095238"/>
    <n v="114.468350074716"/>
    <n v="13736.2020089659"/>
    <n v="20"/>
    <n v="39"/>
    <n v="-745742.20200896496"/>
    <n v="26930.797991034"/>
    <n v="799603.79799103399"/>
    <n v="33.717145361342709"/>
    <n v="625432.94840075891"/>
    <x v="71"/>
    <n v="360840.58815793227"/>
  </r>
  <r>
    <x v="17"/>
    <s v="total"/>
    <x v="4"/>
    <n v="55682"/>
    <n v="1551"/>
    <s v="KY"/>
    <n v="57.588235294117602"/>
    <n v="29.681818181818102"/>
    <n v="66.272727272727195"/>
    <n v="6866.8125"/>
    <n v="27467.25"/>
    <n v="298.09184083099899"/>
    <n v="35771.020899719799"/>
    <n v="22"/>
    <n v="39"/>
    <n v="-1149411.02089971"/>
    <n v="19910.979100280099"/>
    <n v="966504.97910027998"/>
    <n v="28.683333541028901"/>
    <n v="447734.35733186128"/>
    <x v="72"/>
    <n v="356120.93037417787"/>
  </r>
  <r>
    <x v="17"/>
    <s v="total"/>
    <x v="5"/>
    <n v="67351"/>
    <n v="2115"/>
    <s v="KY"/>
    <n v="57.588235294117602"/>
    <n v="29.681818181818102"/>
    <n v="66.272727272727195"/>
    <n v="0"/>
    <n v="0"/>
    <n v="0"/>
    <n v="0"/>
    <n v="26"/>
    <n v="39"/>
    <n v="-1616424"/>
    <n v="67351"/>
    <n v="942914"/>
    <n v="32.811482059282369"/>
    <n v="593462.12817472685"/>
    <x v="73"/>
    <n v="459481.2833129355"/>
  </r>
  <r>
    <x v="18"/>
    <s v="total"/>
    <x v="0"/>
    <n v="43207"/>
    <n v="748"/>
    <s v="LA"/>
    <n v="52.925925925925903"/>
    <n v="56.821428571428498"/>
    <n v="66.0833333333333"/>
    <n v="0"/>
    <n v="0"/>
    <n v="0"/>
    <n v="0"/>
    <m/>
    <m/>
    <m/>
    <n v="43207"/>
    <m/>
    <m/>
    <m/>
    <x v="0"/>
    <m/>
  </r>
  <r>
    <x v="18"/>
    <s v="total"/>
    <x v="1"/>
    <n v="25977"/>
    <n v="890"/>
    <s v="LA"/>
    <n v="52.925925925925903"/>
    <n v="56.821428571428498"/>
    <n v="66.0833333333333"/>
    <n v="0"/>
    <n v="0"/>
    <n v="0"/>
    <n v="0"/>
    <n v="16"/>
    <n v="39"/>
    <n v="-363678"/>
    <n v="25977"/>
    <n v="623448"/>
    <n v="22.844157554999342"/>
    <n v="229744.68080621795"/>
    <x v="1"/>
    <e v="#DIV/0!"/>
  </r>
  <r>
    <x v="18"/>
    <s v="total"/>
    <x v="2"/>
    <n v="33568"/>
    <n v="1577"/>
    <s v="LA"/>
    <n v="52.925925925925903"/>
    <n v="56.821428571428498"/>
    <n v="66.0833333333333"/>
    <n v="0"/>
    <n v="0"/>
    <n v="0"/>
    <n v="0"/>
    <n v="18"/>
    <n v="39"/>
    <n v="-537088"/>
    <n v="33568"/>
    <n v="738496"/>
    <e v="#DIV/0!"/>
    <e v="#DIV/0!"/>
    <x v="74"/>
    <n v="229744.68080621795"/>
  </r>
  <r>
    <x v="18"/>
    <s v="total"/>
    <x v="3"/>
    <n v="40916"/>
    <n v="730"/>
    <s v="LA"/>
    <n v="52.925925925925903"/>
    <n v="56.821428571428498"/>
    <n v="66.0833333333333"/>
    <n v="6503.8518518518504"/>
    <n v="13007.703703703701"/>
    <n v="141.16776677757099"/>
    <n v="16940.132013308499"/>
    <n v="20"/>
    <n v="39"/>
    <n v="-753428.132013308"/>
    <n v="23975.867986691399"/>
    <n v="801379.86798669095"/>
    <n v="29.442043006710396"/>
    <n v="451222.49964925461"/>
    <x v="75"/>
    <n v="314047.3617584646"/>
  </r>
  <r>
    <x v="18"/>
    <s v="total"/>
    <x v="4"/>
    <n v="55685"/>
    <n v="1818"/>
    <s v="LA"/>
    <n v="52.925925925925903"/>
    <n v="56.821428571428498"/>
    <n v="66.0833333333333"/>
    <n v="6089.3846153846098"/>
    <n v="24357.538461538399"/>
    <n v="264.34329895100001"/>
    <n v="31721.19587412"/>
    <n v="22"/>
    <n v="39"/>
    <n v="-1145421.1958741201"/>
    <n v="23963.804125879898"/>
    <n v="970608.80412588001"/>
    <n v="27.505231083515852"/>
    <n v="386207.59701146011"/>
    <x v="76"/>
    <n v="319886.79733479256"/>
  </r>
  <r>
    <x v="18"/>
    <s v="total"/>
    <x v="5"/>
    <n v="65857"/>
    <n v="2150"/>
    <s v="LA"/>
    <n v="52.925925925925903"/>
    <n v="56.821428571428498"/>
    <n v="66.0833333333333"/>
    <n v="0"/>
    <n v="0"/>
    <n v="0"/>
    <n v="0"/>
    <n v="26"/>
    <n v="39"/>
    <n v="-1580568"/>
    <n v="65857"/>
    <n v="921998"/>
    <n v="32.316888104307971"/>
    <n v="547725.29988540988"/>
    <x v="77"/>
    <n v="428978.75852557668"/>
  </r>
  <r>
    <x v="19"/>
    <s v="total"/>
    <x v="0"/>
    <n v="45966"/>
    <n v="802"/>
    <s v="ME"/>
    <n v="57.736842105263101"/>
    <n v="32.4444444444444"/>
    <n v="59.5"/>
    <n v="0"/>
    <n v="0"/>
    <n v="0"/>
    <n v="0"/>
    <m/>
    <m/>
    <m/>
    <n v="45966"/>
    <m/>
    <m/>
    <m/>
    <x v="0"/>
    <m/>
  </r>
  <r>
    <x v="19"/>
    <s v="total"/>
    <x v="1"/>
    <n v="31011"/>
    <n v="1816"/>
    <s v="ME"/>
    <n v="57.736842105263101"/>
    <n v="32.4444444444444"/>
    <n v="59.5"/>
    <n v="0"/>
    <n v="0"/>
    <n v="0"/>
    <n v="0"/>
    <n v="16"/>
    <n v="39"/>
    <n v="-434154"/>
    <n v="31011"/>
    <n v="744264"/>
    <n v="27.562639821029084"/>
    <n v="420591.02348993288"/>
    <x v="1"/>
    <e v="#DIV/0!"/>
  </r>
  <r>
    <x v="19"/>
    <s v="total"/>
    <x v="2"/>
    <n v="36375"/>
    <n v="1080"/>
    <s v="ME"/>
    <n v="57.736842105263101"/>
    <n v="32.4444444444444"/>
    <n v="59.5"/>
    <n v="0"/>
    <n v="0"/>
    <n v="0"/>
    <n v="0"/>
    <n v="18"/>
    <n v="39"/>
    <n v="-582000"/>
    <n v="36375"/>
    <n v="800250"/>
    <e v="#DIV/0!"/>
    <e v="#DIV/0!"/>
    <x v="78"/>
    <n v="420591.02348993288"/>
  </r>
  <r>
    <x v="19"/>
    <s v="total"/>
    <x v="3"/>
    <n v="43898"/>
    <n v="1709"/>
    <s v="ME"/>
    <n v="57.736842105263101"/>
    <n v="32.4444444444444"/>
    <n v="59.5"/>
    <n v="5897.8888888888796"/>
    <n v="11795.777777777699"/>
    <n v="128.015185787116"/>
    <n v="15361.822294453899"/>
    <n v="20"/>
    <n v="39"/>
    <n v="-805525.82229445397"/>
    <n v="28536.177705546001"/>
    <n v="862598.17770554603"/>
    <n v="29.712325175389335"/>
    <n v="498785.82825478702"/>
    <x v="79"/>
    <n v="459507.17647034314"/>
  </r>
  <r>
    <x v="19"/>
    <s v="total"/>
    <x v="4"/>
    <n v="53866"/>
    <n v="1760"/>
    <s v="ME"/>
    <n v="57.736842105263101"/>
    <n v="32.4444444444444"/>
    <n v="59.5"/>
    <n v="7844.0526315789402"/>
    <n v="31376.210526315699"/>
    <n v="340.51433449254802"/>
    <n v="40861.720139105702"/>
    <n v="22"/>
    <n v="39"/>
    <n v="-1118181.7201391"/>
    <n v="13004.279860894199"/>
    <n v="928726.27986089396"/>
    <n v="30.654720721462464"/>
    <n v="533065.46624319721"/>
    <x v="80"/>
    <n v="493974.79585358256"/>
  </r>
  <r>
    <x v="19"/>
    <s v="total"/>
    <x v="5"/>
    <n v="69390"/>
    <n v="3263"/>
    <s v="ME"/>
    <n v="57.736842105263101"/>
    <n v="32.4444444444444"/>
    <n v="59.5"/>
    <n v="0"/>
    <n v="0"/>
    <n v="0"/>
    <n v="0"/>
    <n v="26"/>
    <n v="39"/>
    <n v="-1665360"/>
    <n v="69390"/>
    <n v="971460"/>
    <n v="32.814175374829624"/>
    <n v="611615.62925942754"/>
    <x v="81"/>
    <n v="560685.08559368411"/>
  </r>
  <r>
    <x v="20"/>
    <s v="total"/>
    <x v="0"/>
    <n v="61166"/>
    <n v="532"/>
    <s v="MD"/>
    <n v="40.766666666666602"/>
    <n v="21.7777777777777"/>
    <n v="74.739130434782595"/>
    <n v="0"/>
    <n v="0"/>
    <n v="0"/>
    <n v="0"/>
    <m/>
    <m/>
    <m/>
    <n v="61166"/>
    <m/>
    <m/>
    <m/>
    <x v="0"/>
    <m/>
  </r>
  <r>
    <x v="20"/>
    <s v="total"/>
    <x v="1"/>
    <n v="33805"/>
    <n v="1890"/>
    <s v="MD"/>
    <n v="40.766666666666602"/>
    <n v="21.7777777777777"/>
    <n v="74.739130434782595"/>
    <n v="0"/>
    <n v="0"/>
    <n v="0"/>
    <n v="0"/>
    <n v="16"/>
    <n v="39"/>
    <n v="-473270"/>
    <n v="33805"/>
    <n v="811320"/>
    <n v="25.545390371311591"/>
    <n v="390291.92150218831"/>
    <x v="1"/>
    <e v="#DIV/0!"/>
  </r>
  <r>
    <x v="20"/>
    <s v="total"/>
    <x v="2"/>
    <n v="40888"/>
    <n v="673"/>
    <s v="MD"/>
    <n v="40.766666666666602"/>
    <n v="21.7777777777777"/>
    <n v="74.739130434782595"/>
    <n v="0"/>
    <n v="0"/>
    <n v="0"/>
    <n v="0"/>
    <n v="18"/>
    <n v="39"/>
    <n v="-654208"/>
    <n v="40888"/>
    <n v="899536"/>
    <e v="#DIV/0!"/>
    <e v="#DIV/0!"/>
    <x v="82"/>
    <n v="390291.92150218831"/>
  </r>
  <r>
    <x v="20"/>
    <s v="total"/>
    <x v="3"/>
    <n v="50548"/>
    <n v="879"/>
    <s v="MD"/>
    <n v="40.766666666666602"/>
    <n v="21.7777777777777"/>
    <n v="74.739130434782595"/>
    <n v="5113.8823529411702"/>
    <n v="10227.7647058823"/>
    <n v="110.998123538497"/>
    <n v="13319.774824619601"/>
    <n v="20"/>
    <n v="39"/>
    <n v="-923183.77482461894"/>
    <n v="37228.225175380299"/>
    <n v="997640.22517538001"/>
    <n v="27.844283108138608"/>
    <n v="484289.04772557132"/>
    <x v="83"/>
    <n v="435129.63912956126"/>
  </r>
  <r>
    <x v="20"/>
    <s v="total"/>
    <x v="4"/>
    <n v="76711"/>
    <n v="1358"/>
    <s v="MD"/>
    <n v="40.766666666666602"/>
    <n v="21.7777777777777"/>
    <n v="74.739130434782595"/>
    <n v="6967.76"/>
    <n v="27871.040000000001"/>
    <n v="302.47402340876499"/>
    <n v="36296.8828090518"/>
    <n v="22"/>
    <n v="39"/>
    <n v="-1570516.8828090499"/>
    <n v="40414.117190948098"/>
    <n v="1344501.1171909401"/>
    <n v="25.57878689135611"/>
    <n v="391657.43841376866"/>
    <x v="84"/>
    <n v="391234.51856057264"/>
  </r>
  <r>
    <x v="20"/>
    <s v="total"/>
    <x v="5"/>
    <n v="99484"/>
    <n v="1941"/>
    <s v="MD"/>
    <n v="40.766666666666602"/>
    <n v="21.7777777777777"/>
    <n v="74.739130434782595"/>
    <n v="0"/>
    <n v="0"/>
    <n v="0"/>
    <n v="0"/>
    <n v="26"/>
    <n v="39"/>
    <n v="-2387616"/>
    <n v="99484"/>
    <n v="1392776"/>
    <n v="29.58236057068742"/>
    <n v="555355.55901426729"/>
    <x v="85"/>
    <n v="512044.43124895322"/>
  </r>
  <r>
    <x v="21"/>
    <s v="total"/>
    <x v="0"/>
    <n v="62009"/>
    <n v="462"/>
    <s v="MA"/>
    <n v="58.808219178082098"/>
    <n v="29.095238095237999"/>
    <n v="56.352941176470502"/>
    <n v="0"/>
    <n v="0"/>
    <n v="0"/>
    <n v="0"/>
    <m/>
    <m/>
    <m/>
    <n v="62009"/>
    <m/>
    <m/>
    <m/>
    <x v="0"/>
    <m/>
  </r>
  <r>
    <x v="21"/>
    <s v="total"/>
    <x v="1"/>
    <n v="34472"/>
    <n v="2061"/>
    <s v="MA"/>
    <n v="58.808219178082098"/>
    <n v="29.095238095237999"/>
    <n v="56.352941176470502"/>
    <n v="0"/>
    <n v="0"/>
    <n v="0"/>
    <n v="0"/>
    <n v="16"/>
    <n v="39"/>
    <n v="-482608"/>
    <n v="34472"/>
    <n v="827328"/>
    <n v="24.925945106162612"/>
    <n v="376639.17969963746"/>
    <x v="1"/>
    <e v="#DIV/0!"/>
  </r>
  <r>
    <x v="21"/>
    <s v="total"/>
    <x v="2"/>
    <n v="42196"/>
    <n v="531"/>
    <s v="MA"/>
    <n v="58.808219178082098"/>
    <n v="29.095238095237999"/>
    <n v="56.352941176470502"/>
    <n v="0"/>
    <n v="0"/>
    <n v="0"/>
    <n v="0"/>
    <n v="18"/>
    <n v="39"/>
    <n v="-675136"/>
    <n v="42196"/>
    <n v="928312"/>
    <e v="#DIV/0!"/>
    <e v="#DIV/0!"/>
    <x v="86"/>
    <n v="376639.17969963758"/>
  </r>
  <r>
    <x v="21"/>
    <s v="total"/>
    <x v="3"/>
    <n v="49021"/>
    <n v="1132"/>
    <s v="MA"/>
    <n v="58.808219178082098"/>
    <n v="29.095238095237999"/>
    <n v="56.352941176470502"/>
    <n v="5426.9473684210498"/>
    <n v="10853.8947368421"/>
    <n v="117.793279716431"/>
    <n v="14135.1935659717"/>
    <n v="20"/>
    <n v="39"/>
    <n v="-896513.19356597099"/>
    <n v="34885.8064340282"/>
    <n v="966284.80643402797"/>
    <n v="32.436218837504903"/>
    <n v="693542.69006735692"/>
    <x v="87"/>
    <n v="498087.5689467421"/>
  </r>
  <r>
    <x v="21"/>
    <s v="total"/>
    <x v="4"/>
    <n v="77137"/>
    <n v="1049"/>
    <s v="MA"/>
    <n v="58.808219178082098"/>
    <n v="29.095238095237999"/>
    <n v="56.352941176470502"/>
    <n v="8086.5068493150602"/>
    <n v="32346.027397260201"/>
    <n v="351.03939602323601"/>
    <n v="42124.7275227883"/>
    <n v="22"/>
    <n v="39"/>
    <n v="-1584864.72752278"/>
    <n v="35012.272477211598"/>
    <n v="1346341.27247721"/>
    <n v="26.036138848996305"/>
    <n v="423484.91487224819"/>
    <x v="88"/>
    <n v="407981.33343877341"/>
  </r>
  <r>
    <x v="21"/>
    <s v="total"/>
    <x v="5"/>
    <n v="95136"/>
    <n v="1232"/>
    <s v="MA"/>
    <n v="58.808219178082098"/>
    <n v="29.095238095237999"/>
    <n v="56.352941176470502"/>
    <n v="0"/>
    <n v="0"/>
    <n v="0"/>
    <n v="0"/>
    <n v="26"/>
    <n v="39"/>
    <n v="-2283264"/>
    <n v="95136"/>
    <n v="1331904"/>
    <n v="30.376426142803172"/>
    <n v="606627.67752172262"/>
    <x v="89"/>
    <n v="540605.33298166946"/>
  </r>
  <r>
    <x v="22"/>
    <s v="total"/>
    <x v="0"/>
    <n v="47259"/>
    <n v="406"/>
    <s v="MI"/>
    <n v="53"/>
    <n v="22.529411764705799"/>
    <n v="61.228070175438503"/>
    <n v="0"/>
    <n v="0"/>
    <n v="0"/>
    <n v="0"/>
    <m/>
    <m/>
    <m/>
    <n v="47259"/>
    <m/>
    <m/>
    <m/>
    <x v="0"/>
    <m/>
  </r>
  <r>
    <x v="22"/>
    <s v="total"/>
    <x v="1"/>
    <n v="30404"/>
    <n v="670"/>
    <s v="MI"/>
    <n v="53"/>
    <n v="22.529411764705799"/>
    <n v="61.228070175438503"/>
    <n v="0"/>
    <n v="0"/>
    <n v="0"/>
    <n v="0"/>
    <n v="16"/>
    <n v="39"/>
    <n v="-425656"/>
    <n v="30404"/>
    <n v="729696"/>
    <n v="27.134956967588355"/>
    <n v="399355.23164255638"/>
    <x v="1"/>
    <e v="#DIV/0!"/>
  </r>
  <r>
    <x v="22"/>
    <s v="total"/>
    <x v="2"/>
    <n v="35865"/>
    <n v="453"/>
    <s v="MI"/>
    <n v="53"/>
    <n v="22.529411764705799"/>
    <n v="61.228070175438503"/>
    <n v="0"/>
    <n v="0"/>
    <n v="0"/>
    <n v="0"/>
    <n v="18"/>
    <n v="39"/>
    <n v="-573840"/>
    <n v="35865"/>
    <n v="789030"/>
    <e v="#DIV/0!"/>
    <e v="#DIV/0!"/>
    <x v="90"/>
    <n v="399355.23164255638"/>
  </r>
  <r>
    <x v="22"/>
    <s v="total"/>
    <x v="3"/>
    <n v="41762"/>
    <n v="337"/>
    <s v="MI"/>
    <n v="53"/>
    <n v="22.529411764705799"/>
    <n v="61.228070175438503"/>
    <n v="5538.1724137930996"/>
    <n v="11076.344827586199"/>
    <n v="120.207447754474"/>
    <n v="14424.8937305369"/>
    <n v="20"/>
    <n v="39"/>
    <n v="-766140.89373053599"/>
    <n v="27337.106269463002"/>
    <n v="820815.10626946297"/>
    <n v="32.609953150845513"/>
    <n v="595715.96975507424"/>
    <x v="91"/>
    <n v="485781.11119767709"/>
  </r>
  <r>
    <x v="22"/>
    <s v="total"/>
    <x v="4"/>
    <n v="63077"/>
    <n v="740"/>
    <s v="MI"/>
    <n v="53"/>
    <n v="22.529411764705799"/>
    <n v="61.228070175438503"/>
    <n v="7466.0204081632601"/>
    <n v="29864.081632653"/>
    <n v="324.10376242997597"/>
    <n v="38892.451491597203"/>
    <n v="22"/>
    <n v="39"/>
    <n v="-1300432.4514915899"/>
    <n v="24184.548508402699"/>
    <n v="1096493.5485084001"/>
    <n v="26.701177844024322"/>
    <n v="383797.74337593233"/>
    <x v="92"/>
    <n v="388370.9712346677"/>
  </r>
  <r>
    <x v="22"/>
    <s v="total"/>
    <x v="5"/>
    <n v="78984"/>
    <n v="1580"/>
    <s v="MI"/>
    <n v="53"/>
    <n v="22.529411764705799"/>
    <n v="61.228070175438503"/>
    <n v="0"/>
    <n v="0"/>
    <n v="0"/>
    <n v="0"/>
    <n v="26"/>
    <n v="39"/>
    <n v="-1895616"/>
    <n v="78984"/>
    <n v="1105776"/>
    <n v="30.654143185138803"/>
    <n v="525570.84533500322"/>
    <x v="93"/>
    <n v="494324.7295183203"/>
  </r>
  <r>
    <x v="23"/>
    <s v="total"/>
    <x v="0"/>
    <n v="54047"/>
    <n v="337"/>
    <s v="MN"/>
    <n v="58.311111111111103"/>
    <n v="30.294117647058801"/>
    <n v="54.4"/>
    <n v="0"/>
    <n v="0"/>
    <n v="0"/>
    <n v="0"/>
    <m/>
    <m/>
    <m/>
    <n v="54047"/>
    <m/>
    <m/>
    <m/>
    <x v="0"/>
    <m/>
  </r>
  <r>
    <x v="23"/>
    <s v="total"/>
    <x v="1"/>
    <n v="33274"/>
    <n v="1795"/>
    <s v="MN"/>
    <n v="58.311111111111103"/>
    <n v="30.294117647058801"/>
    <n v="54.4"/>
    <n v="0"/>
    <n v="0"/>
    <n v="0"/>
    <n v="0"/>
    <n v="16"/>
    <n v="39"/>
    <n v="-465836"/>
    <n v="33274"/>
    <n v="798576"/>
    <n v="25.898557191729882"/>
    <n v="395912.59199762007"/>
    <x v="1"/>
    <e v="#DIV/0!"/>
  </r>
  <r>
    <x v="23"/>
    <s v="total"/>
    <x v="2"/>
    <n v="39997"/>
    <n v="757"/>
    <s v="MN"/>
    <n v="58.311111111111103"/>
    <n v="30.294117647058801"/>
    <n v="54.4"/>
    <n v="0"/>
    <n v="0"/>
    <n v="0"/>
    <n v="0"/>
    <n v="18"/>
    <n v="39"/>
    <n v="-639952"/>
    <n v="39997"/>
    <n v="879934"/>
    <e v="#DIV/0!"/>
    <e v="#DIV/0!"/>
    <x v="94"/>
    <n v="395912.59199762007"/>
  </r>
  <r>
    <x v="23"/>
    <s v="total"/>
    <x v="3"/>
    <n v="49014"/>
    <n v="708"/>
    <s v="MN"/>
    <n v="58.311111111111103"/>
    <n v="30.294117647058801"/>
    <n v="54.4"/>
    <n v="5576.2903225806403"/>
    <n v="11152.580645161201"/>
    <n v="121.034806707344"/>
    <n v="14524.176804881299"/>
    <n v="20"/>
    <n v="39"/>
    <n v="-896776.17680488096"/>
    <n v="34489.823195118697"/>
    <n v="965755.82319511799"/>
    <n v="28.482219896293774"/>
    <n v="499251.34919206216"/>
    <x v="95"/>
    <n v="445161.67744635383"/>
  </r>
  <r>
    <x v="23"/>
    <s v="total"/>
    <x v="4"/>
    <n v="68504"/>
    <n v="1126"/>
    <s v="MN"/>
    <n v="58.311111111111103"/>
    <n v="30.294117647058801"/>
    <n v="54.4"/>
    <n v="8508.7142857142808"/>
    <n v="34034.857142857101"/>
    <n v="369.36763666309298"/>
    <n v="44324.116399571198"/>
    <n v="22"/>
    <n v="39"/>
    <n v="-1414404.1163995699"/>
    <n v="24179.8836004287"/>
    <n v="1188747.8836004201"/>
    <n v="27.16708585258252"/>
    <n v="446649.93284574314"/>
    <x v="96"/>
    <n v="430066.79605674953"/>
  </r>
  <r>
    <x v="23"/>
    <s v="total"/>
    <x v="5"/>
    <n v="82324"/>
    <n v="1259"/>
    <s v="MN"/>
    <n v="58.311111111111103"/>
    <n v="30.294117647058801"/>
    <n v="54.4"/>
    <n v="0"/>
    <n v="0"/>
    <n v="0"/>
    <n v="0"/>
    <n v="26"/>
    <n v="39"/>
    <n v="-1975776"/>
    <n v="82324"/>
    <n v="1152536"/>
    <n v="31.559619155621707"/>
    <n v="622338.08736740146"/>
    <x v="97"/>
    <n v="558460.50479102961"/>
  </r>
  <r>
    <x v="24"/>
    <s v="total"/>
    <x v="0"/>
    <n v="40342"/>
    <n v="446"/>
    <s v="MS"/>
    <n v="53.25"/>
    <n v="17.1875"/>
    <n v="62.8"/>
    <n v="0"/>
    <n v="0"/>
    <n v="0"/>
    <n v="0"/>
    <m/>
    <m/>
    <m/>
    <n v="40342"/>
    <m/>
    <m/>
    <m/>
    <x v="0"/>
    <m/>
  </r>
  <r>
    <x v="24"/>
    <s v="total"/>
    <x v="1"/>
    <n v="26775"/>
    <n v="1916"/>
    <s v="MS"/>
    <n v="53.25"/>
    <n v="17.1875"/>
    <n v="62.8"/>
    <n v="0"/>
    <n v="0"/>
    <n v="0"/>
    <n v="0"/>
    <n v="16"/>
    <n v="39"/>
    <n v="-374850"/>
    <n v="26775"/>
    <n v="642600"/>
    <n v="24.904223478550051"/>
    <n v="291960.5836381776"/>
    <x v="1"/>
    <e v="#DIV/0!"/>
  </r>
  <r>
    <x v="24"/>
    <s v="total"/>
    <x v="2"/>
    <n v="32789"/>
    <n v="1316"/>
    <s v="MS"/>
    <n v="53.25"/>
    <n v="17.1875"/>
    <n v="62.8"/>
    <n v="0"/>
    <n v="0"/>
    <n v="0"/>
    <n v="0"/>
    <n v="18"/>
    <n v="39"/>
    <n v="-524624"/>
    <n v="32789"/>
    <n v="721358"/>
    <e v="#DIV/0!"/>
    <e v="#DIV/0!"/>
    <x v="98"/>
    <n v="291960.5836381776"/>
  </r>
  <r>
    <x v="24"/>
    <s v="total"/>
    <x v="3"/>
    <n v="37485"/>
    <n v="981"/>
    <s v="MS"/>
    <n v="53.25"/>
    <n v="17.1875"/>
    <n v="62.8"/>
    <n v="4131.7692307692296"/>
    <n v="8263.5384615384592"/>
    <n v="89.681107201403904"/>
    <n v="10761.7328641684"/>
    <n v="20"/>
    <n v="39"/>
    <n v="-685491.73286416801"/>
    <n v="26723.267135831498"/>
    <n v="738938.26713583095"/>
    <n v="34.256331529848381"/>
    <n v="598606.85453219851"/>
    <x v="99"/>
    <n v="401754.33216042002"/>
  </r>
  <r>
    <x v="24"/>
    <s v="total"/>
    <x v="4"/>
    <n v="50731"/>
    <n v="1381"/>
    <s v="MS"/>
    <n v="53.25"/>
    <n v="17.1875"/>
    <n v="62.8"/>
    <n v="6321.4666666666599"/>
    <n v="25285.866666666599"/>
    <n v="274.41809943382901"/>
    <n v="32930.1719320595"/>
    <n v="22"/>
    <n v="39"/>
    <n v="-1047550.17193205"/>
    <n v="17800.828067940402"/>
    <n v="880227.82806793996"/>
    <n v="29.14536684494761"/>
    <n v="431023.43347898719"/>
    <x v="100"/>
    <n v="377009.53846554679"/>
  </r>
  <r>
    <x v="24"/>
    <s v="total"/>
    <x v="5"/>
    <n v="57266"/>
    <n v="2090"/>
    <s v="MS"/>
    <n v="53.25"/>
    <n v="17.1875"/>
    <n v="62.8"/>
    <n v="0"/>
    <n v="0"/>
    <n v="0"/>
    <n v="0"/>
    <n v="26"/>
    <n v="39"/>
    <n v="-1374384"/>
    <n v="57266"/>
    <n v="801724"/>
    <n v="34.71667279486865"/>
    <n v="613700.98427094822"/>
    <x v="101"/>
    <n v="502868.76455347484"/>
  </r>
  <r>
    <x v="25"/>
    <s v="total"/>
    <x v="0"/>
    <n v="45456"/>
    <n v="476"/>
    <s v="MO"/>
    <n v="62.949152542372801"/>
    <n v="43.92"/>
    <n v="56.6"/>
    <n v="0"/>
    <n v="0"/>
    <n v="0"/>
    <n v="0"/>
    <m/>
    <m/>
    <m/>
    <n v="45456"/>
    <m/>
    <m/>
    <m/>
    <x v="0"/>
    <m/>
  </r>
  <r>
    <x v="25"/>
    <s v="total"/>
    <x v="1"/>
    <n v="28414"/>
    <n v="1565"/>
    <s v="MO"/>
    <n v="62.949152542372801"/>
    <n v="43.92"/>
    <n v="56.6"/>
    <n v="0"/>
    <n v="0"/>
    <n v="0"/>
    <n v="0"/>
    <n v="16"/>
    <n v="39"/>
    <n v="-397796"/>
    <n v="28414"/>
    <n v="681936"/>
    <n v="23.89497082522923"/>
    <n v="281155.70102806331"/>
    <x v="1"/>
    <e v="#DIV/0!"/>
  </r>
  <r>
    <x v="25"/>
    <s v="total"/>
    <x v="2"/>
    <n v="35612"/>
    <n v="519"/>
    <s v="MO"/>
    <n v="62.949152542372801"/>
    <n v="43.92"/>
    <n v="56.6"/>
    <n v="0"/>
    <n v="0"/>
    <n v="0"/>
    <n v="0"/>
    <n v="18"/>
    <n v="39"/>
    <n v="-569792"/>
    <n v="35612"/>
    <n v="783464"/>
    <e v="#DIV/0!"/>
    <e v="#DIV/0!"/>
    <x v="102"/>
    <n v="281155.70102806331"/>
  </r>
  <r>
    <x v="25"/>
    <s v="total"/>
    <x v="3"/>
    <n v="41874"/>
    <n v="441"/>
    <s v="MO"/>
    <n v="62.949152542372801"/>
    <n v="43.92"/>
    <n v="56.6"/>
    <n v="5390"/>
    <n v="10780"/>
    <n v="116.99132764139701"/>
    <n v="14038.959316967601"/>
    <n v="20"/>
    <n v="39"/>
    <n v="-767770.95931696706"/>
    <n v="27835.040683032301"/>
    <n v="823441.04068303201"/>
    <n v="31.615930903380239"/>
    <n v="556114.5313311771"/>
    <x v="103"/>
    <n v="383219.48989838792"/>
  </r>
  <r>
    <x v="25"/>
    <s v="total"/>
    <x v="4"/>
    <n v="57693"/>
    <n v="1123"/>
    <s v="MO"/>
    <n v="62.949152542372801"/>
    <n v="43.92"/>
    <n v="56.6"/>
    <n v="6799.9649122807004"/>
    <n v="27199.859649122802"/>
    <n v="295.189952876674"/>
    <n v="35422.794345200797"/>
    <n v="22"/>
    <n v="39"/>
    <n v="-1189282.7943452001"/>
    <n v="22270.205654799101"/>
    <n v="1003051.20565479"/>
    <n v="28.055377670630861"/>
    <n v="429316.10960650619"/>
    <x v="104"/>
    <n v="370307.61605671351"/>
  </r>
  <r>
    <x v="25"/>
    <s v="total"/>
    <x v="5"/>
    <n v="70894"/>
    <n v="1418"/>
    <s v="MO"/>
    <n v="62.949152542372801"/>
    <n v="43.92"/>
    <n v="56.6"/>
    <n v="0"/>
    <n v="0"/>
    <n v="0"/>
    <n v="0"/>
    <n v="26"/>
    <n v="39"/>
    <n v="-1701456"/>
    <n v="70894"/>
    <n v="992516"/>
    <n v="32.074825690153617"/>
    <n v="572456.69247775059"/>
    <x v="105"/>
    <n v="474195.41337099811"/>
  </r>
  <r>
    <x v="26"/>
    <s v="total"/>
    <x v="0"/>
    <n v="43414"/>
    <n v="1266"/>
    <s v="MT"/>
    <n v="41"/>
    <n v="36.9"/>
    <n v="53.6"/>
    <n v="0"/>
    <n v="0"/>
    <n v="0"/>
    <n v="0"/>
    <m/>
    <m/>
    <m/>
    <n v="43414"/>
    <m/>
    <m/>
    <m/>
    <x v="0"/>
    <m/>
  </r>
  <r>
    <x v="26"/>
    <s v="total"/>
    <x v="1"/>
    <n v="30133"/>
    <n v="4113"/>
    <s v="MT"/>
    <n v="41"/>
    <n v="36.9"/>
    <n v="53.6"/>
    <n v="0"/>
    <n v="0"/>
    <n v="0"/>
    <n v="0"/>
    <n v="16"/>
    <n v="39"/>
    <n v="-421862"/>
    <n v="30133"/>
    <n v="723192"/>
    <n v="26.876376105396137"/>
    <n v="388003.84118390176"/>
    <x v="1"/>
    <e v="#DIV/0!"/>
  </r>
  <r>
    <x v="26"/>
    <s v="total"/>
    <x v="2"/>
    <n v="35674"/>
    <n v="923"/>
    <s v="MT"/>
    <n v="41"/>
    <n v="36.9"/>
    <n v="53.6"/>
    <n v="0"/>
    <n v="0"/>
    <n v="0"/>
    <n v="0"/>
    <n v="18"/>
    <n v="39"/>
    <n v="-570784"/>
    <n v="35674"/>
    <n v="784828"/>
    <e v="#DIV/0!"/>
    <e v="#DIV/0!"/>
    <x v="106"/>
    <n v="388003.84118390176"/>
  </r>
  <r>
    <x v="26"/>
    <s v="total"/>
    <x v="3"/>
    <n v="39948"/>
    <n v="1161"/>
    <s v="MT"/>
    <n v="41"/>
    <n v="36.9"/>
    <n v="53.6"/>
    <n v="5424.1428571428496"/>
    <n v="10848.285714285699"/>
    <n v="117.732407082327"/>
    <n v="14127.8888498792"/>
    <n v="20"/>
    <n v="39"/>
    <n v="-733191.88884987903"/>
    <n v="25820.111150120701"/>
    <n v="784832.11115012004"/>
    <n v="37.999038102451806"/>
    <n v="784793.68526686565"/>
    <x v="107"/>
    <n v="533950.89258414728"/>
  </r>
  <r>
    <x v="26"/>
    <s v="total"/>
    <x v="4"/>
    <n v="50894"/>
    <n v="1378"/>
    <s v="MT"/>
    <n v="41"/>
    <n v="36.9"/>
    <n v="53.6"/>
    <n v="6190.2727272727197"/>
    <n v="24761.090909090901"/>
    <n v="268.722903460471"/>
    <n v="32246.748415256501"/>
    <n v="22"/>
    <n v="39"/>
    <n v="-1050126.7484152501"/>
    <n v="18647.251584743401"/>
    <n v="883845.25158474303"/>
    <n v="31.494267307178063"/>
    <n v="552742.49191627023"/>
    <x v="108"/>
    <n v="490016.12070693763"/>
  </r>
  <r>
    <x v="26"/>
    <s v="total"/>
    <x v="5"/>
    <n v="68235"/>
    <n v="2421"/>
    <s v="MT"/>
    <n v="41"/>
    <n v="36.9"/>
    <n v="53.6"/>
    <n v="0"/>
    <n v="0"/>
    <n v="0"/>
    <n v="0"/>
    <n v="26"/>
    <n v="39"/>
    <n v="-1637640"/>
    <n v="68235"/>
    <n v="955290"/>
    <n v="32.764841374650658"/>
    <n v="598068.95119928755"/>
    <x v="109"/>
    <n v="539637.09385334107"/>
  </r>
  <r>
    <x v="27"/>
    <s v="total"/>
    <x v="0"/>
    <n v="49244"/>
    <n v="870"/>
    <s v="NE"/>
    <n v="56.1"/>
    <n v="49.411764705882298"/>
    <m/>
    <n v="0"/>
    <n v="0"/>
    <n v="0"/>
    <n v="0"/>
    <m/>
    <m/>
    <m/>
    <n v="49244"/>
    <m/>
    <m/>
    <m/>
    <x v="0"/>
    <m/>
  </r>
  <r>
    <x v="27"/>
    <s v="total"/>
    <x v="1"/>
    <n v="33308"/>
    <n v="2022"/>
    <s v="NE"/>
    <n v="56.1"/>
    <n v="49.411764705882298"/>
    <m/>
    <n v="0"/>
    <n v="0"/>
    <n v="0"/>
    <n v="0"/>
    <n v="16"/>
    <n v="39"/>
    <n v="-466312"/>
    <n v="33308"/>
    <n v="799392"/>
    <n v="28.223119266055047"/>
    <n v="473743.6565137615"/>
    <x v="1"/>
    <e v="#DIV/0!"/>
  </r>
  <r>
    <x v="27"/>
    <s v="total"/>
    <x v="2"/>
    <n v="38758"/>
    <n v="1570"/>
    <s v="NE"/>
    <n v="56.1"/>
    <n v="49.411764705882298"/>
    <m/>
    <n v="0"/>
    <n v="0"/>
    <n v="0"/>
    <n v="0"/>
    <n v="18"/>
    <n v="39"/>
    <n v="-620128"/>
    <n v="38758"/>
    <n v="852676"/>
    <e v="#DIV/0!"/>
    <e v="#DIV/0!"/>
    <x v="110"/>
    <n v="473743.6565137615"/>
  </r>
  <r>
    <x v="27"/>
    <s v="total"/>
    <x v="3"/>
    <n v="44111"/>
    <n v="1179"/>
    <s v="NE"/>
    <n v="56.1"/>
    <n v="49.411764705882298"/>
    <m/>
    <n v="6015.0666666666602"/>
    <n v="12030.1333333333"/>
    <n v="130.55855940349599"/>
    <n v="15667.027128419601"/>
    <n v="20"/>
    <n v="39"/>
    <n v="-809665.02712841902"/>
    <n v="28443.972871580299"/>
    <n v="866552.97287158004"/>
    <n v="35.407626962155618"/>
    <n v="752200.80579922744"/>
    <x v="111"/>
    <n v="592320.10474806814"/>
  </r>
  <r>
    <x v="27"/>
    <s v="total"/>
    <x v="4"/>
    <n v="58817"/>
    <n v="1729"/>
    <s v="NE"/>
    <n v="56.1"/>
    <n v="49.411764705882298"/>
    <m/>
    <n v="6964.0526315789402"/>
    <n v="27856.210526315699"/>
    <n v="302.31308465045902"/>
    <n v="36277.570158055103"/>
    <n v="22"/>
    <n v="39"/>
    <n v="-1212617.5701580499"/>
    <n v="22539.429841944799"/>
    <n v="1022428.4298419399"/>
    <n v="29.537343345034643"/>
    <n v="524680.35336685274"/>
    <x v="112"/>
    <n v="508165.47582517262"/>
  </r>
  <r>
    <x v="27"/>
    <s v="total"/>
    <x v="5"/>
    <n v="74208"/>
    <n v="2651"/>
    <s v="NE"/>
    <n v="56.1"/>
    <n v="49.411764705882298"/>
    <m/>
    <n v="0"/>
    <n v="0"/>
    <n v="0"/>
    <n v="0"/>
    <n v="26"/>
    <n v="39"/>
    <n v="-1780992"/>
    <n v="74208"/>
    <n v="1038912"/>
    <n v="32.746516220028212"/>
    <n v="649061.47565585352"/>
    <x v="113"/>
    <n v="604332.53398533002"/>
  </r>
  <r>
    <x v="28"/>
    <s v="total"/>
    <x v="0"/>
    <n v="44247"/>
    <n v="729"/>
    <s v="NV"/>
    <n v="37.363636363636303"/>
    <n v="83.5"/>
    <n v="66.727272727272705"/>
    <n v="0"/>
    <n v="0"/>
    <n v="0"/>
    <n v="0"/>
    <m/>
    <m/>
    <m/>
    <n v="44247"/>
    <m/>
    <m/>
    <m/>
    <x v="0"/>
    <m/>
  </r>
  <r>
    <x v="28"/>
    <s v="total"/>
    <x v="1"/>
    <n v="34591"/>
    <n v="1524"/>
    <s v="NV"/>
    <n v="37.363636363636303"/>
    <n v="83.5"/>
    <n v="66.727272727272705"/>
    <n v="0"/>
    <n v="0"/>
    <n v="0"/>
    <n v="0"/>
    <n v="16"/>
    <n v="39"/>
    <n v="-484274"/>
    <n v="34591"/>
    <n v="830184"/>
    <n v="39.137792642140468"/>
    <n v="869541.38528428087"/>
    <x v="1"/>
    <e v="#DIV/0!"/>
  </r>
  <r>
    <x v="28"/>
    <s v="total"/>
    <x v="2"/>
    <n v="37581"/>
    <n v="1246"/>
    <s v="NV"/>
    <n v="37.363636363636303"/>
    <n v="83.5"/>
    <n v="66.727272727272705"/>
    <n v="0"/>
    <n v="0"/>
    <n v="0"/>
    <n v="0"/>
    <n v="18"/>
    <n v="39"/>
    <n v="-601296"/>
    <n v="37581"/>
    <n v="826782"/>
    <e v="#DIV/0!"/>
    <e v="#DIV/0!"/>
    <x v="114"/>
    <n v="869541.38528428087"/>
  </r>
  <r>
    <x v="28"/>
    <s v="total"/>
    <x v="3"/>
    <n v="43743"/>
    <n v="1130"/>
    <s v="NV"/>
    <n v="37.363636363636303"/>
    <n v="83.5"/>
    <n v="66.727272727272705"/>
    <n v="7379.25"/>
    <n v="14758.5"/>
    <n v="160.168507327974"/>
    <n v="19220.220879356901"/>
    <n v="20"/>
    <n v="39"/>
    <n v="-806594.22087935603"/>
    <n v="24522.779120643099"/>
    <n v="855639.77912064304"/>
    <n v="33.316816111547553"/>
    <n v="650783.26628806861"/>
    <x v="115"/>
    <n v="733971.0568660188"/>
  </r>
  <r>
    <x v="28"/>
    <s v="total"/>
    <x v="4"/>
    <n v="59999"/>
    <n v="2381"/>
    <s v="NV"/>
    <n v="37.363636363636303"/>
    <n v="83.5"/>
    <n v="66.727272727272705"/>
    <n v="6775.5454545454504"/>
    <n v="27102.181818181802"/>
    <n v="294.129891733546"/>
    <n v="35295.587008025497"/>
    <n v="22"/>
    <n v="39"/>
    <n v="-1235275.5870080199"/>
    <n v="24703.412991974401"/>
    <n v="1044686.41299197"/>
    <n v="28.279935186368984"/>
    <n v="461492.24423893285"/>
    <x v="116"/>
    <n v="538155.78180865943"/>
  </r>
  <r>
    <x v="28"/>
    <s v="total"/>
    <x v="5"/>
    <n v="75253"/>
    <n v="2169"/>
    <s v="NV"/>
    <n v="37.363636363636303"/>
    <n v="83.5"/>
    <n v="66.727272727272705"/>
    <n v="0"/>
    <n v="0"/>
    <n v="0"/>
    <n v="0"/>
    <n v="26"/>
    <n v="39"/>
    <n v="-1806072"/>
    <n v="75253"/>
    <n v="1053542"/>
    <n v="31.980675302612021"/>
    <n v="600569.75854746229"/>
    <x v="117"/>
    <n v="640174.24696276616"/>
  </r>
  <r>
    <x v="29"/>
    <s v="total"/>
    <x v="0"/>
    <n v="55756"/>
    <n v="1483"/>
    <s v="NH"/>
    <n v="69.357142857142804"/>
    <n v="44.571428571428498"/>
    <n v="77.3333333333333"/>
    <n v="0"/>
    <n v="0"/>
    <n v="0"/>
    <n v="0"/>
    <m/>
    <m/>
    <m/>
    <n v="55756"/>
    <m/>
    <m/>
    <m/>
    <x v="0"/>
    <m/>
  </r>
  <r>
    <x v="29"/>
    <s v="total"/>
    <x v="1"/>
    <n v="38365"/>
    <n v="2874"/>
    <s v="NH"/>
    <n v="69.357142857142804"/>
    <n v="44.571428571428498"/>
    <n v="77.3333333333333"/>
    <n v="0"/>
    <n v="0"/>
    <n v="0"/>
    <n v="0"/>
    <n v="16"/>
    <n v="39"/>
    <n v="-537110"/>
    <n v="38365"/>
    <n v="920760"/>
    <n v="35.327455919395469"/>
    <n v="818227.84634760721"/>
    <x v="1"/>
    <e v="#DIV/0!"/>
  </r>
  <r>
    <x v="29"/>
    <s v="total"/>
    <x v="2"/>
    <n v="42335"/>
    <n v="1476"/>
    <s v="NH"/>
    <n v="69.357142857142804"/>
    <n v="44.571428571428498"/>
    <n v="77.3333333333333"/>
    <n v="0"/>
    <n v="0"/>
    <n v="0"/>
    <n v="0"/>
    <n v="18"/>
    <n v="39"/>
    <n v="-677360"/>
    <n v="42335"/>
    <n v="931370"/>
    <e v="#DIV/0!"/>
    <e v="#DIV/0!"/>
    <x v="118"/>
    <n v="818227.84634760721"/>
  </r>
  <r>
    <x v="29"/>
    <s v="total"/>
    <x v="3"/>
    <n v="48955"/>
    <n v="2127"/>
    <s v="NH"/>
    <n v="69.357142857142804"/>
    <n v="44.571428571428498"/>
    <n v="77.3333333333333"/>
    <n v="5622.7142857142799"/>
    <n v="11245.4285714285"/>
    <n v="122.042450692757"/>
    <n v="14645.0940831309"/>
    <n v="20"/>
    <n v="39"/>
    <n v="-895835.09408313001"/>
    <n v="34309.905916869"/>
    <n v="964454.90591686894"/>
    <n v="33.002280072980362"/>
    <n v="719791.52688962361"/>
    <x v="119"/>
    <n v="762463.95982051757"/>
  </r>
  <r>
    <x v="29"/>
    <s v="total"/>
    <x v="4"/>
    <n v="67982"/>
    <n v="2341"/>
    <s v="NH"/>
    <n v="69.357142857142804"/>
    <n v="44.571428571428498"/>
    <n v="77.3333333333333"/>
    <n v="7527.5714285714203"/>
    <n v="30110.285714285699"/>
    <n v="326.77572368980299"/>
    <n v="39213.0868427764"/>
    <n v="22"/>
    <n v="39"/>
    <n v="-1398853.08684277"/>
    <n v="28768.913157223498"/>
    <n v="1184462.91315722"/>
    <n v="28.131675706428432"/>
    <n v="513594.49103164766"/>
    <x v="120"/>
    <n v="579166.91956386087"/>
  </r>
  <r>
    <x v="29"/>
    <s v="total"/>
    <x v="5"/>
    <n v="84072"/>
    <n v="2366"/>
    <s v="NH"/>
    <n v="69.357142857142804"/>
    <n v="44.571428571428498"/>
    <n v="77.3333333333333"/>
    <n v="0"/>
    <n v="0"/>
    <n v="0"/>
    <n v="0"/>
    <n v="26"/>
    <n v="39"/>
    <n v="-2017728"/>
    <n v="84072"/>
    <n v="1177008"/>
    <n v="32.11462251719098"/>
    <n v="682212.54426528024"/>
    <x v="121"/>
    <n v="705673.59047848242"/>
  </r>
  <r>
    <x v="30"/>
    <s v="total"/>
    <x v="0"/>
    <n v="60145"/>
    <n v="574"/>
    <s v="NJ"/>
    <n v="32.456140350877099"/>
    <n v="37.756756756756701"/>
    <n v="62.744680851063798"/>
    <n v="0"/>
    <n v="0"/>
    <n v="0"/>
    <n v="0"/>
    <m/>
    <m/>
    <m/>
    <n v="60145"/>
    <m/>
    <m/>
    <m/>
    <x v="0"/>
    <m/>
  </r>
  <r>
    <x v="30"/>
    <s v="total"/>
    <x v="1"/>
    <n v="31962"/>
    <n v="603"/>
    <s v="NJ"/>
    <n v="32.456140350877099"/>
    <n v="37.756756756756701"/>
    <n v="62.744680851063798"/>
    <n v="0"/>
    <n v="0"/>
    <n v="0"/>
    <n v="0"/>
    <n v="16"/>
    <n v="39"/>
    <n v="-447468"/>
    <n v="31962"/>
    <n v="767088"/>
    <n v="23.766249544405298"/>
    <n v="312148.86793828208"/>
    <x v="1"/>
    <e v="#DIV/0!"/>
  </r>
  <r>
    <x v="30"/>
    <s v="total"/>
    <x v="2"/>
    <n v="40193"/>
    <n v="538"/>
    <s v="NJ"/>
    <n v="32.456140350877099"/>
    <n v="37.756756756756701"/>
    <n v="62.744680851063798"/>
    <n v="0"/>
    <n v="0"/>
    <n v="0"/>
    <n v="0"/>
    <n v="18"/>
    <n v="39"/>
    <n v="-643088"/>
    <n v="40193"/>
    <n v="884246"/>
    <e v="#DIV/0!"/>
    <e v="#DIV/0!"/>
    <x v="122"/>
    <n v="312148.86793828208"/>
  </r>
  <r>
    <x v="30"/>
    <s v="total"/>
    <x v="3"/>
    <n v="50489"/>
    <n v="568"/>
    <s v="NJ"/>
    <n v="32.456140350877099"/>
    <n v="37.756756756756701"/>
    <n v="62.744680851063798"/>
    <n v="6099.4705882352901"/>
    <n v="12198.9411764705"/>
    <n v="132.390568094119"/>
    <n v="15886.8681712942"/>
    <n v="20"/>
    <n v="39"/>
    <n v="-924688.86817129399"/>
    <n v="34602.1318287057"/>
    <n v="993893.13182870497"/>
    <n v="27.350511671648601"/>
    <n v="456211.1156185721"/>
    <x v="123"/>
    <n v="375813.34012473142"/>
  </r>
  <r>
    <x v="30"/>
    <s v="total"/>
    <x v="4"/>
    <n v="76725"/>
    <n v="1057"/>
    <s v="NJ"/>
    <n v="32.456140350877099"/>
    <n v="37.756756756756701"/>
    <n v="62.744680851063798"/>
    <n v="7403.1764705882297"/>
    <n v="29612.705882352901"/>
    <n v="321.37567497501698"/>
    <n v="38565.080997001998"/>
    <n v="22"/>
    <n v="39"/>
    <n v="-1573065.080997"/>
    <n v="38159.9190029979"/>
    <n v="1342484.91900299"/>
    <n v="25.45650610415526"/>
    <n v="380085.3498443123"/>
    <x v="124"/>
    <n v="356238.9432975027"/>
  </r>
  <r>
    <x v="30"/>
    <s v="total"/>
    <x v="5"/>
    <n v="98247"/>
    <n v="1908"/>
    <s v="NJ"/>
    <n v="32.456140350877099"/>
    <n v="37.756756756756701"/>
    <n v="62.744680851063798"/>
    <n v="0"/>
    <n v="0"/>
    <n v="0"/>
    <n v="0"/>
    <n v="26"/>
    <n v="39"/>
    <n v="-2357928"/>
    <n v="98247"/>
    <n v="1375458"/>
    <n v="29.538705343301064"/>
    <n v="544161.18386329967"/>
    <x v="125"/>
    <n v="473737.7406653089"/>
  </r>
  <r>
    <x v="31"/>
    <s v="total"/>
    <x v="0"/>
    <n v="41866"/>
    <n v="573"/>
    <s v="NM"/>
    <n v="34.1666666666666"/>
    <n v="12"/>
    <n v="70.75"/>
    <n v="0"/>
    <n v="0"/>
    <n v="0"/>
    <n v="0"/>
    <m/>
    <m/>
    <m/>
    <n v="41866"/>
    <m/>
    <m/>
    <m/>
    <x v="0"/>
    <m/>
  </r>
  <r>
    <x v="31"/>
    <s v="total"/>
    <x v="1"/>
    <n v="26396"/>
    <n v="1303"/>
    <s v="NM"/>
    <n v="34.1666666666666"/>
    <n v="12"/>
    <n v="70.75"/>
    <n v="0"/>
    <n v="0"/>
    <n v="0"/>
    <n v="0"/>
    <n v="16"/>
    <n v="39"/>
    <n v="-369544"/>
    <n v="26396"/>
    <n v="633504"/>
    <n v="25.486433063791555"/>
    <n v="303195.88715184189"/>
    <x v="1"/>
    <e v="#DIV/0!"/>
  </r>
  <r>
    <x v="31"/>
    <s v="total"/>
    <x v="2"/>
    <n v="31961"/>
    <n v="744"/>
    <s v="NM"/>
    <n v="34.1666666666666"/>
    <n v="12"/>
    <n v="70.75"/>
    <n v="0"/>
    <n v="0"/>
    <n v="0"/>
    <n v="0"/>
    <n v="18"/>
    <n v="39"/>
    <n v="-511376"/>
    <n v="31961"/>
    <n v="703142"/>
    <e v="#DIV/0!"/>
    <e v="#DIV/0!"/>
    <x v="126"/>
    <n v="303195.88715184189"/>
  </r>
  <r>
    <x v="31"/>
    <s v="total"/>
    <x v="3"/>
    <n v="39701"/>
    <n v="1458"/>
    <s v="NM"/>
    <n v="34.1666666666666"/>
    <n v="12"/>
    <n v="70.75"/>
    <n v="4694.6315789473601"/>
    <n v="9389.2631578947294"/>
    <n v="101.898178331777"/>
    <n v="12227.781399813301"/>
    <n v="20"/>
    <n v="39"/>
    <n v="-726845.78139981302"/>
    <n v="27473.218600186599"/>
    <n v="781792.21860018605"/>
    <n v="27.83847304907145"/>
    <n v="378369.43712137255"/>
    <x v="127"/>
    <n v="339312.65703340573"/>
  </r>
  <r>
    <x v="31"/>
    <s v="total"/>
    <x v="4"/>
    <n v="55322"/>
    <n v="1829"/>
    <s v="NM"/>
    <n v="34.1666666666666"/>
    <n v="12"/>
    <n v="70.75"/>
    <n v="6000.7"/>
    <n v="24002.799999999999"/>
    <n v="260.49345446298003"/>
    <n v="31259.214535557599"/>
    <n v="22"/>
    <n v="39"/>
    <n v="-1137699.21453555"/>
    <n v="24062.785464442299"/>
    <n v="964536.78546444199"/>
    <n v="26.810633728673857"/>
    <n v="345518.66460214509"/>
    <x v="128"/>
    <n v="331424.85303465324"/>
  </r>
  <r>
    <x v="31"/>
    <s v="total"/>
    <x v="5"/>
    <n v="73105"/>
    <n v="2622"/>
    <s v="NM"/>
    <n v="34.1666666666666"/>
    <n v="12"/>
    <n v="70.75"/>
    <n v="0"/>
    <n v="0"/>
    <n v="0"/>
    <n v="0"/>
    <n v="26"/>
    <n v="39"/>
    <n v="-1754520"/>
    <n v="73105"/>
    <n v="1023470"/>
    <n v="30.214466264825976"/>
    <n v="454308.55629010301"/>
    <x v="129"/>
    <n v="413128.00102763926"/>
  </r>
  <r>
    <x v="32"/>
    <s v="total"/>
    <x v="0"/>
    <n v="53631"/>
    <n v="311"/>
    <s v="NY"/>
    <n v="37.301020408163197"/>
    <n v="36.090909090909001"/>
    <n v="61.191489361702097"/>
    <n v="0"/>
    <n v="0"/>
    <n v="0"/>
    <n v="0"/>
    <m/>
    <m/>
    <m/>
    <n v="53631"/>
    <m/>
    <m/>
    <m/>
    <x v="0"/>
    <m/>
  </r>
  <r>
    <x v="32"/>
    <s v="total"/>
    <x v="1"/>
    <n v="29259"/>
    <n v="783"/>
    <s v="NY"/>
    <n v="37.301020408163197"/>
    <n v="36.090909090909001"/>
    <n v="61.191489361702097"/>
    <n v="0"/>
    <n v="0"/>
    <n v="0"/>
    <n v="0"/>
    <n v="16"/>
    <n v="39"/>
    <n v="-409626"/>
    <n v="29259"/>
    <n v="702216"/>
    <n v="23.208425720620841"/>
    <n v="269429.3281596452"/>
    <x v="1"/>
    <e v="#DIV/0!"/>
  </r>
  <r>
    <x v="32"/>
    <s v="total"/>
    <x v="2"/>
    <n v="37377"/>
    <n v="416"/>
    <s v="NY"/>
    <n v="37.301020408163197"/>
    <n v="36.090909090909001"/>
    <n v="61.191489361702097"/>
    <n v="0"/>
    <n v="0"/>
    <n v="0"/>
    <n v="0"/>
    <n v="18"/>
    <n v="39"/>
    <n v="-598032"/>
    <n v="37377"/>
    <n v="822294"/>
    <e v="#DIV/0!"/>
    <e v="#DIV/0!"/>
    <x v="130"/>
    <n v="269429.3281596452"/>
  </r>
  <r>
    <x v="32"/>
    <s v="total"/>
    <x v="3"/>
    <n v="46298"/>
    <n v="626"/>
    <s v="NY"/>
    <n v="37.301020408163197"/>
    <n v="36.090909090909001"/>
    <n v="61.191489361702097"/>
    <n v="5930.4923076922996"/>
    <n v="11860.984615384599"/>
    <n v="128.72285132542001"/>
    <n v="15446.7421590504"/>
    <n v="20"/>
    <n v="39"/>
    <n v="-848810.74215904996"/>
    <n v="30851.2578409495"/>
    <n v="910513.25784094899"/>
    <n v="28.111057298402642"/>
    <n v="452674.98864239547"/>
    <x v="131"/>
    <n v="344532.48176721891"/>
  </r>
  <r>
    <x v="32"/>
    <s v="total"/>
    <x v="4"/>
    <n v="71567"/>
    <n v="807"/>
    <s v="NY"/>
    <n v="37.301020408163197"/>
    <n v="36.090909090909001"/>
    <n v="61.191489361702097"/>
    <n v="7706.8633093525104"/>
    <n v="30827.453237410002"/>
    <n v="334.55887588568498"/>
    <n v="40147.065106282302"/>
    <n v="22"/>
    <n v="39"/>
    <n v="-1471487.0651062799"/>
    <n v="31419.9348937176"/>
    <n v="1248058.9348937101"/>
    <n v="25.547091696586133"/>
    <n v="356841.64634329989"/>
    <x v="132"/>
    <n v="324726.6733465218"/>
  </r>
  <r>
    <x v="32"/>
    <s v="total"/>
    <x v="5"/>
    <n v="87776"/>
    <n v="1143"/>
    <s v="NY"/>
    <n v="37.301020408163197"/>
    <n v="36.090909090909001"/>
    <n v="61.191489361702097"/>
    <n v="0"/>
    <n v="0"/>
    <n v="0"/>
    <n v="0"/>
    <n v="26"/>
    <n v="39"/>
    <n v="-2106624"/>
    <n v="87776"/>
    <n v="1228864"/>
    <n v="29.932974860612315"/>
    <n v="520772.8013651066"/>
    <x v="133"/>
    <n v="438887.50004272256"/>
  </r>
  <r>
    <x v="33"/>
    <s v="total"/>
    <x v="0"/>
    <n v="46075"/>
    <n v="437"/>
    <s v="NC"/>
    <n v="62.790322580645103"/>
    <n v="11.276923076923"/>
    <n v="65.319999999999993"/>
    <n v="0"/>
    <n v="0"/>
    <n v="0"/>
    <n v="0"/>
    <m/>
    <m/>
    <m/>
    <n v="46075"/>
    <m/>
    <m/>
    <m/>
    <x v="0"/>
    <m/>
  </r>
  <r>
    <x v="33"/>
    <s v="total"/>
    <x v="1"/>
    <n v="30324"/>
    <n v="538"/>
    <s v="NC"/>
    <n v="62.790322580645103"/>
    <n v="11.276923076923"/>
    <n v="65.319999999999993"/>
    <n v="0"/>
    <n v="0"/>
    <n v="0"/>
    <n v="0"/>
    <n v="16"/>
    <n v="39"/>
    <n v="-424536"/>
    <n v="30324"/>
    <n v="727776"/>
    <n v="28.264509605662287"/>
    <n v="432556.98928210314"/>
    <x v="1"/>
    <e v="#DIV/0!"/>
  </r>
  <r>
    <x v="33"/>
    <s v="total"/>
    <x v="2"/>
    <n v="35269"/>
    <n v="606"/>
    <s v="NC"/>
    <n v="62.790322580645103"/>
    <n v="11.276923076923"/>
    <n v="65.319999999999993"/>
    <n v="0"/>
    <n v="0"/>
    <n v="0"/>
    <n v="0"/>
    <n v="18"/>
    <n v="39"/>
    <n v="-564304"/>
    <n v="35269"/>
    <n v="775918"/>
    <e v="#DIV/0!"/>
    <e v="#DIV/0!"/>
    <x v="134"/>
    <n v="432556.98928210314"/>
  </r>
  <r>
    <x v="33"/>
    <s v="total"/>
    <x v="3"/>
    <n v="41354"/>
    <n v="353"/>
    <s v="NC"/>
    <n v="62.790322580645103"/>
    <n v="11.276923076923"/>
    <n v="65.319999999999993"/>
    <n v="6850.2325581395298"/>
    <n v="13700.465116279"/>
    <n v="148.68604853971601"/>
    <n v="17842.3258247659"/>
    <n v="20"/>
    <n v="39"/>
    <n v="-762214.32582476595"/>
    <n v="23511.674175233999"/>
    <n v="809237.67417523405"/>
    <n v="32.524293479830064"/>
    <n v="582795.30674012657"/>
    <x v="135"/>
    <n v="503819.17246692674"/>
  </r>
  <r>
    <x v="33"/>
    <s v="total"/>
    <x v="4"/>
    <n v="59713"/>
    <n v="990"/>
    <s v="NC"/>
    <n v="62.790322580645103"/>
    <n v="11.276923076923"/>
    <n v="65.319999999999993"/>
    <n v="7294.1935483870902"/>
    <n v="29176.774193548299"/>
    <n v="316.644670611918"/>
    <n v="37997.360473430199"/>
    <n v="22"/>
    <n v="39"/>
    <n v="-1232257.36047343"/>
    <n v="21715.639526569699"/>
    <n v="1036836.63952656"/>
    <n v="27.325861580487238"/>
    <n v="399451.81208220439"/>
    <x v="136"/>
    <n v="408882.71227317338"/>
  </r>
  <r>
    <x v="33"/>
    <s v="total"/>
    <x v="5"/>
    <n v="76062"/>
    <n v="1365"/>
    <s v="NC"/>
    <n v="62.790322580645103"/>
    <n v="11.276923076923"/>
    <n v="65.319999999999993"/>
    <n v="0"/>
    <n v="0"/>
    <n v="0"/>
    <n v="0"/>
    <n v="26"/>
    <n v="39"/>
    <n v="-1825488"/>
    <n v="76062"/>
    <n v="1064868"/>
    <n v="30.9166768808374"/>
    <n v="526096.27691025427"/>
    <x v="137"/>
    <n v="504286.17079889809"/>
  </r>
  <r>
    <x v="34"/>
    <s v="total"/>
    <x v="0"/>
    <n v="50304"/>
    <n v="904"/>
    <s v="ND"/>
    <n v="49.533333333333303"/>
    <n v="55.3333333333333"/>
    <n v="47"/>
    <n v="0"/>
    <n v="0"/>
    <n v="0"/>
    <n v="0"/>
    <m/>
    <m/>
    <m/>
    <n v="50304"/>
    <m/>
    <m/>
    <m/>
    <x v="0"/>
    <m/>
  </r>
  <r>
    <x v="34"/>
    <s v="total"/>
    <x v="1"/>
    <n v="41762"/>
    <n v="2849"/>
    <s v="ND"/>
    <n v="49.533333333333303"/>
    <n v="55.3333333333333"/>
    <n v="47"/>
    <n v="0"/>
    <n v="0"/>
    <n v="0"/>
    <n v="0"/>
    <n v="16"/>
    <n v="39"/>
    <n v="-584668"/>
    <n v="41762"/>
    <n v="1002288"/>
    <n v="-17.25"/>
    <n v="-1305062.5"/>
    <x v="1"/>
    <e v="#DIV/0!"/>
  </r>
  <r>
    <x v="34"/>
    <s v="total"/>
    <x v="2"/>
    <n v="39250"/>
    <n v="1816"/>
    <s v="ND"/>
    <n v="49.533333333333303"/>
    <n v="55.3333333333333"/>
    <n v="47"/>
    <n v="0"/>
    <n v="0"/>
    <n v="0"/>
    <n v="0"/>
    <n v="18"/>
    <n v="39"/>
    <n v="-628000"/>
    <n v="39250"/>
    <n v="863500"/>
    <e v="#DIV/0!"/>
    <e v="#DIV/0!"/>
    <x v="138"/>
    <n v="-1305062.5"/>
  </r>
  <r>
    <x v="34"/>
    <s v="total"/>
    <x v="3"/>
    <n v="47258"/>
    <n v="1504"/>
    <s v="ND"/>
    <n v="49.533333333333303"/>
    <n v="55.3333333333333"/>
    <n v="47"/>
    <n v="7183.375"/>
    <n v="14366.75"/>
    <n v="155.91699038887199"/>
    <n v="18710.0388466646"/>
    <n v="20"/>
    <n v="39"/>
    <n v="-869354.03884666401"/>
    <n v="28547.961153335302"/>
    <n v="926449.96115333505"/>
    <n v="30.139115740092908"/>
    <n v="554960.29279864673"/>
    <x v="139"/>
    <n v="1578552.2245841306"/>
  </r>
  <r>
    <x v="34"/>
    <s v="total"/>
    <x v="4"/>
    <n v="56830"/>
    <n v="2007"/>
    <s v="ND"/>
    <n v="49.533333333333303"/>
    <n v="55.3333333333333"/>
    <n v="47"/>
    <n v="7827.7272727272702"/>
    <n v="31310.909090909001"/>
    <n v="339.80564231953099"/>
    <n v="40776.677078343702"/>
    <n v="22"/>
    <n v="39"/>
    <n v="-1177376.67707834"/>
    <n v="16053.322921656199"/>
    <n v="982163.32292165596"/>
    <n v="31.250095396947668"/>
    <n v="598566.24433019594"/>
    <x v="140"/>
    <n v="1058064.9288655187"/>
  </r>
  <r>
    <x v="34"/>
    <s v="total"/>
    <x v="5"/>
    <n v="71211"/>
    <n v="4930"/>
    <s v="ND"/>
    <n v="49.533333333333303"/>
    <n v="55.3333333333333"/>
    <n v="47"/>
    <n v="0"/>
    <n v="0"/>
    <n v="0"/>
    <n v="0"/>
    <n v="26"/>
    <n v="39"/>
    <n v="-1709064"/>
    <n v="71211"/>
    <n v="996954"/>
    <n v="33.824473577172178"/>
    <n v="699610.58790400787"/>
    <x v="141"/>
    <n v="1009852.2129783696"/>
  </r>
  <r>
    <x v="35"/>
    <s v="total"/>
    <x v="0"/>
    <n v="47521"/>
    <n v="357"/>
    <s v="OH"/>
    <n v="58.700934579439199"/>
    <n v="57.842105263157897"/>
    <n v="56.315068493150598"/>
    <n v="0"/>
    <n v="0"/>
    <n v="0"/>
    <n v="0"/>
    <m/>
    <m/>
    <m/>
    <n v="47521"/>
    <m/>
    <m/>
    <m/>
    <x v="0"/>
    <m/>
  </r>
  <r>
    <x v="35"/>
    <s v="total"/>
    <x v="1"/>
    <n v="30152"/>
    <n v="910"/>
    <s v="OH"/>
    <n v="58.700934579439199"/>
    <n v="57.842105263157897"/>
    <n v="56.315068493150598"/>
    <n v="0"/>
    <n v="0"/>
    <n v="0"/>
    <n v="0"/>
    <n v="16"/>
    <n v="39"/>
    <n v="-422128"/>
    <n v="30152"/>
    <n v="723648"/>
    <n v="24.911482192995418"/>
    <n v="329003.0110831979"/>
    <x v="1"/>
    <e v="#DIV/0!"/>
  </r>
  <r>
    <x v="35"/>
    <s v="total"/>
    <x v="2"/>
    <n v="36919"/>
    <n v="427"/>
    <s v="OH"/>
    <n v="58.700934579439199"/>
    <n v="57.842105263157897"/>
    <n v="56.315068493150598"/>
    <n v="0"/>
    <n v="0"/>
    <n v="0"/>
    <n v="0"/>
    <n v="18"/>
    <n v="39"/>
    <n v="-590704"/>
    <n v="36919"/>
    <n v="812218"/>
    <e v="#DIV/0!"/>
    <e v="#DIV/0!"/>
    <x v="142"/>
    <n v="329003.0110831979"/>
  </r>
  <r>
    <x v="35"/>
    <s v="total"/>
    <x v="3"/>
    <n v="42690"/>
    <n v="433"/>
    <s v="OH"/>
    <n v="58.700934579439199"/>
    <n v="57.842105263157897"/>
    <n v="56.315068493150598"/>
    <n v="6037.6901408450703"/>
    <n v="12075.380281690101"/>
    <n v="131.04960769292001"/>
    <n v="15725.9529231504"/>
    <n v="20"/>
    <n v="39"/>
    <n v="-784145.95292315003"/>
    <n v="26964.0470768495"/>
    <n v="838074.04707684903"/>
    <n v="33.519659144541677"/>
    <n v="646808.29595733411"/>
    <x v="143"/>
    <n v="448470.60556219658"/>
  </r>
  <r>
    <x v="35"/>
    <s v="total"/>
    <x v="4"/>
    <n v="62605"/>
    <n v="681"/>
    <s v="OH"/>
    <n v="58.700934579439199"/>
    <n v="57.842105263157897"/>
    <n v="56.315068493150598"/>
    <n v="6575.7047619047598"/>
    <n v="26302.819047618999"/>
    <n v="285.45470511061001"/>
    <n v="34254.564613273302"/>
    <n v="22"/>
    <n v="39"/>
    <n v="-1286354.5646132701"/>
    <n v="28350.435386726698"/>
    <n v="1092635.4353867201"/>
    <n v="27.082868668273381"/>
    <n v="409168.42836398492"/>
    <x v="144"/>
    <n v="380822.70952513849"/>
  </r>
  <r>
    <x v="35"/>
    <s v="total"/>
    <x v="5"/>
    <n v="77691"/>
    <n v="1125"/>
    <s v="OH"/>
    <n v="58.700934579439199"/>
    <n v="57.842105263157897"/>
    <n v="56.315068493150598"/>
    <n v="0"/>
    <n v="0"/>
    <n v="0"/>
    <n v="0"/>
    <n v="26"/>
    <n v="39"/>
    <n v="-1864584"/>
    <n v="77691"/>
    <n v="1087674"/>
    <n v="31.243990974197978"/>
    <n v="562792.90277641523"/>
    <x v="145"/>
    <n v="492761.52884999686"/>
  </r>
  <r>
    <x v="36"/>
    <s v="total"/>
    <x v="0"/>
    <n v="42362"/>
    <n v="311"/>
    <s v="OK"/>
    <n v="48.703703703703702"/>
    <n v="26.285714285714199"/>
    <n v="30.342857142857099"/>
    <n v="0"/>
    <n v="0"/>
    <n v="0"/>
    <n v="0"/>
    <m/>
    <m/>
    <m/>
    <n v="42362"/>
    <m/>
    <m/>
    <m/>
    <x v="0"/>
    <m/>
  </r>
  <r>
    <x v="36"/>
    <s v="total"/>
    <x v="1"/>
    <n v="30354"/>
    <n v="983"/>
    <s v="OK"/>
    <n v="48.703703703703702"/>
    <n v="26.285714285714199"/>
    <n v="30.342857142857099"/>
    <n v="0"/>
    <n v="0"/>
    <n v="0"/>
    <n v="0"/>
    <n v="16"/>
    <n v="39"/>
    <n v="-424956"/>
    <n v="30354"/>
    <n v="728496"/>
    <n v="28.195259140216955"/>
    <n v="430882.89594214549"/>
    <x v="1"/>
    <e v="#DIV/0!"/>
  </r>
  <r>
    <x v="36"/>
    <s v="total"/>
    <x v="2"/>
    <n v="35332"/>
    <n v="406"/>
    <s v="OK"/>
    <n v="48.703703703703702"/>
    <n v="26.285714285714199"/>
    <n v="30.342857142857099"/>
    <n v="0"/>
    <n v="0"/>
    <n v="0"/>
    <n v="0"/>
    <n v="18"/>
    <n v="39"/>
    <n v="-565312"/>
    <n v="35332"/>
    <n v="777304"/>
    <e v="#DIV/0!"/>
    <e v="#DIV/0!"/>
    <x v="146"/>
    <n v="430882.89594214549"/>
  </r>
  <r>
    <x v="36"/>
    <s v="total"/>
    <x v="3"/>
    <n v="40237"/>
    <n v="525"/>
    <s v="OK"/>
    <n v="48.703703703703702"/>
    <n v="26.285714285714199"/>
    <n v="30.342857142857099"/>
    <n v="5578.1578947368398"/>
    <n v="11156.3157894736"/>
    <n v="121.075342838331"/>
    <n v="14529.0411405997"/>
    <n v="20"/>
    <n v="39"/>
    <n v="-738795.04114059894"/>
    <n v="25707.958859400202"/>
    <n v="790210.95885940001"/>
    <n v="35.368611853333121"/>
    <n v="684331.79400196578"/>
    <x v="147"/>
    <n v="538948.71059210156"/>
  </r>
  <r>
    <x v="36"/>
    <s v="total"/>
    <x v="4"/>
    <n v="53732"/>
    <n v="1026"/>
    <s v="OK"/>
    <n v="48.703703703703702"/>
    <n v="26.285714285714199"/>
    <n v="30.342857142857099"/>
    <n v="6596.3703703703704"/>
    <n v="26385.481481481402"/>
    <n v="286.351809738035"/>
    <n v="34362.217168564202"/>
    <n v="22"/>
    <n v="39"/>
    <n v="-1109002.21716856"/>
    <n v="19369.782831435699"/>
    <n v="932813.78283143498"/>
    <n v="29.548381367856521"/>
    <n v="478691.41048910655"/>
    <x v="148"/>
    <n v="463209.7488208774"/>
  </r>
  <r>
    <x v="36"/>
    <s v="total"/>
    <x v="5"/>
    <n v="70191"/>
    <n v="1657"/>
    <s v="OK"/>
    <n v="48.703703703703702"/>
    <n v="26.285714285714199"/>
    <n v="30.342857142857099"/>
    <n v="0"/>
    <n v="0"/>
    <n v="0"/>
    <n v="0"/>
    <n v="26"/>
    <n v="39"/>
    <n v="-1684584"/>
    <n v="70191"/>
    <n v="982674"/>
    <n v="32.108551593562638"/>
    <n v="569147.344903755"/>
    <x v="149"/>
    <n v="534823.81052790117"/>
  </r>
  <r>
    <x v="37"/>
    <s v="total"/>
    <x v="0"/>
    <n v="48807"/>
    <n v="906"/>
    <s v="OR"/>
    <n v="60.125"/>
    <n v="41.771428571428501"/>
    <n v="64.714285714285694"/>
    <n v="0"/>
    <n v="0"/>
    <n v="0"/>
    <n v="0"/>
    <m/>
    <m/>
    <m/>
    <n v="48807"/>
    <m/>
    <m/>
    <m/>
    <x v="0"/>
    <m/>
  </r>
  <r>
    <x v="37"/>
    <s v="total"/>
    <x v="1"/>
    <n v="30994"/>
    <n v="1258"/>
    <s v="OR"/>
    <n v="60.125"/>
    <n v="41.771428571428501"/>
    <n v="64.714285714285694"/>
    <n v="0"/>
    <n v="0"/>
    <n v="0"/>
    <n v="0"/>
    <n v="16"/>
    <n v="39"/>
    <n v="-433916"/>
    <n v="30994"/>
    <n v="743856"/>
    <n v="25.855007949125596"/>
    <n v="367434.1163751987"/>
    <x v="1"/>
    <e v="#DIV/0!"/>
  </r>
  <r>
    <x v="37"/>
    <s v="total"/>
    <x v="2"/>
    <n v="37284"/>
    <n v="835"/>
    <s v="OR"/>
    <n v="60.125"/>
    <n v="41.771428571428501"/>
    <n v="64.714285714285694"/>
    <n v="0"/>
    <n v="0"/>
    <n v="0"/>
    <n v="0"/>
    <n v="18"/>
    <n v="39"/>
    <n v="-596544"/>
    <n v="37284"/>
    <n v="820248"/>
    <e v="#DIV/0!"/>
    <e v="#DIV/0!"/>
    <x v="150"/>
    <n v="367434.1163751987"/>
  </r>
  <r>
    <x v="37"/>
    <s v="total"/>
    <x v="3"/>
    <n v="42769"/>
    <n v="887"/>
    <s v="OR"/>
    <n v="60.125"/>
    <n v="41.771428571428501"/>
    <n v="64.714285714285694"/>
    <n v="5904.7352941176396"/>
    <n v="11809.470588235199"/>
    <n v="128.163788762493"/>
    <n v="15379.654651499201"/>
    <n v="20"/>
    <n v="39"/>
    <n v="-785221.654651499"/>
    <n v="27389.345348500701"/>
    <n v="840000.34534849995"/>
    <n v="34.398843145214038"/>
    <n v="685982.46782616014"/>
    <x v="151"/>
    <n v="490786.11976803059"/>
  </r>
  <r>
    <x v="37"/>
    <s v="total"/>
    <x v="4"/>
    <n v="62676"/>
    <n v="1256"/>
    <s v="OR"/>
    <n v="60.125"/>
    <n v="41.771428571428501"/>
    <n v="64.714285714285694"/>
    <n v="7239.7916666666597"/>
    <n v="28959.166666666599"/>
    <n v="314.28305711705201"/>
    <n v="37713.966854046303"/>
    <n v="22"/>
    <n v="39"/>
    <n v="-1291233.96685404"/>
    <n v="24962.033145953599"/>
    <n v="1090454.0331459499"/>
    <n v="27.358615581838375"/>
    <n v="423494.62335326197"/>
    <x v="152"/>
    <n v="404784.62068916473"/>
  </r>
  <r>
    <x v="37"/>
    <s v="total"/>
    <x v="5"/>
    <n v="81633"/>
    <n v="1759"/>
    <s v="OR"/>
    <n v="60.125"/>
    <n v="41.771428571428501"/>
    <n v="64.714285714285694"/>
    <n v="0"/>
    <n v="0"/>
    <n v="0"/>
    <n v="0"/>
    <n v="26"/>
    <n v="39"/>
    <n v="-1959192"/>
    <n v="81633"/>
    <n v="1142862"/>
    <n v="30.725563146857876"/>
    <n v="549027.89636744908"/>
    <x v="153"/>
    <n v="499641.2255376291"/>
  </r>
  <r>
    <x v="38"/>
    <s v="total"/>
    <x v="0"/>
    <n v="50871"/>
    <n v="266"/>
    <s v="PA"/>
    <n v="66.412280701754298"/>
    <n v="61.974025974025899"/>
    <n v="66.388235294117607"/>
    <n v="0"/>
    <n v="0"/>
    <n v="0"/>
    <n v="0"/>
    <m/>
    <m/>
    <m/>
    <n v="50871"/>
    <m/>
    <m/>
    <m/>
    <x v="0"/>
    <m/>
  </r>
  <r>
    <x v="38"/>
    <s v="total"/>
    <x v="1"/>
    <n v="32177"/>
    <n v="897"/>
    <s v="PA"/>
    <n v="66.412280701754298"/>
    <n v="61.974025974025899"/>
    <n v="66.388235294117607"/>
    <n v="0"/>
    <n v="0"/>
    <n v="0"/>
    <n v="0"/>
    <n v="16"/>
    <n v="39"/>
    <n v="-450478"/>
    <n v="32177"/>
    <n v="772248"/>
    <n v="26.889001692047376"/>
    <n v="414729.4074450084"/>
    <x v="1"/>
    <e v="#DIV/0!"/>
  </r>
  <r>
    <x v="38"/>
    <s v="total"/>
    <x v="2"/>
    <n v="38087"/>
    <n v="545"/>
    <s v="PA"/>
    <n v="66.412280701754298"/>
    <n v="61.974025974025899"/>
    <n v="66.388235294117607"/>
    <n v="0"/>
    <n v="0"/>
    <n v="0"/>
    <n v="0"/>
    <n v="18"/>
    <n v="39"/>
    <n v="-609392"/>
    <n v="38087"/>
    <n v="837914"/>
    <e v="#DIV/0!"/>
    <e v="#DIV/0!"/>
    <x v="154"/>
    <n v="414729.4074450084"/>
  </r>
  <r>
    <x v="38"/>
    <s v="total"/>
    <x v="3"/>
    <n v="44804"/>
    <n v="671"/>
    <s v="PA"/>
    <n v="66.412280701754298"/>
    <n v="61.974025974025899"/>
    <n v="66.388235294117607"/>
    <n v="7227.7083333333303"/>
    <n v="14455.416666666601"/>
    <n v="156.87925672012099"/>
    <n v="18825.510806414601"/>
    <n v="20"/>
    <n v="39"/>
    <n v="-825297.51080641395"/>
    <n v="25978.489193585301"/>
    <n v="877254.489193585"/>
    <n v="32.143145869646261"/>
    <n v="614843.99673721706"/>
    <x v="155"/>
    <n v="504663.15777445014"/>
  </r>
  <r>
    <x v="38"/>
    <s v="total"/>
    <x v="4"/>
    <n v="64722"/>
    <n v="790"/>
    <s v="PA"/>
    <n v="66.412280701754298"/>
    <n v="61.974025974025899"/>
    <n v="66.388235294117607"/>
    <n v="8637.8828828828791"/>
    <n v="34551.531531531502"/>
    <n v="374.974911495127"/>
    <n v="44996.989379415201"/>
    <n v="22"/>
    <n v="39"/>
    <n v="-1339436.9893794099"/>
    <n v="19725.010620584701"/>
    <n v="1119999.0106205801"/>
    <n v="27.409235568966018"/>
    <n v="434543.55511520873"/>
    <x v="156"/>
    <n v="428429.15628395369"/>
  </r>
  <r>
    <x v="38"/>
    <s v="total"/>
    <x v="5"/>
    <n v="80977"/>
    <n v="1013"/>
    <s v="PA"/>
    <n v="66.412280701754298"/>
    <n v="61.974025974025899"/>
    <n v="66.388235294117607"/>
    <n v="0"/>
    <n v="0"/>
    <n v="0"/>
    <n v="0"/>
    <n v="26"/>
    <n v="39"/>
    <n v="-1943448"/>
    <n v="80977"/>
    <n v="1133678"/>
    <n v="31.10412683609233"/>
    <n v="575270.87880624854"/>
    <x v="157"/>
    <n v="533933.79692622949"/>
  </r>
  <r>
    <x v="39"/>
    <s v="total"/>
    <x v="0"/>
    <n v="54012"/>
    <n v="1173"/>
    <s v="RI"/>
    <n v="59.4166666666666"/>
    <n v="26.5"/>
    <n v="82.1666666666666"/>
    <n v="0"/>
    <n v="0"/>
    <n v="0"/>
    <n v="0"/>
    <m/>
    <m/>
    <m/>
    <n v="54012"/>
    <m/>
    <m/>
    <m/>
    <x v="0"/>
    <m/>
  </r>
  <r>
    <x v="39"/>
    <s v="total"/>
    <x v="1"/>
    <n v="35287"/>
    <n v="2762"/>
    <s v="RI"/>
    <n v="59.4166666666666"/>
    <n v="26.5"/>
    <n v="82.1666666666666"/>
    <n v="0"/>
    <n v="0"/>
    <n v="0"/>
    <n v="0"/>
    <n v="16"/>
    <n v="39"/>
    <n v="-494018"/>
    <n v="35287"/>
    <n v="846888"/>
    <n v="28.016686531585222"/>
    <n v="494606.81764004775"/>
    <x v="1"/>
    <e v="#DIV/0!"/>
  </r>
  <r>
    <x v="39"/>
    <s v="total"/>
    <x v="2"/>
    <n v="41160"/>
    <n v="1296"/>
    <s v="RI"/>
    <n v="59.4166666666666"/>
    <n v="26.5"/>
    <n v="82.1666666666666"/>
    <n v="0"/>
    <n v="0"/>
    <n v="0"/>
    <n v="0"/>
    <n v="18"/>
    <n v="39"/>
    <n v="-658560"/>
    <n v="41160"/>
    <n v="905520"/>
    <e v="#DIV/0!"/>
    <e v="#DIV/0!"/>
    <x v="158"/>
    <n v="494606.81764004775"/>
  </r>
  <r>
    <x v="39"/>
    <s v="total"/>
    <x v="3"/>
    <n v="48802"/>
    <n v="2513"/>
    <s v="RI"/>
    <n v="59.4166666666666"/>
    <n v="26.5"/>
    <n v="82.1666666666666"/>
    <n v="5741.5"/>
    <n v="11483"/>
    <n v="124.620724982019"/>
    <n v="14954.486997842199"/>
    <n v="20"/>
    <n v="39"/>
    <n v="-893390.48699784197"/>
    <n v="33847.513002157699"/>
    <n v="961085.51300215698"/>
    <n v="30.728930515289449"/>
    <n v="606242.78000931372"/>
    <x v="159"/>
    <n v="548723.91259288567"/>
  </r>
  <r>
    <x v="39"/>
    <s v="total"/>
    <x v="4"/>
    <n v="67148"/>
    <n v="2815"/>
    <s v="RI"/>
    <n v="59.4166666666666"/>
    <n v="26.5"/>
    <n v="82.1666666666666"/>
    <n v="9745.25"/>
    <n v="38981"/>
    <n v="423.04628411774598"/>
    <n v="50765.554094129497"/>
    <n v="22"/>
    <n v="39"/>
    <n v="-1393725.5540941199"/>
    <n v="16382.4459058704"/>
    <n v="1157898.4459058701"/>
    <n v="28.288654536482991"/>
    <n v="505801.02072163997"/>
    <x v="160"/>
    <n v="502434.73096636054"/>
  </r>
  <r>
    <x v="39"/>
    <s v="total"/>
    <x v="5"/>
    <n v="85586"/>
    <n v="4353"/>
    <s v="RI"/>
    <n v="59.4166666666666"/>
    <n v="26.5"/>
    <n v="82.1666666666666"/>
    <n v="0"/>
    <n v="0"/>
    <n v="0"/>
    <n v="0"/>
    <n v="26"/>
    <n v="39"/>
    <n v="-2054064"/>
    <n v="85586"/>
    <n v="1198204"/>
    <n v="31.41187592851033"/>
    <n v="634352.81321748509"/>
    <x v="161"/>
    <n v="600424.10028032353"/>
  </r>
  <r>
    <x v="40"/>
    <s v="total"/>
    <x v="0"/>
    <n v="43331"/>
    <n v="592"/>
    <s v="SC"/>
    <n v="58.894736842105203"/>
    <n v="29.875"/>
    <n v="77.0416666666666"/>
    <n v="0"/>
    <n v="0"/>
    <n v="0"/>
    <n v="0"/>
    <m/>
    <m/>
    <m/>
    <n v="43331"/>
    <m/>
    <m/>
    <m/>
    <x v="0"/>
    <m/>
  </r>
  <r>
    <x v="40"/>
    <s v="total"/>
    <x v="1"/>
    <n v="27141"/>
    <n v="1330"/>
    <s v="SC"/>
    <n v="58.894736842105203"/>
    <n v="29.875"/>
    <n v="77.0416666666666"/>
    <n v="0"/>
    <n v="0"/>
    <n v="0"/>
    <n v="0"/>
    <n v="16"/>
    <n v="39"/>
    <n v="-379974"/>
    <n v="27141"/>
    <n v="651384"/>
    <n v="23.101255886970172"/>
    <n v="247017.18602825748"/>
    <x v="1"/>
    <e v="#DIV/0!"/>
  </r>
  <r>
    <x v="40"/>
    <s v="total"/>
    <x v="2"/>
    <n v="34785"/>
    <n v="966"/>
    <s v="SC"/>
    <n v="58.894736842105203"/>
    <n v="29.875"/>
    <n v="77.0416666666666"/>
    <n v="0"/>
    <n v="0"/>
    <n v="0"/>
    <n v="0"/>
    <n v="18"/>
    <n v="39"/>
    <n v="-556560"/>
    <n v="34785"/>
    <n v="765270"/>
    <e v="#DIV/0!"/>
    <e v="#DIV/0!"/>
    <x v="162"/>
    <n v="247017.18602825748"/>
  </r>
  <r>
    <x v="40"/>
    <s v="total"/>
    <x v="3"/>
    <n v="40386"/>
    <n v="665"/>
    <s v="SC"/>
    <n v="58.894736842105203"/>
    <n v="29.875"/>
    <n v="77.0416666666666"/>
    <n v="6134.9545454545396"/>
    <n v="12269.909090908999"/>
    <n v="133.160756454981"/>
    <n v="15979.290774597799"/>
    <n v="20"/>
    <n v="39"/>
    <n v="-742927.29077459697"/>
    <n v="24406.709225402101"/>
    <n v="791740.70922540198"/>
    <n v="33.273931579110332"/>
    <n v="600873.70997935301"/>
    <x v="163"/>
    <n v="363771.96186586155"/>
  </r>
  <r>
    <x v="40"/>
    <s v="total"/>
    <x v="4"/>
    <n v="57407"/>
    <n v="1493"/>
    <s v="SC"/>
    <n v="58.894736842105203"/>
    <n v="29.875"/>
    <n v="77.0416666666666"/>
    <n v="6931.9459459459404"/>
    <n v="27727.7837837837"/>
    <n v="300.91931701470003"/>
    <n v="36110.318041764003"/>
    <n v="22"/>
    <n v="39"/>
    <n v="-1184250.31804176"/>
    <n v="21296.681958235898"/>
    <n v="997215.68195823499"/>
    <n v="27.746897623630094"/>
    <n v="408615.83383797284"/>
    <x v="164"/>
    <n v="341259.84484145278"/>
  </r>
  <r>
    <x v="40"/>
    <s v="total"/>
    <x v="5"/>
    <n v="67170"/>
    <n v="1980"/>
    <s v="SC"/>
    <n v="58.894736842105203"/>
    <n v="29.875"/>
    <n v="77.0416666666666"/>
    <n v="0"/>
    <n v="0"/>
    <n v="0"/>
    <n v="0"/>
    <n v="26"/>
    <n v="39"/>
    <n v="-1612080"/>
    <n v="67170"/>
    <n v="940380"/>
    <n v="32.592867068087081"/>
    <n v="577182.88096340909"/>
    <x v="165"/>
    <n v="455435.05208723678"/>
  </r>
  <r>
    <x v="41"/>
    <s v="total"/>
    <x v="0"/>
    <n v="45902"/>
    <n v="667"/>
    <s v="SD"/>
    <n v="51.6"/>
    <n v="54.2"/>
    <n v="73.3333333333333"/>
    <n v="0"/>
    <n v="0"/>
    <n v="0"/>
    <n v="0"/>
    <m/>
    <m/>
    <m/>
    <n v="45902"/>
    <m/>
    <m/>
    <m/>
    <x v="0"/>
    <m/>
  </r>
  <r>
    <x v="41"/>
    <s v="total"/>
    <x v="1"/>
    <n v="30523"/>
    <n v="2259"/>
    <s v="SD"/>
    <n v="51.6"/>
    <n v="54.2"/>
    <n v="73.3333333333333"/>
    <n v="0"/>
    <n v="0"/>
    <n v="0"/>
    <n v="0"/>
    <n v="16"/>
    <n v="39"/>
    <n v="-427322"/>
    <n v="30523"/>
    <n v="732552"/>
    <n v="23.493984777805057"/>
    <n v="289784.8973729437"/>
    <x v="1"/>
    <e v="#DIV/0!"/>
  </r>
  <r>
    <x v="41"/>
    <s v="total"/>
    <x v="2"/>
    <n v="38669"/>
    <n v="1771"/>
    <s v="SD"/>
    <n v="51.6"/>
    <n v="54.2"/>
    <n v="73.3333333333333"/>
    <n v="0"/>
    <n v="0"/>
    <n v="0"/>
    <n v="0"/>
    <n v="18"/>
    <n v="39"/>
    <n v="-618704"/>
    <n v="38669"/>
    <n v="850718"/>
    <e v="#DIV/0!"/>
    <e v="#DIV/0!"/>
    <x v="166"/>
    <n v="289784.8973729437"/>
  </r>
  <r>
    <x v="41"/>
    <s v="total"/>
    <x v="3"/>
    <n v="45237"/>
    <n v="1326"/>
    <s v="SD"/>
    <n v="51.6"/>
    <n v="54.2"/>
    <n v="73.3333333333333"/>
    <n v="6473.5"/>
    <n v="12947"/>
    <n v="140.50897207543301"/>
    <n v="16861.076649051902"/>
    <n v="20"/>
    <n v="39"/>
    <n v="-831127.07664905197"/>
    <n v="28375.923350948"/>
    <n v="887878.92335094803"/>
    <n v="32.34212494656699"/>
    <n v="631933.62955879886"/>
    <x v="167"/>
    <n v="410338.89129801642"/>
  </r>
  <r>
    <x v="41"/>
    <s v="total"/>
    <x v="4"/>
    <n v="52325"/>
    <n v="1924"/>
    <s v="SD"/>
    <n v="51.6"/>
    <n v="54.2"/>
    <n v="73.3333333333333"/>
    <n v="7204.0833333333303"/>
    <n v="28816.333333333299"/>
    <n v="312.73294011351697"/>
    <n v="37527.952813622003"/>
    <n v="22"/>
    <n v="39"/>
    <n v="-1084027.95281362"/>
    <n v="14797.0471863779"/>
    <n v="904322.04718637699"/>
    <n v="34.07468898752343"/>
    <n v="698930.14845854347"/>
    <x v="168"/>
    <n v="492072.35821163759"/>
  </r>
  <r>
    <x v="41"/>
    <s v="total"/>
    <x v="5"/>
    <n v="67981"/>
    <n v="3888"/>
    <s v="SD"/>
    <n v="51.6"/>
    <n v="54.2"/>
    <n v="73.3333333333333"/>
    <n v="0"/>
    <n v="0"/>
    <n v="0"/>
    <n v="0"/>
    <n v="26"/>
    <n v="39"/>
    <n v="-1631544"/>
    <n v="67981"/>
    <n v="951734"/>
    <n v="34.553766375545848"/>
    <n v="717455.5919759823"/>
    <x v="169"/>
    <n v="553949.50691441086"/>
  </r>
  <r>
    <x v="42"/>
    <s v="total"/>
    <x v="0"/>
    <n v="45072"/>
    <n v="401"/>
    <s v="TN"/>
    <n v="51.16"/>
    <n v="14.2916666666666"/>
    <n v="61.864864864864799"/>
    <n v="0"/>
    <n v="0"/>
    <n v="0"/>
    <n v="0"/>
    <m/>
    <m/>
    <m/>
    <n v="45072"/>
    <m/>
    <m/>
    <m/>
    <x v="0"/>
    <m/>
  </r>
  <r>
    <x v="42"/>
    <s v="total"/>
    <x v="1"/>
    <n v="30183"/>
    <n v="1146"/>
    <s v="TN"/>
    <n v="51.16"/>
    <n v="14.2916666666666"/>
    <n v="61.864864864864799"/>
    <n v="0"/>
    <n v="0"/>
    <n v="0"/>
    <n v="0"/>
    <n v="16"/>
    <n v="39"/>
    <n v="-422562"/>
    <n v="30183"/>
    <n v="724392"/>
    <n v="26.214213197969542"/>
    <n v="368661.59695431474"/>
    <x v="1"/>
    <e v="#DIV/0!"/>
  </r>
  <r>
    <x v="42"/>
    <s v="total"/>
    <x v="2"/>
    <n v="36093"/>
    <n v="577"/>
    <s v="TN"/>
    <n v="51.16"/>
    <n v="14.2916666666666"/>
    <n v="61.864864864864799"/>
    <n v="0"/>
    <n v="0"/>
    <n v="0"/>
    <n v="0"/>
    <n v="18"/>
    <n v="39"/>
    <n v="-577488"/>
    <n v="36093"/>
    <n v="794046"/>
    <e v="#DIV/0!"/>
    <e v="#DIV/0!"/>
    <x v="170"/>
    <n v="368661.59695431474"/>
  </r>
  <r>
    <x v="42"/>
    <s v="total"/>
    <x v="3"/>
    <n v="41663"/>
    <n v="479"/>
    <s v="TN"/>
    <n v="51.16"/>
    <n v="14.2916666666666"/>
    <n v="61.864864864864799"/>
    <n v="6068.7777777777701"/>
    <n v="12137.5555555555"/>
    <n v="131.72437279829799"/>
    <n v="15806.924735795799"/>
    <n v="20"/>
    <n v="39"/>
    <n v="-765740.92473579501"/>
    <n v="25856.075264204101"/>
    <n v="817453.07526420394"/>
    <n v="33.797652555798024"/>
    <n v="642370.67369641806"/>
    <x v="171"/>
    <n v="479717.57189028745"/>
  </r>
  <r>
    <x v="42"/>
    <s v="total"/>
    <x v="4"/>
    <n v="57539"/>
    <n v="1113"/>
    <s v="TN"/>
    <n v="51.16"/>
    <n v="14.2916666666666"/>
    <n v="61.864864864864799"/>
    <n v="6400.1875"/>
    <n v="25600.75"/>
    <n v="277.83541104967497"/>
    <n v="33340.249325960998"/>
    <n v="22"/>
    <n v="39"/>
    <n v="-1184120.2493259599"/>
    <n v="24198.7506740389"/>
    <n v="1002361.75067403"/>
    <n v="28.286498616336843"/>
    <n v="443456.59455944563"/>
    <x v="172"/>
    <n v="417696.54070059396"/>
  </r>
  <r>
    <x v="42"/>
    <s v="total"/>
    <x v="5"/>
    <n v="72837"/>
    <n v="1803"/>
    <s v="TN"/>
    <n v="51.16"/>
    <n v="14.2916666666666"/>
    <n v="61.864864864864799"/>
    <n v="0"/>
    <n v="0"/>
    <n v="0"/>
    <n v="0"/>
    <n v="26"/>
    <n v="39"/>
    <n v="-1748088"/>
    <n v="72837"/>
    <n v="1019718"/>
    <n v="31.858262573481383"/>
    <n v="572372.27106466354"/>
    <x v="173"/>
    <n v="515412.19369812915"/>
  </r>
  <r>
    <x v="43"/>
    <s v="total"/>
    <x v="0"/>
    <n v="48430"/>
    <n v="370"/>
    <s v="TX"/>
    <n v="48.579831932773097"/>
    <n v="44.891304347826001"/>
    <n v="61.772413793103397"/>
    <n v="0"/>
    <n v="0"/>
    <n v="0"/>
    <n v="0"/>
    <m/>
    <m/>
    <m/>
    <n v="48430"/>
    <m/>
    <m/>
    <m/>
    <x v="0"/>
    <m/>
  </r>
  <r>
    <x v="43"/>
    <s v="total"/>
    <x v="1"/>
    <n v="29317"/>
    <n v="601"/>
    <s v="TX"/>
    <n v="48.579831932773097"/>
    <n v="44.891304347826001"/>
    <n v="61.772413793103397"/>
    <n v="0"/>
    <n v="0"/>
    <n v="0"/>
    <n v="0"/>
    <n v="16"/>
    <n v="39"/>
    <n v="-410438"/>
    <n v="29317"/>
    <n v="703608"/>
    <n v="24.497681159420289"/>
    <n v="307760.51855072461"/>
    <x v="1"/>
    <e v="#DIV/0!"/>
  </r>
  <r>
    <x v="43"/>
    <s v="total"/>
    <x v="2"/>
    <n v="36217"/>
    <n v="369"/>
    <s v="TX"/>
    <n v="48.579831932773097"/>
    <n v="44.891304347826001"/>
    <n v="61.772413793103397"/>
    <n v="0"/>
    <n v="0"/>
    <n v="0"/>
    <n v="0"/>
    <n v="18"/>
    <n v="39"/>
    <n v="-579472"/>
    <n v="36217"/>
    <n v="796774"/>
    <e v="#DIV/0!"/>
    <e v="#DIV/0!"/>
    <x v="174"/>
    <n v="307760.51855072461"/>
  </r>
  <r>
    <x v="43"/>
    <s v="total"/>
    <x v="3"/>
    <n v="43687"/>
    <n v="586"/>
    <s v="TX"/>
    <n v="48.579831932773097"/>
    <n v="44.891304347826001"/>
    <n v="61.772413793103397"/>
    <n v="5768.9555555555498"/>
    <n v="11537.9111111111"/>
    <n v="125.21665483277501"/>
    <n v="15025.998579933001"/>
    <n v="20"/>
    <n v="39"/>
    <n v="-801391.99857993296"/>
    <n v="28661.001420066899"/>
    <n v="858714.00142006599"/>
    <n v="29.708165807219942"/>
    <n v="496468.64104008465"/>
    <x v="175"/>
    <n v="387168.01088155154"/>
  </r>
  <r>
    <x v="43"/>
    <s v="total"/>
    <x v="4"/>
    <n v="64905"/>
    <n v="584"/>
    <s v="TX"/>
    <n v="48.579831932773097"/>
    <n v="44.891304347826001"/>
    <n v="61.772413793103397"/>
    <n v="6462.4017094016999"/>
    <n v="25849.6068376068"/>
    <n v="280.53616168272401"/>
    <n v="33664.339401926802"/>
    <n v="22"/>
    <n v="39"/>
    <n v="-1331764.3394019201"/>
    <n v="31240.6605980731"/>
    <n v="1134625.6605980699"/>
    <n v="26.223241055560518"/>
    <n v="370255.12130923523"/>
    <x v="176"/>
    <n v="348540.42790395895"/>
  </r>
  <r>
    <x v="43"/>
    <s v="total"/>
    <x v="5"/>
    <n v="82824"/>
    <n v="1260"/>
    <s v="TX"/>
    <n v="48.579831932773097"/>
    <n v="44.891304347826001"/>
    <n v="61.772413793103397"/>
    <n v="0"/>
    <n v="0"/>
    <n v="0"/>
    <n v="0"/>
    <n v="26"/>
    <n v="39"/>
    <n v="-1987776"/>
    <n v="82824"/>
    <n v="1159536"/>
    <n v="30.216576909047998"/>
    <n v="514881.76591499127"/>
    <x v="177"/>
    <n v="453800.66309081053"/>
  </r>
  <r>
    <x v="44"/>
    <s v="total"/>
    <x v="0"/>
    <n v="51104"/>
    <n v="514"/>
    <s v="UT"/>
    <n v="54.1111111111111"/>
    <n v="20.2"/>
    <n v="46.514285714285698"/>
    <n v="0"/>
    <n v="0"/>
    <n v="0"/>
    <n v="0"/>
    <m/>
    <m/>
    <m/>
    <n v="51104"/>
    <m/>
    <m/>
    <m/>
    <x v="0"/>
    <m/>
  </r>
  <r>
    <x v="44"/>
    <s v="total"/>
    <x v="1"/>
    <n v="37472"/>
    <n v="1649"/>
    <s v="UT"/>
    <n v="54.1111111111111"/>
    <n v="20.2"/>
    <n v="46.514285714285698"/>
    <n v="0"/>
    <n v="0"/>
    <n v="0"/>
    <n v="0"/>
    <n v="16"/>
    <n v="39"/>
    <n v="-524608"/>
    <n v="37472"/>
    <n v="899328"/>
    <n v="39.216852540272612"/>
    <n v="944925.89838909521"/>
    <x v="1"/>
    <e v="#DIV/0!"/>
  </r>
  <r>
    <x v="44"/>
    <s v="total"/>
    <x v="2"/>
    <n v="40700"/>
    <n v="642"/>
    <s v="UT"/>
    <n v="54.1111111111111"/>
    <n v="20.2"/>
    <n v="46.514285714285698"/>
    <n v="0"/>
    <n v="0"/>
    <n v="0"/>
    <n v="0"/>
    <n v="18"/>
    <n v="39"/>
    <n v="-651200"/>
    <n v="40700"/>
    <n v="895400"/>
    <e v="#DIV/0!"/>
    <e v="#DIV/0!"/>
    <x v="178"/>
    <n v="944925.89838909521"/>
  </r>
  <r>
    <x v="44"/>
    <s v="total"/>
    <x v="3"/>
    <n v="43406"/>
    <n v="1496"/>
    <s v="UT"/>
    <n v="54.1111111111111"/>
    <n v="20.2"/>
    <n v="46.514285714285698"/>
    <n v="4269"/>
    <n v="8538"/>
    <n v="92.659736122657606"/>
    <n v="11119.168334718899"/>
    <n v="20"/>
    <n v="39"/>
    <n v="-792427.16833471798"/>
    <n v="32286.831665280999"/>
    <n v="857000.83166528097"/>
    <n v="52.190380020220985"/>
    <n v="1472948.4668229939"/>
    <x v="179"/>
    <n v="1166615.4371146867"/>
  </r>
  <r>
    <x v="44"/>
    <s v="total"/>
    <x v="4"/>
    <n v="60973"/>
    <n v="1200"/>
    <s v="UT"/>
    <n v="54.1111111111111"/>
    <n v="20.2"/>
    <n v="46.514285714285698"/>
    <n v="6882.9444444444398"/>
    <n v="27531.777777777701"/>
    <n v="298.792136785727"/>
    <n v="35855.056414287203"/>
    <n v="22"/>
    <n v="39"/>
    <n v="-1255315.0564142801"/>
    <n v="25117.943585712699"/>
    <n v="1061658.9435857099"/>
    <n v="29.798996518240028"/>
    <n v="561619.15829236922"/>
    <x v="180"/>
    <n v="640493.69005386601"/>
  </r>
  <r>
    <x v="44"/>
    <s v="total"/>
    <x v="5"/>
    <n v="90548"/>
    <n v="2583"/>
    <s v="UT"/>
    <n v="54.1111111111111"/>
    <n v="20.2"/>
    <n v="46.514285714285698"/>
    <n v="0"/>
    <n v="0"/>
    <n v="0"/>
    <n v="0"/>
    <n v="26"/>
    <n v="39"/>
    <n v="-2173152"/>
    <n v="90548"/>
    <n v="1267672"/>
    <n v="30.531856844808217"/>
    <n v="591446.57358369441"/>
    <x v="181"/>
    <n v="639274.74866229575"/>
  </r>
  <r>
    <x v="45"/>
    <s v="total"/>
    <x v="0"/>
    <n v="50561"/>
    <n v="972"/>
    <s v="VT"/>
    <n v="57.8333333333333"/>
    <n v="14"/>
    <n v="70.5"/>
    <n v="0"/>
    <n v="0"/>
    <n v="0"/>
    <n v="0"/>
    <m/>
    <m/>
    <m/>
    <n v="50561"/>
    <m/>
    <m/>
    <m/>
    <x v="0"/>
    <m/>
  </r>
  <r>
    <x v="45"/>
    <s v="total"/>
    <x v="1"/>
    <n v="34612"/>
    <n v="3841"/>
    <s v="VT"/>
    <n v="57.8333333333333"/>
    <n v="14"/>
    <n v="70.5"/>
    <n v="0"/>
    <n v="0"/>
    <n v="0"/>
    <n v="0"/>
    <n v="16"/>
    <n v="39"/>
    <n v="-484568"/>
    <n v="34612"/>
    <n v="830688"/>
    <n v="26.216056670602125"/>
    <n v="422822.15348288068"/>
    <x v="1"/>
    <e v="#DIV/0!"/>
  </r>
  <r>
    <x v="45"/>
    <s v="total"/>
    <x v="2"/>
    <n v="41388"/>
    <n v="1466"/>
    <s v="VT"/>
    <n v="57.8333333333333"/>
    <n v="14"/>
    <n v="70.5"/>
    <n v="0"/>
    <n v="0"/>
    <n v="0"/>
    <n v="0"/>
    <n v="18"/>
    <n v="39"/>
    <n v="-662208"/>
    <n v="41388"/>
    <n v="910536"/>
    <e v="#DIV/0!"/>
    <e v="#DIV/0!"/>
    <x v="182"/>
    <n v="422822.15348288079"/>
  </r>
  <r>
    <x v="45"/>
    <s v="total"/>
    <x v="3"/>
    <n v="44003"/>
    <n v="3213"/>
    <s v="VT"/>
    <n v="57.8333333333333"/>
    <n v="14"/>
    <n v="70.5"/>
    <n v="4687"/>
    <n v="9374"/>
    <n v="101.73253296015299"/>
    <n v="12207.9039552184"/>
    <n v="20"/>
    <n v="39"/>
    <n v="-804261.90395521803"/>
    <n v="31795.096044781501"/>
    <n v="867852.09604478104"/>
    <n v="54.322716617674203"/>
    <n v="1586100.5953723001"/>
    <x v="183"/>
    <n v="693713.90860377019"/>
  </r>
  <r>
    <x v="45"/>
    <s v="total"/>
    <x v="4"/>
    <n v="54163"/>
    <n v="2295"/>
    <s v="VT"/>
    <n v="57.8333333333333"/>
    <n v="14"/>
    <n v="70.5"/>
    <n v="8276.4166666666606"/>
    <n v="33105.666666666599"/>
    <n v="359.28347827336501"/>
    <n v="43114.0173928039"/>
    <n v="22"/>
    <n v="39"/>
    <n v="-1126374.0173928"/>
    <n v="11048.9826071961"/>
    <n v="931819.98260719597"/>
    <n v="36.333934825268095"/>
    <n v="841580.89454819588"/>
    <x v="184"/>
    <n v="651649.57833356829"/>
  </r>
  <r>
    <x v="45"/>
    <s v="total"/>
    <x v="5"/>
    <n v="68409"/>
    <n v="2487"/>
    <s v="VT"/>
    <n v="57.8333333333333"/>
    <n v="14"/>
    <n v="70.5"/>
    <n v="0"/>
    <n v="0"/>
    <n v="0"/>
    <n v="0"/>
    <n v="26"/>
    <n v="39"/>
    <n v="-1641816"/>
    <n v="68409"/>
    <n v="957726"/>
    <n v="36.25358054846231"/>
    <n v="838255.19173975801"/>
    <x v="185"/>
    <n v="700586.53371601016"/>
  </r>
  <r>
    <x v="46"/>
    <s v="total"/>
    <x v="0"/>
    <n v="55607"/>
    <n v="529"/>
    <s v="VA"/>
    <n v="57.103448275862"/>
    <n v="29.189189189189101"/>
    <n v="59.961538461538403"/>
    <n v="0"/>
    <n v="0"/>
    <n v="0"/>
    <n v="0"/>
    <m/>
    <m/>
    <m/>
    <n v="55607"/>
    <m/>
    <m/>
    <m/>
    <x v="0"/>
    <m/>
  </r>
  <r>
    <x v="46"/>
    <s v="total"/>
    <x v="1"/>
    <n v="30436"/>
    <n v="890"/>
    <s v="VA"/>
    <n v="57.103448275862"/>
    <n v="29.189189189189101"/>
    <n v="59.961538461538403"/>
    <n v="0"/>
    <n v="0"/>
    <n v="0"/>
    <n v="0"/>
    <n v="16"/>
    <n v="39"/>
    <n v="-426104"/>
    <n v="30436"/>
    <n v="730464"/>
    <n v="22.549601893694856"/>
    <n v="260215.68323649664"/>
    <x v="1"/>
    <e v="#DIV/0!"/>
  </r>
  <r>
    <x v="46"/>
    <s v="total"/>
    <x v="2"/>
    <n v="39730"/>
    <n v="835"/>
    <s v="VA"/>
    <n v="57.103448275862"/>
    <n v="29.189189189189101"/>
    <n v="59.961538461538403"/>
    <n v="0"/>
    <n v="0"/>
    <n v="0"/>
    <n v="0"/>
    <n v="18"/>
    <n v="39"/>
    <n v="-635680"/>
    <n v="39730"/>
    <n v="874060"/>
    <e v="#DIV/0!"/>
    <e v="#DIV/0!"/>
    <x v="186"/>
    <n v="260215.68323649664"/>
  </r>
  <r>
    <x v="46"/>
    <s v="total"/>
    <x v="3"/>
    <n v="45135"/>
    <n v="748"/>
    <s v="VA"/>
    <n v="57.103448275862"/>
    <n v="29.189189189189101"/>
    <n v="59.961538461538403"/>
    <n v="5712.3636363636297"/>
    <n v="11424.727272727199"/>
    <n v="123.988312762267"/>
    <n v="14878.597531472"/>
    <n v="20"/>
    <n v="39"/>
    <n v="-827308.59753147198"/>
    <n v="30256.4024685279"/>
    <n v="887821.40246852697"/>
    <n v="35.45394958954153"/>
    <n v="772905.41719248495"/>
    <x v="187"/>
    <n v="404637.07969711418"/>
  </r>
  <r>
    <x v="46"/>
    <s v="total"/>
    <x v="4"/>
    <n v="73893"/>
    <n v="1062"/>
    <s v="VA"/>
    <n v="57.103448275862"/>
    <n v="29.189189189189101"/>
    <n v="59.961538461538403"/>
    <n v="8036.125"/>
    <n v="32144.5"/>
    <n v="348.85229419006401"/>
    <n v="41862.275302807699"/>
    <n v="22"/>
    <n v="39"/>
    <n v="-1519722.2753027999"/>
    <n v="32030.7246971922"/>
    <n v="1288211.7246971901"/>
    <n v="25.877185121412051"/>
    <n v="392420.56487370073"/>
    <x v="188"/>
    <n v="339833.9576849764"/>
  </r>
  <r>
    <x v="46"/>
    <s v="total"/>
    <x v="5"/>
    <n v="96914"/>
    <n v="1436"/>
    <s v="VA"/>
    <n v="57.103448275862"/>
    <n v="29.189189189189101"/>
    <n v="59.961538461538403"/>
    <n v="0"/>
    <n v="0"/>
    <n v="0"/>
    <n v="0"/>
    <n v="26"/>
    <n v="39"/>
    <n v="-2325936"/>
    <n v="96914"/>
    <n v="1356796"/>
    <n v="29.558198097369893"/>
    <n v="538667.21040850575"/>
    <x v="189"/>
    <n v="443706.86603086733"/>
  </r>
  <r>
    <x v="47"/>
    <s v="total"/>
    <x v="0"/>
    <n v="59430"/>
    <n v="775"/>
    <s v="WA"/>
    <n v="26.545454545454501"/>
    <n v="42.153846153846096"/>
    <n v="63.75"/>
    <n v="0"/>
    <n v="0"/>
    <n v="0"/>
    <n v="0"/>
    <m/>
    <m/>
    <m/>
    <n v="59430"/>
    <m/>
    <m/>
    <m/>
    <x v="0"/>
    <m/>
  </r>
  <r>
    <x v="47"/>
    <s v="total"/>
    <x v="1"/>
    <n v="36000"/>
    <n v="984"/>
    <s v="WA"/>
    <n v="26.545454545454501"/>
    <n v="42.153846153846096"/>
    <n v="63.75"/>
    <n v="0"/>
    <n v="0"/>
    <n v="0"/>
    <n v="0"/>
    <n v="16"/>
    <n v="39"/>
    <n v="-504000"/>
    <n v="36000"/>
    <n v="864000"/>
    <n v="27.450381679389313"/>
    <n v="484213.74045801535"/>
    <x v="1"/>
    <e v="#DIV/0!"/>
  </r>
  <r>
    <x v="47"/>
    <s v="total"/>
    <x v="2"/>
    <n v="42288"/>
    <n v="749"/>
    <s v="WA"/>
    <n v="26.545454545454501"/>
    <n v="42.153846153846096"/>
    <n v="63.75"/>
    <n v="0"/>
    <n v="0"/>
    <n v="0"/>
    <n v="0"/>
    <n v="18"/>
    <n v="39"/>
    <n v="-676608"/>
    <n v="42288"/>
    <n v="930336"/>
    <e v="#DIV/0!"/>
    <e v="#DIV/0!"/>
    <x v="190"/>
    <n v="484213.74045801524"/>
  </r>
  <r>
    <x v="47"/>
    <s v="total"/>
    <x v="3"/>
    <n v="51740"/>
    <n v="658"/>
    <s v="WA"/>
    <n v="26.545454545454501"/>
    <n v="42.153846153846096"/>
    <n v="63.75"/>
    <n v="6383.9166666666597"/>
    <n v="12767.833333333299"/>
    <n v="138.564542928641"/>
    <n v="16627.745151436899"/>
    <n v="20"/>
    <n v="39"/>
    <n v="-947947.745151437"/>
    <n v="35112.254848563003"/>
    <n v="1018172.25484856"/>
    <n v="28.707124963122833"/>
    <n v="537358.9004405383"/>
    <x v="191"/>
    <n v="511382.39043530705"/>
  </r>
  <r>
    <x v="47"/>
    <s v="total"/>
    <x v="4"/>
    <n v="76376"/>
    <n v="1126"/>
    <s v="WA"/>
    <n v="26.545454545454501"/>
    <n v="42.153846153846096"/>
    <n v="63.75"/>
    <n v="6078.8113207547103"/>
    <n v="24315.245283018801"/>
    <n v="263.88430682621498"/>
    <n v="31666.116819145798"/>
    <n v="22"/>
    <n v="39"/>
    <n v="-1559186.11681914"/>
    <n v="44709.8831808541"/>
    <n v="1343101.88318085"/>
    <n v="25.891167472985803"/>
    <n v="418277.69009762374"/>
    <x v="192"/>
    <n v="436823.76177652669"/>
  </r>
  <r>
    <x v="47"/>
    <s v="total"/>
    <x v="5"/>
    <n v="100613"/>
    <n v="1148"/>
    <s v="WA"/>
    <n v="26.545454545454501"/>
    <n v="42.153846153846096"/>
    <n v="63.75"/>
    <n v="0"/>
    <n v="0"/>
    <n v="0"/>
    <n v="0"/>
    <n v="26"/>
    <n v="39"/>
    <n v="-2414712"/>
    <n v="100613"/>
    <n v="1408582"/>
    <n v="29.800325760822975"/>
    <n v="583588.17577368207"/>
    <x v="193"/>
    <n v="560578.83088542568"/>
  </r>
  <r>
    <x v="48"/>
    <s v="total"/>
    <x v="0"/>
    <n v="42738"/>
    <n v="814"/>
    <s v="WV"/>
    <n v="59.9583333333333"/>
    <n v="36.826086956521699"/>
    <n v="18.210526315789402"/>
    <n v="0"/>
    <n v="0"/>
    <n v="0"/>
    <n v="0"/>
    <m/>
    <m/>
    <m/>
    <n v="42738"/>
    <m/>
    <m/>
    <m/>
    <x v="0"/>
    <m/>
  </r>
  <r>
    <x v="48"/>
    <s v="total"/>
    <x v="1"/>
    <n v="26692"/>
    <n v="2487"/>
    <s v="WV"/>
    <n v="59.9583333333333"/>
    <n v="36.826086956521699"/>
    <n v="18.210526315789402"/>
    <n v="0"/>
    <n v="0"/>
    <n v="0"/>
    <n v="0"/>
    <n v="16"/>
    <n v="39"/>
    <n v="-373688"/>
    <n v="26692"/>
    <n v="640608"/>
    <n v="22.385645933014356"/>
    <n v="223829.66124401917"/>
    <x v="1"/>
    <e v="#DIV/0!"/>
  </r>
  <r>
    <x v="48"/>
    <s v="total"/>
    <x v="2"/>
    <n v="35052"/>
    <n v="1392"/>
    <s v="WV"/>
    <n v="59.9583333333333"/>
    <n v="36.826086956521699"/>
    <n v="18.210526315789402"/>
    <n v="0"/>
    <n v="0"/>
    <n v="0"/>
    <n v="0"/>
    <n v="18"/>
    <n v="39"/>
    <n v="-560832"/>
    <n v="35052"/>
    <n v="771144"/>
    <e v="#DIV/0!"/>
    <e v="#DIV/0!"/>
    <x v="194"/>
    <n v="223829.66124401917"/>
  </r>
  <r>
    <x v="48"/>
    <s v="total"/>
    <x v="3"/>
    <n v="40791"/>
    <n v="1001"/>
    <s v="WV"/>
    <n v="59.9583333333333"/>
    <n v="36.826086956521699"/>
    <n v="18.210526315789402"/>
    <n v="4613.1666666666597"/>
    <n v="9226.3333333333303"/>
    <n v="100.12996158893699"/>
    <n v="12015.595390672401"/>
    <n v="20"/>
    <n v="39"/>
    <n v="-746253.59539067198"/>
    <n v="28775.404609327499"/>
    <n v="803804.40460932697"/>
    <n v="32.309042584190969"/>
    <n v="571664.5606610619"/>
    <x v="195"/>
    <n v="331647.19201133528"/>
  </r>
  <r>
    <x v="48"/>
    <s v="total"/>
    <x v="4"/>
    <n v="52887"/>
    <n v="1886"/>
    <s v="WV"/>
    <n v="59.9583333333333"/>
    <n v="36.826086956521699"/>
    <n v="18.210526315789402"/>
    <n v="7085.6956521739103"/>
    <n v="28342.782608695601"/>
    <n v="307.593670356475"/>
    <n v="36911.240442777103"/>
    <n v="22"/>
    <n v="39"/>
    <n v="-1094651.2404427701"/>
    <n v="15975.7595572228"/>
    <n v="915054.75955722295"/>
    <n v="29.930991894744608"/>
    <n v="488309.12789458805"/>
    <x v="196"/>
    <n v="360954.13834313489"/>
  </r>
  <r>
    <x v="48"/>
    <s v="total"/>
    <x v="5"/>
    <n v="63974"/>
    <n v="3717"/>
    <s v="WV"/>
    <n v="59.9583333333333"/>
    <n v="36.826086956521699"/>
    <n v="18.210526315789402"/>
    <n v="0"/>
    <n v="0"/>
    <n v="0"/>
    <n v="0"/>
    <n v="26"/>
    <n v="39"/>
    <n v="-1535376"/>
    <n v="63974"/>
    <n v="895636"/>
    <n v="33.695595048751812"/>
    <n v="620265.99764884845"/>
    <x v="197"/>
    <n v="458021.0310605655"/>
  </r>
  <r>
    <x v="49"/>
    <s v="total"/>
    <x v="0"/>
    <n v="50039"/>
    <n v="335"/>
    <s v="WI"/>
    <n v="60.3720930232558"/>
    <n v="45"/>
    <n v="77.117647058823493"/>
    <n v="0"/>
    <n v="0"/>
    <n v="0"/>
    <n v="0"/>
    <m/>
    <m/>
    <m/>
    <n v="50039"/>
    <m/>
    <m/>
    <m/>
    <x v="0"/>
    <m/>
  </r>
  <r>
    <x v="49"/>
    <s v="total"/>
    <x v="1"/>
    <n v="35193"/>
    <n v="1456"/>
    <s v="WI"/>
    <n v="60.3720930232558"/>
    <n v="45"/>
    <n v="77.117647058823493"/>
    <n v="0"/>
    <n v="0"/>
    <n v="0"/>
    <n v="0"/>
    <n v="16"/>
    <n v="39"/>
    <n v="-492702"/>
    <n v="35193"/>
    <n v="844632"/>
    <n v="30.332315210751375"/>
    <n v="574783.1692119732"/>
    <x v="1"/>
    <e v="#DIV/0!"/>
  </r>
  <r>
    <x v="49"/>
    <s v="total"/>
    <x v="2"/>
    <n v="40104"/>
    <n v="484"/>
    <s v="WI"/>
    <n v="60.3720930232558"/>
    <n v="45"/>
    <n v="77.117647058823493"/>
    <n v="0"/>
    <n v="0"/>
    <n v="0"/>
    <n v="0"/>
    <n v="18"/>
    <n v="39"/>
    <n v="-641664"/>
    <n v="40104"/>
    <n v="882288"/>
    <e v="#DIV/0!"/>
    <e v="#DIV/0!"/>
    <x v="198"/>
    <n v="574783.1692119732"/>
  </r>
  <r>
    <x v="49"/>
    <s v="total"/>
    <x v="3"/>
    <n v="45726"/>
    <n v="600"/>
    <s v="WI"/>
    <n v="60.3720930232558"/>
    <n v="45"/>
    <n v="77.117647058823493"/>
    <n v="5245.7142857142799"/>
    <n v="10491.4285714285"/>
    <n v="113.859569334537"/>
    <n v="13663.148320144501"/>
    <n v="20"/>
    <n v="39"/>
    <n v="-836731.14832014404"/>
    <n v="32062.851679855401"/>
    <n v="900856.85167985503"/>
    <n v="34.697109270747781"/>
    <n v="749828.87019406911"/>
    <x v="199"/>
    <n v="656772.77611609525"/>
  </r>
  <r>
    <x v="49"/>
    <s v="total"/>
    <x v="4"/>
    <n v="61428"/>
    <n v="837"/>
    <s v="WI"/>
    <n v="60.3720930232558"/>
    <n v="45"/>
    <n v="77.117647058823493"/>
    <n v="7410.2439024390196"/>
    <n v="29640.975609755998"/>
    <n v="321.68247580441903"/>
    <n v="38601.897096530301"/>
    <n v="22"/>
    <n v="39"/>
    <n v="-1267161.8970965301"/>
    <n v="22826.1029034696"/>
    <n v="1067102.1029034599"/>
    <n v="29.333047134521198"/>
    <n v="534708.52228283812"/>
    <x v="200"/>
    <n v="546198.9780262314"/>
  </r>
  <r>
    <x v="49"/>
    <s v="total"/>
    <x v="5"/>
    <n v="75811"/>
    <n v="1232"/>
    <s v="WI"/>
    <n v="60.3720930232558"/>
    <n v="45"/>
    <n v="77.117647058823493"/>
    <n v="0"/>
    <n v="0"/>
    <n v="0"/>
    <n v="0"/>
    <n v="26"/>
    <n v="39"/>
    <n v="-1819464"/>
    <n v="75811"/>
    <n v="1061354"/>
    <n v="32.985128966309126"/>
    <n v="681171.61206486123"/>
    <x v="201"/>
    <n v="656855.71003003581"/>
  </r>
  <r>
    <x v="50"/>
    <s v="total"/>
    <x v="0"/>
    <n v="48197"/>
    <n v="2185"/>
    <s v="WY"/>
    <n v="23.6666666666666"/>
    <n v="28.3333333333333"/>
    <n v="66"/>
    <n v="0"/>
    <n v="0"/>
    <n v="0"/>
    <n v="0"/>
    <m/>
    <m/>
    <m/>
    <n v="48197"/>
    <m/>
    <m/>
    <m/>
    <x v="0"/>
    <m/>
  </r>
  <r>
    <x v="50"/>
    <s v="total"/>
    <x v="1"/>
    <n v="28406"/>
    <n v="4964"/>
    <s v="WY"/>
    <n v="23.6666666666666"/>
    <n v="28.3333333333333"/>
    <n v="66"/>
    <n v="0"/>
    <n v="0"/>
    <n v="0"/>
    <n v="0"/>
    <n v="16"/>
    <n v="39"/>
    <n v="-397684"/>
    <n v="28406"/>
    <n v="681744"/>
    <n v="22.319466073414905"/>
    <n v="236322.75328142382"/>
    <x v="1"/>
    <e v="#DIV/0!"/>
  </r>
  <r>
    <x v="50"/>
    <s v="total"/>
    <x v="2"/>
    <n v="37396"/>
    <n v="1855"/>
    <s v="WY"/>
    <n v="23.6666666666666"/>
    <n v="28.3333333333333"/>
    <n v="66"/>
    <n v="0"/>
    <n v="0"/>
    <n v="0"/>
    <n v="0"/>
    <n v="18"/>
    <n v="39"/>
    <n v="-598336"/>
    <n v="37396"/>
    <n v="822712"/>
    <e v="#DIV/0!"/>
    <e v="#DIV/0!"/>
    <x v="202"/>
    <n v="236322.75328142382"/>
  </r>
  <r>
    <x v="50"/>
    <s v="total"/>
    <x v="3"/>
    <n v="44020"/>
    <n v="3108"/>
    <s v="WY"/>
    <n v="23.6666666666666"/>
    <n v="28.3333333333333"/>
    <n v="66"/>
    <n v="4969.3333333333303"/>
    <n v="9938.6666666666606"/>
    <n v="107.860650122322"/>
    <n v="12943.278014678601"/>
    <n v="20"/>
    <n v="39"/>
    <n v="-805303.27801467804"/>
    <n v="31076.721985321299"/>
    <n v="867456.72198532103"/>
    <n v="31.245060086756951"/>
    <n v="570104.26700436301"/>
    <x v="203"/>
    <n v="343883.38896406721"/>
  </r>
  <r>
    <x v="50"/>
    <s v="total"/>
    <x v="4"/>
    <n v="54129"/>
    <n v="3784"/>
    <s v="WY"/>
    <n v="23.6666666666666"/>
    <n v="28.3333333333333"/>
    <n v="66"/>
    <n v="5244"/>
    <n v="20976"/>
    <n v="227.64472064990201"/>
    <n v="27317.3664779883"/>
    <n v="22"/>
    <n v="39"/>
    <n v="-1109897.36647798"/>
    <n v="26811.633522011602"/>
    <n v="947004.63352201099"/>
    <n v="30.572005407158311"/>
    <n v="544934.71420609229"/>
    <x v="204"/>
    <n v="388815.74296052183"/>
  </r>
  <r>
    <x v="50"/>
    <s v="total"/>
    <x v="5"/>
    <n v="68506"/>
    <n v="1926"/>
    <s v="WY"/>
    <n v="23.6666666666666"/>
    <n v="28.3333333333333"/>
    <n v="66"/>
    <n v="0"/>
    <n v="0"/>
    <n v="0"/>
    <n v="0"/>
    <n v="26"/>
    <n v="39"/>
    <n v="-1644144"/>
    <n v="68506"/>
    <n v="959084"/>
    <n v="33.616457730633236"/>
    <n v="658785.05329476041"/>
    <x v="205"/>
    <n v="485282.15361596015"/>
  </r>
  <r>
    <x v="51"/>
    <s v="total"/>
    <x v="0"/>
    <n v="21254"/>
    <n v="372"/>
    <s v="PR"/>
    <n v="11.276923076923"/>
    <n v="1.3333333333333299"/>
    <n v="3.9761904761904701"/>
    <n v="0"/>
    <n v="0"/>
    <n v="0"/>
    <n v="0"/>
    <m/>
    <m/>
    <m/>
    <n v="21254"/>
    <m/>
    <m/>
    <m/>
    <x v="0"/>
    <m/>
  </r>
  <r>
    <x v="51"/>
    <s v="total"/>
    <x v="1"/>
    <n v="12646"/>
    <n v="971"/>
    <s v="PR"/>
    <n v="11.276923076923"/>
    <n v="1.3333333333333299"/>
    <n v="3.9761904761904701"/>
    <n v="0"/>
    <n v="0"/>
    <n v="0"/>
    <n v="0"/>
    <n v="16"/>
    <n v="39"/>
    <n v="-177044"/>
    <n v="12646"/>
    <n v="303504"/>
    <n v="23.358743089903985"/>
    <n v="118350.66511492577"/>
    <x v="1"/>
    <e v="#DIV/0!"/>
  </r>
  <r>
    <x v="51"/>
    <s v="total"/>
    <x v="2"/>
    <n v="16083"/>
    <n v="319"/>
    <s v="PR"/>
    <n v="11.276923076923"/>
    <n v="1.3333333333333299"/>
    <n v="3.9761904761904701"/>
    <n v="0"/>
    <n v="0"/>
    <n v="0"/>
    <n v="0"/>
    <n v="18"/>
    <n v="39"/>
    <n v="-257328"/>
    <n v="16083"/>
    <n v="353826"/>
    <e v="#DIV/0!"/>
    <e v="#DIV/0!"/>
    <x v="206"/>
    <n v="118350.66511492583"/>
  </r>
  <r>
    <x v="51"/>
    <s v="total"/>
    <x v="3"/>
    <n v="19642"/>
    <n v="457"/>
    <s v="PR"/>
    <n v="11.276923076923"/>
    <n v="1.3333333333333299"/>
    <n v="3.9761904761904701"/>
    <n v="5945.6666666666597"/>
    <n v="11891.333333333299"/>
    <n v="129.05221466540499"/>
    <n v="15486.2657598486"/>
    <n v="20"/>
    <n v="39"/>
    <n v="-369042.265759848"/>
    <n v="4155.7342401513597"/>
    <n v="377353.73424015101"/>
    <n v="31.389228929431862"/>
    <n v="247504.96887205262"/>
    <x v="207"/>
    <n v="170012.89948528266"/>
  </r>
  <r>
    <x v="51"/>
    <s v="total"/>
    <x v="4"/>
    <n v="27445"/>
    <n v="925"/>
    <s v="PR"/>
    <n v="11.276923076923"/>
    <n v="1.3333333333333299"/>
    <n v="3.9761904761904701"/>
    <n v="4173.5384615384601"/>
    <n v="16694.1538461538"/>
    <n v="181.17543806226999"/>
    <n v="21741.052567472401"/>
    <n v="22"/>
    <n v="39"/>
    <n v="-570641.05256747198"/>
    <n v="5703.9474325275196"/>
    <n v="472268.94743252703"/>
    <n v="27.575519500745642"/>
    <n v="186169.08013049216"/>
    <x v="208"/>
    <n v="159291.4501498919"/>
  </r>
  <r>
    <x v="51"/>
    <s v="total"/>
    <x v="5"/>
    <n v="40103"/>
    <n v="1592"/>
    <s v="PR"/>
    <n v="11.276923076923"/>
    <n v="1.3333333333333299"/>
    <n v="3.9761904761904701"/>
    <n v="0"/>
    <n v="0"/>
    <n v="0"/>
    <n v="0"/>
    <n v="26"/>
    <n v="39"/>
    <n v="-962472"/>
    <n v="40103"/>
    <n v="561442"/>
    <n v="29.356536219816821"/>
    <n v="214813.17202331393"/>
    <x v="209"/>
    <n v="184704.278690315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1" cacheId="1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8" firstHeaderRow="0" firstDataRow="1" firstDataCol="1" rowPageCount="1" colPageCount="1"/>
  <pivotFields count="22">
    <pivotField axis="axisPage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5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axis="axisRow" showAll="0">
      <items count="7">
        <item x="4"/>
        <item h="1" x="5"/>
        <item x="2"/>
        <item x="1"/>
        <item x="3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>
      <items count="211">
        <item x="6"/>
        <item x="138"/>
        <item x="34"/>
        <item x="46"/>
        <item x="202"/>
        <item x="194"/>
        <item x="26"/>
        <item x="186"/>
        <item x="70"/>
        <item x="74"/>
        <item x="162"/>
        <item x="130"/>
        <item x="206"/>
        <item x="36"/>
        <item x="166"/>
        <item x="122"/>
        <item x="35"/>
        <item x="102"/>
        <item x="18"/>
        <item x="38"/>
        <item x="174"/>
        <item x="22"/>
        <item x="98"/>
        <item x="142"/>
        <item x="86"/>
        <item x="20"/>
        <item x="132"/>
        <item x="124"/>
        <item x="188"/>
        <item x="54"/>
        <item x="28"/>
        <item x="126"/>
        <item x="82"/>
        <item x="84"/>
        <item x="10"/>
        <item x="123"/>
        <item x="131"/>
        <item x="58"/>
        <item x="88"/>
        <item x="150"/>
        <item x="176"/>
        <item x="94"/>
        <item x="47"/>
        <item x="27"/>
        <item x="75"/>
        <item x="203"/>
        <item x="192"/>
        <item x="2"/>
        <item x="56"/>
        <item x="62"/>
        <item x="170"/>
        <item x="182"/>
        <item x="76"/>
        <item x="195"/>
        <item x="19"/>
        <item x="44"/>
        <item x="128"/>
        <item x="164"/>
        <item x="208"/>
        <item x="48"/>
        <item x="144"/>
        <item x="92"/>
        <item x="127"/>
        <item x="24"/>
        <item x="83"/>
        <item x="106"/>
        <item x="154"/>
        <item x="42"/>
        <item x="96"/>
        <item x="104"/>
        <item x="72"/>
        <item x="152"/>
        <item x="37"/>
        <item x="90"/>
        <item x="175"/>
        <item x="71"/>
        <item x="40"/>
        <item x="187"/>
        <item x="156"/>
        <item x="95"/>
        <item x="163"/>
        <item x="4"/>
        <item x="167"/>
        <item x="207"/>
        <item x="190"/>
        <item x="12"/>
        <item x="136"/>
        <item x="103"/>
        <item x="196"/>
        <item x="78"/>
        <item x="204"/>
        <item x="39"/>
        <item x="172"/>
        <item x="158"/>
        <item x="100"/>
        <item x="146"/>
        <item x="32"/>
        <item x="191"/>
        <item x="110"/>
        <item x="160"/>
        <item x="21"/>
        <item x="134"/>
        <item x="87"/>
        <item x="60"/>
        <item x="189"/>
        <item x="209"/>
        <item x="79"/>
        <item x="125"/>
        <item x="143"/>
        <item x="11"/>
        <item x="68"/>
        <item x="133"/>
        <item x="99"/>
        <item x="120"/>
        <item x="85"/>
        <item x="30"/>
        <item x="29"/>
        <item x="112"/>
        <item x="148"/>
        <item x="64"/>
        <item x="55"/>
        <item x="63"/>
        <item x="177"/>
        <item x="200"/>
        <item x="159"/>
        <item x="116"/>
        <item x="193"/>
        <item x="3"/>
        <item x="43"/>
        <item x="129"/>
        <item x="89"/>
        <item x="155"/>
        <item x="16"/>
        <item x="151"/>
        <item x="171"/>
        <item x="80"/>
        <item x="91"/>
        <item x="49"/>
        <item x="59"/>
        <item x="41"/>
        <item x="57"/>
        <item x="153"/>
        <item x="168"/>
        <item x="93"/>
        <item x="108"/>
        <item x="45"/>
        <item x="198"/>
        <item x="145"/>
        <item x="77"/>
        <item x="8"/>
        <item x="157"/>
        <item x="135"/>
        <item x="137"/>
        <item x="23"/>
        <item x="105"/>
        <item x="5"/>
        <item x="165"/>
        <item x="97"/>
        <item x="73"/>
        <item x="25"/>
        <item x="161"/>
        <item x="181"/>
        <item x="173"/>
        <item x="205"/>
        <item x="180"/>
        <item x="197"/>
        <item x="13"/>
        <item x="149"/>
        <item x="61"/>
        <item x="107"/>
        <item x="147"/>
        <item x="33"/>
        <item x="111"/>
        <item x="109"/>
        <item x="65"/>
        <item x="81"/>
        <item x="17"/>
        <item x="113"/>
        <item x="169"/>
        <item x="121"/>
        <item x="14"/>
        <item x="52"/>
        <item x="117"/>
        <item x="9"/>
        <item x="199"/>
        <item x="201"/>
        <item x="101"/>
        <item x="69"/>
        <item x="184"/>
        <item x="66"/>
        <item x="53"/>
        <item x="67"/>
        <item x="119"/>
        <item x="31"/>
        <item x="183"/>
        <item x="185"/>
        <item x="15"/>
        <item x="115"/>
        <item x="118"/>
        <item x="7"/>
        <item x="141"/>
        <item x="114"/>
        <item x="178"/>
        <item x="140"/>
        <item x="179"/>
        <item x="51"/>
        <item x="50"/>
        <item x="139"/>
        <item x="1"/>
        <item x="0"/>
        <item t="default"/>
      </items>
    </pivotField>
    <pivotField showAll="0"/>
  </pivotFields>
  <rowFields count="1">
    <field x="2"/>
  </rowFields>
  <rowItems count="5">
    <i>
      <x/>
    </i>
    <i>
      <x v="2"/>
    </i>
    <i>
      <x v="3"/>
    </i>
    <i>
      <x v="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item="8" hier="-1"/>
  </pageFields>
  <dataFields count="8">
    <dataField name="Sum of estimate" fld="3" baseField="0" baseItem="0"/>
    <dataField name="Sum of y_intercept" fld="15" baseField="0" baseItem="0"/>
    <dataField name="Max of gross_at_starting_age" fld="16" subtotal="max" baseField="0" baseItem="0" numFmtId="1"/>
    <dataField name="Sum of age_starting_work" fld="13" baseField="0" baseItem="0"/>
    <dataField name="Sum of age_39" fld="14" baseField="0" baseItem="0"/>
    <dataField name="Sum of gross_at_39" fld="17" baseField="0" baseItem="0"/>
    <dataField name="Max of age_of_profitability_high_school" fld="18" subtotal="max" baseField="2" baseItem="2"/>
    <dataField name="Max of age_of_profitability_less_than_high_school" fld="20" subtotal="max" baseField="2" baseItem="0"/>
  </dataFields>
  <formats count="2">
    <format dxfId="2">
      <pivotArea field="2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2" displayName="Table2" ref="J2:J54" totalsRowShown="0">
  <autoFilter ref="J2:J54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L2:L12" totalsRowShown="0">
  <autoFilter ref="L2:L12"/>
  <tableColumns count="1">
    <tableColumn id="1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Education_Age" displayName="Education_Age" ref="A1:B9" tableType="queryTable" totalsRowShown="0">
  <autoFilter ref="A1:B9"/>
  <tableColumns count="2">
    <tableColumn id="1" uniqueName="1" name="Column1" queryTableFieldId="1" dataDxfId="0"/>
    <tableColumn id="2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2:H54" totalsRowShown="0">
  <autoFilter ref="H2:H54"/>
  <tableColumns count="1">
    <tableColumn id="1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2:K10" totalsRowShown="0">
  <autoFilter ref="J2:K10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3"/>
  <sheetViews>
    <sheetView topLeftCell="A276" workbookViewId="0">
      <selection activeCell="Q7" sqref="Q7"/>
    </sheetView>
  </sheetViews>
  <sheetFormatPr defaultRowHeight="14.4" x14ac:dyDescent="0.3"/>
  <cols>
    <col min="4" max="4" width="40.5546875" bestFit="1" customWidth="1"/>
    <col min="9" max="9" width="12" customWidth="1"/>
    <col min="20" max="20" width="14.44140625" customWidth="1"/>
    <col min="21" max="21" width="14.77734375" customWidth="1"/>
    <col min="22" max="22" width="10.5546875" customWidth="1"/>
    <col min="23" max="23" width="14.21875" customWidth="1"/>
  </cols>
  <sheetData>
    <row r="1" spans="1:23" s="2" customFormat="1" ht="57.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132</v>
      </c>
      <c r="Q1" s="1" t="s">
        <v>14</v>
      </c>
      <c r="R1" s="1" t="s">
        <v>15</v>
      </c>
      <c r="S1" s="1" t="s">
        <v>16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 x14ac:dyDescent="0.3">
      <c r="A2">
        <v>0</v>
      </c>
      <c r="B2" t="s">
        <v>17</v>
      </c>
      <c r="C2" t="s">
        <v>18</v>
      </c>
      <c r="D2" t="s">
        <v>19</v>
      </c>
      <c r="E2">
        <v>42463</v>
      </c>
      <c r="F2">
        <v>488</v>
      </c>
      <c r="G2" t="s">
        <v>20</v>
      </c>
      <c r="H2" s="7">
        <v>59.8333333333333</v>
      </c>
      <c r="I2">
        <v>16.04</v>
      </c>
      <c r="J2" s="7">
        <v>73.466666666666598</v>
      </c>
      <c r="K2">
        <v>0</v>
      </c>
      <c r="L2">
        <v>0</v>
      </c>
      <c r="M2">
        <v>0</v>
      </c>
      <c r="N2">
        <v>0</v>
      </c>
      <c r="R2">
        <v>42463</v>
      </c>
    </row>
    <row r="3" spans="1:23" x14ac:dyDescent="0.3">
      <c r="A3">
        <v>1</v>
      </c>
      <c r="B3" t="s">
        <v>17</v>
      </c>
      <c r="C3" t="s">
        <v>18</v>
      </c>
      <c r="D3" t="s">
        <v>21</v>
      </c>
      <c r="E3">
        <v>28515</v>
      </c>
      <c r="F3">
        <v>1683</v>
      </c>
      <c r="G3" t="s">
        <v>20</v>
      </c>
      <c r="H3" s="7">
        <v>59.8333333333333</v>
      </c>
      <c r="I3">
        <v>16.04</v>
      </c>
      <c r="J3" s="7">
        <v>73.466666666666598</v>
      </c>
      <c r="K3">
        <v>0</v>
      </c>
      <c r="L3">
        <v>0</v>
      </c>
      <c r="M3">
        <v>0</v>
      </c>
      <c r="N3">
        <v>0</v>
      </c>
      <c r="O3">
        <v>16</v>
      </c>
      <c r="P3">
        <v>39</v>
      </c>
      <c r="Q3">
        <v>-399210</v>
      </c>
      <c r="R3">
        <v>28515</v>
      </c>
      <c r="S3">
        <v>684360</v>
      </c>
      <c r="T3">
        <f>($Q3-$Q4)/($E4-$E3)</f>
        <v>26.162152530292232</v>
      </c>
      <c r="U3">
        <f>$E4*T3+$Q4</f>
        <v>346803.77940128301</v>
      </c>
      <c r="V3" t="e">
        <f>($Q3-$Q3)/($E3-$E3)</f>
        <v>#DIV/0!</v>
      </c>
      <c r="W3" t="e">
        <f>$E3*V3+$Q3</f>
        <v>#DIV/0!</v>
      </c>
    </row>
    <row r="4" spans="1:23" x14ac:dyDescent="0.3">
      <c r="A4">
        <v>2</v>
      </c>
      <c r="B4" t="s">
        <v>17</v>
      </c>
      <c r="C4" t="s">
        <v>18</v>
      </c>
      <c r="D4" t="s">
        <v>22</v>
      </c>
      <c r="E4">
        <v>34127</v>
      </c>
      <c r="F4">
        <v>1153</v>
      </c>
      <c r="G4" t="s">
        <v>20</v>
      </c>
      <c r="H4" s="7">
        <v>59.8333333333333</v>
      </c>
      <c r="I4">
        <v>16.04</v>
      </c>
      <c r="J4" s="7">
        <v>73.466666666666598</v>
      </c>
      <c r="K4">
        <v>0</v>
      </c>
      <c r="L4">
        <v>0</v>
      </c>
      <c r="M4">
        <v>0</v>
      </c>
      <c r="N4">
        <v>0</v>
      </c>
      <c r="O4">
        <v>18</v>
      </c>
      <c r="P4">
        <v>39</v>
      </c>
      <c r="Q4">
        <v>-546032</v>
      </c>
      <c r="R4">
        <v>34127</v>
      </c>
      <c r="S4">
        <v>750794</v>
      </c>
      <c r="T4" t="e">
        <f>($Q4-$Q4)/($E4-$E4)</f>
        <v>#DIV/0!</v>
      </c>
      <c r="U4" t="e">
        <f>$E4*T4+$Q4</f>
        <v>#DIV/0!</v>
      </c>
      <c r="V4">
        <f>($Q4-$Q3)/($E3-$E4)</f>
        <v>26.162152530292232</v>
      </c>
      <c r="W4">
        <f>$E3*V4+$Q3</f>
        <v>346803.77940128301</v>
      </c>
    </row>
    <row r="5" spans="1:23" x14ac:dyDescent="0.3">
      <c r="A5">
        <v>3</v>
      </c>
      <c r="B5" t="s">
        <v>17</v>
      </c>
      <c r="C5" t="s">
        <v>18</v>
      </c>
      <c r="D5" t="s">
        <v>23</v>
      </c>
      <c r="E5">
        <v>39501</v>
      </c>
      <c r="F5">
        <v>944</v>
      </c>
      <c r="G5" t="s">
        <v>20</v>
      </c>
      <c r="H5" s="7">
        <v>59.8333333333333</v>
      </c>
      <c r="I5">
        <v>16.04</v>
      </c>
      <c r="J5" s="7">
        <v>73.466666666666598</v>
      </c>
      <c r="K5" s="7">
        <v>5076.1578947368398</v>
      </c>
      <c r="L5" s="7">
        <v>10152.3157894736</v>
      </c>
      <c r="M5" s="7">
        <v>110.179304531098</v>
      </c>
      <c r="N5" s="7">
        <v>13221.516543731799</v>
      </c>
      <c r="O5">
        <v>20</v>
      </c>
      <c r="P5">
        <v>39</v>
      </c>
      <c r="Q5">
        <v>-724239.51654373098</v>
      </c>
      <c r="R5" s="7">
        <v>26279.483456268099</v>
      </c>
      <c r="S5" s="7">
        <v>776798.48345626798</v>
      </c>
      <c r="T5">
        <f>($Q5-$Q4)/($E4-$E5)</f>
        <v>33.16105629767975</v>
      </c>
      <c r="U5">
        <f>$E4*T5+$Q4</f>
        <v>585655.36827091686</v>
      </c>
      <c r="V5">
        <f>($Q5-$Q3)/($E3-$E5)</f>
        <v>29.585792512627979</v>
      </c>
      <c r="W5">
        <f>$E3*V5+$Q3</f>
        <v>444428.87349758681</v>
      </c>
    </row>
    <row r="6" spans="1:23" x14ac:dyDescent="0.3">
      <c r="A6">
        <v>4</v>
      </c>
      <c r="B6" t="s">
        <v>17</v>
      </c>
      <c r="C6" t="s">
        <v>18</v>
      </c>
      <c r="D6" t="s">
        <v>24</v>
      </c>
      <c r="E6">
        <v>56640</v>
      </c>
      <c r="F6">
        <v>1667</v>
      </c>
      <c r="G6" t="s">
        <v>20</v>
      </c>
      <c r="H6" s="7">
        <v>59.8333333333333</v>
      </c>
      <c r="I6">
        <v>16.04</v>
      </c>
      <c r="J6" s="7">
        <v>73.466666666666598</v>
      </c>
      <c r="K6" s="7">
        <v>7144.7241379310299</v>
      </c>
      <c r="L6" s="7">
        <v>28578.896551724101</v>
      </c>
      <c r="M6" s="7">
        <v>310.15612709762098</v>
      </c>
      <c r="N6" s="7">
        <v>37218.735251714497</v>
      </c>
      <c r="O6">
        <v>22</v>
      </c>
      <c r="P6">
        <v>39</v>
      </c>
      <c r="Q6">
        <v>-1170018.7352517101</v>
      </c>
      <c r="R6" s="7">
        <v>19421.264748285401</v>
      </c>
      <c r="S6" s="7">
        <v>982301.26474828494</v>
      </c>
      <c r="T6">
        <f>($Q6-$Q4)/($E4-$E6)</f>
        <v>27.71672967848399</v>
      </c>
      <c r="U6">
        <f>$E4*T6+$Q4</f>
        <v>399856.83373762306</v>
      </c>
      <c r="V6">
        <f>($Q6-$Q3)/($E3-$E6)</f>
        <v>27.406532808949692</v>
      </c>
      <c r="W6">
        <f>$E3*V6+$Q3</f>
        <v>382287.28304720041</v>
      </c>
    </row>
    <row r="7" spans="1:23" x14ac:dyDescent="0.3">
      <c r="A7">
        <v>5</v>
      </c>
      <c r="B7" t="s">
        <v>17</v>
      </c>
      <c r="C7" t="s">
        <v>18</v>
      </c>
      <c r="D7" t="s">
        <v>25</v>
      </c>
      <c r="E7">
        <v>70732</v>
      </c>
      <c r="F7">
        <v>1893</v>
      </c>
      <c r="G7" t="s">
        <v>20</v>
      </c>
      <c r="H7" s="7">
        <v>59.8333333333333</v>
      </c>
      <c r="I7">
        <v>16.04</v>
      </c>
      <c r="J7" s="7">
        <v>73.466666666666598</v>
      </c>
      <c r="K7">
        <v>0</v>
      </c>
      <c r="L7">
        <v>0</v>
      </c>
      <c r="M7">
        <v>0</v>
      </c>
      <c r="N7">
        <v>0</v>
      </c>
      <c r="O7">
        <v>26</v>
      </c>
      <c r="P7">
        <v>39</v>
      </c>
      <c r="Q7">
        <v>-1697568</v>
      </c>
      <c r="R7">
        <v>70732</v>
      </c>
      <c r="S7">
        <v>990248</v>
      </c>
      <c r="T7">
        <f>($Q7-$Q4)/($E4-$E7)</f>
        <v>31.458434640076494</v>
      </c>
      <c r="U7">
        <f>$E4*T7+$Q4</f>
        <v>527549.99896189058</v>
      </c>
      <c r="V7">
        <f>($Q7-$Q3)/($E3-$E7)</f>
        <v>30.754388042731602</v>
      </c>
      <c r="W7">
        <f>$E3*V7+$Q3</f>
        <v>477751.37503849168</v>
      </c>
    </row>
    <row r="8" spans="1:23" x14ac:dyDescent="0.3">
      <c r="A8">
        <v>18</v>
      </c>
      <c r="B8" t="s">
        <v>26</v>
      </c>
      <c r="C8" t="s">
        <v>18</v>
      </c>
      <c r="D8" t="s">
        <v>19</v>
      </c>
      <c r="E8">
        <v>53582</v>
      </c>
      <c r="F8">
        <v>1470</v>
      </c>
      <c r="G8" t="s">
        <v>27</v>
      </c>
      <c r="H8" s="7">
        <v>18.1666666666666</v>
      </c>
      <c r="I8">
        <v>28.5</v>
      </c>
      <c r="J8">
        <v>11</v>
      </c>
      <c r="K8">
        <v>0</v>
      </c>
      <c r="L8">
        <v>0</v>
      </c>
      <c r="M8">
        <v>0</v>
      </c>
      <c r="N8">
        <v>0</v>
      </c>
      <c r="R8">
        <v>53582</v>
      </c>
    </row>
    <row r="9" spans="1:23" x14ac:dyDescent="0.3">
      <c r="A9">
        <v>19</v>
      </c>
      <c r="B9" t="s">
        <v>26</v>
      </c>
      <c r="C9" t="s">
        <v>18</v>
      </c>
      <c r="D9" t="s">
        <v>21</v>
      </c>
      <c r="E9">
        <v>41145</v>
      </c>
      <c r="F9">
        <v>3279</v>
      </c>
      <c r="G9" t="s">
        <v>27</v>
      </c>
      <c r="H9" s="7">
        <v>18.1666666666666</v>
      </c>
      <c r="I9">
        <v>28.5</v>
      </c>
      <c r="J9">
        <v>11</v>
      </c>
      <c r="K9">
        <v>0</v>
      </c>
      <c r="L9">
        <v>0</v>
      </c>
      <c r="M9">
        <v>0</v>
      </c>
      <c r="N9">
        <v>0</v>
      </c>
      <c r="O9">
        <v>16</v>
      </c>
      <c r="P9">
        <v>39</v>
      </c>
      <c r="Q9">
        <v>-576030</v>
      </c>
      <c r="R9">
        <v>41145</v>
      </c>
      <c r="S9">
        <v>987480</v>
      </c>
      <c r="T9">
        <f>($Q9-$Q10)/($E10-$E9)</f>
        <v>-150.57894736842104</v>
      </c>
      <c r="U9">
        <f>$E10*T9+$Q10</f>
        <v>-6771600.7894736836</v>
      </c>
      <c r="V9" t="e">
        <f>($Q9-$Q9)/($E9-$E9)</f>
        <v>#DIV/0!</v>
      </c>
      <c r="W9" t="e">
        <f>$E9*V9+$Q9</f>
        <v>#DIV/0!</v>
      </c>
    </row>
    <row r="10" spans="1:23" x14ac:dyDescent="0.3">
      <c r="A10">
        <v>20</v>
      </c>
      <c r="B10" t="s">
        <v>26</v>
      </c>
      <c r="C10" t="s">
        <v>18</v>
      </c>
      <c r="D10" t="s">
        <v>22</v>
      </c>
      <c r="E10">
        <v>40651</v>
      </c>
      <c r="F10">
        <v>2478</v>
      </c>
      <c r="G10" t="s">
        <v>27</v>
      </c>
      <c r="H10" s="7">
        <v>18.1666666666666</v>
      </c>
      <c r="I10">
        <v>28.5</v>
      </c>
      <c r="J10">
        <v>11</v>
      </c>
      <c r="K10">
        <v>0</v>
      </c>
      <c r="L10">
        <v>0</v>
      </c>
      <c r="M10">
        <v>0</v>
      </c>
      <c r="N10">
        <v>0</v>
      </c>
      <c r="O10">
        <v>18</v>
      </c>
      <c r="P10">
        <v>39</v>
      </c>
      <c r="Q10">
        <v>-650416</v>
      </c>
      <c r="R10">
        <v>40651</v>
      </c>
      <c r="S10">
        <v>894322</v>
      </c>
      <c r="T10" t="e">
        <f>($Q10-$Q10)/($E10-$E10)</f>
        <v>#DIV/0!</v>
      </c>
      <c r="U10" t="e">
        <f>$E10*T10+$Q10</f>
        <v>#DIV/0!</v>
      </c>
      <c r="V10">
        <f>($Q10-$Q9)/($E9-$E10)</f>
        <v>-150.57894736842104</v>
      </c>
      <c r="W10">
        <f>$E9*V10+$Q9</f>
        <v>-6771600.7894736836</v>
      </c>
    </row>
    <row r="11" spans="1:23" x14ac:dyDescent="0.3">
      <c r="A11">
        <v>21</v>
      </c>
      <c r="B11" t="s">
        <v>26</v>
      </c>
      <c r="C11" t="s">
        <v>18</v>
      </c>
      <c r="D11" t="s">
        <v>23</v>
      </c>
      <c r="E11">
        <v>51499</v>
      </c>
      <c r="F11">
        <v>2127</v>
      </c>
      <c r="G11" t="s">
        <v>27</v>
      </c>
      <c r="H11" s="7">
        <v>18.1666666666666</v>
      </c>
      <c r="I11">
        <v>28.5</v>
      </c>
      <c r="J11">
        <v>11</v>
      </c>
      <c r="K11">
        <v>7364</v>
      </c>
      <c r="L11">
        <v>14728</v>
      </c>
      <c r="M11" s="7">
        <v>159.83750218019401</v>
      </c>
      <c r="N11" s="7">
        <v>19180.5002616233</v>
      </c>
      <c r="O11">
        <v>20</v>
      </c>
      <c r="P11">
        <v>39</v>
      </c>
      <c r="Q11">
        <v>-946162.50026162295</v>
      </c>
      <c r="R11" s="7">
        <v>32318.499738376599</v>
      </c>
      <c r="S11" s="7">
        <v>1010799.49973837</v>
      </c>
      <c r="T11">
        <f>($Q11-$Q10)/($E10-$E11)</f>
        <v>27.262767354500639</v>
      </c>
      <c r="U11">
        <f>$E10*T11+$Q10</f>
        <v>457842.75572780543</v>
      </c>
      <c r="V11">
        <f>($Q11-$Q9)/($E9-$E11)</f>
        <v>35.747778661543649</v>
      </c>
      <c r="W11">
        <f>$E9*V11+$Q9</f>
        <v>894812.35302921338</v>
      </c>
    </row>
    <row r="12" spans="1:23" x14ac:dyDescent="0.3">
      <c r="A12">
        <v>22</v>
      </c>
      <c r="B12" t="s">
        <v>26</v>
      </c>
      <c r="C12" t="s">
        <v>18</v>
      </c>
      <c r="D12" t="s">
        <v>24</v>
      </c>
      <c r="E12">
        <v>67321</v>
      </c>
      <c r="F12">
        <v>5978</v>
      </c>
      <c r="G12" t="s">
        <v>27</v>
      </c>
      <c r="H12" s="7">
        <v>18.1666666666666</v>
      </c>
      <c r="I12">
        <v>28.5</v>
      </c>
      <c r="J12">
        <v>11</v>
      </c>
      <c r="K12">
        <v>5589.8</v>
      </c>
      <c r="L12">
        <v>22359.200000000001</v>
      </c>
      <c r="M12" s="7">
        <v>242.65607541739601</v>
      </c>
      <c r="N12" s="7">
        <v>29118.729050087499</v>
      </c>
      <c r="O12">
        <v>22</v>
      </c>
      <c r="P12">
        <v>39</v>
      </c>
      <c r="Q12">
        <v>-1375538.7290500801</v>
      </c>
      <c r="R12" s="7">
        <v>38202.270949912403</v>
      </c>
      <c r="S12" s="7">
        <v>1182659.2709499099</v>
      </c>
      <c r="T12">
        <f>($Q12-$Q10)/($E10-$E12)</f>
        <v>27.188703751409076</v>
      </c>
      <c r="U12">
        <f>$E10*T12+$Q10</f>
        <v>454831.99619853031</v>
      </c>
      <c r="V12">
        <f>($Q12-$Q9)/($E9-$E12)</f>
        <v>30.543579196595356</v>
      </c>
      <c r="W12">
        <f>$E9*V12+$Q9</f>
        <v>680685.56604391593</v>
      </c>
    </row>
    <row r="13" spans="1:23" x14ac:dyDescent="0.3">
      <c r="A13">
        <v>23</v>
      </c>
      <c r="B13" t="s">
        <v>26</v>
      </c>
      <c r="C13" t="s">
        <v>18</v>
      </c>
      <c r="D13" t="s">
        <v>25</v>
      </c>
      <c r="E13">
        <v>89202</v>
      </c>
      <c r="F13">
        <v>4757</v>
      </c>
      <c r="G13" t="s">
        <v>27</v>
      </c>
      <c r="H13" s="7">
        <v>18.1666666666666</v>
      </c>
      <c r="I13">
        <v>28.5</v>
      </c>
      <c r="J13">
        <v>11</v>
      </c>
      <c r="K13">
        <v>0</v>
      </c>
      <c r="L13">
        <v>0</v>
      </c>
      <c r="M13">
        <v>0</v>
      </c>
      <c r="N13">
        <v>0</v>
      </c>
      <c r="O13">
        <v>26</v>
      </c>
      <c r="P13">
        <v>39</v>
      </c>
      <c r="Q13">
        <v>-2140848</v>
      </c>
      <c r="R13">
        <v>89202</v>
      </c>
      <c r="S13">
        <v>1248828</v>
      </c>
      <c r="T13">
        <f>($Q13-$Q10)/($E10-$E13)</f>
        <v>30.698276039628432</v>
      </c>
      <c r="U13">
        <f>$E10*T13+$Q10</f>
        <v>597499.61928693531</v>
      </c>
      <c r="V13">
        <f>($Q13-$Q9)/($E9-$E13)</f>
        <v>32.561707971783505</v>
      </c>
      <c r="W13">
        <f>$E9*V13+$Q9</f>
        <v>763721.47449903237</v>
      </c>
    </row>
    <row r="14" spans="1:23" x14ac:dyDescent="0.3">
      <c r="A14">
        <v>36</v>
      </c>
      <c r="B14" t="s">
        <v>28</v>
      </c>
      <c r="C14" t="s">
        <v>18</v>
      </c>
      <c r="D14" t="s">
        <v>19</v>
      </c>
      <c r="E14">
        <v>48738</v>
      </c>
      <c r="F14">
        <v>558</v>
      </c>
      <c r="G14" t="s">
        <v>29</v>
      </c>
      <c r="H14">
        <v>61.125</v>
      </c>
      <c r="I14" s="7">
        <v>32.757575757575701</v>
      </c>
      <c r="J14" s="7">
        <v>62.470588235294102</v>
      </c>
      <c r="K14">
        <v>0</v>
      </c>
      <c r="L14">
        <v>0</v>
      </c>
      <c r="M14">
        <v>0</v>
      </c>
      <c r="N14">
        <v>0</v>
      </c>
      <c r="R14">
        <v>48738</v>
      </c>
    </row>
    <row r="15" spans="1:23" x14ac:dyDescent="0.3">
      <c r="A15">
        <v>37</v>
      </c>
      <c r="B15" t="s">
        <v>28</v>
      </c>
      <c r="C15" t="s">
        <v>18</v>
      </c>
      <c r="D15" t="s">
        <v>21</v>
      </c>
      <c r="E15">
        <v>31966</v>
      </c>
      <c r="F15">
        <v>538</v>
      </c>
      <c r="G15" t="s">
        <v>29</v>
      </c>
      <c r="H15">
        <v>61.125</v>
      </c>
      <c r="I15" s="7">
        <v>32.757575757575701</v>
      </c>
      <c r="J15" s="7">
        <v>62.470588235294102</v>
      </c>
      <c r="K15">
        <v>0</v>
      </c>
      <c r="L15">
        <v>0</v>
      </c>
      <c r="M15">
        <v>0</v>
      </c>
      <c r="N15">
        <v>0</v>
      </c>
      <c r="O15">
        <v>16</v>
      </c>
      <c r="P15">
        <v>39</v>
      </c>
      <c r="Q15">
        <v>-447524</v>
      </c>
      <c r="R15">
        <v>31966</v>
      </c>
      <c r="S15">
        <v>767184</v>
      </c>
      <c r="T15">
        <f>($Q15-$Q16)/($E16-$E15)</f>
        <v>25.714633034493239</v>
      </c>
      <c r="U15">
        <f>$E16*T15+$Q16</f>
        <v>374469.95958061086</v>
      </c>
      <c r="V15" t="e">
        <f>($Q15-$Q15)/($E15-$E15)</f>
        <v>#DIV/0!</v>
      </c>
      <c r="W15" t="e">
        <f>$E15*V15+$Q15</f>
        <v>#DIV/0!</v>
      </c>
    </row>
    <row r="16" spans="1:23" x14ac:dyDescent="0.3">
      <c r="A16">
        <v>38</v>
      </c>
      <c r="B16" t="s">
        <v>28</v>
      </c>
      <c r="C16" t="s">
        <v>18</v>
      </c>
      <c r="D16" t="s">
        <v>22</v>
      </c>
      <c r="E16">
        <v>38547</v>
      </c>
      <c r="F16">
        <v>909</v>
      </c>
      <c r="G16" t="s">
        <v>29</v>
      </c>
      <c r="H16">
        <v>61.125</v>
      </c>
      <c r="I16" s="7">
        <v>32.757575757575701</v>
      </c>
      <c r="J16" s="7">
        <v>62.470588235294102</v>
      </c>
      <c r="K16">
        <v>0</v>
      </c>
      <c r="L16">
        <v>0</v>
      </c>
      <c r="M16">
        <v>0</v>
      </c>
      <c r="N16">
        <v>0</v>
      </c>
      <c r="O16">
        <v>18</v>
      </c>
      <c r="P16">
        <v>39</v>
      </c>
      <c r="Q16">
        <v>-616752</v>
      </c>
      <c r="R16">
        <v>38547</v>
      </c>
      <c r="S16">
        <v>848034</v>
      </c>
      <c r="T16" t="e">
        <f>($Q16-$Q16)/($E16-$E16)</f>
        <v>#DIV/0!</v>
      </c>
      <c r="U16" t="e">
        <f>$E16*T16+$Q16</f>
        <v>#DIV/0!</v>
      </c>
      <c r="V16">
        <f>($Q16-$Q15)/($E15-$E16)</f>
        <v>25.714633034493239</v>
      </c>
      <c r="W16">
        <f>$E15*V16+$Q15</f>
        <v>374469.95958061086</v>
      </c>
    </row>
    <row r="17" spans="1:23" x14ac:dyDescent="0.3">
      <c r="A17">
        <v>39</v>
      </c>
      <c r="B17" t="s">
        <v>28</v>
      </c>
      <c r="C17" t="s">
        <v>18</v>
      </c>
      <c r="D17" t="s">
        <v>23</v>
      </c>
      <c r="E17">
        <v>45115</v>
      </c>
      <c r="F17">
        <v>797</v>
      </c>
      <c r="G17" t="s">
        <v>29</v>
      </c>
      <c r="H17">
        <v>61.125</v>
      </c>
      <c r="I17" s="7">
        <v>32.757575757575701</v>
      </c>
      <c r="J17" s="7">
        <v>62.470588235294102</v>
      </c>
      <c r="K17" s="7">
        <v>5916.4516129032199</v>
      </c>
      <c r="L17" s="7">
        <v>11832.9032258064</v>
      </c>
      <c r="M17" s="7">
        <v>128.418094456332</v>
      </c>
      <c r="N17" s="7">
        <v>15410.1713347599</v>
      </c>
      <c r="O17">
        <v>20</v>
      </c>
      <c r="P17">
        <v>39</v>
      </c>
      <c r="Q17">
        <v>-827480.17133475898</v>
      </c>
      <c r="R17" s="7">
        <v>29704.828665239998</v>
      </c>
      <c r="S17" s="7">
        <v>886889.82866523997</v>
      </c>
      <c r="T17">
        <f>($Q17-$Q16)/($E16-$E17)</f>
        <v>32.084069935255634</v>
      </c>
      <c r="U17">
        <f>$E16*T17+$Q16</f>
        <v>619992.64379429887</v>
      </c>
      <c r="V17">
        <f>($Q17-$Q15)/($E15-$E17)</f>
        <v>28.896202854571374</v>
      </c>
      <c r="W17">
        <f>$E15*V17+$Q15</f>
        <v>476172.02044922858</v>
      </c>
    </row>
    <row r="18" spans="1:23" x14ac:dyDescent="0.3">
      <c r="A18">
        <v>40</v>
      </c>
      <c r="B18" t="s">
        <v>28</v>
      </c>
      <c r="C18" t="s">
        <v>18</v>
      </c>
      <c r="D18" t="s">
        <v>24</v>
      </c>
      <c r="E18">
        <v>63471</v>
      </c>
      <c r="F18">
        <v>839</v>
      </c>
      <c r="G18" t="s">
        <v>29</v>
      </c>
      <c r="H18">
        <v>61.125</v>
      </c>
      <c r="I18" s="7">
        <v>32.757575757575701</v>
      </c>
      <c r="J18" s="7">
        <v>62.470588235294102</v>
      </c>
      <c r="K18" s="7">
        <v>8297.7619047618991</v>
      </c>
      <c r="L18" s="7">
        <v>33191.047619047597</v>
      </c>
      <c r="M18" s="7">
        <v>360.210085970428</v>
      </c>
      <c r="N18" s="7">
        <v>43225.210316451397</v>
      </c>
      <c r="O18">
        <v>22</v>
      </c>
      <c r="P18">
        <v>39</v>
      </c>
      <c r="Q18">
        <v>-1312645.2103164501</v>
      </c>
      <c r="R18" s="7">
        <v>20245.789683548501</v>
      </c>
      <c r="S18" s="7">
        <v>1099252.7896835399</v>
      </c>
      <c r="T18">
        <f>($Q18-$Q16)/($E16-$E18)</f>
        <v>27.920607058114673</v>
      </c>
      <c r="U18">
        <f>$E16*T18+$Q16</f>
        <v>459503.6402691463</v>
      </c>
      <c r="V18">
        <f>($Q18-$Q15)/($E15-$E18)</f>
        <v>27.459806707394069</v>
      </c>
      <c r="W18">
        <f>$E15*V18+$Q15</f>
        <v>430256.18120855885</v>
      </c>
    </row>
    <row r="19" spans="1:23" x14ac:dyDescent="0.3">
      <c r="A19">
        <v>41</v>
      </c>
      <c r="B19" t="s">
        <v>28</v>
      </c>
      <c r="C19" t="s">
        <v>18</v>
      </c>
      <c r="D19" t="s">
        <v>25</v>
      </c>
      <c r="E19">
        <v>76587</v>
      </c>
      <c r="F19">
        <v>1626</v>
      </c>
      <c r="G19" t="s">
        <v>29</v>
      </c>
      <c r="H19">
        <v>61.125</v>
      </c>
      <c r="I19" s="7">
        <v>32.757575757575701</v>
      </c>
      <c r="J19" s="7">
        <v>62.470588235294102</v>
      </c>
      <c r="K19">
        <v>0</v>
      </c>
      <c r="L19">
        <v>0</v>
      </c>
      <c r="M19">
        <v>0</v>
      </c>
      <c r="N19">
        <v>0</v>
      </c>
      <c r="O19">
        <v>26</v>
      </c>
      <c r="P19">
        <v>39</v>
      </c>
      <c r="Q19">
        <v>-1838088</v>
      </c>
      <c r="R19">
        <v>76587</v>
      </c>
      <c r="S19">
        <v>1072218</v>
      </c>
      <c r="T19">
        <f>($Q19-$Q16)/($E16-$E19)</f>
        <v>32.106624605678235</v>
      </c>
      <c r="U19">
        <f>$E16*T19+$Q16</f>
        <v>620862.05867507891</v>
      </c>
      <c r="V19">
        <f>($Q19-$Q15)/($E15-$E19)</f>
        <v>31.163891441249636</v>
      </c>
      <c r="W19">
        <f>$E15*V19+$Q15</f>
        <v>548660.9538109859</v>
      </c>
    </row>
    <row r="20" spans="1:23" x14ac:dyDescent="0.3">
      <c r="A20">
        <v>54</v>
      </c>
      <c r="B20" t="s">
        <v>30</v>
      </c>
      <c r="C20" t="s">
        <v>18</v>
      </c>
      <c r="D20" t="s">
        <v>19</v>
      </c>
      <c r="E20">
        <v>41385</v>
      </c>
      <c r="F20">
        <v>401</v>
      </c>
      <c r="G20" t="s">
        <v>31</v>
      </c>
      <c r="H20">
        <v>55.28</v>
      </c>
      <c r="I20">
        <v>18.72</v>
      </c>
      <c r="J20" s="7">
        <v>75.482758620689594</v>
      </c>
      <c r="K20">
        <v>0</v>
      </c>
      <c r="L20">
        <v>0</v>
      </c>
      <c r="M20">
        <v>0</v>
      </c>
      <c r="N20">
        <v>0</v>
      </c>
      <c r="R20">
        <v>41385</v>
      </c>
    </row>
    <row r="21" spans="1:23" x14ac:dyDescent="0.3">
      <c r="A21">
        <v>55</v>
      </c>
      <c r="B21" t="s">
        <v>30</v>
      </c>
      <c r="C21" t="s">
        <v>18</v>
      </c>
      <c r="D21" t="s">
        <v>21</v>
      </c>
      <c r="E21">
        <v>30770</v>
      </c>
      <c r="F21">
        <v>1084</v>
      </c>
      <c r="G21" t="s">
        <v>31</v>
      </c>
      <c r="H21">
        <v>55.28</v>
      </c>
      <c r="I21">
        <v>18.72</v>
      </c>
      <c r="J21" s="7">
        <v>75.482758620689594</v>
      </c>
      <c r="K21">
        <v>0</v>
      </c>
      <c r="L21">
        <v>0</v>
      </c>
      <c r="M21">
        <v>0</v>
      </c>
      <c r="N21">
        <v>0</v>
      </c>
      <c r="O21">
        <v>16</v>
      </c>
      <c r="P21">
        <v>39</v>
      </c>
      <c r="Q21">
        <v>-430780</v>
      </c>
      <c r="R21">
        <v>30770</v>
      </c>
      <c r="S21">
        <v>738480</v>
      </c>
      <c r="T21">
        <f>($Q21-$Q22)/($E22-$E21)</f>
        <v>32.423805711235659</v>
      </c>
      <c r="U21">
        <f>$E22*T21+$Q22</f>
        <v>566900.50173472124</v>
      </c>
      <c r="V21" t="e">
        <f>($Q21-$Q21)/($E21-$E21)</f>
        <v>#DIV/0!</v>
      </c>
      <c r="W21" t="e">
        <f>$E21*V21+$Q21</f>
        <v>#DIV/0!</v>
      </c>
    </row>
    <row r="22" spans="1:23" x14ac:dyDescent="0.3">
      <c r="A22">
        <v>56</v>
      </c>
      <c r="B22" t="s">
        <v>30</v>
      </c>
      <c r="C22" t="s">
        <v>18</v>
      </c>
      <c r="D22" t="s">
        <v>22</v>
      </c>
      <c r="E22">
        <v>34517</v>
      </c>
      <c r="F22">
        <v>1008</v>
      </c>
      <c r="G22" t="s">
        <v>31</v>
      </c>
      <c r="H22">
        <v>55.28</v>
      </c>
      <c r="I22">
        <v>18.72</v>
      </c>
      <c r="J22" s="7">
        <v>75.482758620689594</v>
      </c>
      <c r="K22">
        <v>0</v>
      </c>
      <c r="L22">
        <v>0</v>
      </c>
      <c r="M22">
        <v>0</v>
      </c>
      <c r="N22">
        <v>0</v>
      </c>
      <c r="O22">
        <v>18</v>
      </c>
      <c r="P22">
        <v>39</v>
      </c>
      <c r="Q22">
        <v>-552272</v>
      </c>
      <c r="R22">
        <v>34517</v>
      </c>
      <c r="S22">
        <v>759374</v>
      </c>
      <c r="T22" t="e">
        <f>($Q22-$Q22)/($E22-$E22)</f>
        <v>#DIV/0!</v>
      </c>
      <c r="U22" t="e">
        <f>$E22*T22+$Q22</f>
        <v>#DIV/0!</v>
      </c>
      <c r="V22">
        <f>($Q22-$Q21)/($E21-$E22)</f>
        <v>32.423805711235659</v>
      </c>
      <c r="W22">
        <f>$E21*V22+$Q21</f>
        <v>566900.50173472124</v>
      </c>
    </row>
    <row r="23" spans="1:23" x14ac:dyDescent="0.3">
      <c r="A23">
        <v>57</v>
      </c>
      <c r="B23" t="s">
        <v>30</v>
      </c>
      <c r="C23" t="s">
        <v>18</v>
      </c>
      <c r="D23" t="s">
        <v>23</v>
      </c>
      <c r="E23">
        <v>38814</v>
      </c>
      <c r="F23">
        <v>996</v>
      </c>
      <c r="G23" t="s">
        <v>31</v>
      </c>
      <c r="H23">
        <v>55.28</v>
      </c>
      <c r="I23">
        <v>18.72</v>
      </c>
      <c r="J23" s="7">
        <v>75.482758620689594</v>
      </c>
      <c r="K23">
        <v>4533.3999999999996</v>
      </c>
      <c r="L23">
        <v>9066.7999999999993</v>
      </c>
      <c r="M23" s="7">
        <v>98.398605701207799</v>
      </c>
      <c r="N23" s="7">
        <v>11807.8326841449</v>
      </c>
      <c r="O23">
        <v>20</v>
      </c>
      <c r="P23">
        <v>39</v>
      </c>
      <c r="Q23">
        <v>-710459.83268414496</v>
      </c>
      <c r="R23" s="7">
        <v>27006.167315855</v>
      </c>
      <c r="S23">
        <v>764472.16731585504</v>
      </c>
      <c r="T23">
        <f>($Q23-$Q22)/($E22-$E23)</f>
        <v>36.813551939526405</v>
      </c>
      <c r="U23">
        <f>$E22*T23+$Q22</f>
        <v>718421.37229663297</v>
      </c>
      <c r="V23">
        <f>($Q23-$Q21)/($E21-$E23)</f>
        <v>34.768750955264167</v>
      </c>
      <c r="W23">
        <f>$E21*V23+$Q21</f>
        <v>639054.46689347853</v>
      </c>
    </row>
    <row r="24" spans="1:23" x14ac:dyDescent="0.3">
      <c r="A24">
        <v>58</v>
      </c>
      <c r="B24" t="s">
        <v>30</v>
      </c>
      <c r="C24" t="s">
        <v>18</v>
      </c>
      <c r="D24" t="s">
        <v>24</v>
      </c>
      <c r="E24">
        <v>53117</v>
      </c>
      <c r="F24">
        <v>1497</v>
      </c>
      <c r="G24" t="s">
        <v>31</v>
      </c>
      <c r="H24">
        <v>55.28</v>
      </c>
      <c r="I24">
        <v>18.72</v>
      </c>
      <c r="J24" s="7">
        <v>75.482758620689594</v>
      </c>
      <c r="K24">
        <v>6423.125</v>
      </c>
      <c r="L24">
        <v>25692.5</v>
      </c>
      <c r="M24" s="7">
        <v>278.83113964996198</v>
      </c>
      <c r="N24" s="7">
        <v>33459.736757995503</v>
      </c>
      <c r="O24">
        <v>22</v>
      </c>
      <c r="P24">
        <v>39</v>
      </c>
      <c r="Q24">
        <v>-1095799.73675799</v>
      </c>
      <c r="R24" s="7">
        <v>19657.263242004399</v>
      </c>
      <c r="S24" s="7">
        <v>922646.26324200397</v>
      </c>
      <c r="T24">
        <f>($Q24-$Q22)/($E22-$E24)</f>
        <v>29.221921331074729</v>
      </c>
      <c r="U24">
        <f>$E22*T24+$Q22</f>
        <v>456381.05858470639</v>
      </c>
      <c r="V24">
        <f>($Q24-$Q21)/($E21-$E24)</f>
        <v>29.758792534030963</v>
      </c>
      <c r="W24">
        <f>$E21*V24+$Q21</f>
        <v>484898.04627213278</v>
      </c>
    </row>
    <row r="25" spans="1:23" x14ac:dyDescent="0.3">
      <c r="A25">
        <v>59</v>
      </c>
      <c r="B25" t="s">
        <v>30</v>
      </c>
      <c r="C25" t="s">
        <v>18</v>
      </c>
      <c r="D25" t="s">
        <v>25</v>
      </c>
      <c r="E25">
        <v>68769</v>
      </c>
      <c r="F25">
        <v>2856</v>
      </c>
      <c r="G25" t="s">
        <v>31</v>
      </c>
      <c r="H25">
        <v>55.28</v>
      </c>
      <c r="I25">
        <v>18.72</v>
      </c>
      <c r="J25" s="7">
        <v>75.482758620689594</v>
      </c>
      <c r="K25">
        <v>0</v>
      </c>
      <c r="L25">
        <v>0</v>
      </c>
      <c r="M25">
        <v>0</v>
      </c>
      <c r="N25">
        <v>0</v>
      </c>
      <c r="O25">
        <v>26</v>
      </c>
      <c r="P25">
        <v>39</v>
      </c>
      <c r="Q25">
        <v>-1650456</v>
      </c>
      <c r="R25">
        <v>68769</v>
      </c>
      <c r="S25">
        <v>962766</v>
      </c>
      <c r="T25">
        <f>($Q25-$Q22)/($E22-$E25)</f>
        <v>32.061894195959361</v>
      </c>
      <c r="U25">
        <f>$E22*T25+$Q22</f>
        <v>554408.40196192916</v>
      </c>
      <c r="V25">
        <f>($Q25-$Q21)/($E21-$E25)</f>
        <v>32.097581515303034</v>
      </c>
      <c r="W25">
        <f>$E21*V25+$Q21</f>
        <v>556862.58322587435</v>
      </c>
    </row>
    <row r="26" spans="1:23" x14ac:dyDescent="0.3">
      <c r="A26">
        <v>72</v>
      </c>
      <c r="B26" t="s">
        <v>32</v>
      </c>
      <c r="C26" t="s">
        <v>18</v>
      </c>
      <c r="D26" t="s">
        <v>19</v>
      </c>
      <c r="E26">
        <v>52520</v>
      </c>
      <c r="F26">
        <v>233</v>
      </c>
      <c r="G26" t="s">
        <v>33</v>
      </c>
      <c r="H26" s="7">
        <v>40.590163934426201</v>
      </c>
      <c r="I26" s="7">
        <v>33.481081081081001</v>
      </c>
      <c r="J26" s="7">
        <v>52.327586206896498</v>
      </c>
      <c r="K26">
        <v>0</v>
      </c>
      <c r="L26">
        <v>0</v>
      </c>
      <c r="M26">
        <v>0</v>
      </c>
      <c r="N26">
        <v>0</v>
      </c>
      <c r="R26">
        <v>52520</v>
      </c>
    </row>
    <row r="27" spans="1:23" x14ac:dyDescent="0.3">
      <c r="A27">
        <v>73</v>
      </c>
      <c r="B27" t="s">
        <v>32</v>
      </c>
      <c r="C27" t="s">
        <v>18</v>
      </c>
      <c r="D27" t="s">
        <v>21</v>
      </c>
      <c r="E27">
        <v>30843</v>
      </c>
      <c r="F27">
        <v>186</v>
      </c>
      <c r="G27" t="s">
        <v>33</v>
      </c>
      <c r="H27" s="7">
        <v>40.590163934426201</v>
      </c>
      <c r="I27" s="7">
        <v>33.481081081081001</v>
      </c>
      <c r="J27" s="7">
        <v>52.327586206896498</v>
      </c>
      <c r="K27">
        <v>0</v>
      </c>
      <c r="L27">
        <v>0</v>
      </c>
      <c r="M27">
        <v>0</v>
      </c>
      <c r="N27">
        <v>0</v>
      </c>
      <c r="O27">
        <v>16</v>
      </c>
      <c r="P27">
        <v>39</v>
      </c>
      <c r="Q27">
        <v>-431802</v>
      </c>
      <c r="R27">
        <v>30843</v>
      </c>
      <c r="S27">
        <v>740232</v>
      </c>
      <c r="T27">
        <f>($Q27-$Q28)/($E28-$E27)</f>
        <v>24.048799582463467</v>
      </c>
      <c r="U27">
        <f>$E28*T27+$Q28</f>
        <v>309935.12552192074</v>
      </c>
      <c r="V27" t="e">
        <f>($Q27-$Q27)/($E27-$E27)</f>
        <v>#DIV/0!</v>
      </c>
      <c r="W27" t="e">
        <f>$E27*V27+$Q27</f>
        <v>#DIV/0!</v>
      </c>
    </row>
    <row r="28" spans="1:23" x14ac:dyDescent="0.3">
      <c r="A28">
        <v>74</v>
      </c>
      <c r="B28" t="s">
        <v>32</v>
      </c>
      <c r="C28" t="s">
        <v>18</v>
      </c>
      <c r="D28" t="s">
        <v>22</v>
      </c>
      <c r="E28">
        <v>38507</v>
      </c>
      <c r="F28">
        <v>460</v>
      </c>
      <c r="G28" t="s">
        <v>33</v>
      </c>
      <c r="H28" s="7">
        <v>40.590163934426201</v>
      </c>
      <c r="I28" s="7">
        <v>33.481081081081001</v>
      </c>
      <c r="J28" s="7">
        <v>52.327586206896498</v>
      </c>
      <c r="K28">
        <v>0</v>
      </c>
      <c r="L28">
        <v>0</v>
      </c>
      <c r="M28">
        <v>0</v>
      </c>
      <c r="N28">
        <v>0</v>
      </c>
      <c r="O28">
        <v>18</v>
      </c>
      <c r="P28">
        <v>39</v>
      </c>
      <c r="Q28">
        <v>-616112</v>
      </c>
      <c r="R28">
        <v>38507</v>
      </c>
      <c r="S28">
        <v>847154</v>
      </c>
      <c r="T28" t="e">
        <f>($Q28-$Q28)/($E28-$E28)</f>
        <v>#DIV/0!</v>
      </c>
      <c r="U28" t="e">
        <f>$E28*T28+$Q28</f>
        <v>#DIV/0!</v>
      </c>
      <c r="V28">
        <f>($Q28-$Q27)/($E27-$E28)</f>
        <v>24.048799582463467</v>
      </c>
      <c r="W28">
        <f>$E27*V28+$Q27</f>
        <v>309935.12552192074</v>
      </c>
    </row>
    <row r="29" spans="1:23" x14ac:dyDescent="0.3">
      <c r="A29">
        <v>75</v>
      </c>
      <c r="B29" t="s">
        <v>32</v>
      </c>
      <c r="C29" t="s">
        <v>18</v>
      </c>
      <c r="D29" t="s">
        <v>23</v>
      </c>
      <c r="E29">
        <v>47535</v>
      </c>
      <c r="F29">
        <v>425</v>
      </c>
      <c r="G29" t="s">
        <v>33</v>
      </c>
      <c r="H29" s="7">
        <v>40.590163934426201</v>
      </c>
      <c r="I29" s="7">
        <v>33.481081081081001</v>
      </c>
      <c r="J29" s="7">
        <v>52.327586206896498</v>
      </c>
      <c r="K29" s="7">
        <v>6725.5483870967701</v>
      </c>
      <c r="L29" s="7">
        <v>13451.0967741935</v>
      </c>
      <c r="M29" s="7">
        <v>145.97974673894399</v>
      </c>
      <c r="N29" s="7">
        <v>17517.569608673301</v>
      </c>
      <c r="O29">
        <v>20</v>
      </c>
      <c r="P29">
        <v>39</v>
      </c>
      <c r="Q29">
        <v>-873147.56960867299</v>
      </c>
      <c r="R29" s="7">
        <v>30017.430391326601</v>
      </c>
      <c r="S29" s="7">
        <v>933182.43039132596</v>
      </c>
      <c r="T29">
        <f>($Q29-$Q28)/($E28-$E29)</f>
        <v>28.470931502954475</v>
      </c>
      <c r="U29">
        <f>$E28*T29+$Q28</f>
        <v>480218.15938426787</v>
      </c>
      <c r="V29">
        <f>($Q29-$Q27)/($E27-$E29)</f>
        <v>26.440544548806194</v>
      </c>
      <c r="W29">
        <f>$E27*V29+$Q27</f>
        <v>383703.71551882941</v>
      </c>
    </row>
    <row r="30" spans="1:23" x14ac:dyDescent="0.3">
      <c r="A30">
        <v>76</v>
      </c>
      <c r="B30" t="s">
        <v>32</v>
      </c>
      <c r="C30" t="s">
        <v>18</v>
      </c>
      <c r="D30" t="s">
        <v>24</v>
      </c>
      <c r="E30">
        <v>75688</v>
      </c>
      <c r="F30">
        <v>567</v>
      </c>
      <c r="G30" t="s">
        <v>33</v>
      </c>
      <c r="H30" s="7">
        <v>40.590163934426201</v>
      </c>
      <c r="I30" s="7">
        <v>33.481081081081001</v>
      </c>
      <c r="J30" s="7">
        <v>52.327586206896498</v>
      </c>
      <c r="K30" s="7">
        <v>6967.2969696969603</v>
      </c>
      <c r="L30" s="7">
        <v>27869.187878787801</v>
      </c>
      <c r="M30" s="7">
        <v>302.453923026616</v>
      </c>
      <c r="N30" s="7">
        <v>36294.470763193996</v>
      </c>
      <c r="O30">
        <v>22</v>
      </c>
      <c r="P30">
        <v>39</v>
      </c>
      <c r="Q30">
        <v>-1550054.47076319</v>
      </c>
      <c r="R30" s="7">
        <v>39393.529236805902</v>
      </c>
      <c r="S30" s="7">
        <v>1326089.5292368</v>
      </c>
      <c r="T30">
        <f>($Q30-$Q28)/($E28-$E30)</f>
        <v>25.118809896538284</v>
      </c>
      <c r="U30">
        <f>$E28*T30+$Q28</f>
        <v>351138.01268599974</v>
      </c>
      <c r="V30">
        <f>($Q30-$Q27)/($E27-$E30)</f>
        <v>24.935945384394916</v>
      </c>
      <c r="W30">
        <f>$E27*V30+$Q27</f>
        <v>337297.36349089234</v>
      </c>
    </row>
    <row r="31" spans="1:23" x14ac:dyDescent="0.3">
      <c r="A31">
        <v>77</v>
      </c>
      <c r="B31" t="s">
        <v>32</v>
      </c>
      <c r="C31" t="s">
        <v>18</v>
      </c>
      <c r="D31" t="s">
        <v>25</v>
      </c>
      <c r="E31">
        <v>103600</v>
      </c>
      <c r="F31">
        <v>734</v>
      </c>
      <c r="G31" t="s">
        <v>33</v>
      </c>
      <c r="H31" s="7">
        <v>40.590163934426201</v>
      </c>
      <c r="I31" s="7">
        <v>33.481081081081001</v>
      </c>
      <c r="J31" s="7">
        <v>52.327586206896498</v>
      </c>
      <c r="K31">
        <v>0</v>
      </c>
      <c r="L31">
        <v>0</v>
      </c>
      <c r="M31">
        <v>0</v>
      </c>
      <c r="N31">
        <v>0</v>
      </c>
      <c r="O31">
        <v>26</v>
      </c>
      <c r="P31">
        <v>39</v>
      </c>
      <c r="Q31">
        <v>-2486400</v>
      </c>
      <c r="R31">
        <v>103600</v>
      </c>
      <c r="S31">
        <v>1450400</v>
      </c>
      <c r="T31">
        <f>($Q31-$Q28)/($E28-$E31)</f>
        <v>28.73255188729971</v>
      </c>
      <c r="U31">
        <f>$E28*T31+$Q28</f>
        <v>490292.37552424986</v>
      </c>
      <c r="V31">
        <f>($Q31-$Q27)/($E27-$E31)</f>
        <v>28.239179735283201</v>
      </c>
      <c r="W31">
        <f>$E27*V31+$Q27</f>
        <v>439179.02057533979</v>
      </c>
    </row>
    <row r="32" spans="1:23" x14ac:dyDescent="0.3">
      <c r="A32">
        <v>90</v>
      </c>
      <c r="B32" t="s">
        <v>34</v>
      </c>
      <c r="C32" t="s">
        <v>18</v>
      </c>
      <c r="D32" t="s">
        <v>19</v>
      </c>
      <c r="E32">
        <v>55648</v>
      </c>
      <c r="F32">
        <v>720</v>
      </c>
      <c r="G32" t="s">
        <v>35</v>
      </c>
      <c r="H32">
        <v>44.09375</v>
      </c>
      <c r="I32" s="7">
        <v>53.2916666666666</v>
      </c>
      <c r="J32" s="7">
        <v>64.7222222222222</v>
      </c>
      <c r="K32">
        <v>0</v>
      </c>
      <c r="L32">
        <v>0</v>
      </c>
      <c r="M32">
        <v>0</v>
      </c>
      <c r="N32">
        <v>0</v>
      </c>
      <c r="R32">
        <v>55648</v>
      </c>
    </row>
    <row r="33" spans="1:23" x14ac:dyDescent="0.3">
      <c r="A33">
        <v>91</v>
      </c>
      <c r="B33" t="s">
        <v>34</v>
      </c>
      <c r="C33" t="s">
        <v>18</v>
      </c>
      <c r="D33" t="s">
        <v>21</v>
      </c>
      <c r="E33">
        <v>34357</v>
      </c>
      <c r="F33">
        <v>1706</v>
      </c>
      <c r="G33" t="s">
        <v>35</v>
      </c>
      <c r="H33">
        <v>44.09375</v>
      </c>
      <c r="I33" s="7">
        <v>53.2916666666666</v>
      </c>
      <c r="J33" s="7">
        <v>64.7222222222222</v>
      </c>
      <c r="K33">
        <v>0</v>
      </c>
      <c r="L33">
        <v>0</v>
      </c>
      <c r="M33">
        <v>0</v>
      </c>
      <c r="N33">
        <v>0</v>
      </c>
      <c r="O33">
        <v>16</v>
      </c>
      <c r="P33">
        <v>39</v>
      </c>
      <c r="Q33">
        <v>-480998</v>
      </c>
      <c r="R33">
        <v>34357</v>
      </c>
      <c r="S33">
        <v>824568</v>
      </c>
      <c r="T33">
        <f>($Q33-$Q34)/($E34-$E33)</f>
        <v>24.711206896551722</v>
      </c>
      <c r="U33">
        <f>$E34*T33+$Q34</f>
        <v>368004.93534482748</v>
      </c>
      <c r="V33" t="e">
        <f>($Q33-$Q33)/($E33-$E33)</f>
        <v>#DIV/0!</v>
      </c>
      <c r="W33" t="e">
        <f>$E33*V33+$Q33</f>
        <v>#DIV/0!</v>
      </c>
    </row>
    <row r="34" spans="1:23" x14ac:dyDescent="0.3">
      <c r="A34">
        <v>92</v>
      </c>
      <c r="B34" t="s">
        <v>34</v>
      </c>
      <c r="C34" t="s">
        <v>18</v>
      </c>
      <c r="D34" t="s">
        <v>22</v>
      </c>
      <c r="E34">
        <v>42245</v>
      </c>
      <c r="F34">
        <v>868</v>
      </c>
      <c r="G34" t="s">
        <v>35</v>
      </c>
      <c r="H34">
        <v>44.09375</v>
      </c>
      <c r="I34" s="7">
        <v>53.2916666666666</v>
      </c>
      <c r="J34" s="7">
        <v>64.7222222222222</v>
      </c>
      <c r="K34">
        <v>0</v>
      </c>
      <c r="L34">
        <v>0</v>
      </c>
      <c r="M34">
        <v>0</v>
      </c>
      <c r="N34">
        <v>0</v>
      </c>
      <c r="O34">
        <v>18</v>
      </c>
      <c r="P34">
        <v>39</v>
      </c>
      <c r="Q34">
        <v>-675920</v>
      </c>
      <c r="R34">
        <v>42245</v>
      </c>
      <c r="S34">
        <v>929390</v>
      </c>
      <c r="T34" t="e">
        <f>($Q34-$Q34)/($E34-$E34)</f>
        <v>#DIV/0!</v>
      </c>
      <c r="U34" t="e">
        <f>$E34*T34+$Q34</f>
        <v>#DIV/0!</v>
      </c>
      <c r="V34">
        <f>($Q34-$Q33)/($E33-$E34)</f>
        <v>24.711206896551722</v>
      </c>
      <c r="W34">
        <f>$E33*V34+$Q33</f>
        <v>368004.93534482748</v>
      </c>
    </row>
    <row r="35" spans="1:23" x14ac:dyDescent="0.3">
      <c r="A35">
        <v>93</v>
      </c>
      <c r="B35" t="s">
        <v>34</v>
      </c>
      <c r="C35" t="s">
        <v>18</v>
      </c>
      <c r="D35" t="s">
        <v>23</v>
      </c>
      <c r="E35">
        <v>46542</v>
      </c>
      <c r="F35">
        <v>821</v>
      </c>
      <c r="G35" t="s">
        <v>35</v>
      </c>
      <c r="H35">
        <v>44.09375</v>
      </c>
      <c r="I35" s="7">
        <v>53.2916666666666</v>
      </c>
      <c r="J35" s="7">
        <v>64.7222222222222</v>
      </c>
      <c r="K35" s="7">
        <v>6498.2173913043398</v>
      </c>
      <c r="L35" s="7">
        <v>12996.4347826086</v>
      </c>
      <c r="M35" s="7">
        <v>141.04546937126301</v>
      </c>
      <c r="N35" s="7">
        <v>16925.4563245516</v>
      </c>
      <c r="O35">
        <v>20</v>
      </c>
      <c r="P35">
        <v>39</v>
      </c>
      <c r="Q35">
        <v>-854681.45632455102</v>
      </c>
      <c r="R35" s="7">
        <v>29616.543675448302</v>
      </c>
      <c r="S35" s="7">
        <v>913914.54367544805</v>
      </c>
      <c r="T35">
        <f>($Q35-$Q34)/($E34-$E35)</f>
        <v>41.601455974994423</v>
      </c>
      <c r="U35">
        <f>$E34*T35+$Q34</f>
        <v>1081533.5076636395</v>
      </c>
      <c r="V35">
        <f>($Q35-$Q33)/($E33-$E35)</f>
        <v>30.667497441489619</v>
      </c>
      <c r="W35">
        <f>$E33*V35+$Q33</f>
        <v>572645.20959725883</v>
      </c>
    </row>
    <row r="36" spans="1:23" x14ac:dyDescent="0.3">
      <c r="A36">
        <v>94</v>
      </c>
      <c r="B36" t="s">
        <v>34</v>
      </c>
      <c r="C36" t="s">
        <v>18</v>
      </c>
      <c r="D36" t="s">
        <v>24</v>
      </c>
      <c r="E36">
        <v>69493</v>
      </c>
      <c r="F36">
        <v>1237</v>
      </c>
      <c r="G36" t="s">
        <v>35</v>
      </c>
      <c r="H36">
        <v>44.09375</v>
      </c>
      <c r="I36" s="7">
        <v>53.2916666666666</v>
      </c>
      <c r="J36" s="7">
        <v>64.7222222222222</v>
      </c>
      <c r="K36">
        <v>6707.46875</v>
      </c>
      <c r="L36">
        <v>26829.875</v>
      </c>
      <c r="M36" s="7">
        <v>291.17464718949202</v>
      </c>
      <c r="N36" s="7">
        <v>34940.9576627391</v>
      </c>
      <c r="O36">
        <v>22</v>
      </c>
      <c r="P36">
        <v>39</v>
      </c>
      <c r="Q36">
        <v>-1424800.95766273</v>
      </c>
      <c r="R36" s="7">
        <v>34552.042337260798</v>
      </c>
      <c r="S36" s="7">
        <v>1215933.04233726</v>
      </c>
      <c r="T36">
        <f>($Q36-$Q34)/($E34-$E36)</f>
        <v>27.483887172002717</v>
      </c>
      <c r="U36">
        <f>$E34*T36+$Q34</f>
        <v>485136.8135812548</v>
      </c>
      <c r="V36">
        <f>($Q36-$Q33)/($E33-$E36)</f>
        <v>26.861422975373692</v>
      </c>
      <c r="W36">
        <f>$E33*V36+$Q33</f>
        <v>441879.90916491393</v>
      </c>
    </row>
    <row r="37" spans="1:23" x14ac:dyDescent="0.3">
      <c r="A37">
        <v>95</v>
      </c>
      <c r="B37" t="s">
        <v>34</v>
      </c>
      <c r="C37" t="s">
        <v>18</v>
      </c>
      <c r="D37" t="s">
        <v>25</v>
      </c>
      <c r="E37">
        <v>84468</v>
      </c>
      <c r="F37">
        <v>1931</v>
      </c>
      <c r="G37" t="s">
        <v>35</v>
      </c>
      <c r="H37">
        <v>44.09375</v>
      </c>
      <c r="I37" s="7">
        <v>53.2916666666666</v>
      </c>
      <c r="J37" s="7">
        <v>64.7222222222222</v>
      </c>
      <c r="K37">
        <v>0</v>
      </c>
      <c r="L37">
        <v>0</v>
      </c>
      <c r="M37">
        <v>0</v>
      </c>
      <c r="N37">
        <v>0</v>
      </c>
      <c r="O37">
        <v>26</v>
      </c>
      <c r="P37">
        <v>39</v>
      </c>
      <c r="Q37">
        <v>-2027232</v>
      </c>
      <c r="R37">
        <v>84468</v>
      </c>
      <c r="S37">
        <v>1182552</v>
      </c>
      <c r="T37">
        <f>($Q37-$Q34)/($E34-$E37)</f>
        <v>32.004168344267342</v>
      </c>
      <c r="U37">
        <f>$E34*T37+$Q34</f>
        <v>676096.09170357394</v>
      </c>
      <c r="V37">
        <f>($Q37-$Q33)/($E33-$E37)</f>
        <v>30.856179281993974</v>
      </c>
      <c r="W37">
        <f>$E33*V37+$Q33</f>
        <v>579127.75159146707</v>
      </c>
    </row>
    <row r="38" spans="1:23" x14ac:dyDescent="0.3">
      <c r="A38">
        <v>108</v>
      </c>
      <c r="B38" t="s">
        <v>36</v>
      </c>
      <c r="C38" t="s">
        <v>18</v>
      </c>
      <c r="D38" t="s">
        <v>19</v>
      </c>
      <c r="E38">
        <v>58734</v>
      </c>
      <c r="F38">
        <v>1178</v>
      </c>
      <c r="G38" t="s">
        <v>37</v>
      </c>
      <c r="H38" s="7">
        <v>55.148148148148103</v>
      </c>
      <c r="I38" s="7">
        <v>25.727272727272702</v>
      </c>
      <c r="J38">
        <v>77.125</v>
      </c>
      <c r="K38">
        <v>0</v>
      </c>
      <c r="L38">
        <v>0</v>
      </c>
      <c r="M38">
        <v>0</v>
      </c>
      <c r="N38">
        <v>0</v>
      </c>
      <c r="R38">
        <v>58734</v>
      </c>
    </row>
    <row r="39" spans="1:23" x14ac:dyDescent="0.3">
      <c r="A39">
        <v>109</v>
      </c>
      <c r="B39" t="s">
        <v>36</v>
      </c>
      <c r="C39" t="s">
        <v>18</v>
      </c>
      <c r="D39" t="s">
        <v>21</v>
      </c>
      <c r="E39">
        <v>31767</v>
      </c>
      <c r="F39">
        <v>1063</v>
      </c>
      <c r="G39" t="s">
        <v>37</v>
      </c>
      <c r="H39" s="7">
        <v>55.148148148148103</v>
      </c>
      <c r="I39" s="7">
        <v>25.727272727272702</v>
      </c>
      <c r="J39">
        <v>77.125</v>
      </c>
      <c r="K39">
        <v>0</v>
      </c>
      <c r="L39">
        <v>0</v>
      </c>
      <c r="M39">
        <v>0</v>
      </c>
      <c r="N39">
        <v>0</v>
      </c>
      <c r="O39">
        <v>16</v>
      </c>
      <c r="P39">
        <v>39</v>
      </c>
      <c r="Q39">
        <v>-444738</v>
      </c>
      <c r="R39">
        <v>31767</v>
      </c>
      <c r="S39">
        <v>762408</v>
      </c>
      <c r="T39">
        <f>($Q39-$Q40)/($E40-$E39)</f>
        <v>22.454739408716854</v>
      </c>
      <c r="U39">
        <f>$E40*T39+$Q40</f>
        <v>268581.70679670828</v>
      </c>
      <c r="V39" t="e">
        <f>($Q39-$Q39)/($E39-$E39)</f>
        <v>#DIV/0!</v>
      </c>
      <c r="W39" t="e">
        <f>$E39*V39+$Q39</f>
        <v>#DIV/0!</v>
      </c>
    </row>
    <row r="40" spans="1:23" x14ac:dyDescent="0.3">
      <c r="A40">
        <v>110</v>
      </c>
      <c r="B40" t="s">
        <v>36</v>
      </c>
      <c r="C40" t="s">
        <v>18</v>
      </c>
      <c r="D40" t="s">
        <v>22</v>
      </c>
      <c r="E40">
        <v>41610</v>
      </c>
      <c r="F40">
        <v>793</v>
      </c>
      <c r="G40" t="s">
        <v>37</v>
      </c>
      <c r="H40" s="7">
        <v>55.148148148148103</v>
      </c>
      <c r="I40" s="7">
        <v>25.727272727272702</v>
      </c>
      <c r="J40">
        <v>77.125</v>
      </c>
      <c r="K40">
        <v>0</v>
      </c>
      <c r="L40">
        <v>0</v>
      </c>
      <c r="M40">
        <v>0</v>
      </c>
      <c r="N40">
        <v>0</v>
      </c>
      <c r="O40">
        <v>18</v>
      </c>
      <c r="P40">
        <v>39</v>
      </c>
      <c r="Q40">
        <v>-665760</v>
      </c>
      <c r="R40">
        <v>41610</v>
      </c>
      <c r="S40">
        <v>915420</v>
      </c>
      <c r="T40" t="e">
        <f>($Q40-$Q40)/($E40-$E40)</f>
        <v>#DIV/0!</v>
      </c>
      <c r="U40" t="e">
        <f>$E40*T40+$Q40</f>
        <v>#DIV/0!</v>
      </c>
      <c r="V40">
        <f>($Q40-$Q39)/($E39-$E40)</f>
        <v>22.454739408716854</v>
      </c>
      <c r="W40">
        <f>$E39*V40+$Q39</f>
        <v>268581.70679670828</v>
      </c>
    </row>
    <row r="41" spans="1:23" x14ac:dyDescent="0.3">
      <c r="A41">
        <v>111</v>
      </c>
      <c r="B41" t="s">
        <v>36</v>
      </c>
      <c r="C41" t="s">
        <v>18</v>
      </c>
      <c r="D41" t="s">
        <v>23</v>
      </c>
      <c r="E41">
        <v>49709</v>
      </c>
      <c r="F41">
        <v>1754</v>
      </c>
      <c r="G41" t="s">
        <v>37</v>
      </c>
      <c r="H41" s="7">
        <v>55.148148148148103</v>
      </c>
      <c r="I41" s="7">
        <v>25.727272727272702</v>
      </c>
      <c r="J41">
        <v>77.125</v>
      </c>
      <c r="K41" s="7">
        <v>6185.5555555555502</v>
      </c>
      <c r="L41" s="7">
        <v>12371.1111111111</v>
      </c>
      <c r="M41" s="7">
        <v>134.25906431244201</v>
      </c>
      <c r="N41" s="7">
        <v>16111.087717493099</v>
      </c>
      <c r="O41">
        <v>20</v>
      </c>
      <c r="P41">
        <v>39</v>
      </c>
      <c r="Q41">
        <v>-910873.08771749295</v>
      </c>
      <c r="R41">
        <v>33597.912282506899</v>
      </c>
      <c r="S41" s="7">
        <v>978068.912282506</v>
      </c>
      <c r="T41">
        <f>($Q41-$Q40)/($E40-$E41)</f>
        <v>30.264611398628588</v>
      </c>
      <c r="U41">
        <f>$E40*T41+$Q40</f>
        <v>593550.48029693565</v>
      </c>
      <c r="V41">
        <f>($Q41-$Q39)/($E39-$E41)</f>
        <v>25.98010744161704</v>
      </c>
      <c r="W41">
        <f>$E39*V41+$Q39</f>
        <v>380572.07309784857</v>
      </c>
    </row>
    <row r="42" spans="1:23" x14ac:dyDescent="0.3">
      <c r="A42">
        <v>112</v>
      </c>
      <c r="B42" t="s">
        <v>36</v>
      </c>
      <c r="C42" t="s">
        <v>18</v>
      </c>
      <c r="D42" t="s">
        <v>24</v>
      </c>
      <c r="E42">
        <v>75597</v>
      </c>
      <c r="F42">
        <v>1766</v>
      </c>
      <c r="G42" t="s">
        <v>37</v>
      </c>
      <c r="H42" s="7">
        <v>55.148148148148103</v>
      </c>
      <c r="I42" s="7">
        <v>25.727272727272702</v>
      </c>
      <c r="J42">
        <v>77.125</v>
      </c>
      <c r="K42" s="7">
        <v>7916.6153846153802</v>
      </c>
      <c r="L42" s="7">
        <v>31666.461538461499</v>
      </c>
      <c r="M42" s="7">
        <v>343.66432069479202</v>
      </c>
      <c r="N42" s="7">
        <v>41239.718483375</v>
      </c>
      <c r="O42">
        <v>22</v>
      </c>
      <c r="P42">
        <v>39</v>
      </c>
      <c r="Q42">
        <v>-1553179.71848337</v>
      </c>
      <c r="R42" s="7">
        <v>34357.281516624898</v>
      </c>
      <c r="S42" s="7">
        <v>1319506.28151662</v>
      </c>
      <c r="T42">
        <f>($Q42-$Q40)/($E40-$E42)</f>
        <v>26.110563406107335</v>
      </c>
      <c r="U42">
        <f>$E40*T42+$Q40</f>
        <v>420700.54332812619</v>
      </c>
      <c r="V42">
        <f>($Q42-$Q39)/($E39-$E42)</f>
        <v>25.289566928664613</v>
      </c>
      <c r="W42">
        <f>$E39*V42+$Q39</f>
        <v>358635.6726228887</v>
      </c>
    </row>
    <row r="43" spans="1:23" x14ac:dyDescent="0.3">
      <c r="A43">
        <v>113</v>
      </c>
      <c r="B43" t="s">
        <v>36</v>
      </c>
      <c r="C43" t="s">
        <v>18</v>
      </c>
      <c r="D43" t="s">
        <v>25</v>
      </c>
      <c r="E43">
        <v>92566</v>
      </c>
      <c r="F43">
        <v>1859</v>
      </c>
      <c r="G43" t="s">
        <v>37</v>
      </c>
      <c r="H43" s="7">
        <v>55.148148148148103</v>
      </c>
      <c r="I43" s="7">
        <v>25.727272727272702</v>
      </c>
      <c r="J43">
        <v>77.125</v>
      </c>
      <c r="K43">
        <v>0</v>
      </c>
      <c r="L43">
        <v>0</v>
      </c>
      <c r="M43">
        <v>0</v>
      </c>
      <c r="N43">
        <v>0</v>
      </c>
      <c r="O43">
        <v>26</v>
      </c>
      <c r="P43">
        <v>39</v>
      </c>
      <c r="Q43">
        <v>-2221584</v>
      </c>
      <c r="R43">
        <v>92566</v>
      </c>
      <c r="S43">
        <v>1295924</v>
      </c>
      <c r="T43">
        <f>($Q43-$Q40)/($E40-$E43)</f>
        <v>30.53269487400895</v>
      </c>
      <c r="U43">
        <f>$E40*T43+$Q40</f>
        <v>604705.43370751245</v>
      </c>
      <c r="V43">
        <f>($Q43-$Q39)/($E39-$E43)</f>
        <v>29.224921462524055</v>
      </c>
      <c r="W43">
        <f>$E39*V43+$Q39</f>
        <v>483650.08010000165</v>
      </c>
    </row>
    <row r="44" spans="1:23" x14ac:dyDescent="0.3">
      <c r="A44">
        <v>126</v>
      </c>
      <c r="B44" t="s">
        <v>38</v>
      </c>
      <c r="C44" t="s">
        <v>18</v>
      </c>
      <c r="D44" t="s">
        <v>19</v>
      </c>
      <c r="E44">
        <v>50835</v>
      </c>
      <c r="F44">
        <v>878</v>
      </c>
      <c r="G44" t="s">
        <v>39</v>
      </c>
      <c r="H44">
        <v>43</v>
      </c>
      <c r="I44">
        <v>82</v>
      </c>
      <c r="J44" s="7">
        <v>57.6666666666666</v>
      </c>
      <c r="K44">
        <v>0</v>
      </c>
      <c r="L44">
        <v>0</v>
      </c>
      <c r="M44">
        <v>0</v>
      </c>
      <c r="N44">
        <v>0</v>
      </c>
      <c r="R44">
        <v>50835</v>
      </c>
    </row>
    <row r="45" spans="1:23" x14ac:dyDescent="0.3">
      <c r="A45">
        <v>127</v>
      </c>
      <c r="B45" t="s">
        <v>38</v>
      </c>
      <c r="C45" t="s">
        <v>18</v>
      </c>
      <c r="D45" t="s">
        <v>21</v>
      </c>
      <c r="E45">
        <v>34578</v>
      </c>
      <c r="F45">
        <v>2306</v>
      </c>
      <c r="G45" t="s">
        <v>39</v>
      </c>
      <c r="H45">
        <v>43</v>
      </c>
      <c r="I45">
        <v>82</v>
      </c>
      <c r="J45" s="7">
        <v>57.6666666666666</v>
      </c>
      <c r="K45">
        <v>0</v>
      </c>
      <c r="L45">
        <v>0</v>
      </c>
      <c r="M45">
        <v>0</v>
      </c>
      <c r="N45">
        <v>0</v>
      </c>
      <c r="O45">
        <v>16</v>
      </c>
      <c r="P45">
        <v>39</v>
      </c>
      <c r="Q45">
        <v>-484092</v>
      </c>
      <c r="R45">
        <v>34578</v>
      </c>
      <c r="S45">
        <v>829872</v>
      </c>
      <c r="T45">
        <f>($Q45-$Q46)/($E46-$E45)</f>
        <v>29.192674551697824</v>
      </c>
      <c r="U45">
        <f>$E46*T45+$Q46</f>
        <v>525332.30064860731</v>
      </c>
      <c r="V45" t="e">
        <f>($Q45-$Q45)/($E45-$E45)</f>
        <v>#DIV/0!</v>
      </c>
      <c r="W45" t="e">
        <f>$E45*V45+$Q45</f>
        <v>#DIV/0!</v>
      </c>
    </row>
    <row r="46" spans="1:23" x14ac:dyDescent="0.3">
      <c r="A46">
        <v>128</v>
      </c>
      <c r="B46" t="s">
        <v>38</v>
      </c>
      <c r="C46" t="s">
        <v>18</v>
      </c>
      <c r="D46" t="s">
        <v>22</v>
      </c>
      <c r="E46">
        <v>39820</v>
      </c>
      <c r="F46">
        <v>2238</v>
      </c>
      <c r="G46" t="s">
        <v>39</v>
      </c>
      <c r="H46">
        <v>43</v>
      </c>
      <c r="I46">
        <v>82</v>
      </c>
      <c r="J46" s="7">
        <v>57.6666666666666</v>
      </c>
      <c r="K46">
        <v>0</v>
      </c>
      <c r="L46">
        <v>0</v>
      </c>
      <c r="M46">
        <v>0</v>
      </c>
      <c r="N46">
        <v>0</v>
      </c>
      <c r="O46">
        <v>18</v>
      </c>
      <c r="P46">
        <v>39</v>
      </c>
      <c r="Q46">
        <v>-637120</v>
      </c>
      <c r="R46">
        <v>39820</v>
      </c>
      <c r="S46">
        <v>876040</v>
      </c>
      <c r="T46" t="e">
        <f>($Q46-$Q46)/($E46-$E46)</f>
        <v>#DIV/0!</v>
      </c>
      <c r="U46" t="e">
        <f>$E46*T46+$Q46</f>
        <v>#DIV/0!</v>
      </c>
      <c r="V46">
        <f>($Q46-$Q45)/($E45-$E46)</f>
        <v>29.192674551697824</v>
      </c>
      <c r="W46">
        <f>$E45*V46+$Q45</f>
        <v>525332.30064860731</v>
      </c>
    </row>
    <row r="47" spans="1:23" x14ac:dyDescent="0.3">
      <c r="A47">
        <v>129</v>
      </c>
      <c r="B47" t="s">
        <v>38</v>
      </c>
      <c r="C47" t="s">
        <v>18</v>
      </c>
      <c r="D47" t="s">
        <v>23</v>
      </c>
      <c r="E47">
        <v>44530</v>
      </c>
      <c r="F47">
        <v>1758</v>
      </c>
      <c r="G47" t="s">
        <v>39</v>
      </c>
      <c r="H47">
        <v>43</v>
      </c>
      <c r="I47">
        <v>82</v>
      </c>
      <c r="J47" s="7">
        <v>57.6666666666666</v>
      </c>
      <c r="K47">
        <v>7577</v>
      </c>
      <c r="L47">
        <v>15154</v>
      </c>
      <c r="M47" s="7">
        <v>164.460721621311</v>
      </c>
      <c r="N47" s="7">
        <v>19735.286594557299</v>
      </c>
      <c r="O47">
        <v>20</v>
      </c>
      <c r="P47">
        <v>39</v>
      </c>
      <c r="Q47">
        <v>-821275.28659455699</v>
      </c>
      <c r="R47" s="7">
        <v>24794.713405442599</v>
      </c>
      <c r="S47" s="7">
        <v>870864.71340544196</v>
      </c>
      <c r="T47">
        <f>($Q47-$Q46)/($E46-$E47)</f>
        <v>39.098786962750957</v>
      </c>
      <c r="U47">
        <f>$E46*T47+$Q46</f>
        <v>919793.69685674319</v>
      </c>
      <c r="V47">
        <f>($Q47-$Q45)/($E45-$E47)</f>
        <v>33.880957254276225</v>
      </c>
      <c r="W47">
        <f>$E45*V47+$Q45</f>
        <v>687443.73993836343</v>
      </c>
    </row>
    <row r="48" spans="1:23" x14ac:dyDescent="0.3">
      <c r="A48">
        <v>130</v>
      </c>
      <c r="B48" t="s">
        <v>38</v>
      </c>
      <c r="C48" t="s">
        <v>18</v>
      </c>
      <c r="D48" t="s">
        <v>24</v>
      </c>
      <c r="E48">
        <v>64139</v>
      </c>
      <c r="F48">
        <v>3027</v>
      </c>
      <c r="G48" t="s">
        <v>39</v>
      </c>
      <c r="H48">
        <v>43</v>
      </c>
      <c r="I48">
        <v>82</v>
      </c>
      <c r="J48" s="7">
        <v>57.6666666666666</v>
      </c>
      <c r="K48">
        <v>6695.8</v>
      </c>
      <c r="L48">
        <v>26783.200000000001</v>
      </c>
      <c r="M48" s="7">
        <v>290.668100787112</v>
      </c>
      <c r="N48" s="7">
        <v>34880.172094453403</v>
      </c>
      <c r="O48">
        <v>22</v>
      </c>
      <c r="P48">
        <v>39</v>
      </c>
      <c r="Q48">
        <v>-1317660.1720944501</v>
      </c>
      <c r="R48" s="7">
        <v>29258.827905546499</v>
      </c>
      <c r="S48" s="7">
        <v>1119621.8279055399</v>
      </c>
      <c r="T48">
        <f>($Q48-$Q46)/($E46-$E48)</f>
        <v>27.983887992699128</v>
      </c>
      <c r="U48">
        <f>$E46*T48+$Q46</f>
        <v>477198.41986927926</v>
      </c>
      <c r="V48">
        <f>($Q48-$Q45)/($E45-$E48)</f>
        <v>28.198239981544944</v>
      </c>
      <c r="W48">
        <f>$E45*V48+$Q45</f>
        <v>490946.74208186113</v>
      </c>
    </row>
    <row r="49" spans="1:23" x14ac:dyDescent="0.3">
      <c r="A49">
        <v>131</v>
      </c>
      <c r="B49" t="s">
        <v>38</v>
      </c>
      <c r="C49" t="s">
        <v>18</v>
      </c>
      <c r="D49" t="s">
        <v>25</v>
      </c>
      <c r="E49">
        <v>79150</v>
      </c>
      <c r="F49">
        <v>3804</v>
      </c>
      <c r="G49" t="s">
        <v>39</v>
      </c>
      <c r="H49">
        <v>43</v>
      </c>
      <c r="I49">
        <v>82</v>
      </c>
      <c r="J49" s="7">
        <v>57.6666666666666</v>
      </c>
      <c r="K49">
        <v>0</v>
      </c>
      <c r="L49">
        <v>0</v>
      </c>
      <c r="M49">
        <v>0</v>
      </c>
      <c r="N49">
        <v>0</v>
      </c>
      <c r="O49">
        <v>26</v>
      </c>
      <c r="P49">
        <v>39</v>
      </c>
      <c r="Q49">
        <v>-1899600</v>
      </c>
      <c r="R49">
        <v>79150</v>
      </c>
      <c r="S49">
        <v>1108100</v>
      </c>
      <c r="T49">
        <f>($Q49-$Q46)/($E46-$E49)</f>
        <v>32.099669463513855</v>
      </c>
      <c r="U49">
        <f>$E46*T49+$Q46</f>
        <v>641088.83803712181</v>
      </c>
      <c r="V49">
        <f>($Q49-$Q45)/($E45-$E49)</f>
        <v>31.757785156600555</v>
      </c>
      <c r="W49">
        <f>$E45*V49+$Q45</f>
        <v>614028.69514493388</v>
      </c>
    </row>
    <row r="50" spans="1:23" x14ac:dyDescent="0.3">
      <c r="A50">
        <v>144</v>
      </c>
      <c r="B50" t="s">
        <v>40</v>
      </c>
      <c r="C50" t="s">
        <v>18</v>
      </c>
      <c r="D50" t="s">
        <v>19</v>
      </c>
      <c r="E50">
        <v>83510</v>
      </c>
      <c r="F50">
        <v>2750</v>
      </c>
      <c r="G50" t="s">
        <v>41</v>
      </c>
      <c r="H50">
        <v>33.9</v>
      </c>
      <c r="I50">
        <v>83.5</v>
      </c>
      <c r="J50">
        <v>62.5</v>
      </c>
      <c r="K50">
        <v>0</v>
      </c>
      <c r="L50">
        <v>0</v>
      </c>
      <c r="M50">
        <v>0</v>
      </c>
      <c r="N50">
        <v>0</v>
      </c>
      <c r="R50">
        <v>83510</v>
      </c>
    </row>
    <row r="51" spans="1:23" x14ac:dyDescent="0.3">
      <c r="A51">
        <v>145</v>
      </c>
      <c r="B51" t="s">
        <v>40</v>
      </c>
      <c r="C51" t="s">
        <v>18</v>
      </c>
      <c r="D51" t="s">
        <v>21</v>
      </c>
      <c r="E51">
        <v>26970</v>
      </c>
      <c r="F51">
        <v>6116</v>
      </c>
      <c r="G51" t="s">
        <v>41</v>
      </c>
      <c r="H51">
        <v>33.9</v>
      </c>
      <c r="I51">
        <v>83.5</v>
      </c>
      <c r="J51">
        <v>62.5</v>
      </c>
      <c r="K51">
        <v>0</v>
      </c>
      <c r="L51">
        <v>0</v>
      </c>
      <c r="M51">
        <v>0</v>
      </c>
      <c r="N51">
        <v>0</v>
      </c>
      <c r="O51">
        <v>16</v>
      </c>
      <c r="P51">
        <v>39</v>
      </c>
      <c r="Q51">
        <v>-377580</v>
      </c>
      <c r="R51">
        <v>26970</v>
      </c>
      <c r="S51">
        <v>647280</v>
      </c>
      <c r="T51">
        <f>($Q51-$Q52)/($E52-$E51)</f>
        <v>20.638403990024937</v>
      </c>
      <c r="U51">
        <f>$E52*T51+$Q52</f>
        <v>179037.75561097253</v>
      </c>
      <c r="V51" t="e">
        <f>($Q51-$Q51)/($E51-$E51)</f>
        <v>#DIV/0!</v>
      </c>
      <c r="W51" t="e">
        <f>$E51*V51+$Q51</f>
        <v>#DIV/0!</v>
      </c>
    </row>
    <row r="52" spans="1:23" x14ac:dyDescent="0.3">
      <c r="A52">
        <v>146</v>
      </c>
      <c r="B52" t="s">
        <v>40</v>
      </c>
      <c r="C52" t="s">
        <v>18</v>
      </c>
      <c r="D52" t="s">
        <v>22</v>
      </c>
      <c r="E52">
        <v>38599</v>
      </c>
      <c r="F52">
        <v>4544</v>
      </c>
      <c r="G52" t="s">
        <v>41</v>
      </c>
      <c r="H52">
        <v>33.9</v>
      </c>
      <c r="I52">
        <v>83.5</v>
      </c>
      <c r="J52">
        <v>62.5</v>
      </c>
      <c r="K52">
        <v>0</v>
      </c>
      <c r="L52">
        <v>0</v>
      </c>
      <c r="M52">
        <v>0</v>
      </c>
      <c r="N52">
        <v>0</v>
      </c>
      <c r="O52">
        <v>18</v>
      </c>
      <c r="P52">
        <v>39</v>
      </c>
      <c r="Q52">
        <v>-617584</v>
      </c>
      <c r="R52">
        <v>38599</v>
      </c>
      <c r="S52">
        <v>849178</v>
      </c>
      <c r="T52" t="e">
        <f>($Q52-$Q52)/($E52-$E52)</f>
        <v>#DIV/0!</v>
      </c>
      <c r="U52" t="e">
        <f>$E52*T52+$Q52</f>
        <v>#DIV/0!</v>
      </c>
      <c r="V52">
        <f>($Q52-$Q51)/($E51-$E52)</f>
        <v>20.638403990024937</v>
      </c>
      <c r="W52">
        <f>$E51*V52+$Q51</f>
        <v>179037.75561097253</v>
      </c>
    </row>
    <row r="53" spans="1:23" x14ac:dyDescent="0.3">
      <c r="A53">
        <v>147</v>
      </c>
      <c r="B53" t="s">
        <v>40</v>
      </c>
      <c r="C53" t="s">
        <v>18</v>
      </c>
      <c r="D53" t="s">
        <v>23</v>
      </c>
      <c r="E53">
        <v>48566</v>
      </c>
      <c r="F53">
        <v>3947</v>
      </c>
      <c r="G53" t="s">
        <v>41</v>
      </c>
      <c r="H53">
        <v>33.9</v>
      </c>
      <c r="I53">
        <v>83.5</v>
      </c>
      <c r="J53">
        <v>62.5</v>
      </c>
      <c r="K53">
        <v>6703</v>
      </c>
      <c r="L53">
        <v>13406</v>
      </c>
      <c r="M53" s="7">
        <v>145.49032823381901</v>
      </c>
      <c r="N53" s="7">
        <v>17458.839388058299</v>
      </c>
      <c r="O53">
        <v>20</v>
      </c>
      <c r="P53">
        <v>39</v>
      </c>
      <c r="Q53">
        <v>-891646.83938805806</v>
      </c>
      <c r="R53" s="7">
        <v>31107.160611941599</v>
      </c>
      <c r="S53" s="7">
        <v>953861.16061194101</v>
      </c>
      <c r="T53">
        <f>($Q53-$Q52)/($E52-$E53)</f>
        <v>27.497024118396514</v>
      </c>
      <c r="U53">
        <f>$E52*T53+$Q52</f>
        <v>443773.63394598709</v>
      </c>
      <c r="V53">
        <f>($Q53-$Q51)/($E51-$E53)</f>
        <v>23.8037988233033</v>
      </c>
      <c r="W53">
        <f>$E51*V53+$Q51</f>
        <v>264408.45426449005</v>
      </c>
    </row>
    <row r="54" spans="1:23" x14ac:dyDescent="0.3">
      <c r="A54">
        <v>148</v>
      </c>
      <c r="B54" t="s">
        <v>40</v>
      </c>
      <c r="C54" t="s">
        <v>18</v>
      </c>
      <c r="D54" t="s">
        <v>24</v>
      </c>
      <c r="E54">
        <v>83903</v>
      </c>
      <c r="F54">
        <v>2914</v>
      </c>
      <c r="G54" t="s">
        <v>41</v>
      </c>
      <c r="H54">
        <v>33.9</v>
      </c>
      <c r="I54">
        <v>83.5</v>
      </c>
      <c r="J54">
        <v>62.5</v>
      </c>
      <c r="K54">
        <v>6623</v>
      </c>
      <c r="L54">
        <v>26492</v>
      </c>
      <c r="M54" s="7">
        <v>287.50781557290298</v>
      </c>
      <c r="N54" s="7">
        <v>34500.937868748297</v>
      </c>
      <c r="O54">
        <v>22</v>
      </c>
      <c r="P54">
        <v>39</v>
      </c>
      <c r="Q54">
        <v>-1712560.9378687399</v>
      </c>
      <c r="R54" s="7">
        <v>49402.062131251601</v>
      </c>
      <c r="S54" s="7">
        <v>1475753.06213125</v>
      </c>
      <c r="T54">
        <f>($Q54-$Q52)/($E52-$E54)</f>
        <v>24.169542156735385</v>
      </c>
      <c r="U54">
        <f>$E52*T54+$Q52</f>
        <v>315336.15770782914</v>
      </c>
      <c r="V54">
        <f>($Q54-$Q51)/($E51-$E54)</f>
        <v>23.448280221817573</v>
      </c>
      <c r="W54">
        <f>$E51*V54+$Q51</f>
        <v>254820.11758241989</v>
      </c>
    </row>
    <row r="55" spans="1:23" x14ac:dyDescent="0.3">
      <c r="A55">
        <v>149</v>
      </c>
      <c r="B55" t="s">
        <v>40</v>
      </c>
      <c r="C55" t="s">
        <v>18</v>
      </c>
      <c r="D55" t="s">
        <v>25</v>
      </c>
      <c r="E55">
        <v>113205</v>
      </c>
      <c r="F55">
        <v>6360</v>
      </c>
      <c r="G55" t="s">
        <v>41</v>
      </c>
      <c r="H55">
        <v>33.9</v>
      </c>
      <c r="I55">
        <v>83.5</v>
      </c>
      <c r="J55">
        <v>62.5</v>
      </c>
      <c r="K55">
        <v>0</v>
      </c>
      <c r="L55">
        <v>0</v>
      </c>
      <c r="M55">
        <v>0</v>
      </c>
      <c r="N55">
        <v>0</v>
      </c>
      <c r="O55">
        <v>26</v>
      </c>
      <c r="P55">
        <v>39</v>
      </c>
      <c r="Q55">
        <v>-2716920</v>
      </c>
      <c r="R55">
        <v>113205</v>
      </c>
      <c r="S55">
        <v>1584870</v>
      </c>
      <c r="T55">
        <f>($Q55-$Q52)/($E52-$E55)</f>
        <v>28.138970056027667</v>
      </c>
      <c r="U55">
        <f>$E52*T55+$Q52</f>
        <v>468552.10519261193</v>
      </c>
      <c r="V55">
        <f>($Q55-$Q51)/($E51-$E55)</f>
        <v>27.127500434858238</v>
      </c>
      <c r="W55">
        <f>$E51*V55+$Q51</f>
        <v>354048.68672812672</v>
      </c>
    </row>
    <row r="56" spans="1:23" x14ac:dyDescent="0.3">
      <c r="A56">
        <v>162</v>
      </c>
      <c r="B56" t="s">
        <v>42</v>
      </c>
      <c r="C56" t="s">
        <v>18</v>
      </c>
      <c r="D56" t="s">
        <v>19</v>
      </c>
      <c r="E56">
        <v>44036</v>
      </c>
      <c r="F56">
        <v>330</v>
      </c>
      <c r="G56" t="s">
        <v>43</v>
      </c>
      <c r="H56" s="7">
        <v>42.807017543859601</v>
      </c>
      <c r="I56" s="7">
        <v>53.384615384615302</v>
      </c>
      <c r="J56" s="7">
        <v>56.389830508474503</v>
      </c>
      <c r="K56">
        <v>0</v>
      </c>
      <c r="L56">
        <v>0</v>
      </c>
      <c r="M56">
        <v>0</v>
      </c>
      <c r="N56">
        <v>0</v>
      </c>
      <c r="R56">
        <v>44036</v>
      </c>
    </row>
    <row r="57" spans="1:23" x14ac:dyDescent="0.3">
      <c r="A57">
        <v>163</v>
      </c>
      <c r="B57" t="s">
        <v>42</v>
      </c>
      <c r="C57" t="s">
        <v>18</v>
      </c>
      <c r="D57" t="s">
        <v>21</v>
      </c>
      <c r="E57">
        <v>28063</v>
      </c>
      <c r="F57">
        <v>876</v>
      </c>
      <c r="G57" t="s">
        <v>43</v>
      </c>
      <c r="H57" s="7">
        <v>42.807017543859601</v>
      </c>
      <c r="I57" s="7">
        <v>53.384615384615302</v>
      </c>
      <c r="J57" s="7">
        <v>56.389830508474503</v>
      </c>
      <c r="K57">
        <v>0</v>
      </c>
      <c r="L57">
        <v>0</v>
      </c>
      <c r="M57">
        <v>0</v>
      </c>
      <c r="N57">
        <v>0</v>
      </c>
      <c r="O57">
        <v>16</v>
      </c>
      <c r="P57">
        <v>39</v>
      </c>
      <c r="Q57">
        <v>-392882</v>
      </c>
      <c r="R57">
        <v>28063</v>
      </c>
      <c r="S57">
        <v>673512</v>
      </c>
      <c r="T57">
        <f>($Q57-$Q58)/($E58-$E57)</f>
        <v>24.369519832985386</v>
      </c>
      <c r="U57">
        <f>$E58*T57+$Q58</f>
        <v>290999.83507306885</v>
      </c>
      <c r="V57" t="e">
        <f>($Q57-$Q57)/($E57-$E57)</f>
        <v>#DIV/0!</v>
      </c>
      <c r="W57" t="e">
        <f>$E57*V57+$Q57</f>
        <v>#DIV/0!</v>
      </c>
    </row>
    <row r="58" spans="1:23" x14ac:dyDescent="0.3">
      <c r="A58">
        <v>164</v>
      </c>
      <c r="B58" t="s">
        <v>42</v>
      </c>
      <c r="C58" t="s">
        <v>18</v>
      </c>
      <c r="D58" t="s">
        <v>22</v>
      </c>
      <c r="E58">
        <v>34769</v>
      </c>
      <c r="F58">
        <v>469</v>
      </c>
      <c r="G58" t="s">
        <v>43</v>
      </c>
      <c r="H58" s="7">
        <v>42.807017543859601</v>
      </c>
      <c r="I58" s="7">
        <v>53.384615384615302</v>
      </c>
      <c r="J58" s="7">
        <v>56.389830508474503</v>
      </c>
      <c r="K58">
        <v>0</v>
      </c>
      <c r="L58">
        <v>0</v>
      </c>
      <c r="M58">
        <v>0</v>
      </c>
      <c r="N58">
        <v>0</v>
      </c>
      <c r="O58">
        <v>18</v>
      </c>
      <c r="P58">
        <v>39</v>
      </c>
      <c r="Q58">
        <v>-556304</v>
      </c>
      <c r="R58">
        <v>34769</v>
      </c>
      <c r="S58">
        <v>764918</v>
      </c>
      <c r="T58" t="e">
        <f>($Q58-$Q58)/($E58-$E58)</f>
        <v>#DIV/0!</v>
      </c>
      <c r="U58" t="e">
        <f>$E58*T58+$Q58</f>
        <v>#DIV/0!</v>
      </c>
      <c r="V58">
        <f>($Q58-$Q57)/($E57-$E58)</f>
        <v>24.369519832985386</v>
      </c>
      <c r="W58">
        <f>$E57*V58+$Q57</f>
        <v>290999.83507306885</v>
      </c>
    </row>
    <row r="59" spans="1:23" x14ac:dyDescent="0.3">
      <c r="A59">
        <v>165</v>
      </c>
      <c r="B59" t="s">
        <v>42</v>
      </c>
      <c r="C59" t="s">
        <v>18</v>
      </c>
      <c r="D59" t="s">
        <v>23</v>
      </c>
      <c r="E59">
        <v>41565</v>
      </c>
      <c r="F59">
        <v>288</v>
      </c>
      <c r="G59" t="s">
        <v>43</v>
      </c>
      <c r="H59" s="7">
        <v>42.807017543859601</v>
      </c>
      <c r="I59" s="7">
        <v>53.384615384615302</v>
      </c>
      <c r="J59" s="7">
        <v>56.389830508474503</v>
      </c>
      <c r="K59">
        <v>7719.38</v>
      </c>
      <c r="L59">
        <v>15438.76</v>
      </c>
      <c r="M59" s="7">
        <v>167.55111591251301</v>
      </c>
      <c r="N59" s="7">
        <v>20106.133909501601</v>
      </c>
      <c r="O59">
        <v>20</v>
      </c>
      <c r="P59">
        <v>39</v>
      </c>
      <c r="Q59">
        <v>-768276.13390950102</v>
      </c>
      <c r="R59" s="7">
        <v>21458.866090498301</v>
      </c>
      <c r="S59" s="7">
        <v>811193.86609049805</v>
      </c>
      <c r="T59">
        <f>($Q59-$Q58)/($E58-$E59)</f>
        <v>31.190720116171427</v>
      </c>
      <c r="U59">
        <f>$E58*T59+$Q58</f>
        <v>528166.14771916438</v>
      </c>
      <c r="V59">
        <f>($Q59-$Q57)/($E57-$E59)</f>
        <v>27.80285394086069</v>
      </c>
      <c r="W59">
        <f>$E57*V59+$Q57</f>
        <v>387349.49014237348</v>
      </c>
    </row>
    <row r="60" spans="1:23" x14ac:dyDescent="0.3">
      <c r="A60">
        <v>166</v>
      </c>
      <c r="B60" t="s">
        <v>42</v>
      </c>
      <c r="C60" t="s">
        <v>18</v>
      </c>
      <c r="D60" t="s">
        <v>24</v>
      </c>
      <c r="E60">
        <v>56243</v>
      </c>
      <c r="F60">
        <v>818</v>
      </c>
      <c r="G60" t="s">
        <v>43</v>
      </c>
      <c r="H60" s="7">
        <v>42.807017543859601</v>
      </c>
      <c r="I60" s="7">
        <v>53.384615384615302</v>
      </c>
      <c r="J60" s="7">
        <v>56.389830508474503</v>
      </c>
      <c r="K60" s="7">
        <v>6875.4174757281498</v>
      </c>
      <c r="L60" s="7">
        <v>27501.669902912599</v>
      </c>
      <c r="M60" s="7">
        <v>298.465387226085</v>
      </c>
      <c r="N60" s="7">
        <v>35815.846467130199</v>
      </c>
      <c r="O60">
        <v>22</v>
      </c>
      <c r="P60">
        <v>39</v>
      </c>
      <c r="Q60">
        <v>-1160675.8464671299</v>
      </c>
      <c r="R60" s="7">
        <v>20427.153532869699</v>
      </c>
      <c r="S60" s="7">
        <v>976558.15353286895</v>
      </c>
      <c r="T60">
        <f>($Q60-$Q58)/($E58-$E60)</f>
        <v>28.144353472437828</v>
      </c>
      <c r="U60">
        <f>$E58*T60+$Q58</f>
        <v>422247.0258831908</v>
      </c>
      <c r="V60">
        <f>($Q60-$Q57)/($E57-$E60)</f>
        <v>27.246055587903829</v>
      </c>
      <c r="W60">
        <f>$E57*V60+$Q57</f>
        <v>371724.0579633452</v>
      </c>
    </row>
    <row r="61" spans="1:23" x14ac:dyDescent="0.3">
      <c r="A61">
        <v>167</v>
      </c>
      <c r="B61" t="s">
        <v>42</v>
      </c>
      <c r="C61" t="s">
        <v>18</v>
      </c>
      <c r="D61" t="s">
        <v>25</v>
      </c>
      <c r="E61">
        <v>74215</v>
      </c>
      <c r="F61">
        <v>1259</v>
      </c>
      <c r="G61" t="s">
        <v>43</v>
      </c>
      <c r="H61" s="7">
        <v>42.807017543859601</v>
      </c>
      <c r="I61" s="7">
        <v>53.384615384615302</v>
      </c>
      <c r="J61" s="7">
        <v>56.389830508474503</v>
      </c>
      <c r="K61">
        <v>0</v>
      </c>
      <c r="L61">
        <v>0</v>
      </c>
      <c r="M61">
        <v>0</v>
      </c>
      <c r="N61">
        <v>0</v>
      </c>
      <c r="O61">
        <v>26</v>
      </c>
      <c r="P61">
        <v>39</v>
      </c>
      <c r="Q61">
        <v>-1781160</v>
      </c>
      <c r="R61">
        <v>74215</v>
      </c>
      <c r="S61">
        <v>1039010</v>
      </c>
      <c r="T61">
        <f>($Q61-$Q58)/($E58-$E61)</f>
        <v>31.051462759215131</v>
      </c>
      <c r="U61">
        <f>$E58*T61+$Q58</f>
        <v>523324.30867515085</v>
      </c>
      <c r="V61">
        <f>($Q61-$Q57)/($E57-$E61)</f>
        <v>30.080559889062229</v>
      </c>
      <c r="W61">
        <f>$E57*V61+$Q57</f>
        <v>451268.75216675329</v>
      </c>
    </row>
    <row r="62" spans="1:23" x14ac:dyDescent="0.3">
      <c r="A62">
        <v>180</v>
      </c>
      <c r="B62" t="s">
        <v>44</v>
      </c>
      <c r="C62" t="s">
        <v>18</v>
      </c>
      <c r="D62" t="s">
        <v>19</v>
      </c>
      <c r="E62">
        <v>47625</v>
      </c>
      <c r="F62">
        <v>512</v>
      </c>
      <c r="G62" t="s">
        <v>45</v>
      </c>
      <c r="H62">
        <v>52.5625</v>
      </c>
      <c r="I62" s="7">
        <v>36.547619047619001</v>
      </c>
      <c r="J62" s="7">
        <v>74.1111111111111</v>
      </c>
      <c r="K62">
        <v>0</v>
      </c>
      <c r="L62">
        <v>0</v>
      </c>
      <c r="M62">
        <v>0</v>
      </c>
      <c r="N62">
        <v>0</v>
      </c>
      <c r="R62">
        <v>47625</v>
      </c>
    </row>
    <row r="63" spans="1:23" x14ac:dyDescent="0.3">
      <c r="A63">
        <v>181</v>
      </c>
      <c r="B63" t="s">
        <v>44</v>
      </c>
      <c r="C63" t="s">
        <v>18</v>
      </c>
      <c r="D63" t="s">
        <v>21</v>
      </c>
      <c r="E63">
        <v>30325</v>
      </c>
      <c r="F63">
        <v>631</v>
      </c>
      <c r="G63" t="s">
        <v>45</v>
      </c>
      <c r="H63">
        <v>52.5625</v>
      </c>
      <c r="I63" s="7">
        <v>36.547619047619001</v>
      </c>
      <c r="J63" s="7">
        <v>74.1111111111111</v>
      </c>
      <c r="K63">
        <v>0</v>
      </c>
      <c r="L63">
        <v>0</v>
      </c>
      <c r="M63">
        <v>0</v>
      </c>
      <c r="N63">
        <v>0</v>
      </c>
      <c r="O63">
        <v>16</v>
      </c>
      <c r="P63">
        <v>39</v>
      </c>
      <c r="Q63">
        <v>-424550</v>
      </c>
      <c r="R63">
        <v>30325</v>
      </c>
      <c r="S63">
        <v>727800</v>
      </c>
      <c r="T63">
        <f>($Q63-$Q64)/($E64-$E63)</f>
        <v>26.918091809180918</v>
      </c>
      <c r="U63">
        <f>$E64*T63+$Q64</f>
        <v>391741.1341134113</v>
      </c>
      <c r="V63" t="e">
        <f>($Q63-$Q63)/($E63-$E63)</f>
        <v>#DIV/0!</v>
      </c>
      <c r="W63" t="e">
        <f>$E63*V63+$Q63</f>
        <v>#DIV/0!</v>
      </c>
    </row>
    <row r="64" spans="1:23" x14ac:dyDescent="0.3">
      <c r="A64">
        <v>182</v>
      </c>
      <c r="B64" t="s">
        <v>44</v>
      </c>
      <c r="C64" t="s">
        <v>18</v>
      </c>
      <c r="D64" t="s">
        <v>22</v>
      </c>
      <c r="E64">
        <v>35880</v>
      </c>
      <c r="F64">
        <v>536</v>
      </c>
      <c r="G64" t="s">
        <v>45</v>
      </c>
      <c r="H64">
        <v>52.5625</v>
      </c>
      <c r="I64" s="7">
        <v>36.547619047619001</v>
      </c>
      <c r="J64" s="7">
        <v>74.1111111111111</v>
      </c>
      <c r="K64">
        <v>0</v>
      </c>
      <c r="L64">
        <v>0</v>
      </c>
      <c r="M64">
        <v>0</v>
      </c>
      <c r="N64">
        <v>0</v>
      </c>
      <c r="O64">
        <v>18</v>
      </c>
      <c r="P64">
        <v>39</v>
      </c>
      <c r="Q64">
        <v>-574080</v>
      </c>
      <c r="R64">
        <v>35880</v>
      </c>
      <c r="S64">
        <v>789360</v>
      </c>
      <c r="T64" t="e">
        <f>($Q64-$Q64)/($E64-$E64)</f>
        <v>#DIV/0!</v>
      </c>
      <c r="U64" t="e">
        <f>$E64*T64+$Q64</f>
        <v>#DIV/0!</v>
      </c>
      <c r="V64">
        <f>($Q64-$Q63)/($E63-$E64)</f>
        <v>26.918091809180918</v>
      </c>
      <c r="W64">
        <f>$E63*V64+$Q63</f>
        <v>391741.1341134113</v>
      </c>
    </row>
    <row r="65" spans="1:23" x14ac:dyDescent="0.3">
      <c r="A65">
        <v>183</v>
      </c>
      <c r="B65" t="s">
        <v>44</v>
      </c>
      <c r="C65" t="s">
        <v>18</v>
      </c>
      <c r="D65" t="s">
        <v>23</v>
      </c>
      <c r="E65">
        <v>42139</v>
      </c>
      <c r="F65">
        <v>452</v>
      </c>
      <c r="G65" t="s">
        <v>45</v>
      </c>
      <c r="H65">
        <v>52.5625</v>
      </c>
      <c r="I65" s="7">
        <v>36.547619047619001</v>
      </c>
      <c r="J65" s="7">
        <v>74.1111111111111</v>
      </c>
      <c r="K65" s="7">
        <v>6016.9473684210498</v>
      </c>
      <c r="L65" s="7">
        <v>12033.8947368421</v>
      </c>
      <c r="M65" s="7">
        <v>130.59938051576799</v>
      </c>
      <c r="N65" s="7">
        <v>15671.925661892101</v>
      </c>
      <c r="O65">
        <v>20</v>
      </c>
      <c r="P65">
        <v>39</v>
      </c>
      <c r="Q65">
        <v>-774173.92566189205</v>
      </c>
      <c r="R65" s="7">
        <v>26467.074338107799</v>
      </c>
      <c r="S65" s="7">
        <v>827108.07433810702</v>
      </c>
      <c r="T65">
        <f>($Q65-$Q64)/($E64-$E65)</f>
        <v>31.968992756333606</v>
      </c>
      <c r="U65">
        <f>$E64*T65+$Q64</f>
        <v>572967.46009724983</v>
      </c>
      <c r="V65">
        <f>($Q65-$Q63)/($E63-$E65)</f>
        <v>29.594034675968516</v>
      </c>
      <c r="W65">
        <f>$E63*V65+$Q63</f>
        <v>472889.10154874518</v>
      </c>
    </row>
    <row r="66" spans="1:23" x14ac:dyDescent="0.3">
      <c r="A66">
        <v>184</v>
      </c>
      <c r="B66" t="s">
        <v>44</v>
      </c>
      <c r="C66" t="s">
        <v>18</v>
      </c>
      <c r="D66" t="s">
        <v>24</v>
      </c>
      <c r="E66">
        <v>63803</v>
      </c>
      <c r="F66">
        <v>738</v>
      </c>
      <c r="G66" t="s">
        <v>45</v>
      </c>
      <c r="H66">
        <v>52.5625</v>
      </c>
      <c r="I66" s="7">
        <v>36.547619047619001</v>
      </c>
      <c r="J66" s="7">
        <v>74.1111111111111</v>
      </c>
      <c r="K66" s="7">
        <v>6766.8387096774104</v>
      </c>
      <c r="L66" s="7">
        <v>27067.354838709602</v>
      </c>
      <c r="M66" s="7">
        <v>293.75192748807399</v>
      </c>
      <c r="N66" s="7">
        <v>35250.231298568899</v>
      </c>
      <c r="O66">
        <v>22</v>
      </c>
      <c r="P66">
        <v>39</v>
      </c>
      <c r="Q66">
        <v>-1311310.23129856</v>
      </c>
      <c r="R66" s="7">
        <v>28552.768701430999</v>
      </c>
      <c r="S66" s="7">
        <v>1113203.7687014299</v>
      </c>
      <c r="T66">
        <f>($Q66-$Q64)/($E64-$E66)</f>
        <v>26.402257325450705</v>
      </c>
      <c r="U66">
        <f>$E64*T66+$Q64</f>
        <v>373232.9928371713</v>
      </c>
      <c r="V66">
        <f>($Q66-$Q63)/($E63-$E66)</f>
        <v>26.487849671383</v>
      </c>
      <c r="W66">
        <f>$E63*V66+$Q63</f>
        <v>378694.04128468945</v>
      </c>
    </row>
    <row r="67" spans="1:23" x14ac:dyDescent="0.3">
      <c r="A67">
        <v>185</v>
      </c>
      <c r="B67" t="s">
        <v>44</v>
      </c>
      <c r="C67" t="s">
        <v>18</v>
      </c>
      <c r="D67" t="s">
        <v>25</v>
      </c>
      <c r="E67">
        <v>78550</v>
      </c>
      <c r="F67">
        <v>1341</v>
      </c>
      <c r="G67" t="s">
        <v>45</v>
      </c>
      <c r="H67">
        <v>52.5625</v>
      </c>
      <c r="I67" s="7">
        <v>36.547619047619001</v>
      </c>
      <c r="J67" s="7">
        <v>74.1111111111111</v>
      </c>
      <c r="K67">
        <v>0</v>
      </c>
      <c r="L67">
        <v>0</v>
      </c>
      <c r="M67">
        <v>0</v>
      </c>
      <c r="N67">
        <v>0</v>
      </c>
      <c r="O67">
        <v>26</v>
      </c>
      <c r="P67">
        <v>39</v>
      </c>
      <c r="Q67">
        <v>-1885200</v>
      </c>
      <c r="R67">
        <v>78550</v>
      </c>
      <c r="S67">
        <v>1099700</v>
      </c>
      <c r="T67">
        <f>($Q67-$Q64)/($E64-$E67)</f>
        <v>30.726974455120693</v>
      </c>
      <c r="U67">
        <f>$E64*T67+$Q64</f>
        <v>528403.84344973043</v>
      </c>
      <c r="V67">
        <f>($Q67-$Q63)/($E63-$E67)</f>
        <v>30.288232244686366</v>
      </c>
      <c r="W67">
        <f>$E63*V67+$Q63</f>
        <v>493940.64282011404</v>
      </c>
    </row>
    <row r="68" spans="1:23" x14ac:dyDescent="0.3">
      <c r="A68">
        <v>198</v>
      </c>
      <c r="B68" t="s">
        <v>46</v>
      </c>
      <c r="C68" t="s">
        <v>18</v>
      </c>
      <c r="D68" t="s">
        <v>19</v>
      </c>
      <c r="E68">
        <v>50993</v>
      </c>
      <c r="F68">
        <v>644</v>
      </c>
      <c r="G68" t="s">
        <v>47</v>
      </c>
      <c r="H68" s="7">
        <v>23.8888888888888</v>
      </c>
      <c r="I68" s="7">
        <v>23.1111111111111</v>
      </c>
      <c r="J68">
        <v>45</v>
      </c>
      <c r="K68">
        <v>0</v>
      </c>
      <c r="L68">
        <v>0</v>
      </c>
      <c r="M68">
        <v>0</v>
      </c>
      <c r="N68">
        <v>0</v>
      </c>
      <c r="R68">
        <v>50993</v>
      </c>
    </row>
    <row r="69" spans="1:23" x14ac:dyDescent="0.3">
      <c r="A69">
        <v>199</v>
      </c>
      <c r="B69" t="s">
        <v>46</v>
      </c>
      <c r="C69" t="s">
        <v>18</v>
      </c>
      <c r="D69" t="s">
        <v>21</v>
      </c>
      <c r="E69">
        <v>29829</v>
      </c>
      <c r="F69">
        <v>4287</v>
      </c>
      <c r="G69" t="s">
        <v>47</v>
      </c>
      <c r="H69" s="7">
        <v>23.8888888888888</v>
      </c>
      <c r="I69" s="7">
        <v>23.1111111111111</v>
      </c>
      <c r="J69">
        <v>45</v>
      </c>
      <c r="K69">
        <v>0</v>
      </c>
      <c r="L69">
        <v>0</v>
      </c>
      <c r="M69">
        <v>0</v>
      </c>
      <c r="N69">
        <v>0</v>
      </c>
      <c r="O69">
        <v>16</v>
      </c>
      <c r="P69">
        <v>39</v>
      </c>
      <c r="Q69">
        <v>-417606</v>
      </c>
      <c r="R69">
        <v>29829</v>
      </c>
      <c r="S69">
        <v>715896</v>
      </c>
      <c r="T69">
        <f>($Q69-$Q70)/($E70-$E69)</f>
        <v>21.137616259042371</v>
      </c>
      <c r="U69">
        <f>$E70*T69+$Q70</f>
        <v>212907.95539097488</v>
      </c>
      <c r="V69" t="e">
        <f>($Q69-$Q69)/($E69-$E69)</f>
        <v>#DIV/0!</v>
      </c>
      <c r="W69" t="e">
        <f>$E69*V69+$Q69</f>
        <v>#DIV/0!</v>
      </c>
    </row>
    <row r="70" spans="1:23" x14ac:dyDescent="0.3">
      <c r="A70">
        <v>200</v>
      </c>
      <c r="B70" t="s">
        <v>46</v>
      </c>
      <c r="C70" t="s">
        <v>18</v>
      </c>
      <c r="D70" t="s">
        <v>22</v>
      </c>
      <c r="E70">
        <v>41441</v>
      </c>
      <c r="F70">
        <v>1095</v>
      </c>
      <c r="G70" t="s">
        <v>47</v>
      </c>
      <c r="H70" s="7">
        <v>23.8888888888888</v>
      </c>
      <c r="I70" s="7">
        <v>23.1111111111111</v>
      </c>
      <c r="J70">
        <v>45</v>
      </c>
      <c r="K70">
        <v>0</v>
      </c>
      <c r="L70">
        <v>0</v>
      </c>
      <c r="M70">
        <v>0</v>
      </c>
      <c r="N70">
        <v>0</v>
      </c>
      <c r="O70">
        <v>18</v>
      </c>
      <c r="P70">
        <v>39</v>
      </c>
      <c r="Q70">
        <v>-663056</v>
      </c>
      <c r="R70">
        <v>41441</v>
      </c>
      <c r="S70">
        <v>911702</v>
      </c>
      <c r="T70" t="e">
        <f>($Q70-$Q70)/($E70-$E70)</f>
        <v>#DIV/0!</v>
      </c>
      <c r="U70" t="e">
        <f>$E70*T70+$Q70</f>
        <v>#DIV/0!</v>
      </c>
      <c r="V70">
        <f>($Q70-$Q69)/($E69-$E70)</f>
        <v>21.137616259042371</v>
      </c>
      <c r="W70">
        <f>$E69*V70+$Q69</f>
        <v>212907.95539097488</v>
      </c>
    </row>
    <row r="71" spans="1:23" x14ac:dyDescent="0.3">
      <c r="A71">
        <v>201</v>
      </c>
      <c r="B71" t="s">
        <v>46</v>
      </c>
      <c r="C71" t="s">
        <v>18</v>
      </c>
      <c r="D71" t="s">
        <v>23</v>
      </c>
      <c r="E71">
        <v>46737</v>
      </c>
      <c r="F71">
        <v>1326</v>
      </c>
      <c r="G71" t="s">
        <v>47</v>
      </c>
      <c r="H71" s="7">
        <v>23.8888888888888</v>
      </c>
      <c r="I71" s="7">
        <v>23.1111111111111</v>
      </c>
      <c r="J71">
        <v>45</v>
      </c>
      <c r="K71" s="7">
        <v>5841.4444444444398</v>
      </c>
      <c r="L71" s="7">
        <v>11682.8888888888</v>
      </c>
      <c r="M71" s="7">
        <v>126.79004469369499</v>
      </c>
      <c r="N71" s="7">
        <v>15214.8053632434</v>
      </c>
      <c r="O71">
        <v>20</v>
      </c>
      <c r="P71">
        <v>39</v>
      </c>
      <c r="Q71">
        <v>-856480.80536324298</v>
      </c>
      <c r="R71" s="7">
        <v>31522.1946367565</v>
      </c>
      <c r="S71" s="7">
        <v>919525.19463675597</v>
      </c>
      <c r="T71">
        <f>($Q71-$Q70)/($E70-$E71)</f>
        <v>36.522810680370654</v>
      </c>
      <c r="U71">
        <f>$E70*T71+$Q70</f>
        <v>850485.79740524036</v>
      </c>
      <c r="V71">
        <f>($Q71-$Q69)/($E69-$E71)</f>
        <v>25.956636229195823</v>
      </c>
      <c r="W71">
        <f>$E69*V71+$Q69</f>
        <v>356654.5020806822</v>
      </c>
    </row>
    <row r="72" spans="1:23" x14ac:dyDescent="0.3">
      <c r="A72">
        <v>202</v>
      </c>
      <c r="B72" t="s">
        <v>46</v>
      </c>
      <c r="C72" t="s">
        <v>18</v>
      </c>
      <c r="D72" t="s">
        <v>24</v>
      </c>
      <c r="E72">
        <v>61880</v>
      </c>
      <c r="F72">
        <v>1700</v>
      </c>
      <c r="G72" t="s">
        <v>47</v>
      </c>
      <c r="H72" s="7">
        <v>23.8888888888888</v>
      </c>
      <c r="I72" s="7">
        <v>23.1111111111111</v>
      </c>
      <c r="J72">
        <v>45</v>
      </c>
      <c r="K72">
        <v>6376.875</v>
      </c>
      <c r="L72">
        <v>25507.5</v>
      </c>
      <c r="M72" s="7">
        <v>276.823403507693</v>
      </c>
      <c r="N72" s="7">
        <v>33218.808420923197</v>
      </c>
      <c r="O72">
        <v>22</v>
      </c>
      <c r="P72">
        <v>39</v>
      </c>
      <c r="Q72">
        <v>-1270818.80842092</v>
      </c>
      <c r="R72" s="7">
        <v>28661.191579076702</v>
      </c>
      <c r="S72" s="7">
        <v>1080621.1915790699</v>
      </c>
      <c r="T72">
        <f>($Q72-$Q70)/($E70-$E72)</f>
        <v>29.735447351676697</v>
      </c>
      <c r="U72">
        <f>$E70*T72+$Q70</f>
        <v>569210.67370083393</v>
      </c>
      <c r="V72">
        <f>($Q72-$Q69)/($E69-$E72)</f>
        <v>26.620473882902875</v>
      </c>
      <c r="W72">
        <f>$E69*V72+$Q69</f>
        <v>376456.11545310984</v>
      </c>
    </row>
    <row r="73" spans="1:23" x14ac:dyDescent="0.3">
      <c r="A73">
        <v>203</v>
      </c>
      <c r="B73" t="s">
        <v>46</v>
      </c>
      <c r="C73" t="s">
        <v>18</v>
      </c>
      <c r="D73" t="s">
        <v>25</v>
      </c>
      <c r="E73">
        <v>79653</v>
      </c>
      <c r="F73">
        <v>2735</v>
      </c>
      <c r="G73" t="s">
        <v>47</v>
      </c>
      <c r="H73" s="7">
        <v>23.8888888888888</v>
      </c>
      <c r="I73" s="7">
        <v>23.1111111111111</v>
      </c>
      <c r="J73">
        <v>45</v>
      </c>
      <c r="K73">
        <v>0</v>
      </c>
      <c r="L73">
        <v>0</v>
      </c>
      <c r="M73">
        <v>0</v>
      </c>
      <c r="N73">
        <v>0</v>
      </c>
      <c r="O73">
        <v>26</v>
      </c>
      <c r="P73">
        <v>39</v>
      </c>
      <c r="Q73">
        <v>-1911672</v>
      </c>
      <c r="R73">
        <v>79653</v>
      </c>
      <c r="S73">
        <v>1115142</v>
      </c>
      <c r="T73">
        <f>($Q73-$Q70)/($E70-$E73)</f>
        <v>32.676018004815241</v>
      </c>
      <c r="U73">
        <f>$E70*T73+$Q70</f>
        <v>691070.86213754839</v>
      </c>
      <c r="V73">
        <f>($Q73-$Q69)/($E69-$E73)</f>
        <v>29.986873795761078</v>
      </c>
      <c r="W73">
        <f>$E69*V73+$Q69</f>
        <v>476872.45845375722</v>
      </c>
    </row>
    <row r="74" spans="1:23" x14ac:dyDescent="0.3">
      <c r="A74">
        <v>216</v>
      </c>
      <c r="B74" t="s">
        <v>48</v>
      </c>
      <c r="C74" t="s">
        <v>18</v>
      </c>
      <c r="D74" t="s">
        <v>19</v>
      </c>
      <c r="E74">
        <v>43844</v>
      </c>
      <c r="F74">
        <v>772</v>
      </c>
      <c r="G74" t="s">
        <v>49</v>
      </c>
      <c r="H74" s="7">
        <v>49.272727272727202</v>
      </c>
      <c r="I74">
        <v>56.375</v>
      </c>
      <c r="J74" s="7">
        <v>78.642857142857096</v>
      </c>
      <c r="K74">
        <v>0</v>
      </c>
      <c r="L74">
        <v>0</v>
      </c>
      <c r="M74">
        <v>0</v>
      </c>
      <c r="N74">
        <v>0</v>
      </c>
      <c r="R74">
        <v>43844</v>
      </c>
    </row>
    <row r="75" spans="1:23" x14ac:dyDescent="0.3">
      <c r="A75">
        <v>217</v>
      </c>
      <c r="B75" t="s">
        <v>48</v>
      </c>
      <c r="C75" t="s">
        <v>18</v>
      </c>
      <c r="D75" t="s">
        <v>21</v>
      </c>
      <c r="E75">
        <v>35192</v>
      </c>
      <c r="F75">
        <v>2579</v>
      </c>
      <c r="G75" t="s">
        <v>49</v>
      </c>
      <c r="H75" s="7">
        <v>49.272727272727202</v>
      </c>
      <c r="I75">
        <v>56.375</v>
      </c>
      <c r="J75" s="7">
        <v>78.642857142857096</v>
      </c>
      <c r="K75">
        <v>0</v>
      </c>
      <c r="L75">
        <v>0</v>
      </c>
      <c r="M75">
        <v>0</v>
      </c>
      <c r="N75">
        <v>0</v>
      </c>
      <c r="O75">
        <v>16</v>
      </c>
      <c r="P75">
        <v>39</v>
      </c>
      <c r="Q75">
        <v>-492688</v>
      </c>
      <c r="R75">
        <v>35192</v>
      </c>
      <c r="S75">
        <v>844608</v>
      </c>
      <c r="T75">
        <f>($Q75-$Q76)/($E76-$E75)</f>
        <v>47.790424570912378</v>
      </c>
      <c r="U75">
        <f>$E76*T75+$Q76</f>
        <v>1189152.6214995484</v>
      </c>
      <c r="V75" t="e">
        <f>($Q75-$Q75)/($E75-$E75)</f>
        <v>#DIV/0!</v>
      </c>
      <c r="W75" t="e">
        <f>$E75*V75+$Q75</f>
        <v>#DIV/0!</v>
      </c>
    </row>
    <row r="76" spans="1:23" x14ac:dyDescent="0.3">
      <c r="A76">
        <v>218</v>
      </c>
      <c r="B76" t="s">
        <v>48</v>
      </c>
      <c r="C76" t="s">
        <v>18</v>
      </c>
      <c r="D76" t="s">
        <v>22</v>
      </c>
      <c r="E76">
        <v>37406</v>
      </c>
      <c r="F76">
        <v>1078</v>
      </c>
      <c r="G76" t="s">
        <v>49</v>
      </c>
      <c r="H76" s="7">
        <v>49.272727272727202</v>
      </c>
      <c r="I76">
        <v>56.375</v>
      </c>
      <c r="J76" s="7">
        <v>78.642857142857096</v>
      </c>
      <c r="K76">
        <v>0</v>
      </c>
      <c r="L76">
        <v>0</v>
      </c>
      <c r="M76">
        <v>0</v>
      </c>
      <c r="N76">
        <v>0</v>
      </c>
      <c r="O76">
        <v>18</v>
      </c>
      <c r="P76">
        <v>39</v>
      </c>
      <c r="Q76">
        <v>-598496</v>
      </c>
      <c r="R76">
        <v>37406</v>
      </c>
      <c r="S76">
        <v>822932</v>
      </c>
      <c r="T76" t="e">
        <f>($Q76-$Q76)/($E76-$E76)</f>
        <v>#DIV/0!</v>
      </c>
      <c r="U76" t="e">
        <f>$E76*T76+$Q76</f>
        <v>#DIV/0!</v>
      </c>
      <c r="V76">
        <f>($Q76-$Q75)/($E75-$E76)</f>
        <v>47.790424570912378</v>
      </c>
      <c r="W76">
        <f>$E75*V76+$Q75</f>
        <v>1189152.6214995484</v>
      </c>
    </row>
    <row r="77" spans="1:23" x14ac:dyDescent="0.3">
      <c r="A77">
        <v>219</v>
      </c>
      <c r="B77" t="s">
        <v>48</v>
      </c>
      <c r="C77" t="s">
        <v>18</v>
      </c>
      <c r="D77" t="s">
        <v>23</v>
      </c>
      <c r="E77">
        <v>40546</v>
      </c>
      <c r="F77">
        <v>696</v>
      </c>
      <c r="G77" t="s">
        <v>49</v>
      </c>
      <c r="H77" s="7">
        <v>49.272727272727202</v>
      </c>
      <c r="I77">
        <v>56.375</v>
      </c>
      <c r="J77" s="7">
        <v>78.642857142857096</v>
      </c>
      <c r="K77">
        <v>6051.25</v>
      </c>
      <c r="L77">
        <v>12102.5</v>
      </c>
      <c r="M77" s="7">
        <v>131.34392790167001</v>
      </c>
      <c r="N77" s="7">
        <v>15761.2713482004</v>
      </c>
      <c r="O77">
        <v>20</v>
      </c>
      <c r="P77">
        <v>39</v>
      </c>
      <c r="Q77">
        <v>-745589.27134820004</v>
      </c>
      <c r="R77" s="7">
        <v>24784.728651799502</v>
      </c>
      <c r="S77" s="7">
        <v>795158.72865179903</v>
      </c>
      <c r="T77">
        <f>($Q77-$Q76)/($E76-$E77)</f>
        <v>46.84499087522294</v>
      </c>
      <c r="U77">
        <f>$E76*T77+$Q76</f>
        <v>1153787.7286785892</v>
      </c>
      <c r="V77">
        <f>($Q77-$Q75)/($E75-$E77)</f>
        <v>47.235949075121411</v>
      </c>
      <c r="W77">
        <f>$E75*V77+$Q75</f>
        <v>1169639.5198516727</v>
      </c>
    </row>
    <row r="78" spans="1:23" x14ac:dyDescent="0.3">
      <c r="A78">
        <v>220</v>
      </c>
      <c r="B78" t="s">
        <v>48</v>
      </c>
      <c r="C78" t="s">
        <v>18</v>
      </c>
      <c r="D78" t="s">
        <v>24</v>
      </c>
      <c r="E78">
        <v>54796</v>
      </c>
      <c r="F78">
        <v>2048</v>
      </c>
      <c r="G78" t="s">
        <v>49</v>
      </c>
      <c r="H78" s="7">
        <v>49.272727272727202</v>
      </c>
      <c r="I78">
        <v>56.375</v>
      </c>
      <c r="J78" s="7">
        <v>78.642857142857096</v>
      </c>
      <c r="K78" s="7">
        <v>6238.6363636363603</v>
      </c>
      <c r="L78" s="7">
        <v>24954.545454545401</v>
      </c>
      <c r="M78" s="7">
        <v>270.82239363774198</v>
      </c>
      <c r="N78" s="7">
        <v>32498.687236529098</v>
      </c>
      <c r="O78">
        <v>22</v>
      </c>
      <c r="P78">
        <v>39</v>
      </c>
      <c r="Q78">
        <v>-1128418.68723652</v>
      </c>
      <c r="R78" s="7">
        <v>22297.3127634708</v>
      </c>
      <c r="S78" s="7">
        <v>953829.31276346999</v>
      </c>
      <c r="T78">
        <f>($Q78-$Q76)/($E76-$E78)</f>
        <v>30.472839979098332</v>
      </c>
      <c r="U78">
        <f>$E76*T78+$Q76</f>
        <v>541371.05225815228</v>
      </c>
      <c r="V78">
        <f>($Q78-$Q75)/($E75-$E78)</f>
        <v>32.428621058790043</v>
      </c>
      <c r="W78">
        <f>$E75*V78+$Q75</f>
        <v>648540.03230093908</v>
      </c>
    </row>
    <row r="79" spans="1:23" x14ac:dyDescent="0.3">
      <c r="A79">
        <v>221</v>
      </c>
      <c r="B79" t="s">
        <v>48</v>
      </c>
      <c r="C79" t="s">
        <v>18</v>
      </c>
      <c r="D79" t="s">
        <v>25</v>
      </c>
      <c r="E79">
        <v>72869</v>
      </c>
      <c r="F79">
        <v>3340</v>
      </c>
      <c r="G79" t="s">
        <v>49</v>
      </c>
      <c r="H79" s="7">
        <v>49.272727272727202</v>
      </c>
      <c r="I79">
        <v>56.375</v>
      </c>
      <c r="J79" s="7">
        <v>78.642857142857096</v>
      </c>
      <c r="K79">
        <v>0</v>
      </c>
      <c r="L79">
        <v>0</v>
      </c>
      <c r="M79">
        <v>0</v>
      </c>
      <c r="N79">
        <v>0</v>
      </c>
      <c r="O79">
        <v>26</v>
      </c>
      <c r="P79">
        <v>39</v>
      </c>
      <c r="Q79">
        <v>-1748856</v>
      </c>
      <c r="R79">
        <v>72869</v>
      </c>
      <c r="S79">
        <v>1020166</v>
      </c>
      <c r="T79">
        <f>($Q79-$Q76)/($E76-$E79)</f>
        <v>32.438315991314894</v>
      </c>
      <c r="U79">
        <f>$E76*T79+$Q76</f>
        <v>614891.64797112485</v>
      </c>
      <c r="V79">
        <f>($Q79-$Q75)/($E75-$E79)</f>
        <v>33.340446426201659</v>
      </c>
      <c r="W79">
        <f>$E75*V79+$Q75</f>
        <v>680628.99063088885</v>
      </c>
    </row>
    <row r="80" spans="1:23" x14ac:dyDescent="0.3">
      <c r="A80">
        <v>234</v>
      </c>
      <c r="B80" t="s">
        <v>50</v>
      </c>
      <c r="C80" t="s">
        <v>18</v>
      </c>
      <c r="D80" t="s">
        <v>19</v>
      </c>
      <c r="E80">
        <v>51922</v>
      </c>
      <c r="F80">
        <v>298</v>
      </c>
      <c r="G80" t="s">
        <v>51</v>
      </c>
      <c r="H80" s="7">
        <v>58.705882352941103</v>
      </c>
      <c r="I80" s="7">
        <v>19.677966101694899</v>
      </c>
      <c r="J80" s="7">
        <v>68.914285714285697</v>
      </c>
      <c r="K80">
        <v>0</v>
      </c>
      <c r="L80">
        <v>0</v>
      </c>
      <c r="M80">
        <v>0</v>
      </c>
      <c r="N80">
        <v>0</v>
      </c>
      <c r="R80">
        <v>51922</v>
      </c>
    </row>
    <row r="81" spans="1:23" x14ac:dyDescent="0.3">
      <c r="A81">
        <v>235</v>
      </c>
      <c r="B81" t="s">
        <v>50</v>
      </c>
      <c r="C81" t="s">
        <v>18</v>
      </c>
      <c r="D81" t="s">
        <v>21</v>
      </c>
      <c r="E81">
        <v>31826</v>
      </c>
      <c r="F81">
        <v>508</v>
      </c>
      <c r="G81" t="s">
        <v>51</v>
      </c>
      <c r="H81" s="7">
        <v>58.705882352941103</v>
      </c>
      <c r="I81" s="7">
        <v>19.677966101694899</v>
      </c>
      <c r="J81" s="7">
        <v>68.914285714285697</v>
      </c>
      <c r="K81">
        <v>0</v>
      </c>
      <c r="L81">
        <v>0</v>
      </c>
      <c r="M81">
        <v>0</v>
      </c>
      <c r="N81">
        <v>0</v>
      </c>
      <c r="O81">
        <v>16</v>
      </c>
      <c r="P81">
        <v>39</v>
      </c>
      <c r="Q81">
        <v>-445564</v>
      </c>
      <c r="R81">
        <v>31826</v>
      </c>
      <c r="S81">
        <v>763824</v>
      </c>
      <c r="T81">
        <f>($Q81-$Q82)/($E82-$E81)</f>
        <v>25.171757925072047</v>
      </c>
      <c r="U81">
        <f>$E82*T81+$Q82</f>
        <v>355552.36772334296</v>
      </c>
      <c r="V81" t="e">
        <f>($Q81-$Q81)/($E81-$E81)</f>
        <v>#DIV/0!</v>
      </c>
      <c r="W81" t="e">
        <f>$E81*V81+$Q81</f>
        <v>#DIV/0!</v>
      </c>
    </row>
    <row r="82" spans="1:23" x14ac:dyDescent="0.3">
      <c r="A82">
        <v>236</v>
      </c>
      <c r="B82" t="s">
        <v>50</v>
      </c>
      <c r="C82" t="s">
        <v>18</v>
      </c>
      <c r="D82" t="s">
        <v>22</v>
      </c>
      <c r="E82">
        <v>38766</v>
      </c>
      <c r="F82">
        <v>778</v>
      </c>
      <c r="G82" t="s">
        <v>51</v>
      </c>
      <c r="H82" s="7">
        <v>58.705882352941103</v>
      </c>
      <c r="I82" s="7">
        <v>19.677966101694899</v>
      </c>
      <c r="J82" s="7">
        <v>68.914285714285697</v>
      </c>
      <c r="K82">
        <v>0</v>
      </c>
      <c r="L82">
        <v>0</v>
      </c>
      <c r="M82">
        <v>0</v>
      </c>
      <c r="N82">
        <v>0</v>
      </c>
      <c r="O82">
        <v>18</v>
      </c>
      <c r="P82">
        <v>39</v>
      </c>
      <c r="Q82">
        <v>-620256</v>
      </c>
      <c r="R82">
        <v>38766</v>
      </c>
      <c r="S82">
        <v>852852</v>
      </c>
      <c r="T82" t="e">
        <f>($Q82-$Q82)/($E82-$E82)</f>
        <v>#DIV/0!</v>
      </c>
      <c r="U82" t="e">
        <f>$E82*T82+$Q82</f>
        <v>#DIV/0!</v>
      </c>
      <c r="V82">
        <f>($Q82-$Q81)/($E81-$E82)</f>
        <v>25.171757925072047</v>
      </c>
      <c r="W82">
        <f>$E81*V82+$Q81</f>
        <v>355552.36772334296</v>
      </c>
    </row>
    <row r="83" spans="1:23" x14ac:dyDescent="0.3">
      <c r="A83">
        <v>237</v>
      </c>
      <c r="B83" t="s">
        <v>50</v>
      </c>
      <c r="C83" t="s">
        <v>18</v>
      </c>
      <c r="D83" t="s">
        <v>23</v>
      </c>
      <c r="E83">
        <v>44169</v>
      </c>
      <c r="F83">
        <v>589</v>
      </c>
      <c r="G83" t="s">
        <v>51</v>
      </c>
      <c r="H83" s="7">
        <v>58.705882352941103</v>
      </c>
      <c r="I83" s="7">
        <v>19.677966101694899</v>
      </c>
      <c r="J83" s="7">
        <v>68.914285714285697</v>
      </c>
      <c r="K83" s="7">
        <v>5023.9298245614</v>
      </c>
      <c r="L83" s="7">
        <v>10047.8596491228</v>
      </c>
      <c r="M83" s="7">
        <v>109.04568091885901</v>
      </c>
      <c r="N83" s="7">
        <v>13085.481710263</v>
      </c>
      <c r="O83">
        <v>20</v>
      </c>
      <c r="P83">
        <v>39</v>
      </c>
      <c r="Q83">
        <v>-808127.48171026295</v>
      </c>
      <c r="R83">
        <v>31083.518289736901</v>
      </c>
      <c r="S83" s="7">
        <v>870294.51828973601</v>
      </c>
      <c r="T83">
        <f>($Q83-$Q82)/($E82-$E83)</f>
        <v>34.771697521795843</v>
      </c>
      <c r="U83">
        <f>$E82*T83+$Q82</f>
        <v>727703.62612993759</v>
      </c>
      <c r="V83">
        <f>($Q83-$Q81)/($E81-$E83)</f>
        <v>29.374016180042368</v>
      </c>
      <c r="W83">
        <f>$E81*V83+$Q81</f>
        <v>489293.43894602836</v>
      </c>
    </row>
    <row r="84" spans="1:23" x14ac:dyDescent="0.3">
      <c r="A84">
        <v>238</v>
      </c>
      <c r="B84" t="s">
        <v>50</v>
      </c>
      <c r="C84" t="s">
        <v>18</v>
      </c>
      <c r="D84" t="s">
        <v>24</v>
      </c>
      <c r="E84">
        <v>68489</v>
      </c>
      <c r="F84">
        <v>1145</v>
      </c>
      <c r="G84" t="s">
        <v>51</v>
      </c>
      <c r="H84" s="7">
        <v>58.705882352941103</v>
      </c>
      <c r="I84" s="7">
        <v>19.677966101694899</v>
      </c>
      <c r="J84" s="7">
        <v>68.914285714285697</v>
      </c>
      <c r="K84" s="7">
        <v>6720.4090909090901</v>
      </c>
      <c r="L84" s="7">
        <v>26881.636363636298</v>
      </c>
      <c r="M84" s="7">
        <v>291.73639400325402</v>
      </c>
      <c r="N84" s="7">
        <v>35008.367280390499</v>
      </c>
      <c r="O84">
        <v>22</v>
      </c>
      <c r="P84">
        <v>39</v>
      </c>
      <c r="Q84">
        <v>-1404788.3672803901</v>
      </c>
      <c r="R84" s="7">
        <v>33480.632719609399</v>
      </c>
      <c r="S84" s="7">
        <v>1197793.6327196001</v>
      </c>
      <c r="T84">
        <f>($Q84-$Q82)/($E82-$E84)</f>
        <v>26.394790811169468</v>
      </c>
      <c r="U84">
        <f>$E82*T84+$Q82</f>
        <v>402964.46058579558</v>
      </c>
      <c r="V84">
        <f>($Q84-$Q81)/($E81-$E84)</f>
        <v>26.163280890281484</v>
      </c>
      <c r="W84">
        <f>$E81*V84+$Q81</f>
        <v>387108.57761409855</v>
      </c>
    </row>
    <row r="85" spans="1:23" x14ac:dyDescent="0.3">
      <c r="A85">
        <v>239</v>
      </c>
      <c r="B85" t="s">
        <v>50</v>
      </c>
      <c r="C85" t="s">
        <v>18</v>
      </c>
      <c r="D85" t="s">
        <v>25</v>
      </c>
      <c r="E85">
        <v>84140</v>
      </c>
      <c r="F85">
        <v>1200</v>
      </c>
      <c r="G85" t="s">
        <v>51</v>
      </c>
      <c r="H85" s="7">
        <v>58.705882352941103</v>
      </c>
      <c r="I85" s="7">
        <v>19.677966101694899</v>
      </c>
      <c r="J85" s="7">
        <v>68.914285714285697</v>
      </c>
      <c r="K85">
        <v>0</v>
      </c>
      <c r="L85">
        <v>0</v>
      </c>
      <c r="M85">
        <v>0</v>
      </c>
      <c r="N85">
        <v>0</v>
      </c>
      <c r="O85">
        <v>26</v>
      </c>
      <c r="P85">
        <v>39</v>
      </c>
      <c r="Q85">
        <v>-2019360</v>
      </c>
      <c r="R85">
        <v>84140</v>
      </c>
      <c r="S85">
        <v>1177960</v>
      </c>
      <c r="T85">
        <f>($Q85-$Q82)/($E82-$E85)</f>
        <v>30.834927491514964</v>
      </c>
      <c r="U85">
        <f>$E82*T85+$Q82</f>
        <v>575090.79913606914</v>
      </c>
      <c r="V85">
        <f>($Q85-$Q81)/($E81-$E85)</f>
        <v>30.083648736475897</v>
      </c>
      <c r="W85">
        <f>$E81*V85+$Q81</f>
        <v>511878.20468708186</v>
      </c>
    </row>
    <row r="86" spans="1:23" x14ac:dyDescent="0.3">
      <c r="A86">
        <v>252</v>
      </c>
      <c r="B86" t="s">
        <v>52</v>
      </c>
      <c r="C86" t="s">
        <v>18</v>
      </c>
      <c r="D86" t="s">
        <v>19</v>
      </c>
      <c r="E86">
        <v>46623</v>
      </c>
      <c r="F86">
        <v>410</v>
      </c>
      <c r="G86" t="s">
        <v>53</v>
      </c>
      <c r="H86" s="7">
        <v>54.490566037735803</v>
      </c>
      <c r="I86">
        <v>69</v>
      </c>
      <c r="J86" s="7">
        <v>76.366666666666603</v>
      </c>
      <c r="K86">
        <v>0</v>
      </c>
      <c r="L86">
        <v>0</v>
      </c>
      <c r="M86">
        <v>0</v>
      </c>
      <c r="N86">
        <v>0</v>
      </c>
      <c r="R86">
        <v>46623</v>
      </c>
    </row>
    <row r="87" spans="1:23" x14ac:dyDescent="0.3">
      <c r="A87">
        <v>253</v>
      </c>
      <c r="B87" t="s">
        <v>52</v>
      </c>
      <c r="C87" t="s">
        <v>18</v>
      </c>
      <c r="D87" t="s">
        <v>21</v>
      </c>
      <c r="E87">
        <v>32019</v>
      </c>
      <c r="F87">
        <v>746</v>
      </c>
      <c r="G87" t="s">
        <v>53</v>
      </c>
      <c r="H87" s="7">
        <v>54.490566037735803</v>
      </c>
      <c r="I87">
        <v>69</v>
      </c>
      <c r="J87" s="7">
        <v>76.366666666666603</v>
      </c>
      <c r="K87">
        <v>0</v>
      </c>
      <c r="L87">
        <v>0</v>
      </c>
      <c r="M87">
        <v>0</v>
      </c>
      <c r="N87">
        <v>0</v>
      </c>
      <c r="O87">
        <v>16</v>
      </c>
      <c r="P87">
        <v>39</v>
      </c>
      <c r="Q87">
        <v>-448266</v>
      </c>
      <c r="R87">
        <v>32019</v>
      </c>
      <c r="S87">
        <v>768456</v>
      </c>
      <c r="T87">
        <f>($Q87-$Q88)/($E88-$E87)</f>
        <v>25.800734618916437</v>
      </c>
      <c r="U87">
        <f>$E88*T87+$Q88</f>
        <v>377847.72176308534</v>
      </c>
      <c r="V87" t="e">
        <f>($Q87-$Q87)/($E87-$E87)</f>
        <v>#DIV/0!</v>
      </c>
      <c r="W87" t="e">
        <f>$E87*V87+$Q87</f>
        <v>#DIV/0!</v>
      </c>
    </row>
    <row r="88" spans="1:23" x14ac:dyDescent="0.3">
      <c r="A88">
        <v>254</v>
      </c>
      <c r="B88" t="s">
        <v>52</v>
      </c>
      <c r="C88" t="s">
        <v>18</v>
      </c>
      <c r="D88" t="s">
        <v>22</v>
      </c>
      <c r="E88">
        <v>38553</v>
      </c>
      <c r="F88">
        <v>630</v>
      </c>
      <c r="G88" t="s">
        <v>53</v>
      </c>
      <c r="H88" s="7">
        <v>54.490566037735803</v>
      </c>
      <c r="I88">
        <v>69</v>
      </c>
      <c r="J88" s="7">
        <v>76.366666666666603</v>
      </c>
      <c r="K88">
        <v>0</v>
      </c>
      <c r="L88">
        <v>0</v>
      </c>
      <c r="M88">
        <v>0</v>
      </c>
      <c r="N88">
        <v>0</v>
      </c>
      <c r="O88">
        <v>18</v>
      </c>
      <c r="P88">
        <v>39</v>
      </c>
      <c r="Q88">
        <v>-616848</v>
      </c>
      <c r="R88">
        <v>38553</v>
      </c>
      <c r="S88">
        <v>848166</v>
      </c>
      <c r="T88" t="e">
        <f>($Q88-$Q88)/($E88-$E88)</f>
        <v>#DIV/0!</v>
      </c>
      <c r="U88" t="e">
        <f>$E88*T88+$Q88</f>
        <v>#DIV/0!</v>
      </c>
      <c r="V88">
        <f>($Q88-$Q87)/($E87-$E88)</f>
        <v>25.800734618916437</v>
      </c>
      <c r="W88">
        <f>$E87*V88+$Q87</f>
        <v>377847.72176308534</v>
      </c>
    </row>
    <row r="89" spans="1:23" x14ac:dyDescent="0.3">
      <c r="A89">
        <v>255</v>
      </c>
      <c r="B89" t="s">
        <v>52</v>
      </c>
      <c r="C89" t="s">
        <v>18</v>
      </c>
      <c r="D89" t="s">
        <v>23</v>
      </c>
      <c r="E89">
        <v>44403</v>
      </c>
      <c r="F89">
        <v>656</v>
      </c>
      <c r="G89" t="s">
        <v>53</v>
      </c>
      <c r="H89" s="7">
        <v>54.490566037735803</v>
      </c>
      <c r="I89">
        <v>69</v>
      </c>
      <c r="J89" s="7">
        <v>76.366666666666603</v>
      </c>
      <c r="K89">
        <v>7986</v>
      </c>
      <c r="L89">
        <v>15972</v>
      </c>
      <c r="M89" s="7">
        <v>173.33817115847799</v>
      </c>
      <c r="N89" s="7">
        <v>20800.580539017399</v>
      </c>
      <c r="O89">
        <v>20</v>
      </c>
      <c r="P89">
        <v>39</v>
      </c>
      <c r="Q89">
        <v>-820054.58053901698</v>
      </c>
      <c r="R89" s="7">
        <v>23602.419460982499</v>
      </c>
      <c r="S89" s="7">
        <v>867259.41946098197</v>
      </c>
      <c r="T89">
        <f>($Q89-$Q88)/($E88-$E89)</f>
        <v>34.736167613507178</v>
      </c>
      <c r="U89">
        <f>$E88*T89+$Q88</f>
        <v>722335.47000354226</v>
      </c>
      <c r="V89">
        <f>($Q89-$Q87)/($E87-$E89)</f>
        <v>30.021687705023982</v>
      </c>
      <c r="W89">
        <f>$E87*V89+$Q87</f>
        <v>512998.41862716293</v>
      </c>
    </row>
    <row r="90" spans="1:23" x14ac:dyDescent="0.3">
      <c r="A90">
        <v>256</v>
      </c>
      <c r="B90" t="s">
        <v>52</v>
      </c>
      <c r="C90" t="s">
        <v>18</v>
      </c>
      <c r="D90" t="s">
        <v>24</v>
      </c>
      <c r="E90">
        <v>58609</v>
      </c>
      <c r="F90">
        <v>1231</v>
      </c>
      <c r="G90" t="s">
        <v>53</v>
      </c>
      <c r="H90" s="7">
        <v>54.490566037735803</v>
      </c>
      <c r="I90">
        <v>69</v>
      </c>
      <c r="J90" s="7">
        <v>76.366666666666603</v>
      </c>
      <c r="K90" s="7">
        <v>6719.8431372549003</v>
      </c>
      <c r="L90" s="7">
        <v>26879.372549019601</v>
      </c>
      <c r="M90" s="7">
        <v>291.71182566581899</v>
      </c>
      <c r="N90" s="7">
        <v>35005.419079898304</v>
      </c>
      <c r="O90">
        <v>22</v>
      </c>
      <c r="P90">
        <v>39</v>
      </c>
      <c r="Q90">
        <v>-1207185.41907989</v>
      </c>
      <c r="R90" s="7">
        <v>23603.580920101602</v>
      </c>
      <c r="S90" s="7">
        <v>1019956.5809201</v>
      </c>
      <c r="T90">
        <f>($Q90-$Q88)/($E88-$E90)</f>
        <v>29.434454481446451</v>
      </c>
      <c r="U90">
        <f>$E88*T90+$Q88</f>
        <v>517938.52362320502</v>
      </c>
      <c r="V90">
        <f>($Q90-$Q87)/($E87-$E90)</f>
        <v>28.541535128991725</v>
      </c>
      <c r="W90">
        <f>$E87*V90+$Q87</f>
        <v>465605.41329518601</v>
      </c>
    </row>
    <row r="91" spans="1:23" x14ac:dyDescent="0.3">
      <c r="A91">
        <v>257</v>
      </c>
      <c r="B91" t="s">
        <v>52</v>
      </c>
      <c r="C91" t="s">
        <v>18</v>
      </c>
      <c r="D91" t="s">
        <v>25</v>
      </c>
      <c r="E91">
        <v>73559</v>
      </c>
      <c r="F91">
        <v>2217</v>
      </c>
      <c r="G91" t="s">
        <v>53</v>
      </c>
      <c r="H91" s="7">
        <v>54.490566037735803</v>
      </c>
      <c r="I91">
        <v>69</v>
      </c>
      <c r="J91" s="7">
        <v>76.366666666666603</v>
      </c>
      <c r="K91">
        <v>0</v>
      </c>
      <c r="L91">
        <v>0</v>
      </c>
      <c r="M91">
        <v>0</v>
      </c>
      <c r="N91">
        <v>0</v>
      </c>
      <c r="O91">
        <v>26</v>
      </c>
      <c r="P91">
        <v>39</v>
      </c>
      <c r="Q91">
        <v>-1765416</v>
      </c>
      <c r="R91">
        <v>73559</v>
      </c>
      <c r="S91">
        <v>1029826</v>
      </c>
      <c r="T91">
        <f>($Q91-$Q88)/($E88-$E91)</f>
        <v>32.810603896474888</v>
      </c>
      <c r="U91">
        <f>$E88*T91+$Q88</f>
        <v>648099.21202079626</v>
      </c>
      <c r="V91">
        <f>($Q91-$Q87)/($E87-$E91)</f>
        <v>31.707992296581608</v>
      </c>
      <c r="W91">
        <f>$E87*V91+$Q87</f>
        <v>566992.20534424647</v>
      </c>
    </row>
    <row r="92" spans="1:23" x14ac:dyDescent="0.3">
      <c r="A92">
        <v>270</v>
      </c>
      <c r="B92" t="s">
        <v>54</v>
      </c>
      <c r="C92" t="s">
        <v>18</v>
      </c>
      <c r="D92" t="s">
        <v>19</v>
      </c>
      <c r="E92">
        <v>48569</v>
      </c>
      <c r="F92">
        <v>620</v>
      </c>
      <c r="G92" t="s">
        <v>55</v>
      </c>
      <c r="H92" s="7">
        <v>67.323529411764696</v>
      </c>
      <c r="I92">
        <v>61.2</v>
      </c>
      <c r="J92">
        <v>88</v>
      </c>
      <c r="K92">
        <v>0</v>
      </c>
      <c r="L92">
        <v>0</v>
      </c>
      <c r="M92">
        <v>0</v>
      </c>
      <c r="N92">
        <v>0</v>
      </c>
      <c r="R92">
        <v>48569</v>
      </c>
    </row>
    <row r="93" spans="1:23" x14ac:dyDescent="0.3">
      <c r="A93">
        <v>271</v>
      </c>
      <c r="B93" t="s">
        <v>54</v>
      </c>
      <c r="C93" t="s">
        <v>18</v>
      </c>
      <c r="D93" t="s">
        <v>21</v>
      </c>
      <c r="E93">
        <v>32968</v>
      </c>
      <c r="F93">
        <v>2066</v>
      </c>
      <c r="G93" t="s">
        <v>55</v>
      </c>
      <c r="H93" s="7">
        <v>67.323529411764696</v>
      </c>
      <c r="I93">
        <v>61.2</v>
      </c>
      <c r="J93">
        <v>88</v>
      </c>
      <c r="K93">
        <v>0</v>
      </c>
      <c r="L93">
        <v>0</v>
      </c>
      <c r="M93">
        <v>0</v>
      </c>
      <c r="N93">
        <v>0</v>
      </c>
      <c r="O93">
        <v>16</v>
      </c>
      <c r="P93">
        <v>39</v>
      </c>
      <c r="Q93">
        <v>-461552</v>
      </c>
      <c r="R93">
        <v>32968</v>
      </c>
      <c r="S93">
        <v>791232</v>
      </c>
      <c r="T93">
        <f>($Q93-$Q94)/($E94-$E93)</f>
        <v>26.189460670684593</v>
      </c>
      <c r="U93">
        <f>$E94*T93+$Q94</f>
        <v>401862.1393911296</v>
      </c>
      <c r="V93" t="e">
        <f>($Q93-$Q93)/($E93-$E93)</f>
        <v>#DIV/0!</v>
      </c>
      <c r="W93" t="e">
        <f>$E93*V93+$Q93</f>
        <v>#DIV/0!</v>
      </c>
    </row>
    <row r="94" spans="1:23" x14ac:dyDescent="0.3">
      <c r="A94">
        <v>272</v>
      </c>
      <c r="B94" t="s">
        <v>54</v>
      </c>
      <c r="C94" t="s">
        <v>18</v>
      </c>
      <c r="D94" t="s">
        <v>22</v>
      </c>
      <c r="E94">
        <v>39439</v>
      </c>
      <c r="F94">
        <v>863</v>
      </c>
      <c r="G94" t="s">
        <v>55</v>
      </c>
      <c r="H94" s="7">
        <v>67.323529411764696</v>
      </c>
      <c r="I94">
        <v>61.2</v>
      </c>
      <c r="J94">
        <v>88</v>
      </c>
      <c r="K94">
        <v>0</v>
      </c>
      <c r="L94">
        <v>0</v>
      </c>
      <c r="M94">
        <v>0</v>
      </c>
      <c r="N94">
        <v>0</v>
      </c>
      <c r="O94">
        <v>18</v>
      </c>
      <c r="P94">
        <v>39</v>
      </c>
      <c r="Q94">
        <v>-631024</v>
      </c>
      <c r="R94">
        <v>39439</v>
      </c>
      <c r="S94">
        <v>867658</v>
      </c>
      <c r="T94" t="e">
        <f>($Q94-$Q94)/($E94-$E94)</f>
        <v>#DIV/0!</v>
      </c>
      <c r="U94" t="e">
        <f>$E94*T94+$Q94</f>
        <v>#DIV/0!</v>
      </c>
      <c r="V94">
        <f>($Q94-$Q93)/($E93-$E94)</f>
        <v>26.189460670684593</v>
      </c>
      <c r="W94">
        <f>$E93*V94+$Q93</f>
        <v>401862.1393911296</v>
      </c>
    </row>
    <row r="95" spans="1:23" x14ac:dyDescent="0.3">
      <c r="A95">
        <v>273</v>
      </c>
      <c r="B95" t="s">
        <v>54</v>
      </c>
      <c r="C95" t="s">
        <v>18</v>
      </c>
      <c r="D95" t="s">
        <v>23</v>
      </c>
      <c r="E95">
        <v>45837</v>
      </c>
      <c r="F95">
        <v>899</v>
      </c>
      <c r="G95" t="s">
        <v>55</v>
      </c>
      <c r="H95" s="7">
        <v>67.323529411764696</v>
      </c>
      <c r="I95">
        <v>61.2</v>
      </c>
      <c r="J95">
        <v>88</v>
      </c>
      <c r="K95" s="7">
        <v>6033.1142857142804</v>
      </c>
      <c r="L95" s="7">
        <v>12066.228571428501</v>
      </c>
      <c r="M95" s="7">
        <v>130.95028758775399</v>
      </c>
      <c r="N95" s="7">
        <v>15714.0345105304</v>
      </c>
      <c r="O95">
        <v>20</v>
      </c>
      <c r="P95">
        <v>39</v>
      </c>
      <c r="Q95">
        <v>-840780.03451052995</v>
      </c>
      <c r="R95" s="7">
        <v>30122.965489469501</v>
      </c>
      <c r="S95" s="7">
        <v>901025.965489469</v>
      </c>
      <c r="T95">
        <f>($Q95-$Q94)/($E94-$E95)</f>
        <v>32.784625587766485</v>
      </c>
      <c r="U95">
        <f>$E94*T95+$Q94</f>
        <v>661968.84855592228</v>
      </c>
      <c r="V95">
        <f>($Q95-$Q93)/($E93-$E95)</f>
        <v>29.468337439624676</v>
      </c>
      <c r="W95">
        <f>$E93*V95+$Q93</f>
        <v>509960.14870954631</v>
      </c>
    </row>
    <row r="96" spans="1:23" x14ac:dyDescent="0.3">
      <c r="A96">
        <v>274</v>
      </c>
      <c r="B96" t="s">
        <v>54</v>
      </c>
      <c r="C96" t="s">
        <v>18</v>
      </c>
      <c r="D96" t="s">
        <v>24</v>
      </c>
      <c r="E96">
        <v>58561</v>
      </c>
      <c r="F96">
        <v>1365</v>
      </c>
      <c r="G96" t="s">
        <v>55</v>
      </c>
      <c r="H96" s="7">
        <v>67.323529411764696</v>
      </c>
      <c r="I96">
        <v>61.2</v>
      </c>
      <c r="J96">
        <v>88</v>
      </c>
      <c r="K96" s="7">
        <v>7812.3636363636297</v>
      </c>
      <c r="L96" s="7">
        <v>31249.4545454545</v>
      </c>
      <c r="M96">
        <v>339.13869901133802</v>
      </c>
      <c r="N96" s="7">
        <v>40696.643881360498</v>
      </c>
      <c r="O96">
        <v>22</v>
      </c>
      <c r="P96">
        <v>39</v>
      </c>
      <c r="Q96">
        <v>-1211916.6438813601</v>
      </c>
      <c r="R96" s="7">
        <v>17864.3561186394</v>
      </c>
      <c r="S96" s="7">
        <v>1013401.35611863</v>
      </c>
      <c r="T96">
        <f>($Q96-$Q94)/($E94-$E96)</f>
        <v>30.378236789109931</v>
      </c>
      <c r="U96">
        <f>$E94*T96+$Q94</f>
        <v>567063.2807257066</v>
      </c>
      <c r="V96">
        <f>($Q96-$Q93)/($E93-$E96)</f>
        <v>29.319135852825383</v>
      </c>
      <c r="W96">
        <f>$E93*V96+$Q93</f>
        <v>505041.27079594717</v>
      </c>
    </row>
    <row r="97" spans="1:23" x14ac:dyDescent="0.3">
      <c r="A97">
        <v>275</v>
      </c>
      <c r="B97" t="s">
        <v>54</v>
      </c>
      <c r="C97" t="s">
        <v>18</v>
      </c>
      <c r="D97" t="s">
        <v>25</v>
      </c>
      <c r="E97">
        <v>73926</v>
      </c>
      <c r="F97">
        <v>1640</v>
      </c>
      <c r="G97" t="s">
        <v>55</v>
      </c>
      <c r="H97" s="7">
        <v>67.323529411764696</v>
      </c>
      <c r="I97">
        <v>61.2</v>
      </c>
      <c r="J97">
        <v>88</v>
      </c>
      <c r="K97">
        <v>0</v>
      </c>
      <c r="L97">
        <v>0</v>
      </c>
      <c r="M97">
        <v>0</v>
      </c>
      <c r="N97">
        <v>0</v>
      </c>
      <c r="O97">
        <v>26</v>
      </c>
      <c r="P97">
        <v>39</v>
      </c>
      <c r="Q97">
        <v>-1774224</v>
      </c>
      <c r="R97">
        <v>73926</v>
      </c>
      <c r="S97">
        <v>1034964</v>
      </c>
      <c r="T97">
        <f>($Q97-$Q94)/($E94-$E97)</f>
        <v>33.148722707107027</v>
      </c>
      <c r="U97">
        <f>$E94*T97+$Q94</f>
        <v>676328.47484559403</v>
      </c>
      <c r="V97">
        <f>($Q97-$Q93)/($E93-$E97)</f>
        <v>32.049221153376628</v>
      </c>
      <c r="W97">
        <f>$E93*V97+$Q93</f>
        <v>595046.72298452072</v>
      </c>
    </row>
    <row r="98" spans="1:23" x14ac:dyDescent="0.3">
      <c r="A98">
        <v>288</v>
      </c>
      <c r="B98" t="s">
        <v>56</v>
      </c>
      <c r="C98" t="s">
        <v>18</v>
      </c>
      <c r="D98" t="s">
        <v>19</v>
      </c>
      <c r="E98">
        <v>47295</v>
      </c>
      <c r="F98">
        <v>608</v>
      </c>
      <c r="G98" t="s">
        <v>57</v>
      </c>
      <c r="H98">
        <v>66.322580645161295</v>
      </c>
      <c r="I98" s="7">
        <v>39.275862068965502</v>
      </c>
      <c r="J98" s="7">
        <v>74.818181818181799</v>
      </c>
      <c r="K98">
        <v>0</v>
      </c>
      <c r="L98">
        <v>0</v>
      </c>
      <c r="M98">
        <v>0</v>
      </c>
      <c r="N98">
        <v>0</v>
      </c>
      <c r="R98">
        <v>47295</v>
      </c>
    </row>
    <row r="99" spans="1:23" x14ac:dyDescent="0.3">
      <c r="A99">
        <v>289</v>
      </c>
      <c r="B99" t="s">
        <v>56</v>
      </c>
      <c r="C99" t="s">
        <v>18</v>
      </c>
      <c r="D99" t="s">
        <v>21</v>
      </c>
      <c r="E99">
        <v>32838</v>
      </c>
      <c r="F99">
        <v>1788</v>
      </c>
      <c r="G99" t="s">
        <v>57</v>
      </c>
      <c r="H99">
        <v>66.322580645161295</v>
      </c>
      <c r="I99" s="7">
        <v>39.275862068965502</v>
      </c>
      <c r="J99" s="7">
        <v>74.818181818181799</v>
      </c>
      <c r="K99">
        <v>0</v>
      </c>
      <c r="L99">
        <v>0</v>
      </c>
      <c r="M99">
        <v>0</v>
      </c>
      <c r="N99">
        <v>0</v>
      </c>
      <c r="O99">
        <v>16</v>
      </c>
      <c r="P99">
        <v>39</v>
      </c>
      <c r="Q99">
        <v>-459732</v>
      </c>
      <c r="R99">
        <v>32838</v>
      </c>
      <c r="S99">
        <v>788112</v>
      </c>
      <c r="T99">
        <f>($Q99-$Q100)/($E100-$E99)</f>
        <v>33.188170635959175</v>
      </c>
      <c r="U99">
        <f>$E100*T99+$Q100</f>
        <v>630101.14734362741</v>
      </c>
      <c r="V99" t="e">
        <f>($Q99-$Q99)/($E99-$E99)</f>
        <v>#DIV/0!</v>
      </c>
      <c r="W99" t="e">
        <f>$E99*V99+$Q99</f>
        <v>#DIV/0!</v>
      </c>
    </row>
    <row r="100" spans="1:23" x14ac:dyDescent="0.3">
      <c r="A100">
        <v>290</v>
      </c>
      <c r="B100" t="s">
        <v>56</v>
      </c>
      <c r="C100" t="s">
        <v>18</v>
      </c>
      <c r="D100" t="s">
        <v>22</v>
      </c>
      <c r="E100">
        <v>36659</v>
      </c>
      <c r="F100">
        <v>834</v>
      </c>
      <c r="G100" t="s">
        <v>57</v>
      </c>
      <c r="H100">
        <v>66.322580645161295</v>
      </c>
      <c r="I100" s="7">
        <v>39.275862068965502</v>
      </c>
      <c r="J100" s="7">
        <v>74.818181818181799</v>
      </c>
      <c r="K100">
        <v>0</v>
      </c>
      <c r="L100">
        <v>0</v>
      </c>
      <c r="M100">
        <v>0</v>
      </c>
      <c r="N100">
        <v>0</v>
      </c>
      <c r="O100">
        <v>18</v>
      </c>
      <c r="P100">
        <v>39</v>
      </c>
      <c r="Q100">
        <v>-586544</v>
      </c>
      <c r="R100">
        <v>36659</v>
      </c>
      <c r="S100">
        <v>806498</v>
      </c>
      <c r="T100" t="e">
        <f>($Q100-$Q100)/($E100-$E100)</f>
        <v>#DIV/0!</v>
      </c>
      <c r="U100" t="e">
        <f>$E100*T100+$Q100</f>
        <v>#DIV/0!</v>
      </c>
      <c r="V100">
        <f>($Q100-$Q99)/($E99-$E100)</f>
        <v>33.188170635959175</v>
      </c>
      <c r="W100">
        <f>$E99*V100+$Q99</f>
        <v>630101.14734362741</v>
      </c>
    </row>
    <row r="101" spans="1:23" x14ac:dyDescent="0.3">
      <c r="A101">
        <v>291</v>
      </c>
      <c r="B101" t="s">
        <v>56</v>
      </c>
      <c r="C101" t="s">
        <v>18</v>
      </c>
      <c r="D101" t="s">
        <v>23</v>
      </c>
      <c r="E101">
        <v>42026</v>
      </c>
      <c r="F101">
        <v>612</v>
      </c>
      <c r="G101" t="s">
        <v>57</v>
      </c>
      <c r="H101">
        <v>66.322580645161295</v>
      </c>
      <c r="I101" s="7">
        <v>39.275862068965502</v>
      </c>
      <c r="J101" s="7">
        <v>74.818181818181799</v>
      </c>
      <c r="K101" s="7">
        <v>5274.5172413793098</v>
      </c>
      <c r="L101" s="7">
        <v>10549.0344827586</v>
      </c>
      <c r="M101" s="7">
        <v>114.484744849054</v>
      </c>
      <c r="N101" s="7">
        <v>13738.169381886501</v>
      </c>
      <c r="O101">
        <v>20</v>
      </c>
      <c r="P101">
        <v>39</v>
      </c>
      <c r="Q101">
        <v>-770206.16938188602</v>
      </c>
      <c r="R101" s="7">
        <v>28287.830618113399</v>
      </c>
      <c r="S101" s="7">
        <v>826781.83061811305</v>
      </c>
      <c r="T101">
        <f>($Q101-$Q100)/($E100-$E101)</f>
        <v>34.220638975570338</v>
      </c>
      <c r="U101">
        <f>$E100*T101+$Q100</f>
        <v>667950.40420543309</v>
      </c>
      <c r="V101">
        <f>($Q101-$Q99)/($E99-$E101)</f>
        <v>33.791267890932303</v>
      </c>
      <c r="W101">
        <f>$E99*V101+$Q99</f>
        <v>649905.65500243497</v>
      </c>
    </row>
    <row r="102" spans="1:23" x14ac:dyDescent="0.3">
      <c r="A102">
        <v>292</v>
      </c>
      <c r="B102" t="s">
        <v>56</v>
      </c>
      <c r="C102" t="s">
        <v>18</v>
      </c>
      <c r="D102" t="s">
        <v>24</v>
      </c>
      <c r="E102">
        <v>58583</v>
      </c>
      <c r="F102">
        <v>1296</v>
      </c>
      <c r="G102" t="s">
        <v>57</v>
      </c>
      <c r="H102">
        <v>66.322580645161295</v>
      </c>
      <c r="I102" s="7">
        <v>39.275862068965502</v>
      </c>
      <c r="J102" s="7">
        <v>74.818181818181799</v>
      </c>
      <c r="K102" s="7">
        <v>6435.3333333333303</v>
      </c>
      <c r="L102" s="7">
        <v>25741.333333333299</v>
      </c>
      <c r="M102" s="7">
        <v>279.36110964066899</v>
      </c>
      <c r="N102" s="7">
        <v>33523.333156880297</v>
      </c>
      <c r="O102">
        <v>22</v>
      </c>
      <c r="P102">
        <v>39</v>
      </c>
      <c r="Q102">
        <v>-1205183.33315688</v>
      </c>
      <c r="R102" s="7">
        <v>25059.666843119601</v>
      </c>
      <c r="S102" s="7">
        <v>1020970.66684311</v>
      </c>
      <c r="T102">
        <f>($Q102-$Q100)/($E100-$E102)</f>
        <v>28.217448146181354</v>
      </c>
      <c r="U102">
        <f>$E100*T102+$Q100</f>
        <v>447879.43159086222</v>
      </c>
      <c r="V102">
        <f>($Q102-$Q99)/($E99-$E102)</f>
        <v>28.955188702927948</v>
      </c>
      <c r="W102">
        <f>$E99*V102+$Q99</f>
        <v>491098.486626748</v>
      </c>
    </row>
    <row r="103" spans="1:23" x14ac:dyDescent="0.3">
      <c r="A103">
        <v>293</v>
      </c>
      <c r="B103" t="s">
        <v>56</v>
      </c>
      <c r="C103" t="s">
        <v>18</v>
      </c>
      <c r="D103" t="s">
        <v>25</v>
      </c>
      <c r="E103">
        <v>70216</v>
      </c>
      <c r="F103">
        <v>2564</v>
      </c>
      <c r="G103" t="s">
        <v>57</v>
      </c>
      <c r="H103">
        <v>66.322580645161295</v>
      </c>
      <c r="I103" s="7">
        <v>39.275862068965502</v>
      </c>
      <c r="J103" s="7">
        <v>74.818181818181799</v>
      </c>
      <c r="K103">
        <v>0</v>
      </c>
      <c r="L103">
        <v>0</v>
      </c>
      <c r="M103">
        <v>0</v>
      </c>
      <c r="N103">
        <v>0</v>
      </c>
      <c r="O103">
        <v>26</v>
      </c>
      <c r="P103">
        <v>39</v>
      </c>
      <c r="Q103">
        <v>-1685184</v>
      </c>
      <c r="R103">
        <v>70216</v>
      </c>
      <c r="S103">
        <v>983024</v>
      </c>
      <c r="T103">
        <f>($Q103-$Q100)/($E100-$E103)</f>
        <v>32.739517835324968</v>
      </c>
      <c r="U103">
        <f>$E100*T103+$Q100</f>
        <v>613653.98432517797</v>
      </c>
      <c r="V103">
        <f>($Q103-$Q99)/($E99-$E103)</f>
        <v>32.785381775375889</v>
      </c>
      <c r="W103">
        <f>$E99*V103+$Q99</f>
        <v>616874.36673979345</v>
      </c>
    </row>
    <row r="104" spans="1:23" x14ac:dyDescent="0.3">
      <c r="A104">
        <v>306</v>
      </c>
      <c r="B104" t="s">
        <v>58</v>
      </c>
      <c r="C104" t="s">
        <v>18</v>
      </c>
      <c r="D104" t="s">
        <v>19</v>
      </c>
      <c r="E104">
        <v>43032</v>
      </c>
      <c r="F104">
        <v>581</v>
      </c>
      <c r="G104" t="s">
        <v>59</v>
      </c>
      <c r="H104" s="7">
        <v>57.588235294117602</v>
      </c>
      <c r="I104" s="7">
        <v>29.681818181818102</v>
      </c>
      <c r="J104" s="7">
        <v>66.272727272727195</v>
      </c>
      <c r="K104">
        <v>0</v>
      </c>
      <c r="L104">
        <v>0</v>
      </c>
      <c r="M104">
        <v>0</v>
      </c>
      <c r="N104">
        <v>0</v>
      </c>
      <c r="R104">
        <v>43032</v>
      </c>
    </row>
    <row r="105" spans="1:23" x14ac:dyDescent="0.3">
      <c r="A105">
        <v>307</v>
      </c>
      <c r="B105" t="s">
        <v>58</v>
      </c>
      <c r="C105" t="s">
        <v>18</v>
      </c>
      <c r="D105" t="s">
        <v>21</v>
      </c>
      <c r="E105">
        <v>27314</v>
      </c>
      <c r="F105">
        <v>1182</v>
      </c>
      <c r="G105" t="s">
        <v>59</v>
      </c>
      <c r="H105" s="7">
        <v>57.588235294117602</v>
      </c>
      <c r="I105" s="7">
        <v>29.681818181818102</v>
      </c>
      <c r="J105" s="7">
        <v>66.272727272727195</v>
      </c>
      <c r="K105">
        <v>0</v>
      </c>
      <c r="L105">
        <v>0</v>
      </c>
      <c r="M105">
        <v>0</v>
      </c>
      <c r="N105">
        <v>0</v>
      </c>
      <c r="O105">
        <v>16</v>
      </c>
      <c r="P105">
        <v>39</v>
      </c>
      <c r="Q105">
        <v>-382396</v>
      </c>
      <c r="R105">
        <v>27314</v>
      </c>
      <c r="S105">
        <v>655536</v>
      </c>
      <c r="T105">
        <f>($Q105-$Q106)/($E106-$E105)</f>
        <v>22.839614373356703</v>
      </c>
      <c r="U105">
        <f>$E106*T105+$Q106</f>
        <v>241445.22699386498</v>
      </c>
      <c r="V105" t="e">
        <f>($Q105-$Q105)/($E105-$E105)</f>
        <v>#DIV/0!</v>
      </c>
      <c r="W105" t="e">
        <f>$E105*V105+$Q105</f>
        <v>#DIV/0!</v>
      </c>
    </row>
    <row r="106" spans="1:23" x14ac:dyDescent="0.3">
      <c r="A106">
        <v>308</v>
      </c>
      <c r="B106" t="s">
        <v>58</v>
      </c>
      <c r="C106" t="s">
        <v>18</v>
      </c>
      <c r="D106" t="s">
        <v>22</v>
      </c>
      <c r="E106">
        <v>35301</v>
      </c>
      <c r="F106">
        <v>680</v>
      </c>
      <c r="G106" t="s">
        <v>59</v>
      </c>
      <c r="H106" s="7">
        <v>57.588235294117602</v>
      </c>
      <c r="I106" s="7">
        <v>29.681818181818102</v>
      </c>
      <c r="J106" s="7">
        <v>66.272727272727195</v>
      </c>
      <c r="K106">
        <v>0</v>
      </c>
      <c r="L106">
        <v>0</v>
      </c>
      <c r="M106">
        <v>0</v>
      </c>
      <c r="N106">
        <v>0</v>
      </c>
      <c r="O106">
        <v>18</v>
      </c>
      <c r="P106">
        <v>39</v>
      </c>
      <c r="Q106">
        <v>-564816</v>
      </c>
      <c r="R106">
        <v>35301</v>
      </c>
      <c r="S106">
        <v>776622</v>
      </c>
      <c r="T106" t="e">
        <f>($Q106-$Q106)/($E106-$E106)</f>
        <v>#DIV/0!</v>
      </c>
      <c r="U106" t="e">
        <f>$E106*T106+$Q106</f>
        <v>#DIV/0!</v>
      </c>
      <c r="V106">
        <f>($Q106-$Q105)/($E105-$E106)</f>
        <v>22.839614373356703</v>
      </c>
      <c r="W106">
        <f>$E105*V106+$Q105</f>
        <v>241445.22699386498</v>
      </c>
    </row>
    <row r="107" spans="1:23" x14ac:dyDescent="0.3">
      <c r="A107">
        <v>309</v>
      </c>
      <c r="B107" t="s">
        <v>58</v>
      </c>
      <c r="C107" t="s">
        <v>18</v>
      </c>
      <c r="D107" t="s">
        <v>23</v>
      </c>
      <c r="E107">
        <v>40667</v>
      </c>
      <c r="F107">
        <v>587</v>
      </c>
      <c r="G107" t="s">
        <v>59</v>
      </c>
      <c r="H107" s="7">
        <v>57.588235294117602</v>
      </c>
      <c r="I107" s="7">
        <v>29.681818181818102</v>
      </c>
      <c r="J107" s="7">
        <v>66.272727272727195</v>
      </c>
      <c r="K107" s="7">
        <v>5273.7619047619</v>
      </c>
      <c r="L107" s="7">
        <v>10547.5238095238</v>
      </c>
      <c r="M107" s="7">
        <v>114.468350074716</v>
      </c>
      <c r="N107" s="7">
        <v>13736.2020089659</v>
      </c>
      <c r="O107">
        <v>20</v>
      </c>
      <c r="P107">
        <v>39</v>
      </c>
      <c r="Q107">
        <v>-745742.20200896496</v>
      </c>
      <c r="R107" s="7">
        <v>26930.797991034</v>
      </c>
      <c r="S107" s="7">
        <v>799603.79799103399</v>
      </c>
      <c r="T107">
        <f>($Q107-$Q106)/($E106-$E107)</f>
        <v>33.717145361342709</v>
      </c>
      <c r="U107">
        <f>$E106*T107+$Q106</f>
        <v>625432.94840075891</v>
      </c>
      <c r="V107">
        <f>($Q107-$Q105)/($E105-$E107)</f>
        <v>27.210829177635361</v>
      </c>
      <c r="W107">
        <f>$E105*V107+$Q105</f>
        <v>360840.58815793227</v>
      </c>
    </row>
    <row r="108" spans="1:23" x14ac:dyDescent="0.3">
      <c r="A108">
        <v>310</v>
      </c>
      <c r="B108" t="s">
        <v>58</v>
      </c>
      <c r="C108" t="s">
        <v>18</v>
      </c>
      <c r="D108" t="s">
        <v>24</v>
      </c>
      <c r="E108">
        <v>55682</v>
      </c>
      <c r="F108">
        <v>1551</v>
      </c>
      <c r="G108" t="s">
        <v>59</v>
      </c>
      <c r="H108" s="7">
        <v>57.588235294117602</v>
      </c>
      <c r="I108" s="7">
        <v>29.681818181818102</v>
      </c>
      <c r="J108" s="7">
        <v>66.272727272727195</v>
      </c>
      <c r="K108">
        <v>6866.8125</v>
      </c>
      <c r="L108">
        <v>27467.25</v>
      </c>
      <c r="M108">
        <v>298.09184083099899</v>
      </c>
      <c r="N108" s="7">
        <v>35771.020899719799</v>
      </c>
      <c r="O108">
        <v>22</v>
      </c>
      <c r="P108">
        <v>39</v>
      </c>
      <c r="Q108">
        <v>-1149411.02089971</v>
      </c>
      <c r="R108" s="7">
        <v>19910.979100280099</v>
      </c>
      <c r="S108" s="7">
        <v>966504.97910027998</v>
      </c>
      <c r="T108">
        <f>($Q108-$Q106)/($E106-$E108)</f>
        <v>28.683333541028901</v>
      </c>
      <c r="U108">
        <f>$E106*T108+$Q106</f>
        <v>447734.35733186128</v>
      </c>
      <c r="V108">
        <f>($Q108-$Q105)/($E105-$E108)</f>
        <v>27.038036551738227</v>
      </c>
      <c r="W108">
        <f>$E105*V108+$Q105</f>
        <v>356120.93037417787</v>
      </c>
    </row>
    <row r="109" spans="1:23" x14ac:dyDescent="0.3">
      <c r="A109">
        <v>311</v>
      </c>
      <c r="B109" t="s">
        <v>58</v>
      </c>
      <c r="C109" t="s">
        <v>18</v>
      </c>
      <c r="D109" t="s">
        <v>25</v>
      </c>
      <c r="E109">
        <v>67351</v>
      </c>
      <c r="F109">
        <v>2115</v>
      </c>
      <c r="G109" t="s">
        <v>59</v>
      </c>
      <c r="H109" s="7">
        <v>57.588235294117602</v>
      </c>
      <c r="I109" s="7">
        <v>29.681818181818102</v>
      </c>
      <c r="J109" s="7">
        <v>66.272727272727195</v>
      </c>
      <c r="K109">
        <v>0</v>
      </c>
      <c r="L109">
        <v>0</v>
      </c>
      <c r="M109">
        <v>0</v>
      </c>
      <c r="N109">
        <v>0</v>
      </c>
      <c r="O109">
        <v>26</v>
      </c>
      <c r="P109">
        <v>39</v>
      </c>
      <c r="Q109">
        <v>-1616424</v>
      </c>
      <c r="R109">
        <v>67351</v>
      </c>
      <c r="S109">
        <v>942914</v>
      </c>
      <c r="T109">
        <f>($Q109-$Q106)/($E106-$E109)</f>
        <v>32.811482059282369</v>
      </c>
      <c r="U109">
        <f>$E106*T109+$Q106</f>
        <v>593462.12817472685</v>
      </c>
      <c r="V109">
        <f>($Q109-$Q105)/($E105-$E109)</f>
        <v>30.822189474735868</v>
      </c>
      <c r="W109">
        <f>$E105*V109+$Q105</f>
        <v>459481.2833129355</v>
      </c>
    </row>
    <row r="110" spans="1:23" x14ac:dyDescent="0.3">
      <c r="A110">
        <v>324</v>
      </c>
      <c r="B110" t="s">
        <v>60</v>
      </c>
      <c r="C110" t="s">
        <v>18</v>
      </c>
      <c r="D110" t="s">
        <v>19</v>
      </c>
      <c r="E110">
        <v>43207</v>
      </c>
      <c r="F110">
        <v>748</v>
      </c>
      <c r="G110" t="s">
        <v>61</v>
      </c>
      <c r="H110" s="7">
        <v>52.925925925925903</v>
      </c>
      <c r="I110" s="7">
        <v>56.821428571428498</v>
      </c>
      <c r="J110" s="7">
        <v>66.0833333333333</v>
      </c>
      <c r="K110">
        <v>0</v>
      </c>
      <c r="L110">
        <v>0</v>
      </c>
      <c r="M110">
        <v>0</v>
      </c>
      <c r="N110">
        <v>0</v>
      </c>
      <c r="R110">
        <v>43207</v>
      </c>
    </row>
    <row r="111" spans="1:23" x14ac:dyDescent="0.3">
      <c r="A111">
        <v>325</v>
      </c>
      <c r="B111" t="s">
        <v>60</v>
      </c>
      <c r="C111" t="s">
        <v>18</v>
      </c>
      <c r="D111" t="s">
        <v>21</v>
      </c>
      <c r="E111">
        <v>25977</v>
      </c>
      <c r="F111">
        <v>890</v>
      </c>
      <c r="G111" t="s">
        <v>61</v>
      </c>
      <c r="H111" s="7">
        <v>52.925925925925903</v>
      </c>
      <c r="I111" s="7">
        <v>56.821428571428498</v>
      </c>
      <c r="J111" s="7">
        <v>66.0833333333333</v>
      </c>
      <c r="K111">
        <v>0</v>
      </c>
      <c r="L111">
        <v>0</v>
      </c>
      <c r="M111">
        <v>0</v>
      </c>
      <c r="N111">
        <v>0</v>
      </c>
      <c r="O111">
        <v>16</v>
      </c>
      <c r="P111">
        <v>39</v>
      </c>
      <c r="Q111">
        <v>-363678</v>
      </c>
      <c r="R111">
        <v>25977</v>
      </c>
      <c r="S111">
        <v>623448</v>
      </c>
      <c r="T111">
        <f>($Q111-$Q112)/($E112-$E111)</f>
        <v>22.844157554999342</v>
      </c>
      <c r="U111">
        <f>$E112*T111+$Q112</f>
        <v>229744.68080621795</v>
      </c>
      <c r="V111" t="e">
        <f>($Q111-$Q111)/($E111-$E111)</f>
        <v>#DIV/0!</v>
      </c>
      <c r="W111" t="e">
        <f>$E111*V111+$Q111</f>
        <v>#DIV/0!</v>
      </c>
    </row>
    <row r="112" spans="1:23" x14ac:dyDescent="0.3">
      <c r="A112">
        <v>326</v>
      </c>
      <c r="B112" t="s">
        <v>60</v>
      </c>
      <c r="C112" t="s">
        <v>18</v>
      </c>
      <c r="D112" t="s">
        <v>22</v>
      </c>
      <c r="E112">
        <v>33568</v>
      </c>
      <c r="F112">
        <v>1577</v>
      </c>
      <c r="G112" t="s">
        <v>61</v>
      </c>
      <c r="H112" s="7">
        <v>52.925925925925903</v>
      </c>
      <c r="I112" s="7">
        <v>56.821428571428498</v>
      </c>
      <c r="J112" s="7">
        <v>66.0833333333333</v>
      </c>
      <c r="K112">
        <v>0</v>
      </c>
      <c r="L112">
        <v>0</v>
      </c>
      <c r="M112">
        <v>0</v>
      </c>
      <c r="N112">
        <v>0</v>
      </c>
      <c r="O112">
        <v>18</v>
      </c>
      <c r="P112">
        <v>39</v>
      </c>
      <c r="Q112">
        <v>-537088</v>
      </c>
      <c r="R112">
        <v>33568</v>
      </c>
      <c r="S112">
        <v>738496</v>
      </c>
      <c r="T112" t="e">
        <f>($Q112-$Q112)/($E112-$E112)</f>
        <v>#DIV/0!</v>
      </c>
      <c r="U112" t="e">
        <f>$E112*T112+$Q112</f>
        <v>#DIV/0!</v>
      </c>
      <c r="V112">
        <f>($Q112-$Q111)/($E111-$E112)</f>
        <v>22.844157554999342</v>
      </c>
      <c r="W112">
        <f>$E111*V112+$Q111</f>
        <v>229744.68080621795</v>
      </c>
    </row>
    <row r="113" spans="1:23" x14ac:dyDescent="0.3">
      <c r="A113">
        <v>327</v>
      </c>
      <c r="B113" t="s">
        <v>60</v>
      </c>
      <c r="C113" t="s">
        <v>18</v>
      </c>
      <c r="D113" t="s">
        <v>23</v>
      </c>
      <c r="E113">
        <v>40916</v>
      </c>
      <c r="F113">
        <v>730</v>
      </c>
      <c r="G113" t="s">
        <v>61</v>
      </c>
      <c r="H113" s="7">
        <v>52.925925925925903</v>
      </c>
      <c r="I113" s="7">
        <v>56.821428571428498</v>
      </c>
      <c r="J113" s="7">
        <v>66.0833333333333</v>
      </c>
      <c r="K113" s="7">
        <v>6503.8518518518504</v>
      </c>
      <c r="L113" s="7">
        <v>13007.703703703701</v>
      </c>
      <c r="M113" s="7">
        <v>141.16776677757099</v>
      </c>
      <c r="N113" s="7">
        <v>16940.132013308499</v>
      </c>
      <c r="O113">
        <v>20</v>
      </c>
      <c r="P113">
        <v>39</v>
      </c>
      <c r="Q113">
        <v>-753428.132013308</v>
      </c>
      <c r="R113" s="7">
        <v>23975.867986691399</v>
      </c>
      <c r="S113" s="7">
        <v>801379.86798669095</v>
      </c>
      <c r="T113">
        <f>($Q113-$Q112)/($E112-$E113)</f>
        <v>29.442043006710396</v>
      </c>
      <c r="U113">
        <f>$E112*T113+$Q112</f>
        <v>451222.49964925461</v>
      </c>
      <c r="V113">
        <f>($Q113-$Q111)/($E111-$E113)</f>
        <v>26.089439186913985</v>
      </c>
      <c r="W113">
        <f>$E111*V113+$Q111</f>
        <v>314047.3617584646</v>
      </c>
    </row>
    <row r="114" spans="1:23" x14ac:dyDescent="0.3">
      <c r="A114">
        <v>328</v>
      </c>
      <c r="B114" t="s">
        <v>60</v>
      </c>
      <c r="C114" t="s">
        <v>18</v>
      </c>
      <c r="D114" t="s">
        <v>24</v>
      </c>
      <c r="E114">
        <v>55685</v>
      </c>
      <c r="F114">
        <v>1818</v>
      </c>
      <c r="G114" t="s">
        <v>61</v>
      </c>
      <c r="H114" s="7">
        <v>52.925925925925903</v>
      </c>
      <c r="I114" s="7">
        <v>56.821428571428498</v>
      </c>
      <c r="J114" s="7">
        <v>66.0833333333333</v>
      </c>
      <c r="K114" s="7">
        <v>6089.3846153846098</v>
      </c>
      <c r="L114" s="7">
        <v>24357.538461538399</v>
      </c>
      <c r="M114" s="7">
        <v>264.34329895100001</v>
      </c>
      <c r="N114" s="7">
        <v>31721.19587412</v>
      </c>
      <c r="O114">
        <v>22</v>
      </c>
      <c r="P114">
        <v>39</v>
      </c>
      <c r="Q114">
        <v>-1145421.1958741201</v>
      </c>
      <c r="R114" s="7">
        <v>23963.804125879898</v>
      </c>
      <c r="S114">
        <v>970608.80412588001</v>
      </c>
      <c r="T114">
        <f>($Q114-$Q112)/($E112-$E114)</f>
        <v>27.505231083515852</v>
      </c>
      <c r="U114">
        <f>$E112*T114+$Q112</f>
        <v>386207.59701146011</v>
      </c>
      <c r="V114">
        <f>($Q114-$Q111)/($E111-$E114)</f>
        <v>26.314231717857819</v>
      </c>
      <c r="W114">
        <f>$E111*V114+$Q111</f>
        <v>319886.79733479256</v>
      </c>
    </row>
    <row r="115" spans="1:23" x14ac:dyDescent="0.3">
      <c r="A115">
        <v>329</v>
      </c>
      <c r="B115" t="s">
        <v>60</v>
      </c>
      <c r="C115" t="s">
        <v>18</v>
      </c>
      <c r="D115" t="s">
        <v>25</v>
      </c>
      <c r="E115">
        <v>65857</v>
      </c>
      <c r="F115">
        <v>2150</v>
      </c>
      <c r="G115" t="s">
        <v>61</v>
      </c>
      <c r="H115" s="7">
        <v>52.925925925925903</v>
      </c>
      <c r="I115" s="7">
        <v>56.821428571428498</v>
      </c>
      <c r="J115" s="7">
        <v>66.0833333333333</v>
      </c>
      <c r="K115">
        <v>0</v>
      </c>
      <c r="L115">
        <v>0</v>
      </c>
      <c r="M115">
        <v>0</v>
      </c>
      <c r="N115">
        <v>0</v>
      </c>
      <c r="O115">
        <v>26</v>
      </c>
      <c r="P115">
        <v>39</v>
      </c>
      <c r="Q115">
        <v>-1580568</v>
      </c>
      <c r="R115">
        <v>65857</v>
      </c>
      <c r="S115">
        <v>921998</v>
      </c>
      <c r="T115">
        <f>($Q115-$Q112)/($E112-$E115)</f>
        <v>32.316888104307971</v>
      </c>
      <c r="U115">
        <f>$E112*T115+$Q112</f>
        <v>547725.29988540988</v>
      </c>
      <c r="V115">
        <f>($Q115-$Q111)/($E111-$E115)</f>
        <v>30.513791374122366</v>
      </c>
      <c r="W115">
        <f>$E111*V115+$Q111</f>
        <v>428978.75852557668</v>
      </c>
    </row>
    <row r="116" spans="1:23" x14ac:dyDescent="0.3">
      <c r="A116">
        <v>342</v>
      </c>
      <c r="B116" t="s">
        <v>62</v>
      </c>
      <c r="C116" t="s">
        <v>18</v>
      </c>
      <c r="D116" t="s">
        <v>19</v>
      </c>
      <c r="E116">
        <v>45966</v>
      </c>
      <c r="F116">
        <v>802</v>
      </c>
      <c r="G116" t="s">
        <v>63</v>
      </c>
      <c r="H116" s="7">
        <v>57.736842105263101</v>
      </c>
      <c r="I116" s="7">
        <v>32.4444444444444</v>
      </c>
      <c r="J116">
        <v>59.5</v>
      </c>
      <c r="K116">
        <v>0</v>
      </c>
      <c r="L116">
        <v>0</v>
      </c>
      <c r="M116">
        <v>0</v>
      </c>
      <c r="N116">
        <v>0</v>
      </c>
      <c r="R116">
        <v>45966</v>
      </c>
    </row>
    <row r="117" spans="1:23" x14ac:dyDescent="0.3">
      <c r="A117">
        <v>343</v>
      </c>
      <c r="B117" t="s">
        <v>62</v>
      </c>
      <c r="C117" t="s">
        <v>18</v>
      </c>
      <c r="D117" t="s">
        <v>21</v>
      </c>
      <c r="E117">
        <v>31011</v>
      </c>
      <c r="F117">
        <v>1816</v>
      </c>
      <c r="G117" t="s">
        <v>63</v>
      </c>
      <c r="H117" s="7">
        <v>57.736842105263101</v>
      </c>
      <c r="I117" s="7">
        <v>32.4444444444444</v>
      </c>
      <c r="J117">
        <v>59.5</v>
      </c>
      <c r="K117">
        <v>0</v>
      </c>
      <c r="L117">
        <v>0</v>
      </c>
      <c r="M117">
        <v>0</v>
      </c>
      <c r="N117">
        <v>0</v>
      </c>
      <c r="O117">
        <v>16</v>
      </c>
      <c r="P117">
        <v>39</v>
      </c>
      <c r="Q117">
        <v>-434154</v>
      </c>
      <c r="R117">
        <v>31011</v>
      </c>
      <c r="S117">
        <v>744264</v>
      </c>
      <c r="T117">
        <f>($Q117-$Q118)/($E118-$E117)</f>
        <v>27.562639821029084</v>
      </c>
      <c r="U117">
        <f>$E118*T117+$Q118</f>
        <v>420591.02348993288</v>
      </c>
      <c r="V117" t="e">
        <f>($Q117-$Q117)/($E117-$E117)</f>
        <v>#DIV/0!</v>
      </c>
      <c r="W117" t="e">
        <f>$E117*V117+$Q117</f>
        <v>#DIV/0!</v>
      </c>
    </row>
    <row r="118" spans="1:23" x14ac:dyDescent="0.3">
      <c r="A118">
        <v>344</v>
      </c>
      <c r="B118" t="s">
        <v>62</v>
      </c>
      <c r="C118" t="s">
        <v>18</v>
      </c>
      <c r="D118" t="s">
        <v>22</v>
      </c>
      <c r="E118">
        <v>36375</v>
      </c>
      <c r="F118">
        <v>1080</v>
      </c>
      <c r="G118" t="s">
        <v>63</v>
      </c>
      <c r="H118" s="7">
        <v>57.736842105263101</v>
      </c>
      <c r="I118" s="7">
        <v>32.4444444444444</v>
      </c>
      <c r="J118">
        <v>59.5</v>
      </c>
      <c r="K118">
        <v>0</v>
      </c>
      <c r="L118">
        <v>0</v>
      </c>
      <c r="M118">
        <v>0</v>
      </c>
      <c r="N118">
        <v>0</v>
      </c>
      <c r="O118">
        <v>18</v>
      </c>
      <c r="P118">
        <v>39</v>
      </c>
      <c r="Q118">
        <v>-582000</v>
      </c>
      <c r="R118">
        <v>36375</v>
      </c>
      <c r="S118">
        <v>800250</v>
      </c>
      <c r="T118" t="e">
        <f>($Q118-$Q118)/($E118-$E118)</f>
        <v>#DIV/0!</v>
      </c>
      <c r="U118" t="e">
        <f>$E118*T118+$Q118</f>
        <v>#DIV/0!</v>
      </c>
      <c r="V118">
        <f>($Q118-$Q117)/($E117-$E118)</f>
        <v>27.562639821029084</v>
      </c>
      <c r="W118">
        <f>$E117*V118+$Q117</f>
        <v>420591.02348993288</v>
      </c>
    </row>
    <row r="119" spans="1:23" x14ac:dyDescent="0.3">
      <c r="A119">
        <v>345</v>
      </c>
      <c r="B119" t="s">
        <v>62</v>
      </c>
      <c r="C119" t="s">
        <v>18</v>
      </c>
      <c r="D119" t="s">
        <v>23</v>
      </c>
      <c r="E119">
        <v>43898</v>
      </c>
      <c r="F119">
        <v>1709</v>
      </c>
      <c r="G119" t="s">
        <v>63</v>
      </c>
      <c r="H119" s="7">
        <v>57.736842105263101</v>
      </c>
      <c r="I119" s="7">
        <v>32.4444444444444</v>
      </c>
      <c r="J119">
        <v>59.5</v>
      </c>
      <c r="K119" s="7">
        <v>5897.8888888888796</v>
      </c>
      <c r="L119" s="7">
        <v>11795.777777777699</v>
      </c>
      <c r="M119" s="7">
        <v>128.015185787116</v>
      </c>
      <c r="N119" s="7">
        <v>15361.822294453899</v>
      </c>
      <c r="O119">
        <v>20</v>
      </c>
      <c r="P119">
        <v>39</v>
      </c>
      <c r="Q119">
        <v>-805525.82229445397</v>
      </c>
      <c r="R119" s="7">
        <v>28536.177705546001</v>
      </c>
      <c r="S119">
        <v>862598.17770554603</v>
      </c>
      <c r="T119">
        <f>($Q119-$Q118)/($E118-$E119)</f>
        <v>29.712325175389335</v>
      </c>
      <c r="U119">
        <f>$E118*T119+$Q118</f>
        <v>498785.82825478702</v>
      </c>
      <c r="V119">
        <f>($Q119-$Q117)/($E117-$E119)</f>
        <v>28.817554302355394</v>
      </c>
      <c r="W119">
        <f>$E117*V119+$Q117</f>
        <v>459507.17647034314</v>
      </c>
    </row>
    <row r="120" spans="1:23" x14ac:dyDescent="0.3">
      <c r="A120">
        <v>346</v>
      </c>
      <c r="B120" t="s">
        <v>62</v>
      </c>
      <c r="C120" t="s">
        <v>18</v>
      </c>
      <c r="D120" t="s">
        <v>24</v>
      </c>
      <c r="E120">
        <v>53866</v>
      </c>
      <c r="F120">
        <v>1760</v>
      </c>
      <c r="G120" t="s">
        <v>63</v>
      </c>
      <c r="H120" s="7">
        <v>57.736842105263101</v>
      </c>
      <c r="I120" s="7">
        <v>32.4444444444444</v>
      </c>
      <c r="J120">
        <v>59.5</v>
      </c>
      <c r="K120" s="7">
        <v>7844.0526315789402</v>
      </c>
      <c r="L120" s="7">
        <v>31376.210526315699</v>
      </c>
      <c r="M120" s="7">
        <v>340.51433449254802</v>
      </c>
      <c r="N120" s="7">
        <v>40861.720139105702</v>
      </c>
      <c r="O120">
        <v>22</v>
      </c>
      <c r="P120">
        <v>39</v>
      </c>
      <c r="Q120">
        <v>-1118181.7201391</v>
      </c>
      <c r="R120" s="7">
        <v>13004.279860894199</v>
      </c>
      <c r="S120" s="7">
        <v>928726.27986089396</v>
      </c>
      <c r="T120">
        <f>($Q120-$Q118)/($E118-$E120)</f>
        <v>30.654720721462464</v>
      </c>
      <c r="U120">
        <f>$E118*T120+$Q118</f>
        <v>533065.46624319721</v>
      </c>
      <c r="V120">
        <f>($Q120-$Q117)/($E117-$E120)</f>
        <v>29.929018601579521</v>
      </c>
      <c r="W120">
        <f>$E117*V120+$Q117</f>
        <v>493974.79585358256</v>
      </c>
    </row>
    <row r="121" spans="1:23" x14ac:dyDescent="0.3">
      <c r="A121">
        <v>347</v>
      </c>
      <c r="B121" t="s">
        <v>62</v>
      </c>
      <c r="C121" t="s">
        <v>18</v>
      </c>
      <c r="D121" t="s">
        <v>25</v>
      </c>
      <c r="E121">
        <v>69390</v>
      </c>
      <c r="F121">
        <v>3263</v>
      </c>
      <c r="G121" t="s">
        <v>63</v>
      </c>
      <c r="H121" s="7">
        <v>57.736842105263101</v>
      </c>
      <c r="I121" s="7">
        <v>32.4444444444444</v>
      </c>
      <c r="J121">
        <v>59.5</v>
      </c>
      <c r="K121">
        <v>0</v>
      </c>
      <c r="L121">
        <v>0</v>
      </c>
      <c r="M121">
        <v>0</v>
      </c>
      <c r="N121">
        <v>0</v>
      </c>
      <c r="O121">
        <v>26</v>
      </c>
      <c r="P121">
        <v>39</v>
      </c>
      <c r="Q121">
        <v>-1665360</v>
      </c>
      <c r="R121">
        <v>69390</v>
      </c>
      <c r="S121">
        <v>971460</v>
      </c>
      <c r="T121">
        <f>($Q121-$Q118)/($E118-$E121)</f>
        <v>32.814175374829624</v>
      </c>
      <c r="U121">
        <f>$E118*T121+$Q118</f>
        <v>611615.62925942754</v>
      </c>
      <c r="V121">
        <f>($Q121-$Q117)/($E117-$E121)</f>
        <v>32.080200109434848</v>
      </c>
      <c r="W121">
        <f>$E117*V121+$Q117</f>
        <v>560685.08559368411</v>
      </c>
    </row>
    <row r="122" spans="1:23" x14ac:dyDescent="0.3">
      <c r="A122">
        <v>360</v>
      </c>
      <c r="B122" t="s">
        <v>64</v>
      </c>
      <c r="C122" t="s">
        <v>18</v>
      </c>
      <c r="D122" t="s">
        <v>19</v>
      </c>
      <c r="E122">
        <v>61166</v>
      </c>
      <c r="F122">
        <v>532</v>
      </c>
      <c r="G122" t="s">
        <v>65</v>
      </c>
      <c r="H122" s="7">
        <v>40.766666666666602</v>
      </c>
      <c r="I122" s="7">
        <v>21.7777777777777</v>
      </c>
      <c r="J122" s="7">
        <v>74.739130434782595</v>
      </c>
      <c r="K122">
        <v>0</v>
      </c>
      <c r="L122">
        <v>0</v>
      </c>
      <c r="M122">
        <v>0</v>
      </c>
      <c r="N122">
        <v>0</v>
      </c>
      <c r="R122">
        <v>61166</v>
      </c>
    </row>
    <row r="123" spans="1:23" x14ac:dyDescent="0.3">
      <c r="A123">
        <v>361</v>
      </c>
      <c r="B123" t="s">
        <v>64</v>
      </c>
      <c r="C123" t="s">
        <v>18</v>
      </c>
      <c r="D123" t="s">
        <v>21</v>
      </c>
      <c r="E123">
        <v>33805</v>
      </c>
      <c r="F123">
        <v>1890</v>
      </c>
      <c r="G123" t="s">
        <v>65</v>
      </c>
      <c r="H123" s="7">
        <v>40.766666666666602</v>
      </c>
      <c r="I123" s="7">
        <v>21.7777777777777</v>
      </c>
      <c r="J123" s="7">
        <v>74.739130434782595</v>
      </c>
      <c r="K123">
        <v>0</v>
      </c>
      <c r="L123">
        <v>0</v>
      </c>
      <c r="M123">
        <v>0</v>
      </c>
      <c r="N123">
        <v>0</v>
      </c>
      <c r="O123">
        <v>16</v>
      </c>
      <c r="P123">
        <v>39</v>
      </c>
      <c r="Q123">
        <v>-473270</v>
      </c>
      <c r="R123">
        <v>33805</v>
      </c>
      <c r="S123">
        <v>811320</v>
      </c>
      <c r="T123">
        <f>($Q123-$Q124)/($E124-$E123)</f>
        <v>25.545390371311591</v>
      </c>
      <c r="U123">
        <f>$E124*T123+$Q124</f>
        <v>390291.92150218831</v>
      </c>
      <c r="V123" t="e">
        <f>($Q123-$Q123)/($E123-$E123)</f>
        <v>#DIV/0!</v>
      </c>
      <c r="W123" t="e">
        <f>$E123*V123+$Q123</f>
        <v>#DIV/0!</v>
      </c>
    </row>
    <row r="124" spans="1:23" x14ac:dyDescent="0.3">
      <c r="A124">
        <v>362</v>
      </c>
      <c r="B124" t="s">
        <v>64</v>
      </c>
      <c r="C124" t="s">
        <v>18</v>
      </c>
      <c r="D124" t="s">
        <v>22</v>
      </c>
      <c r="E124">
        <v>40888</v>
      </c>
      <c r="F124">
        <v>673</v>
      </c>
      <c r="G124" t="s">
        <v>65</v>
      </c>
      <c r="H124" s="7">
        <v>40.766666666666602</v>
      </c>
      <c r="I124" s="7">
        <v>21.7777777777777</v>
      </c>
      <c r="J124" s="7">
        <v>74.739130434782595</v>
      </c>
      <c r="K124">
        <v>0</v>
      </c>
      <c r="L124">
        <v>0</v>
      </c>
      <c r="M124">
        <v>0</v>
      </c>
      <c r="N124">
        <v>0</v>
      </c>
      <c r="O124">
        <v>18</v>
      </c>
      <c r="P124">
        <v>39</v>
      </c>
      <c r="Q124">
        <v>-654208</v>
      </c>
      <c r="R124">
        <v>40888</v>
      </c>
      <c r="S124">
        <v>899536</v>
      </c>
      <c r="T124" t="e">
        <f>($Q124-$Q124)/($E124-$E124)</f>
        <v>#DIV/0!</v>
      </c>
      <c r="U124" t="e">
        <f>$E124*T124+$Q124</f>
        <v>#DIV/0!</v>
      </c>
      <c r="V124">
        <f>($Q124-$Q123)/($E123-$E124)</f>
        <v>25.545390371311591</v>
      </c>
      <c r="W124">
        <f>$E123*V124+$Q123</f>
        <v>390291.92150218831</v>
      </c>
    </row>
    <row r="125" spans="1:23" x14ac:dyDescent="0.3">
      <c r="A125">
        <v>363</v>
      </c>
      <c r="B125" t="s">
        <v>64</v>
      </c>
      <c r="C125" t="s">
        <v>18</v>
      </c>
      <c r="D125" t="s">
        <v>23</v>
      </c>
      <c r="E125">
        <v>50548</v>
      </c>
      <c r="F125">
        <v>879</v>
      </c>
      <c r="G125" t="s">
        <v>65</v>
      </c>
      <c r="H125" s="7">
        <v>40.766666666666602</v>
      </c>
      <c r="I125" s="7">
        <v>21.7777777777777</v>
      </c>
      <c r="J125" s="7">
        <v>74.739130434782595</v>
      </c>
      <c r="K125" s="7">
        <v>5113.8823529411702</v>
      </c>
      <c r="L125" s="7">
        <v>10227.7647058823</v>
      </c>
      <c r="M125" s="7">
        <v>110.998123538497</v>
      </c>
      <c r="N125" s="7">
        <v>13319.774824619601</v>
      </c>
      <c r="O125">
        <v>20</v>
      </c>
      <c r="P125">
        <v>39</v>
      </c>
      <c r="Q125">
        <v>-923183.77482461894</v>
      </c>
      <c r="R125" s="7">
        <v>37228.225175380299</v>
      </c>
      <c r="S125" s="7">
        <v>997640.22517538001</v>
      </c>
      <c r="T125">
        <f>($Q125-$Q124)/($E124-$E125)</f>
        <v>27.844283108138608</v>
      </c>
      <c r="U125">
        <f>$E124*T125+$Q124</f>
        <v>484289.04772557132</v>
      </c>
      <c r="V125">
        <f>($Q125-$Q123)/($E123-$E125)</f>
        <v>26.871753856812933</v>
      </c>
      <c r="W125">
        <f>$E123*V125+$Q123</f>
        <v>435129.63912956126</v>
      </c>
    </row>
    <row r="126" spans="1:23" x14ac:dyDescent="0.3">
      <c r="A126">
        <v>364</v>
      </c>
      <c r="B126" t="s">
        <v>64</v>
      </c>
      <c r="C126" t="s">
        <v>18</v>
      </c>
      <c r="D126" t="s">
        <v>24</v>
      </c>
      <c r="E126">
        <v>76711</v>
      </c>
      <c r="F126">
        <v>1358</v>
      </c>
      <c r="G126" t="s">
        <v>65</v>
      </c>
      <c r="H126" s="7">
        <v>40.766666666666602</v>
      </c>
      <c r="I126" s="7">
        <v>21.7777777777777</v>
      </c>
      <c r="J126" s="7">
        <v>74.739130434782595</v>
      </c>
      <c r="K126">
        <v>6967.76</v>
      </c>
      <c r="L126">
        <v>27871.040000000001</v>
      </c>
      <c r="M126" s="7">
        <v>302.47402340876499</v>
      </c>
      <c r="N126" s="7">
        <v>36296.8828090518</v>
      </c>
      <c r="O126">
        <v>22</v>
      </c>
      <c r="P126">
        <v>39</v>
      </c>
      <c r="Q126">
        <v>-1570516.8828090499</v>
      </c>
      <c r="R126" s="7">
        <v>40414.117190948098</v>
      </c>
      <c r="S126" s="7">
        <v>1344501.1171909401</v>
      </c>
      <c r="T126">
        <f>($Q126-$Q124)/($E124-$E126)</f>
        <v>25.57878689135611</v>
      </c>
      <c r="U126">
        <f>$E124*T126+$Q124</f>
        <v>391657.43841376866</v>
      </c>
      <c r="V126">
        <f>($Q126-$Q123)/($E123-$E126)</f>
        <v>25.573273733488321</v>
      </c>
      <c r="W126">
        <f>$E123*V126+$Q123</f>
        <v>391234.51856057264</v>
      </c>
    </row>
    <row r="127" spans="1:23" x14ac:dyDescent="0.3">
      <c r="A127">
        <v>365</v>
      </c>
      <c r="B127" t="s">
        <v>64</v>
      </c>
      <c r="C127" t="s">
        <v>18</v>
      </c>
      <c r="D127" t="s">
        <v>25</v>
      </c>
      <c r="E127">
        <v>99484</v>
      </c>
      <c r="F127">
        <v>1941</v>
      </c>
      <c r="G127" t="s">
        <v>65</v>
      </c>
      <c r="H127" s="7">
        <v>40.766666666666602</v>
      </c>
      <c r="I127" s="7">
        <v>21.7777777777777</v>
      </c>
      <c r="J127" s="7">
        <v>74.739130434782595</v>
      </c>
      <c r="K127">
        <v>0</v>
      </c>
      <c r="L127">
        <v>0</v>
      </c>
      <c r="M127">
        <v>0</v>
      </c>
      <c r="N127">
        <v>0</v>
      </c>
      <c r="O127">
        <v>26</v>
      </c>
      <c r="P127">
        <v>39</v>
      </c>
      <c r="Q127">
        <v>-2387616</v>
      </c>
      <c r="R127">
        <v>99484</v>
      </c>
      <c r="S127">
        <v>1392776</v>
      </c>
      <c r="T127">
        <f>($Q127-$Q124)/($E124-$E127)</f>
        <v>29.58236057068742</v>
      </c>
      <c r="U127">
        <f>$E124*T127+$Q124</f>
        <v>555355.55901426729</v>
      </c>
      <c r="V127">
        <f>($Q127-$Q123)/($E123-$E127)</f>
        <v>29.147002847180985</v>
      </c>
      <c r="W127">
        <f>$E123*V127+$Q123</f>
        <v>512044.43124895322</v>
      </c>
    </row>
    <row r="128" spans="1:23" x14ac:dyDescent="0.3">
      <c r="A128">
        <v>378</v>
      </c>
      <c r="B128" t="s">
        <v>66</v>
      </c>
      <c r="C128" t="s">
        <v>18</v>
      </c>
      <c r="D128" t="s">
        <v>19</v>
      </c>
      <c r="E128">
        <v>62009</v>
      </c>
      <c r="F128">
        <v>462</v>
      </c>
      <c r="G128" t="s">
        <v>67</v>
      </c>
      <c r="H128" s="7">
        <v>58.808219178082098</v>
      </c>
      <c r="I128" s="7">
        <v>29.095238095237999</v>
      </c>
      <c r="J128" s="7">
        <v>56.352941176470502</v>
      </c>
      <c r="K128">
        <v>0</v>
      </c>
      <c r="L128">
        <v>0</v>
      </c>
      <c r="M128">
        <v>0</v>
      </c>
      <c r="N128">
        <v>0</v>
      </c>
      <c r="R128">
        <v>62009</v>
      </c>
    </row>
    <row r="129" spans="1:23" x14ac:dyDescent="0.3">
      <c r="A129">
        <v>379</v>
      </c>
      <c r="B129" t="s">
        <v>66</v>
      </c>
      <c r="C129" t="s">
        <v>18</v>
      </c>
      <c r="D129" t="s">
        <v>21</v>
      </c>
      <c r="E129">
        <v>34472</v>
      </c>
      <c r="F129">
        <v>2061</v>
      </c>
      <c r="G129" t="s">
        <v>67</v>
      </c>
      <c r="H129" s="7">
        <v>58.808219178082098</v>
      </c>
      <c r="I129" s="7">
        <v>29.095238095237999</v>
      </c>
      <c r="J129" s="7">
        <v>56.352941176470502</v>
      </c>
      <c r="K129">
        <v>0</v>
      </c>
      <c r="L129">
        <v>0</v>
      </c>
      <c r="M129">
        <v>0</v>
      </c>
      <c r="N129">
        <v>0</v>
      </c>
      <c r="O129">
        <v>16</v>
      </c>
      <c r="P129">
        <v>39</v>
      </c>
      <c r="Q129">
        <v>-482608</v>
      </c>
      <c r="R129">
        <v>34472</v>
      </c>
      <c r="S129">
        <v>827328</v>
      </c>
      <c r="T129">
        <f>($Q129-$Q130)/($E130-$E129)</f>
        <v>24.925945106162612</v>
      </c>
      <c r="U129">
        <f>$E130*T129+$Q130</f>
        <v>376639.17969963746</v>
      </c>
      <c r="V129" t="e">
        <f>($Q129-$Q129)/($E129-$E129)</f>
        <v>#DIV/0!</v>
      </c>
      <c r="W129" t="e">
        <f>$E129*V129+$Q129</f>
        <v>#DIV/0!</v>
      </c>
    </row>
    <row r="130" spans="1:23" x14ac:dyDescent="0.3">
      <c r="A130">
        <v>380</v>
      </c>
      <c r="B130" t="s">
        <v>66</v>
      </c>
      <c r="C130" t="s">
        <v>18</v>
      </c>
      <c r="D130" t="s">
        <v>22</v>
      </c>
      <c r="E130">
        <v>42196</v>
      </c>
      <c r="F130">
        <v>531</v>
      </c>
      <c r="G130" t="s">
        <v>67</v>
      </c>
      <c r="H130" s="7">
        <v>58.808219178082098</v>
      </c>
      <c r="I130" s="7">
        <v>29.095238095237999</v>
      </c>
      <c r="J130" s="7">
        <v>56.352941176470502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39</v>
      </c>
      <c r="Q130">
        <v>-675136</v>
      </c>
      <c r="R130">
        <v>42196</v>
      </c>
      <c r="S130">
        <v>928312</v>
      </c>
      <c r="T130" t="e">
        <f>($Q130-$Q130)/($E130-$E130)</f>
        <v>#DIV/0!</v>
      </c>
      <c r="U130" t="e">
        <f>$E130*T130+$Q130</f>
        <v>#DIV/0!</v>
      </c>
      <c r="V130">
        <f>($Q130-$Q129)/($E129-$E130)</f>
        <v>24.925945106162612</v>
      </c>
      <c r="W130">
        <f>$E129*V130+$Q129</f>
        <v>376639.17969963758</v>
      </c>
    </row>
    <row r="131" spans="1:23" x14ac:dyDescent="0.3">
      <c r="A131">
        <v>381</v>
      </c>
      <c r="B131" t="s">
        <v>66</v>
      </c>
      <c r="C131" t="s">
        <v>18</v>
      </c>
      <c r="D131" t="s">
        <v>23</v>
      </c>
      <c r="E131">
        <v>49021</v>
      </c>
      <c r="F131">
        <v>1132</v>
      </c>
      <c r="G131" t="s">
        <v>67</v>
      </c>
      <c r="H131" s="7">
        <v>58.808219178082098</v>
      </c>
      <c r="I131" s="7">
        <v>29.095238095237999</v>
      </c>
      <c r="J131" s="7">
        <v>56.352941176470502</v>
      </c>
      <c r="K131" s="7">
        <v>5426.9473684210498</v>
      </c>
      <c r="L131" s="7">
        <v>10853.8947368421</v>
      </c>
      <c r="M131" s="7">
        <v>117.793279716431</v>
      </c>
      <c r="N131" s="7">
        <v>14135.1935659717</v>
      </c>
      <c r="O131">
        <v>20</v>
      </c>
      <c r="P131">
        <v>39</v>
      </c>
      <c r="Q131">
        <v>-896513.19356597099</v>
      </c>
      <c r="R131" s="7">
        <v>34885.8064340282</v>
      </c>
      <c r="S131" s="7">
        <v>966284.80643402797</v>
      </c>
      <c r="T131">
        <f>($Q131-$Q130)/($E130-$E131)</f>
        <v>32.436218837504903</v>
      </c>
      <c r="U131">
        <f>$E130*T131+$Q130</f>
        <v>693542.69006735692</v>
      </c>
      <c r="V131">
        <f>($Q131-$Q129)/($E129-$E131)</f>
        <v>28.449047602307441</v>
      </c>
      <c r="W131">
        <f>$E129*V131+$Q129</f>
        <v>498087.5689467421</v>
      </c>
    </row>
    <row r="132" spans="1:23" x14ac:dyDescent="0.3">
      <c r="A132">
        <v>382</v>
      </c>
      <c r="B132" t="s">
        <v>66</v>
      </c>
      <c r="C132" t="s">
        <v>18</v>
      </c>
      <c r="D132" t="s">
        <v>24</v>
      </c>
      <c r="E132">
        <v>77137</v>
      </c>
      <c r="F132">
        <v>1049</v>
      </c>
      <c r="G132" t="s">
        <v>67</v>
      </c>
      <c r="H132" s="7">
        <v>58.808219178082098</v>
      </c>
      <c r="I132" s="7">
        <v>29.095238095237999</v>
      </c>
      <c r="J132" s="7">
        <v>56.352941176470502</v>
      </c>
      <c r="K132" s="7">
        <v>8086.5068493150602</v>
      </c>
      <c r="L132" s="7">
        <v>32346.027397260201</v>
      </c>
      <c r="M132" s="7">
        <v>351.03939602323601</v>
      </c>
      <c r="N132" s="7">
        <v>42124.7275227883</v>
      </c>
      <c r="O132">
        <v>22</v>
      </c>
      <c r="P132">
        <v>39</v>
      </c>
      <c r="Q132">
        <v>-1584864.72752278</v>
      </c>
      <c r="R132" s="7">
        <v>35012.272477211598</v>
      </c>
      <c r="S132" s="7">
        <v>1346341.27247721</v>
      </c>
      <c r="T132">
        <f>($Q132-$Q130)/($E130-$E132)</f>
        <v>26.036138848996305</v>
      </c>
      <c r="U132">
        <f>$E130*T132+$Q130</f>
        <v>423484.91487224819</v>
      </c>
      <c r="V132">
        <f>($Q132-$Q129)/($E129-$E132)</f>
        <v>25.835151236910345</v>
      </c>
      <c r="W132">
        <f>$E129*V132+$Q129</f>
        <v>407981.33343877341</v>
      </c>
    </row>
    <row r="133" spans="1:23" x14ac:dyDescent="0.3">
      <c r="A133">
        <v>383</v>
      </c>
      <c r="B133" t="s">
        <v>66</v>
      </c>
      <c r="C133" t="s">
        <v>18</v>
      </c>
      <c r="D133" t="s">
        <v>25</v>
      </c>
      <c r="E133">
        <v>95136</v>
      </c>
      <c r="F133">
        <v>1232</v>
      </c>
      <c r="G133" t="s">
        <v>67</v>
      </c>
      <c r="H133" s="7">
        <v>58.808219178082098</v>
      </c>
      <c r="I133" s="7">
        <v>29.095238095237999</v>
      </c>
      <c r="J133" s="7">
        <v>56.352941176470502</v>
      </c>
      <c r="K133">
        <v>0</v>
      </c>
      <c r="L133">
        <v>0</v>
      </c>
      <c r="M133">
        <v>0</v>
      </c>
      <c r="N133">
        <v>0</v>
      </c>
      <c r="O133">
        <v>26</v>
      </c>
      <c r="P133">
        <v>39</v>
      </c>
      <c r="Q133">
        <v>-2283264</v>
      </c>
      <c r="R133">
        <v>95136</v>
      </c>
      <c r="S133">
        <v>1331904</v>
      </c>
      <c r="T133">
        <f>($Q133-$Q130)/($E130-$E133)</f>
        <v>30.376426142803172</v>
      </c>
      <c r="U133">
        <f>$E130*T133+$Q130</f>
        <v>606627.67752172262</v>
      </c>
      <c r="V133">
        <f>($Q133-$Q129)/($E129-$E133)</f>
        <v>29.682447580113411</v>
      </c>
      <c r="W133">
        <f>$E129*V133+$Q129</f>
        <v>540605.33298166946</v>
      </c>
    </row>
    <row r="134" spans="1:23" x14ac:dyDescent="0.3">
      <c r="A134">
        <v>396</v>
      </c>
      <c r="B134" t="s">
        <v>68</v>
      </c>
      <c r="C134" t="s">
        <v>18</v>
      </c>
      <c r="D134" t="s">
        <v>19</v>
      </c>
      <c r="E134">
        <v>47259</v>
      </c>
      <c r="F134">
        <v>406</v>
      </c>
      <c r="G134" t="s">
        <v>69</v>
      </c>
      <c r="H134">
        <v>53</v>
      </c>
      <c r="I134" s="7">
        <v>22.529411764705799</v>
      </c>
      <c r="J134" s="7">
        <v>61.228070175438503</v>
      </c>
      <c r="K134">
        <v>0</v>
      </c>
      <c r="L134">
        <v>0</v>
      </c>
      <c r="M134">
        <v>0</v>
      </c>
      <c r="N134">
        <v>0</v>
      </c>
      <c r="R134">
        <v>47259</v>
      </c>
    </row>
    <row r="135" spans="1:23" x14ac:dyDescent="0.3">
      <c r="A135">
        <v>397</v>
      </c>
      <c r="B135" t="s">
        <v>68</v>
      </c>
      <c r="C135" t="s">
        <v>18</v>
      </c>
      <c r="D135" t="s">
        <v>21</v>
      </c>
      <c r="E135">
        <v>30404</v>
      </c>
      <c r="F135">
        <v>670</v>
      </c>
      <c r="G135" t="s">
        <v>69</v>
      </c>
      <c r="H135">
        <v>53</v>
      </c>
      <c r="I135" s="7">
        <v>22.529411764705799</v>
      </c>
      <c r="J135" s="7">
        <v>61.228070175438503</v>
      </c>
      <c r="K135">
        <v>0</v>
      </c>
      <c r="L135">
        <v>0</v>
      </c>
      <c r="M135">
        <v>0</v>
      </c>
      <c r="N135">
        <v>0</v>
      </c>
      <c r="O135">
        <v>16</v>
      </c>
      <c r="P135">
        <v>39</v>
      </c>
      <c r="Q135">
        <v>-425656</v>
      </c>
      <c r="R135">
        <v>30404</v>
      </c>
      <c r="S135">
        <v>729696</v>
      </c>
      <c r="T135">
        <f>($Q135-$Q136)/($E136-$E135)</f>
        <v>27.134956967588355</v>
      </c>
      <c r="U135">
        <f>$E136*T135+$Q136</f>
        <v>399355.23164255638</v>
      </c>
      <c r="V135" t="e">
        <f>($Q135-$Q135)/($E135-$E135)</f>
        <v>#DIV/0!</v>
      </c>
      <c r="W135" t="e">
        <f>$E135*V135+$Q135</f>
        <v>#DIV/0!</v>
      </c>
    </row>
    <row r="136" spans="1:23" x14ac:dyDescent="0.3">
      <c r="A136">
        <v>398</v>
      </c>
      <c r="B136" t="s">
        <v>68</v>
      </c>
      <c r="C136" t="s">
        <v>18</v>
      </c>
      <c r="D136" t="s">
        <v>22</v>
      </c>
      <c r="E136">
        <v>35865</v>
      </c>
      <c r="F136">
        <v>453</v>
      </c>
      <c r="G136" t="s">
        <v>69</v>
      </c>
      <c r="H136">
        <v>53</v>
      </c>
      <c r="I136" s="7">
        <v>22.529411764705799</v>
      </c>
      <c r="J136" s="7">
        <v>61.228070175438503</v>
      </c>
      <c r="K136">
        <v>0</v>
      </c>
      <c r="L136">
        <v>0</v>
      </c>
      <c r="M136">
        <v>0</v>
      </c>
      <c r="N136">
        <v>0</v>
      </c>
      <c r="O136">
        <v>18</v>
      </c>
      <c r="P136">
        <v>39</v>
      </c>
      <c r="Q136">
        <v>-573840</v>
      </c>
      <c r="R136">
        <v>35865</v>
      </c>
      <c r="S136">
        <v>789030</v>
      </c>
      <c r="T136" t="e">
        <f>($Q136-$Q136)/($E136-$E136)</f>
        <v>#DIV/0!</v>
      </c>
      <c r="U136" t="e">
        <f>$E136*T136+$Q136</f>
        <v>#DIV/0!</v>
      </c>
      <c r="V136">
        <f>($Q136-$Q135)/($E135-$E136)</f>
        <v>27.134956967588355</v>
      </c>
      <c r="W136">
        <f>$E135*V136+$Q135</f>
        <v>399355.23164255638</v>
      </c>
    </row>
    <row r="137" spans="1:23" x14ac:dyDescent="0.3">
      <c r="A137">
        <v>399</v>
      </c>
      <c r="B137" t="s">
        <v>68</v>
      </c>
      <c r="C137" t="s">
        <v>18</v>
      </c>
      <c r="D137" t="s">
        <v>23</v>
      </c>
      <c r="E137">
        <v>41762</v>
      </c>
      <c r="F137">
        <v>337</v>
      </c>
      <c r="G137" t="s">
        <v>69</v>
      </c>
      <c r="H137">
        <v>53</v>
      </c>
      <c r="I137" s="7">
        <v>22.529411764705799</v>
      </c>
      <c r="J137" s="7">
        <v>61.228070175438503</v>
      </c>
      <c r="K137" s="7">
        <v>5538.1724137930996</v>
      </c>
      <c r="L137" s="7">
        <v>11076.344827586199</v>
      </c>
      <c r="M137" s="7">
        <v>120.207447754474</v>
      </c>
      <c r="N137" s="7">
        <v>14424.8937305369</v>
      </c>
      <c r="O137">
        <v>20</v>
      </c>
      <c r="P137">
        <v>39</v>
      </c>
      <c r="Q137">
        <v>-766140.89373053599</v>
      </c>
      <c r="R137" s="7">
        <v>27337.106269463002</v>
      </c>
      <c r="S137" s="7">
        <v>820815.10626946297</v>
      </c>
      <c r="T137">
        <f>($Q137-$Q136)/($E136-$E137)</f>
        <v>32.609953150845513</v>
      </c>
      <c r="U137">
        <f>$E136*T137+$Q136</f>
        <v>595715.96975507424</v>
      </c>
      <c r="V137">
        <f>($Q137-$Q135)/($E135-$E137)</f>
        <v>29.977539507883076</v>
      </c>
      <c r="W137">
        <f>$E135*V137+$Q135</f>
        <v>485781.11119767709</v>
      </c>
    </row>
    <row r="138" spans="1:23" x14ac:dyDescent="0.3">
      <c r="A138">
        <v>400</v>
      </c>
      <c r="B138" t="s">
        <v>68</v>
      </c>
      <c r="C138" t="s">
        <v>18</v>
      </c>
      <c r="D138" t="s">
        <v>24</v>
      </c>
      <c r="E138">
        <v>63077</v>
      </c>
      <c r="F138">
        <v>740</v>
      </c>
      <c r="G138" t="s">
        <v>69</v>
      </c>
      <c r="H138">
        <v>53</v>
      </c>
      <c r="I138" s="7">
        <v>22.529411764705799</v>
      </c>
      <c r="J138" s="7">
        <v>61.228070175438503</v>
      </c>
      <c r="K138" s="7">
        <v>7466.0204081632601</v>
      </c>
      <c r="L138" s="7">
        <v>29864.081632653</v>
      </c>
      <c r="M138" s="7">
        <v>324.10376242997597</v>
      </c>
      <c r="N138">
        <v>38892.451491597203</v>
      </c>
      <c r="O138">
        <v>22</v>
      </c>
      <c r="P138">
        <v>39</v>
      </c>
      <c r="Q138">
        <v>-1300432.4514915899</v>
      </c>
      <c r="R138" s="7">
        <v>24184.548508402699</v>
      </c>
      <c r="S138" s="7">
        <v>1096493.5485084001</v>
      </c>
      <c r="T138">
        <f>($Q138-$Q136)/($E136-$E138)</f>
        <v>26.701177844024322</v>
      </c>
      <c r="U138">
        <f>$E136*T138+$Q136</f>
        <v>383797.74337593233</v>
      </c>
      <c r="V138">
        <f>($Q138-$Q135)/($E135-$E138)</f>
        <v>26.773680148489269</v>
      </c>
      <c r="W138">
        <f>$E135*V138+$Q135</f>
        <v>388370.9712346677</v>
      </c>
    </row>
    <row r="139" spans="1:23" x14ac:dyDescent="0.3">
      <c r="A139">
        <v>401</v>
      </c>
      <c r="B139" t="s">
        <v>68</v>
      </c>
      <c r="C139" t="s">
        <v>18</v>
      </c>
      <c r="D139" t="s">
        <v>25</v>
      </c>
      <c r="E139">
        <v>78984</v>
      </c>
      <c r="F139">
        <v>1580</v>
      </c>
      <c r="G139" t="s">
        <v>69</v>
      </c>
      <c r="H139">
        <v>53</v>
      </c>
      <c r="I139" s="7">
        <v>22.529411764705799</v>
      </c>
      <c r="J139" s="7">
        <v>61.228070175438503</v>
      </c>
      <c r="K139">
        <v>0</v>
      </c>
      <c r="L139">
        <v>0</v>
      </c>
      <c r="M139">
        <v>0</v>
      </c>
      <c r="N139">
        <v>0</v>
      </c>
      <c r="O139">
        <v>26</v>
      </c>
      <c r="P139">
        <v>39</v>
      </c>
      <c r="Q139">
        <v>-1895616</v>
      </c>
      <c r="R139">
        <v>78984</v>
      </c>
      <c r="S139">
        <v>1105776</v>
      </c>
      <c r="T139">
        <f>($Q139-$Q136)/($E136-$E139)</f>
        <v>30.654143185138803</v>
      </c>
      <c r="U139">
        <f>$E136*T139+$Q136</f>
        <v>525570.84533500322</v>
      </c>
      <c r="V139">
        <f>($Q139-$Q135)/($E135-$E139)</f>
        <v>30.258542610127623</v>
      </c>
      <c r="W139">
        <f>$E135*V139+$Q135</f>
        <v>494324.7295183203</v>
      </c>
    </row>
    <row r="140" spans="1:23" x14ac:dyDescent="0.3">
      <c r="A140">
        <v>414</v>
      </c>
      <c r="B140" t="s">
        <v>70</v>
      </c>
      <c r="C140" t="s">
        <v>18</v>
      </c>
      <c r="D140" t="s">
        <v>19</v>
      </c>
      <c r="E140">
        <v>54047</v>
      </c>
      <c r="F140">
        <v>337</v>
      </c>
      <c r="G140" t="s">
        <v>71</v>
      </c>
      <c r="H140" s="7">
        <v>58.311111111111103</v>
      </c>
      <c r="I140" s="7">
        <v>30.294117647058801</v>
      </c>
      <c r="J140">
        <v>54.4</v>
      </c>
      <c r="K140">
        <v>0</v>
      </c>
      <c r="L140">
        <v>0</v>
      </c>
      <c r="M140">
        <v>0</v>
      </c>
      <c r="N140">
        <v>0</v>
      </c>
      <c r="R140">
        <v>54047</v>
      </c>
    </row>
    <row r="141" spans="1:23" x14ac:dyDescent="0.3">
      <c r="A141">
        <v>415</v>
      </c>
      <c r="B141" t="s">
        <v>70</v>
      </c>
      <c r="C141" t="s">
        <v>18</v>
      </c>
      <c r="D141" t="s">
        <v>21</v>
      </c>
      <c r="E141">
        <v>33274</v>
      </c>
      <c r="F141">
        <v>1795</v>
      </c>
      <c r="G141" t="s">
        <v>71</v>
      </c>
      <c r="H141" s="7">
        <v>58.311111111111103</v>
      </c>
      <c r="I141" s="7">
        <v>30.294117647058801</v>
      </c>
      <c r="J141">
        <v>54.4</v>
      </c>
      <c r="K141">
        <v>0</v>
      </c>
      <c r="L141">
        <v>0</v>
      </c>
      <c r="M141">
        <v>0</v>
      </c>
      <c r="N141">
        <v>0</v>
      </c>
      <c r="O141">
        <v>16</v>
      </c>
      <c r="P141">
        <v>39</v>
      </c>
      <c r="Q141">
        <v>-465836</v>
      </c>
      <c r="R141">
        <v>33274</v>
      </c>
      <c r="S141">
        <v>798576</v>
      </c>
      <c r="T141">
        <f>($Q141-$Q142)/($E142-$E141)</f>
        <v>25.898557191729882</v>
      </c>
      <c r="U141">
        <f>$E142*T141+$Q142</f>
        <v>395912.59199762007</v>
      </c>
      <c r="V141" t="e">
        <f>($Q141-$Q141)/($E141-$E141)</f>
        <v>#DIV/0!</v>
      </c>
      <c r="W141" t="e">
        <f>$E141*V141+$Q141</f>
        <v>#DIV/0!</v>
      </c>
    </row>
    <row r="142" spans="1:23" x14ac:dyDescent="0.3">
      <c r="A142">
        <v>416</v>
      </c>
      <c r="B142" t="s">
        <v>70</v>
      </c>
      <c r="C142" t="s">
        <v>18</v>
      </c>
      <c r="D142" t="s">
        <v>22</v>
      </c>
      <c r="E142">
        <v>39997</v>
      </c>
      <c r="F142">
        <v>757</v>
      </c>
      <c r="G142" t="s">
        <v>71</v>
      </c>
      <c r="H142" s="7">
        <v>58.311111111111103</v>
      </c>
      <c r="I142" s="7">
        <v>30.294117647058801</v>
      </c>
      <c r="J142">
        <v>54.4</v>
      </c>
      <c r="K142">
        <v>0</v>
      </c>
      <c r="L142">
        <v>0</v>
      </c>
      <c r="M142">
        <v>0</v>
      </c>
      <c r="N142">
        <v>0</v>
      </c>
      <c r="O142">
        <v>18</v>
      </c>
      <c r="P142">
        <v>39</v>
      </c>
      <c r="Q142">
        <v>-639952</v>
      </c>
      <c r="R142">
        <v>39997</v>
      </c>
      <c r="S142">
        <v>879934</v>
      </c>
      <c r="T142" t="e">
        <f>($Q142-$Q142)/($E142-$E142)</f>
        <v>#DIV/0!</v>
      </c>
      <c r="U142" t="e">
        <f>$E142*T142+$Q142</f>
        <v>#DIV/0!</v>
      </c>
      <c r="V142">
        <f>($Q142-$Q141)/($E141-$E142)</f>
        <v>25.898557191729882</v>
      </c>
      <c r="W142">
        <f>$E141*V142+$Q141</f>
        <v>395912.59199762007</v>
      </c>
    </row>
    <row r="143" spans="1:23" x14ac:dyDescent="0.3">
      <c r="A143">
        <v>417</v>
      </c>
      <c r="B143" t="s">
        <v>70</v>
      </c>
      <c r="C143" t="s">
        <v>18</v>
      </c>
      <c r="D143" t="s">
        <v>23</v>
      </c>
      <c r="E143">
        <v>49014</v>
      </c>
      <c r="F143">
        <v>708</v>
      </c>
      <c r="G143" t="s">
        <v>71</v>
      </c>
      <c r="H143" s="7">
        <v>58.311111111111103</v>
      </c>
      <c r="I143" s="7">
        <v>30.294117647058801</v>
      </c>
      <c r="J143">
        <v>54.4</v>
      </c>
      <c r="K143" s="7">
        <v>5576.2903225806403</v>
      </c>
      <c r="L143" s="7">
        <v>11152.580645161201</v>
      </c>
      <c r="M143" s="7">
        <v>121.034806707344</v>
      </c>
      <c r="N143" s="7">
        <v>14524.176804881299</v>
      </c>
      <c r="O143">
        <v>20</v>
      </c>
      <c r="P143">
        <v>39</v>
      </c>
      <c r="Q143">
        <v>-896776.17680488096</v>
      </c>
      <c r="R143">
        <v>34489.823195118697</v>
      </c>
      <c r="S143" s="7">
        <v>965755.82319511799</v>
      </c>
      <c r="T143">
        <f>($Q143-$Q142)/($E142-$E143)</f>
        <v>28.482219896293774</v>
      </c>
      <c r="U143">
        <f>$E142*T143+$Q142</f>
        <v>499251.34919206216</v>
      </c>
      <c r="V143">
        <f>($Q143-$Q141)/($E141-$E143)</f>
        <v>27.378664345926364</v>
      </c>
      <c r="W143">
        <f>$E141*V143+$Q141</f>
        <v>445161.67744635383</v>
      </c>
    </row>
    <row r="144" spans="1:23" x14ac:dyDescent="0.3">
      <c r="A144">
        <v>418</v>
      </c>
      <c r="B144" t="s">
        <v>70</v>
      </c>
      <c r="C144" t="s">
        <v>18</v>
      </c>
      <c r="D144" t="s">
        <v>24</v>
      </c>
      <c r="E144">
        <v>68504</v>
      </c>
      <c r="F144">
        <v>1126</v>
      </c>
      <c r="G144" t="s">
        <v>71</v>
      </c>
      <c r="H144" s="7">
        <v>58.311111111111103</v>
      </c>
      <c r="I144" s="7">
        <v>30.294117647058801</v>
      </c>
      <c r="J144">
        <v>54.4</v>
      </c>
      <c r="K144" s="7">
        <v>8508.7142857142808</v>
      </c>
      <c r="L144" s="7">
        <v>34034.857142857101</v>
      </c>
      <c r="M144" s="7">
        <v>369.36763666309298</v>
      </c>
      <c r="N144" s="7">
        <v>44324.116399571198</v>
      </c>
      <c r="O144">
        <v>22</v>
      </c>
      <c r="P144">
        <v>39</v>
      </c>
      <c r="Q144">
        <v>-1414404.1163995699</v>
      </c>
      <c r="R144" s="7">
        <v>24179.8836004287</v>
      </c>
      <c r="S144" s="7">
        <v>1188747.8836004201</v>
      </c>
      <c r="T144">
        <f>($Q144-$Q142)/($E142-$E144)</f>
        <v>27.16708585258252</v>
      </c>
      <c r="U144">
        <f>$E142*T144+$Q142</f>
        <v>446649.93284574314</v>
      </c>
      <c r="V144">
        <f>($Q144-$Q141)/($E141-$E144)</f>
        <v>26.92501040021487</v>
      </c>
      <c r="W144">
        <f>$E141*V144+$Q141</f>
        <v>430066.79605674953</v>
      </c>
    </row>
    <row r="145" spans="1:23" x14ac:dyDescent="0.3">
      <c r="A145">
        <v>419</v>
      </c>
      <c r="B145" t="s">
        <v>70</v>
      </c>
      <c r="C145" t="s">
        <v>18</v>
      </c>
      <c r="D145" t="s">
        <v>25</v>
      </c>
      <c r="E145">
        <v>82324</v>
      </c>
      <c r="F145">
        <v>1259</v>
      </c>
      <c r="G145" t="s">
        <v>71</v>
      </c>
      <c r="H145" s="7">
        <v>58.311111111111103</v>
      </c>
      <c r="I145" s="7">
        <v>30.294117647058801</v>
      </c>
      <c r="J145">
        <v>54.4</v>
      </c>
      <c r="K145">
        <v>0</v>
      </c>
      <c r="L145">
        <v>0</v>
      </c>
      <c r="M145">
        <v>0</v>
      </c>
      <c r="N145">
        <v>0</v>
      </c>
      <c r="O145">
        <v>26</v>
      </c>
      <c r="P145">
        <v>39</v>
      </c>
      <c r="Q145">
        <v>-1975776</v>
      </c>
      <c r="R145">
        <v>82324</v>
      </c>
      <c r="S145">
        <v>1152536</v>
      </c>
      <c r="T145">
        <f>($Q145-$Q142)/($E142-$E145)</f>
        <v>31.559619155621707</v>
      </c>
      <c r="U145">
        <f>$E142*T145+$Q142</f>
        <v>622338.08736740146</v>
      </c>
      <c r="V145">
        <f>($Q145-$Q141)/($E141-$E145)</f>
        <v>30.783690112130479</v>
      </c>
      <c r="W145">
        <f>$E141*V145+$Q141</f>
        <v>558460.50479102961</v>
      </c>
    </row>
    <row r="146" spans="1:23" x14ac:dyDescent="0.3">
      <c r="A146">
        <v>432</v>
      </c>
      <c r="B146" t="s">
        <v>72</v>
      </c>
      <c r="C146" t="s">
        <v>18</v>
      </c>
      <c r="D146" t="s">
        <v>19</v>
      </c>
      <c r="E146">
        <v>40342</v>
      </c>
      <c r="F146">
        <v>446</v>
      </c>
      <c r="G146" t="s">
        <v>73</v>
      </c>
      <c r="H146">
        <v>53.25</v>
      </c>
      <c r="I146">
        <v>17.1875</v>
      </c>
      <c r="J146">
        <v>62.8</v>
      </c>
      <c r="K146">
        <v>0</v>
      </c>
      <c r="L146">
        <v>0</v>
      </c>
      <c r="M146">
        <v>0</v>
      </c>
      <c r="N146">
        <v>0</v>
      </c>
      <c r="R146">
        <v>40342</v>
      </c>
    </row>
    <row r="147" spans="1:23" x14ac:dyDescent="0.3">
      <c r="A147">
        <v>433</v>
      </c>
      <c r="B147" t="s">
        <v>72</v>
      </c>
      <c r="C147" t="s">
        <v>18</v>
      </c>
      <c r="D147" t="s">
        <v>21</v>
      </c>
      <c r="E147">
        <v>26775</v>
      </c>
      <c r="F147">
        <v>1916</v>
      </c>
      <c r="G147" t="s">
        <v>73</v>
      </c>
      <c r="H147">
        <v>53.25</v>
      </c>
      <c r="I147">
        <v>17.1875</v>
      </c>
      <c r="J147">
        <v>62.8</v>
      </c>
      <c r="K147">
        <v>0</v>
      </c>
      <c r="L147">
        <v>0</v>
      </c>
      <c r="M147">
        <v>0</v>
      </c>
      <c r="N147">
        <v>0</v>
      </c>
      <c r="O147">
        <v>16</v>
      </c>
      <c r="P147">
        <v>39</v>
      </c>
      <c r="Q147">
        <v>-374850</v>
      </c>
      <c r="R147">
        <v>26775</v>
      </c>
      <c r="S147">
        <v>642600</v>
      </c>
      <c r="T147">
        <f>($Q147-$Q148)/($E148-$E147)</f>
        <v>24.904223478550051</v>
      </c>
      <c r="U147">
        <f>$E148*T147+$Q148</f>
        <v>291960.5836381776</v>
      </c>
      <c r="V147" t="e">
        <f>($Q147-$Q147)/($E147-$E147)</f>
        <v>#DIV/0!</v>
      </c>
      <c r="W147" t="e">
        <f>$E147*V147+$Q147</f>
        <v>#DIV/0!</v>
      </c>
    </row>
    <row r="148" spans="1:23" x14ac:dyDescent="0.3">
      <c r="A148">
        <v>434</v>
      </c>
      <c r="B148" t="s">
        <v>72</v>
      </c>
      <c r="C148" t="s">
        <v>18</v>
      </c>
      <c r="D148" t="s">
        <v>22</v>
      </c>
      <c r="E148">
        <v>32789</v>
      </c>
      <c r="F148">
        <v>1316</v>
      </c>
      <c r="G148" t="s">
        <v>73</v>
      </c>
      <c r="H148">
        <v>53.25</v>
      </c>
      <c r="I148">
        <v>17.1875</v>
      </c>
      <c r="J148">
        <v>62.8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39</v>
      </c>
      <c r="Q148">
        <v>-524624</v>
      </c>
      <c r="R148">
        <v>32789</v>
      </c>
      <c r="S148">
        <v>721358</v>
      </c>
      <c r="T148" t="e">
        <f>($Q148-$Q148)/($E148-$E148)</f>
        <v>#DIV/0!</v>
      </c>
      <c r="U148" t="e">
        <f>$E148*T148+$Q148</f>
        <v>#DIV/0!</v>
      </c>
      <c r="V148">
        <f>($Q148-$Q147)/($E147-$E148)</f>
        <v>24.904223478550051</v>
      </c>
      <c r="W148">
        <f>$E147*V148+$Q147</f>
        <v>291960.5836381776</v>
      </c>
    </row>
    <row r="149" spans="1:23" x14ac:dyDescent="0.3">
      <c r="A149">
        <v>435</v>
      </c>
      <c r="B149" t="s">
        <v>72</v>
      </c>
      <c r="C149" t="s">
        <v>18</v>
      </c>
      <c r="D149" t="s">
        <v>23</v>
      </c>
      <c r="E149">
        <v>37485</v>
      </c>
      <c r="F149">
        <v>981</v>
      </c>
      <c r="G149" t="s">
        <v>73</v>
      </c>
      <c r="H149">
        <v>53.25</v>
      </c>
      <c r="I149">
        <v>17.1875</v>
      </c>
      <c r="J149">
        <v>62.8</v>
      </c>
      <c r="K149" s="7">
        <v>4131.7692307692296</v>
      </c>
      <c r="L149" s="7">
        <v>8263.5384615384592</v>
      </c>
      <c r="M149">
        <v>89.681107201403904</v>
      </c>
      <c r="N149" s="7">
        <v>10761.7328641684</v>
      </c>
      <c r="O149">
        <v>20</v>
      </c>
      <c r="P149">
        <v>39</v>
      </c>
      <c r="Q149">
        <v>-685491.73286416801</v>
      </c>
      <c r="R149" s="7">
        <v>26723.267135831498</v>
      </c>
      <c r="S149" s="7">
        <v>738938.26713583095</v>
      </c>
      <c r="T149">
        <f>($Q149-$Q148)/($E148-$E149)</f>
        <v>34.256331529848381</v>
      </c>
      <c r="U149">
        <f>$E148*T149+$Q148</f>
        <v>598606.85453219851</v>
      </c>
      <c r="V149">
        <f>($Q149-$Q147)/($E147-$E149)</f>
        <v>29.004830332788796</v>
      </c>
      <c r="W149">
        <f>$E147*V149+$Q147</f>
        <v>401754.33216042002</v>
      </c>
    </row>
    <row r="150" spans="1:23" x14ac:dyDescent="0.3">
      <c r="A150">
        <v>436</v>
      </c>
      <c r="B150" t="s">
        <v>72</v>
      </c>
      <c r="C150" t="s">
        <v>18</v>
      </c>
      <c r="D150" t="s">
        <v>24</v>
      </c>
      <c r="E150">
        <v>50731</v>
      </c>
      <c r="F150">
        <v>1381</v>
      </c>
      <c r="G150" t="s">
        <v>73</v>
      </c>
      <c r="H150">
        <v>53.25</v>
      </c>
      <c r="I150">
        <v>17.1875</v>
      </c>
      <c r="J150">
        <v>62.8</v>
      </c>
      <c r="K150" s="7">
        <v>6321.4666666666599</v>
      </c>
      <c r="L150" s="7">
        <v>25285.866666666599</v>
      </c>
      <c r="M150" s="7">
        <v>274.41809943382901</v>
      </c>
      <c r="N150" s="7">
        <v>32930.1719320595</v>
      </c>
      <c r="O150">
        <v>22</v>
      </c>
      <c r="P150">
        <v>39</v>
      </c>
      <c r="Q150">
        <v>-1047550.17193205</v>
      </c>
      <c r="R150" s="7">
        <v>17800.828067940402</v>
      </c>
      <c r="S150" s="7">
        <v>880227.82806793996</v>
      </c>
      <c r="T150">
        <f>($Q150-$Q148)/($E148-$E150)</f>
        <v>29.14536684494761</v>
      </c>
      <c r="U150">
        <f>$E148*T150+$Q148</f>
        <v>431023.43347898719</v>
      </c>
      <c r="V150">
        <f>($Q150-$Q147)/($E147-$E150)</f>
        <v>28.080655031392972</v>
      </c>
      <c r="W150">
        <f>$E147*V150+$Q147</f>
        <v>377009.53846554679</v>
      </c>
    </row>
    <row r="151" spans="1:23" x14ac:dyDescent="0.3">
      <c r="A151">
        <v>437</v>
      </c>
      <c r="B151" t="s">
        <v>72</v>
      </c>
      <c r="C151" t="s">
        <v>18</v>
      </c>
      <c r="D151" t="s">
        <v>25</v>
      </c>
      <c r="E151">
        <v>57266</v>
      </c>
      <c r="F151">
        <v>2090</v>
      </c>
      <c r="G151" t="s">
        <v>73</v>
      </c>
      <c r="H151">
        <v>53.25</v>
      </c>
      <c r="I151">
        <v>17.1875</v>
      </c>
      <c r="J151">
        <v>62.8</v>
      </c>
      <c r="K151">
        <v>0</v>
      </c>
      <c r="L151">
        <v>0</v>
      </c>
      <c r="M151">
        <v>0</v>
      </c>
      <c r="N151">
        <v>0</v>
      </c>
      <c r="O151">
        <v>26</v>
      </c>
      <c r="P151">
        <v>39</v>
      </c>
      <c r="Q151">
        <v>-1374384</v>
      </c>
      <c r="R151">
        <v>57266</v>
      </c>
      <c r="S151">
        <v>801724</v>
      </c>
      <c r="T151">
        <f>($Q151-$Q148)/($E148-$E151)</f>
        <v>34.71667279486865</v>
      </c>
      <c r="U151">
        <f>$E148*T151+$Q148</f>
        <v>613700.98427094822</v>
      </c>
      <c r="V151">
        <f>($Q151-$Q147)/($E147-$E151)</f>
        <v>32.781279721885149</v>
      </c>
      <c r="W151">
        <f>$E147*V151+$Q147</f>
        <v>502868.76455347484</v>
      </c>
    </row>
    <row r="152" spans="1:23" x14ac:dyDescent="0.3">
      <c r="A152">
        <v>450</v>
      </c>
      <c r="B152" t="s">
        <v>74</v>
      </c>
      <c r="C152" t="s">
        <v>18</v>
      </c>
      <c r="D152" t="s">
        <v>19</v>
      </c>
      <c r="E152">
        <v>45456</v>
      </c>
      <c r="F152">
        <v>476</v>
      </c>
      <c r="G152" t="s">
        <v>75</v>
      </c>
      <c r="H152" s="7">
        <v>62.949152542372801</v>
      </c>
      <c r="I152">
        <v>43.92</v>
      </c>
      <c r="J152">
        <v>56.6</v>
      </c>
      <c r="K152">
        <v>0</v>
      </c>
      <c r="L152">
        <v>0</v>
      </c>
      <c r="M152">
        <v>0</v>
      </c>
      <c r="N152">
        <v>0</v>
      </c>
      <c r="R152">
        <v>45456</v>
      </c>
    </row>
    <row r="153" spans="1:23" x14ac:dyDescent="0.3">
      <c r="A153">
        <v>451</v>
      </c>
      <c r="B153" t="s">
        <v>74</v>
      </c>
      <c r="C153" t="s">
        <v>18</v>
      </c>
      <c r="D153" t="s">
        <v>21</v>
      </c>
      <c r="E153">
        <v>28414</v>
      </c>
      <c r="F153">
        <v>1565</v>
      </c>
      <c r="G153" t="s">
        <v>75</v>
      </c>
      <c r="H153" s="7">
        <v>62.949152542372801</v>
      </c>
      <c r="I153">
        <v>43.92</v>
      </c>
      <c r="J153">
        <v>56.6</v>
      </c>
      <c r="K153">
        <v>0</v>
      </c>
      <c r="L153">
        <v>0</v>
      </c>
      <c r="M153">
        <v>0</v>
      </c>
      <c r="N153">
        <v>0</v>
      </c>
      <c r="O153">
        <v>16</v>
      </c>
      <c r="P153">
        <v>39</v>
      </c>
      <c r="Q153">
        <v>-397796</v>
      </c>
      <c r="R153">
        <v>28414</v>
      </c>
      <c r="S153">
        <v>681936</v>
      </c>
      <c r="T153">
        <f>($Q153-$Q154)/($E154-$E153)</f>
        <v>23.89497082522923</v>
      </c>
      <c r="U153">
        <f>$E154*T153+$Q154</f>
        <v>281155.70102806331</v>
      </c>
      <c r="V153" t="e">
        <f>($Q153-$Q153)/($E153-$E153)</f>
        <v>#DIV/0!</v>
      </c>
      <c r="W153" t="e">
        <f>$E153*V153+$Q153</f>
        <v>#DIV/0!</v>
      </c>
    </row>
    <row r="154" spans="1:23" x14ac:dyDescent="0.3">
      <c r="A154">
        <v>452</v>
      </c>
      <c r="B154" t="s">
        <v>74</v>
      </c>
      <c r="C154" t="s">
        <v>18</v>
      </c>
      <c r="D154" t="s">
        <v>22</v>
      </c>
      <c r="E154">
        <v>35612</v>
      </c>
      <c r="F154">
        <v>519</v>
      </c>
      <c r="G154" t="s">
        <v>75</v>
      </c>
      <c r="H154" s="7">
        <v>62.949152542372801</v>
      </c>
      <c r="I154">
        <v>43.92</v>
      </c>
      <c r="J154">
        <v>56.6</v>
      </c>
      <c r="K154">
        <v>0</v>
      </c>
      <c r="L154">
        <v>0</v>
      </c>
      <c r="M154">
        <v>0</v>
      </c>
      <c r="N154">
        <v>0</v>
      </c>
      <c r="O154">
        <v>18</v>
      </c>
      <c r="P154">
        <v>39</v>
      </c>
      <c r="Q154">
        <v>-569792</v>
      </c>
      <c r="R154">
        <v>35612</v>
      </c>
      <c r="S154">
        <v>783464</v>
      </c>
      <c r="T154" t="e">
        <f>($Q154-$Q154)/($E154-$E154)</f>
        <v>#DIV/0!</v>
      </c>
      <c r="U154" t="e">
        <f>$E154*T154+$Q154</f>
        <v>#DIV/0!</v>
      </c>
      <c r="V154">
        <f>($Q154-$Q153)/($E153-$E154)</f>
        <v>23.89497082522923</v>
      </c>
      <c r="W154">
        <f>$E153*V154+$Q153</f>
        <v>281155.70102806331</v>
      </c>
    </row>
    <row r="155" spans="1:23" x14ac:dyDescent="0.3">
      <c r="A155">
        <v>453</v>
      </c>
      <c r="B155" t="s">
        <v>74</v>
      </c>
      <c r="C155" t="s">
        <v>18</v>
      </c>
      <c r="D155" t="s">
        <v>23</v>
      </c>
      <c r="E155">
        <v>41874</v>
      </c>
      <c r="F155">
        <v>441</v>
      </c>
      <c r="G155" t="s">
        <v>75</v>
      </c>
      <c r="H155" s="7">
        <v>62.949152542372801</v>
      </c>
      <c r="I155">
        <v>43.92</v>
      </c>
      <c r="J155">
        <v>56.6</v>
      </c>
      <c r="K155">
        <v>5390</v>
      </c>
      <c r="L155">
        <v>10780</v>
      </c>
      <c r="M155" s="7">
        <v>116.99132764139701</v>
      </c>
      <c r="N155" s="7">
        <v>14038.959316967601</v>
      </c>
      <c r="O155">
        <v>20</v>
      </c>
      <c r="P155">
        <v>39</v>
      </c>
      <c r="Q155">
        <v>-767770.95931696706</v>
      </c>
      <c r="R155" s="7">
        <v>27835.040683032301</v>
      </c>
      <c r="S155" s="7">
        <v>823441.04068303201</v>
      </c>
      <c r="T155">
        <f>($Q155-$Q154)/($E154-$E155)</f>
        <v>31.615930903380239</v>
      </c>
      <c r="U155">
        <f>$E154*T155+$Q154</f>
        <v>556114.5313311771</v>
      </c>
      <c r="V155">
        <f>($Q155-$Q153)/($E153-$E155)</f>
        <v>27.486995491602308</v>
      </c>
      <c r="W155">
        <f>$E153*V155+$Q153</f>
        <v>383219.48989838792</v>
      </c>
    </row>
    <row r="156" spans="1:23" x14ac:dyDescent="0.3">
      <c r="A156">
        <v>454</v>
      </c>
      <c r="B156" t="s">
        <v>74</v>
      </c>
      <c r="C156" t="s">
        <v>18</v>
      </c>
      <c r="D156" t="s">
        <v>24</v>
      </c>
      <c r="E156">
        <v>57693</v>
      </c>
      <c r="F156">
        <v>1123</v>
      </c>
      <c r="G156" t="s">
        <v>75</v>
      </c>
      <c r="H156" s="7">
        <v>62.949152542372801</v>
      </c>
      <c r="I156">
        <v>43.92</v>
      </c>
      <c r="J156">
        <v>56.6</v>
      </c>
      <c r="K156" s="7">
        <v>6799.9649122807004</v>
      </c>
      <c r="L156" s="7">
        <v>27199.859649122802</v>
      </c>
      <c r="M156" s="7">
        <v>295.189952876674</v>
      </c>
      <c r="N156" s="7">
        <v>35422.794345200797</v>
      </c>
      <c r="O156">
        <v>22</v>
      </c>
      <c r="P156">
        <v>39</v>
      </c>
      <c r="Q156">
        <v>-1189282.7943452001</v>
      </c>
      <c r="R156" s="7">
        <v>22270.205654799101</v>
      </c>
      <c r="S156" s="7">
        <v>1003051.20565479</v>
      </c>
      <c r="T156">
        <f>($Q156-$Q154)/($E154-$E156)</f>
        <v>28.055377670630861</v>
      </c>
      <c r="U156">
        <f>$E154*T156+$Q154</f>
        <v>429316.10960650619</v>
      </c>
      <c r="V156">
        <f>($Q156-$Q153)/($E153-$E156)</f>
        <v>27.032576056053831</v>
      </c>
      <c r="W156">
        <f>$E153*V156+$Q153</f>
        <v>370307.61605671351</v>
      </c>
    </row>
    <row r="157" spans="1:23" x14ac:dyDescent="0.3">
      <c r="A157">
        <v>455</v>
      </c>
      <c r="B157" t="s">
        <v>74</v>
      </c>
      <c r="C157" t="s">
        <v>18</v>
      </c>
      <c r="D157" t="s">
        <v>25</v>
      </c>
      <c r="E157">
        <v>70894</v>
      </c>
      <c r="F157">
        <v>1418</v>
      </c>
      <c r="G157" t="s">
        <v>75</v>
      </c>
      <c r="H157" s="7">
        <v>62.949152542372801</v>
      </c>
      <c r="I157">
        <v>43.92</v>
      </c>
      <c r="J157">
        <v>56.6</v>
      </c>
      <c r="K157">
        <v>0</v>
      </c>
      <c r="L157">
        <v>0</v>
      </c>
      <c r="M157">
        <v>0</v>
      </c>
      <c r="N157">
        <v>0</v>
      </c>
      <c r="O157">
        <v>26</v>
      </c>
      <c r="P157">
        <v>39</v>
      </c>
      <c r="Q157">
        <v>-1701456</v>
      </c>
      <c r="R157">
        <v>70894</v>
      </c>
      <c r="S157">
        <v>992516</v>
      </c>
      <c r="T157">
        <f>($Q157-$Q154)/($E154-$E157)</f>
        <v>32.074825690153617</v>
      </c>
      <c r="U157">
        <f>$E154*T157+$Q154</f>
        <v>572456.69247775059</v>
      </c>
      <c r="V157">
        <f>($Q157-$Q153)/($E153-$E157)</f>
        <v>30.688794726930322</v>
      </c>
      <c r="W157">
        <f>$E153*V157+$Q153</f>
        <v>474195.41337099811</v>
      </c>
    </row>
    <row r="158" spans="1:23" x14ac:dyDescent="0.3">
      <c r="A158">
        <v>468</v>
      </c>
      <c r="B158" t="s">
        <v>76</v>
      </c>
      <c r="C158" t="s">
        <v>18</v>
      </c>
      <c r="D158" t="s">
        <v>19</v>
      </c>
      <c r="E158">
        <v>43414</v>
      </c>
      <c r="F158">
        <v>1266</v>
      </c>
      <c r="G158" t="s">
        <v>77</v>
      </c>
      <c r="H158">
        <v>41</v>
      </c>
      <c r="I158">
        <v>36.9</v>
      </c>
      <c r="J158">
        <v>53.6</v>
      </c>
      <c r="K158">
        <v>0</v>
      </c>
      <c r="L158">
        <v>0</v>
      </c>
      <c r="M158">
        <v>0</v>
      </c>
      <c r="N158">
        <v>0</v>
      </c>
      <c r="R158">
        <v>43414</v>
      </c>
    </row>
    <row r="159" spans="1:23" x14ac:dyDescent="0.3">
      <c r="A159">
        <v>469</v>
      </c>
      <c r="B159" t="s">
        <v>76</v>
      </c>
      <c r="C159" t="s">
        <v>18</v>
      </c>
      <c r="D159" t="s">
        <v>21</v>
      </c>
      <c r="E159">
        <v>30133</v>
      </c>
      <c r="F159">
        <v>4113</v>
      </c>
      <c r="G159" t="s">
        <v>77</v>
      </c>
      <c r="H159">
        <v>41</v>
      </c>
      <c r="I159">
        <v>36.9</v>
      </c>
      <c r="J159">
        <v>53.6</v>
      </c>
      <c r="K159">
        <v>0</v>
      </c>
      <c r="L159">
        <v>0</v>
      </c>
      <c r="M159">
        <v>0</v>
      </c>
      <c r="N159">
        <v>0</v>
      </c>
      <c r="O159">
        <v>16</v>
      </c>
      <c r="P159">
        <v>39</v>
      </c>
      <c r="Q159">
        <v>-421862</v>
      </c>
      <c r="R159">
        <v>30133</v>
      </c>
      <c r="S159">
        <v>723192</v>
      </c>
      <c r="T159">
        <f>($Q159-$Q160)/($E160-$E159)</f>
        <v>26.876376105396137</v>
      </c>
      <c r="U159">
        <f>$E160*T159+$Q160</f>
        <v>388003.84118390176</v>
      </c>
      <c r="V159" t="e">
        <f>($Q159-$Q159)/($E159-$E159)</f>
        <v>#DIV/0!</v>
      </c>
      <c r="W159" t="e">
        <f>$E159*V159+$Q159</f>
        <v>#DIV/0!</v>
      </c>
    </row>
    <row r="160" spans="1:23" x14ac:dyDescent="0.3">
      <c r="A160">
        <v>470</v>
      </c>
      <c r="B160" t="s">
        <v>76</v>
      </c>
      <c r="C160" t="s">
        <v>18</v>
      </c>
      <c r="D160" t="s">
        <v>22</v>
      </c>
      <c r="E160">
        <v>35674</v>
      </c>
      <c r="F160">
        <v>923</v>
      </c>
      <c r="G160" t="s">
        <v>77</v>
      </c>
      <c r="H160">
        <v>41</v>
      </c>
      <c r="I160">
        <v>36.9</v>
      </c>
      <c r="J160">
        <v>53.6</v>
      </c>
      <c r="K160">
        <v>0</v>
      </c>
      <c r="L160">
        <v>0</v>
      </c>
      <c r="M160">
        <v>0</v>
      </c>
      <c r="N160">
        <v>0</v>
      </c>
      <c r="O160">
        <v>18</v>
      </c>
      <c r="P160">
        <v>39</v>
      </c>
      <c r="Q160">
        <v>-570784</v>
      </c>
      <c r="R160">
        <v>35674</v>
      </c>
      <c r="S160">
        <v>784828</v>
      </c>
      <c r="T160" t="e">
        <f>($Q160-$Q160)/($E160-$E160)</f>
        <v>#DIV/0!</v>
      </c>
      <c r="U160" t="e">
        <f>$E160*T160+$Q160</f>
        <v>#DIV/0!</v>
      </c>
      <c r="V160">
        <f>($Q160-$Q159)/($E159-$E160)</f>
        <v>26.876376105396137</v>
      </c>
      <c r="W160">
        <f>$E159*V160+$Q159</f>
        <v>388003.84118390176</v>
      </c>
    </row>
    <row r="161" spans="1:23" x14ac:dyDescent="0.3">
      <c r="A161">
        <v>471</v>
      </c>
      <c r="B161" t="s">
        <v>76</v>
      </c>
      <c r="C161" t="s">
        <v>18</v>
      </c>
      <c r="D161" t="s">
        <v>23</v>
      </c>
      <c r="E161">
        <v>39948</v>
      </c>
      <c r="F161">
        <v>1161</v>
      </c>
      <c r="G161" t="s">
        <v>77</v>
      </c>
      <c r="H161">
        <v>41</v>
      </c>
      <c r="I161">
        <v>36.9</v>
      </c>
      <c r="J161">
        <v>53.6</v>
      </c>
      <c r="K161" s="7">
        <v>5424.1428571428496</v>
      </c>
      <c r="L161" s="7">
        <v>10848.285714285699</v>
      </c>
      <c r="M161" s="7">
        <v>117.732407082327</v>
      </c>
      <c r="N161" s="7">
        <v>14127.8888498792</v>
      </c>
      <c r="O161">
        <v>20</v>
      </c>
      <c r="P161">
        <v>39</v>
      </c>
      <c r="Q161">
        <v>-733191.88884987903</v>
      </c>
      <c r="R161" s="7">
        <v>25820.111150120701</v>
      </c>
      <c r="S161" s="7">
        <v>784832.11115012004</v>
      </c>
      <c r="T161">
        <f>($Q161-$Q160)/($E160-$E161)</f>
        <v>37.999038102451806</v>
      </c>
      <c r="U161">
        <f>$E160*T161+$Q160</f>
        <v>784793.68526686565</v>
      </c>
      <c r="V161">
        <f>($Q161-$Q159)/($E159-$E161)</f>
        <v>31.719805282718191</v>
      </c>
      <c r="W161">
        <f>$E159*V161+$Q159</f>
        <v>533950.89258414728</v>
      </c>
    </row>
    <row r="162" spans="1:23" x14ac:dyDescent="0.3">
      <c r="A162">
        <v>472</v>
      </c>
      <c r="B162" t="s">
        <v>76</v>
      </c>
      <c r="C162" t="s">
        <v>18</v>
      </c>
      <c r="D162" t="s">
        <v>24</v>
      </c>
      <c r="E162">
        <v>50894</v>
      </c>
      <c r="F162">
        <v>1378</v>
      </c>
      <c r="G162" t="s">
        <v>77</v>
      </c>
      <c r="H162">
        <v>41</v>
      </c>
      <c r="I162">
        <v>36.9</v>
      </c>
      <c r="J162">
        <v>53.6</v>
      </c>
      <c r="K162" s="7">
        <v>6190.2727272727197</v>
      </c>
      <c r="L162" s="7">
        <v>24761.090909090901</v>
      </c>
      <c r="M162" s="7">
        <v>268.722903460471</v>
      </c>
      <c r="N162" s="7">
        <v>32246.748415256501</v>
      </c>
      <c r="O162">
        <v>22</v>
      </c>
      <c r="P162">
        <v>39</v>
      </c>
      <c r="Q162">
        <v>-1050126.7484152501</v>
      </c>
      <c r="R162" s="7">
        <v>18647.251584743401</v>
      </c>
      <c r="S162" s="7">
        <v>883845.25158474303</v>
      </c>
      <c r="T162">
        <f>($Q162-$Q160)/($E160-$E162)</f>
        <v>31.494267307178063</v>
      </c>
      <c r="U162">
        <f>$E160*T162+$Q160</f>
        <v>552742.49191627023</v>
      </c>
      <c r="V162">
        <f>($Q162-$Q159)/($E159-$E162)</f>
        <v>30.261776813026835</v>
      </c>
      <c r="W162">
        <f>$E159*V162+$Q159</f>
        <v>490016.12070693763</v>
      </c>
    </row>
    <row r="163" spans="1:23" x14ac:dyDescent="0.3">
      <c r="A163">
        <v>473</v>
      </c>
      <c r="B163" t="s">
        <v>76</v>
      </c>
      <c r="C163" t="s">
        <v>18</v>
      </c>
      <c r="D163" t="s">
        <v>25</v>
      </c>
      <c r="E163">
        <v>68235</v>
      </c>
      <c r="F163">
        <v>2421</v>
      </c>
      <c r="G163" t="s">
        <v>77</v>
      </c>
      <c r="H163">
        <v>41</v>
      </c>
      <c r="I163">
        <v>36.9</v>
      </c>
      <c r="J163">
        <v>53.6</v>
      </c>
      <c r="K163">
        <v>0</v>
      </c>
      <c r="L163">
        <v>0</v>
      </c>
      <c r="M163">
        <v>0</v>
      </c>
      <c r="N163">
        <v>0</v>
      </c>
      <c r="O163">
        <v>26</v>
      </c>
      <c r="P163">
        <v>39</v>
      </c>
      <c r="Q163">
        <v>-1637640</v>
      </c>
      <c r="R163">
        <v>68235</v>
      </c>
      <c r="S163">
        <v>955290</v>
      </c>
      <c r="T163">
        <f>($Q163-$Q160)/($E160-$E163)</f>
        <v>32.764841374650658</v>
      </c>
      <c r="U163">
        <f>$E160*T163+$Q160</f>
        <v>598068.95119928755</v>
      </c>
      <c r="V163">
        <f>($Q163-$Q159)/($E159-$E163)</f>
        <v>31.908508739698703</v>
      </c>
      <c r="W163">
        <f>$E159*V163+$Q159</f>
        <v>539637.09385334107</v>
      </c>
    </row>
    <row r="164" spans="1:23" x14ac:dyDescent="0.3">
      <c r="A164">
        <v>486</v>
      </c>
      <c r="B164" t="s">
        <v>78</v>
      </c>
      <c r="C164" t="s">
        <v>18</v>
      </c>
      <c r="D164" t="s">
        <v>19</v>
      </c>
      <c r="E164">
        <v>49244</v>
      </c>
      <c r="F164">
        <v>870</v>
      </c>
      <c r="G164" t="s">
        <v>79</v>
      </c>
      <c r="H164">
        <v>56.1</v>
      </c>
      <c r="I164" s="7">
        <v>49.411764705882298</v>
      </c>
      <c r="K164">
        <v>0</v>
      </c>
      <c r="L164">
        <v>0</v>
      </c>
      <c r="M164">
        <v>0</v>
      </c>
      <c r="N164">
        <v>0</v>
      </c>
      <c r="R164">
        <v>49244</v>
      </c>
    </row>
    <row r="165" spans="1:23" x14ac:dyDescent="0.3">
      <c r="A165">
        <v>487</v>
      </c>
      <c r="B165" t="s">
        <v>78</v>
      </c>
      <c r="C165" t="s">
        <v>18</v>
      </c>
      <c r="D165" t="s">
        <v>21</v>
      </c>
      <c r="E165">
        <v>33308</v>
      </c>
      <c r="F165">
        <v>2022</v>
      </c>
      <c r="G165" t="s">
        <v>79</v>
      </c>
      <c r="H165">
        <v>56.1</v>
      </c>
      <c r="I165" s="7">
        <v>49.411764705882298</v>
      </c>
      <c r="K165">
        <v>0</v>
      </c>
      <c r="L165">
        <v>0</v>
      </c>
      <c r="M165">
        <v>0</v>
      </c>
      <c r="N165">
        <v>0</v>
      </c>
      <c r="O165">
        <v>16</v>
      </c>
      <c r="P165">
        <v>39</v>
      </c>
      <c r="Q165">
        <v>-466312</v>
      </c>
      <c r="R165">
        <v>33308</v>
      </c>
      <c r="S165">
        <v>799392</v>
      </c>
      <c r="T165">
        <f>($Q165-$Q166)/($E166-$E165)</f>
        <v>28.223119266055047</v>
      </c>
      <c r="U165">
        <f>$E166*T165+$Q166</f>
        <v>473743.6565137615</v>
      </c>
      <c r="V165" t="e">
        <f>($Q165-$Q165)/($E165-$E165)</f>
        <v>#DIV/0!</v>
      </c>
      <c r="W165" t="e">
        <f>$E165*V165+$Q165</f>
        <v>#DIV/0!</v>
      </c>
    </row>
    <row r="166" spans="1:23" x14ac:dyDescent="0.3">
      <c r="A166">
        <v>488</v>
      </c>
      <c r="B166" t="s">
        <v>78</v>
      </c>
      <c r="C166" t="s">
        <v>18</v>
      </c>
      <c r="D166" t="s">
        <v>22</v>
      </c>
      <c r="E166">
        <v>38758</v>
      </c>
      <c r="F166">
        <v>1570</v>
      </c>
      <c r="G166" t="s">
        <v>79</v>
      </c>
      <c r="H166">
        <v>56.1</v>
      </c>
      <c r="I166" s="7">
        <v>49.411764705882298</v>
      </c>
      <c r="K166">
        <v>0</v>
      </c>
      <c r="L166">
        <v>0</v>
      </c>
      <c r="M166">
        <v>0</v>
      </c>
      <c r="N166">
        <v>0</v>
      </c>
      <c r="O166">
        <v>18</v>
      </c>
      <c r="P166">
        <v>39</v>
      </c>
      <c r="Q166">
        <v>-620128</v>
      </c>
      <c r="R166">
        <v>38758</v>
      </c>
      <c r="S166">
        <v>852676</v>
      </c>
      <c r="T166" t="e">
        <f>($Q166-$Q166)/($E166-$E166)</f>
        <v>#DIV/0!</v>
      </c>
      <c r="U166" t="e">
        <f>$E166*T166+$Q166</f>
        <v>#DIV/0!</v>
      </c>
      <c r="V166">
        <f>($Q166-$Q165)/($E165-$E166)</f>
        <v>28.223119266055047</v>
      </c>
      <c r="W166">
        <f>$E165*V166+$Q165</f>
        <v>473743.6565137615</v>
      </c>
    </row>
    <row r="167" spans="1:23" x14ac:dyDescent="0.3">
      <c r="A167">
        <v>489</v>
      </c>
      <c r="B167" t="s">
        <v>78</v>
      </c>
      <c r="C167" t="s">
        <v>18</v>
      </c>
      <c r="D167" t="s">
        <v>23</v>
      </c>
      <c r="E167">
        <v>44111</v>
      </c>
      <c r="F167">
        <v>1179</v>
      </c>
      <c r="G167" t="s">
        <v>79</v>
      </c>
      <c r="H167">
        <v>56.1</v>
      </c>
      <c r="I167" s="7">
        <v>49.411764705882298</v>
      </c>
      <c r="K167" s="7">
        <v>6015.0666666666602</v>
      </c>
      <c r="L167" s="7">
        <v>12030.1333333333</v>
      </c>
      <c r="M167" s="7">
        <v>130.55855940349599</v>
      </c>
      <c r="N167" s="7">
        <v>15667.027128419601</v>
      </c>
      <c r="O167">
        <v>20</v>
      </c>
      <c r="P167">
        <v>39</v>
      </c>
      <c r="Q167">
        <v>-809665.02712841902</v>
      </c>
      <c r="R167" s="7">
        <v>28443.972871580299</v>
      </c>
      <c r="S167" s="7">
        <v>866552.97287158004</v>
      </c>
      <c r="T167">
        <f>($Q167-$Q166)/($E166-$E167)</f>
        <v>35.407626962155618</v>
      </c>
      <c r="U167">
        <f>$E166*T167+$Q166</f>
        <v>752200.80579922744</v>
      </c>
      <c r="V167">
        <f>($Q167-$Q165)/($E165-$E167)</f>
        <v>31.783118312359438</v>
      </c>
      <c r="W167">
        <f>$E165*V167+$Q165</f>
        <v>592320.10474806814</v>
      </c>
    </row>
    <row r="168" spans="1:23" x14ac:dyDescent="0.3">
      <c r="A168">
        <v>490</v>
      </c>
      <c r="B168" t="s">
        <v>78</v>
      </c>
      <c r="C168" t="s">
        <v>18</v>
      </c>
      <c r="D168" t="s">
        <v>24</v>
      </c>
      <c r="E168">
        <v>58817</v>
      </c>
      <c r="F168">
        <v>1729</v>
      </c>
      <c r="G168" t="s">
        <v>79</v>
      </c>
      <c r="H168">
        <v>56.1</v>
      </c>
      <c r="I168" s="7">
        <v>49.411764705882298</v>
      </c>
      <c r="K168" s="7">
        <v>6964.0526315789402</v>
      </c>
      <c r="L168" s="7">
        <v>27856.210526315699</v>
      </c>
      <c r="M168" s="7">
        <v>302.31308465045902</v>
      </c>
      <c r="N168">
        <v>36277.570158055103</v>
      </c>
      <c r="O168">
        <v>22</v>
      </c>
      <c r="P168">
        <v>39</v>
      </c>
      <c r="Q168">
        <v>-1212617.5701580499</v>
      </c>
      <c r="R168" s="7">
        <v>22539.429841944799</v>
      </c>
      <c r="S168" s="7">
        <v>1022428.4298419399</v>
      </c>
      <c r="T168">
        <f>($Q168-$Q166)/($E166-$E168)</f>
        <v>29.537343345034643</v>
      </c>
      <c r="U168">
        <f>$E166*T168+$Q166</f>
        <v>524680.35336685274</v>
      </c>
      <c r="V168">
        <f>($Q168-$Q165)/($E165-$E168)</f>
        <v>29.256559259792621</v>
      </c>
      <c r="W168">
        <f>$E165*V168+$Q165</f>
        <v>508165.47582517262</v>
      </c>
    </row>
    <row r="169" spans="1:23" x14ac:dyDescent="0.3">
      <c r="A169">
        <v>491</v>
      </c>
      <c r="B169" t="s">
        <v>78</v>
      </c>
      <c r="C169" t="s">
        <v>18</v>
      </c>
      <c r="D169" t="s">
        <v>25</v>
      </c>
      <c r="E169">
        <v>74208</v>
      </c>
      <c r="F169">
        <v>2651</v>
      </c>
      <c r="G169" t="s">
        <v>79</v>
      </c>
      <c r="H169">
        <v>56.1</v>
      </c>
      <c r="I169" s="7">
        <v>49.411764705882298</v>
      </c>
      <c r="K169">
        <v>0</v>
      </c>
      <c r="L169">
        <v>0</v>
      </c>
      <c r="M169">
        <v>0</v>
      </c>
      <c r="N169">
        <v>0</v>
      </c>
      <c r="O169">
        <v>26</v>
      </c>
      <c r="P169">
        <v>39</v>
      </c>
      <c r="Q169">
        <v>-1780992</v>
      </c>
      <c r="R169">
        <v>74208</v>
      </c>
      <c r="S169">
        <v>1038912</v>
      </c>
      <c r="T169">
        <f>($Q169-$Q166)/($E166-$E169)</f>
        <v>32.746516220028212</v>
      </c>
      <c r="U169">
        <f>$E166*T169+$Q166</f>
        <v>649061.47565585352</v>
      </c>
      <c r="V169">
        <f>($Q169-$Q165)/($E165-$E169)</f>
        <v>32.143765281173593</v>
      </c>
      <c r="W169">
        <f>$E165*V169+$Q165</f>
        <v>604332.53398533002</v>
      </c>
    </row>
    <row r="170" spans="1:23" x14ac:dyDescent="0.3">
      <c r="A170">
        <v>504</v>
      </c>
      <c r="B170" t="s">
        <v>80</v>
      </c>
      <c r="C170" t="s">
        <v>18</v>
      </c>
      <c r="D170" t="s">
        <v>19</v>
      </c>
      <c r="E170">
        <v>44247</v>
      </c>
      <c r="F170">
        <v>729</v>
      </c>
      <c r="G170" t="s">
        <v>81</v>
      </c>
      <c r="H170" s="7">
        <v>37.363636363636303</v>
      </c>
      <c r="I170">
        <v>83.5</v>
      </c>
      <c r="J170" s="7">
        <v>66.727272727272705</v>
      </c>
      <c r="K170">
        <v>0</v>
      </c>
      <c r="L170">
        <v>0</v>
      </c>
      <c r="M170">
        <v>0</v>
      </c>
      <c r="N170">
        <v>0</v>
      </c>
      <c r="R170">
        <v>44247</v>
      </c>
    </row>
    <row r="171" spans="1:23" x14ac:dyDescent="0.3">
      <c r="A171">
        <v>505</v>
      </c>
      <c r="B171" t="s">
        <v>80</v>
      </c>
      <c r="C171" t="s">
        <v>18</v>
      </c>
      <c r="D171" t="s">
        <v>21</v>
      </c>
      <c r="E171">
        <v>34591</v>
      </c>
      <c r="F171">
        <v>1524</v>
      </c>
      <c r="G171" t="s">
        <v>81</v>
      </c>
      <c r="H171" s="7">
        <v>37.363636363636303</v>
      </c>
      <c r="I171">
        <v>83.5</v>
      </c>
      <c r="J171" s="7">
        <v>66.727272727272705</v>
      </c>
      <c r="K171">
        <v>0</v>
      </c>
      <c r="L171">
        <v>0</v>
      </c>
      <c r="M171">
        <v>0</v>
      </c>
      <c r="N171">
        <v>0</v>
      </c>
      <c r="O171">
        <v>16</v>
      </c>
      <c r="P171">
        <v>39</v>
      </c>
      <c r="Q171">
        <v>-484274</v>
      </c>
      <c r="R171">
        <v>34591</v>
      </c>
      <c r="S171">
        <v>830184</v>
      </c>
      <c r="T171">
        <f>($Q171-$Q172)/($E172-$E171)</f>
        <v>39.137792642140468</v>
      </c>
      <c r="U171">
        <f>$E172*T171+$Q172</f>
        <v>869541.38528428087</v>
      </c>
      <c r="V171" t="e">
        <f>($Q171-$Q171)/($E171-$E171)</f>
        <v>#DIV/0!</v>
      </c>
      <c r="W171" t="e">
        <f>$E171*V171+$Q171</f>
        <v>#DIV/0!</v>
      </c>
    </row>
    <row r="172" spans="1:23" x14ac:dyDescent="0.3">
      <c r="A172">
        <v>506</v>
      </c>
      <c r="B172" t="s">
        <v>80</v>
      </c>
      <c r="C172" t="s">
        <v>18</v>
      </c>
      <c r="D172" t="s">
        <v>22</v>
      </c>
      <c r="E172">
        <v>37581</v>
      </c>
      <c r="F172">
        <v>1246</v>
      </c>
      <c r="G172" t="s">
        <v>81</v>
      </c>
      <c r="H172" s="7">
        <v>37.363636363636303</v>
      </c>
      <c r="I172">
        <v>83.5</v>
      </c>
      <c r="J172" s="7">
        <v>66.727272727272705</v>
      </c>
      <c r="K172">
        <v>0</v>
      </c>
      <c r="L172">
        <v>0</v>
      </c>
      <c r="M172">
        <v>0</v>
      </c>
      <c r="N172">
        <v>0</v>
      </c>
      <c r="O172">
        <v>18</v>
      </c>
      <c r="P172">
        <v>39</v>
      </c>
      <c r="Q172">
        <v>-601296</v>
      </c>
      <c r="R172">
        <v>37581</v>
      </c>
      <c r="S172">
        <v>826782</v>
      </c>
      <c r="T172" t="e">
        <f>($Q172-$Q172)/($E172-$E172)</f>
        <v>#DIV/0!</v>
      </c>
      <c r="U172" t="e">
        <f>$E172*T172+$Q172</f>
        <v>#DIV/0!</v>
      </c>
      <c r="V172">
        <f>($Q172-$Q171)/($E171-$E172)</f>
        <v>39.137792642140468</v>
      </c>
      <c r="W172">
        <f>$E171*V172+$Q171</f>
        <v>869541.38528428087</v>
      </c>
    </row>
    <row r="173" spans="1:23" x14ac:dyDescent="0.3">
      <c r="A173">
        <v>507</v>
      </c>
      <c r="B173" t="s">
        <v>80</v>
      </c>
      <c r="C173" t="s">
        <v>18</v>
      </c>
      <c r="D173" t="s">
        <v>23</v>
      </c>
      <c r="E173">
        <v>43743</v>
      </c>
      <c r="F173">
        <v>1130</v>
      </c>
      <c r="G173" t="s">
        <v>81</v>
      </c>
      <c r="H173" s="7">
        <v>37.363636363636303</v>
      </c>
      <c r="I173">
        <v>83.5</v>
      </c>
      <c r="J173" s="7">
        <v>66.727272727272705</v>
      </c>
      <c r="K173">
        <v>7379.25</v>
      </c>
      <c r="L173">
        <v>14758.5</v>
      </c>
      <c r="M173" s="7">
        <v>160.168507327974</v>
      </c>
      <c r="N173">
        <v>19220.220879356901</v>
      </c>
      <c r="O173">
        <v>20</v>
      </c>
      <c r="P173">
        <v>39</v>
      </c>
      <c r="Q173">
        <v>-806594.22087935603</v>
      </c>
      <c r="R173">
        <v>24522.779120643099</v>
      </c>
      <c r="S173" s="7">
        <v>855639.77912064304</v>
      </c>
      <c r="T173">
        <f>($Q173-$Q172)/($E172-$E173)</f>
        <v>33.316816111547553</v>
      </c>
      <c r="U173">
        <f>$E172*T173+$Q172</f>
        <v>650783.26628806861</v>
      </c>
      <c r="V173">
        <f>($Q173-$Q171)/($E171-$E173)</f>
        <v>35.218555603076489</v>
      </c>
      <c r="W173">
        <f>$E171*V173+$Q171</f>
        <v>733971.0568660188</v>
      </c>
    </row>
    <row r="174" spans="1:23" x14ac:dyDescent="0.3">
      <c r="A174">
        <v>508</v>
      </c>
      <c r="B174" t="s">
        <v>80</v>
      </c>
      <c r="C174" t="s">
        <v>18</v>
      </c>
      <c r="D174" t="s">
        <v>24</v>
      </c>
      <c r="E174">
        <v>59999</v>
      </c>
      <c r="F174">
        <v>2381</v>
      </c>
      <c r="G174" t="s">
        <v>81</v>
      </c>
      <c r="H174" s="7">
        <v>37.363636363636303</v>
      </c>
      <c r="I174">
        <v>83.5</v>
      </c>
      <c r="J174" s="7">
        <v>66.727272727272705</v>
      </c>
      <c r="K174" s="7">
        <v>6775.5454545454504</v>
      </c>
      <c r="L174" s="7">
        <v>27102.181818181802</v>
      </c>
      <c r="M174" s="7">
        <v>294.129891733546</v>
      </c>
      <c r="N174" s="7">
        <v>35295.587008025497</v>
      </c>
      <c r="O174">
        <v>22</v>
      </c>
      <c r="P174">
        <v>39</v>
      </c>
      <c r="Q174">
        <v>-1235275.5870080199</v>
      </c>
      <c r="R174" s="7">
        <v>24703.412991974401</v>
      </c>
      <c r="S174" s="7">
        <v>1044686.41299197</v>
      </c>
      <c r="T174">
        <f>($Q174-$Q172)/($E172-$E174)</f>
        <v>28.279935186368984</v>
      </c>
      <c r="U174">
        <f>$E172*T174+$Q172</f>
        <v>461492.24423893285</v>
      </c>
      <c r="V174">
        <f>($Q174-$Q171)/($E171-$E174)</f>
        <v>29.557682108313127</v>
      </c>
      <c r="W174">
        <f>$E171*V174+$Q171</f>
        <v>538155.78180865943</v>
      </c>
    </row>
    <row r="175" spans="1:23" x14ac:dyDescent="0.3">
      <c r="A175">
        <v>509</v>
      </c>
      <c r="B175" t="s">
        <v>80</v>
      </c>
      <c r="C175" t="s">
        <v>18</v>
      </c>
      <c r="D175" t="s">
        <v>25</v>
      </c>
      <c r="E175">
        <v>75253</v>
      </c>
      <c r="F175">
        <v>2169</v>
      </c>
      <c r="G175" t="s">
        <v>81</v>
      </c>
      <c r="H175" s="7">
        <v>37.363636363636303</v>
      </c>
      <c r="I175">
        <v>83.5</v>
      </c>
      <c r="J175" s="7">
        <v>66.727272727272705</v>
      </c>
      <c r="K175">
        <v>0</v>
      </c>
      <c r="L175">
        <v>0</v>
      </c>
      <c r="M175">
        <v>0</v>
      </c>
      <c r="N175">
        <v>0</v>
      </c>
      <c r="O175">
        <v>26</v>
      </c>
      <c r="P175">
        <v>39</v>
      </c>
      <c r="Q175">
        <v>-1806072</v>
      </c>
      <c r="R175">
        <v>75253</v>
      </c>
      <c r="S175">
        <v>1053542</v>
      </c>
      <c r="T175">
        <f>($Q175-$Q172)/($E172-$E175)</f>
        <v>31.980675302612021</v>
      </c>
      <c r="U175">
        <f>$E172*T175+$Q172</f>
        <v>600569.75854746229</v>
      </c>
      <c r="V175">
        <f>($Q175-$Q171)/($E171-$E175)</f>
        <v>32.506959815060746</v>
      </c>
      <c r="W175">
        <f>$E171*V175+$Q171</f>
        <v>640174.24696276616</v>
      </c>
    </row>
    <row r="176" spans="1:23" x14ac:dyDescent="0.3">
      <c r="A176">
        <v>522</v>
      </c>
      <c r="B176" t="s">
        <v>82</v>
      </c>
      <c r="C176" t="s">
        <v>18</v>
      </c>
      <c r="D176" t="s">
        <v>19</v>
      </c>
      <c r="E176">
        <v>55756</v>
      </c>
      <c r="F176">
        <v>1483</v>
      </c>
      <c r="G176" t="s">
        <v>83</v>
      </c>
      <c r="H176" s="7">
        <v>69.357142857142804</v>
      </c>
      <c r="I176" s="7">
        <v>44.571428571428498</v>
      </c>
      <c r="J176" s="7">
        <v>77.3333333333333</v>
      </c>
      <c r="K176">
        <v>0</v>
      </c>
      <c r="L176">
        <v>0</v>
      </c>
      <c r="M176">
        <v>0</v>
      </c>
      <c r="N176">
        <v>0</v>
      </c>
      <c r="R176">
        <v>55756</v>
      </c>
    </row>
    <row r="177" spans="1:23" x14ac:dyDescent="0.3">
      <c r="A177">
        <v>523</v>
      </c>
      <c r="B177" t="s">
        <v>82</v>
      </c>
      <c r="C177" t="s">
        <v>18</v>
      </c>
      <c r="D177" t="s">
        <v>21</v>
      </c>
      <c r="E177">
        <v>38365</v>
      </c>
      <c r="F177">
        <v>2874</v>
      </c>
      <c r="G177" t="s">
        <v>83</v>
      </c>
      <c r="H177" s="7">
        <v>69.357142857142804</v>
      </c>
      <c r="I177" s="7">
        <v>44.571428571428498</v>
      </c>
      <c r="J177" s="7">
        <v>77.3333333333333</v>
      </c>
      <c r="K177">
        <v>0</v>
      </c>
      <c r="L177">
        <v>0</v>
      </c>
      <c r="M177">
        <v>0</v>
      </c>
      <c r="N177">
        <v>0</v>
      </c>
      <c r="O177">
        <v>16</v>
      </c>
      <c r="P177">
        <v>39</v>
      </c>
      <c r="Q177">
        <v>-537110</v>
      </c>
      <c r="R177">
        <v>38365</v>
      </c>
      <c r="S177">
        <v>920760</v>
      </c>
      <c r="T177">
        <f>($Q177-$Q178)/($E178-$E177)</f>
        <v>35.327455919395469</v>
      </c>
      <c r="U177">
        <f>$E178*T177+$Q178</f>
        <v>818227.84634760721</v>
      </c>
      <c r="V177" t="e">
        <f>($Q177-$Q177)/($E177-$E177)</f>
        <v>#DIV/0!</v>
      </c>
      <c r="W177" t="e">
        <f>$E177*V177+$Q177</f>
        <v>#DIV/0!</v>
      </c>
    </row>
    <row r="178" spans="1:23" x14ac:dyDescent="0.3">
      <c r="A178">
        <v>524</v>
      </c>
      <c r="B178" t="s">
        <v>82</v>
      </c>
      <c r="C178" t="s">
        <v>18</v>
      </c>
      <c r="D178" t="s">
        <v>22</v>
      </c>
      <c r="E178">
        <v>42335</v>
      </c>
      <c r="F178">
        <v>1476</v>
      </c>
      <c r="G178" t="s">
        <v>83</v>
      </c>
      <c r="H178" s="7">
        <v>69.357142857142804</v>
      </c>
      <c r="I178" s="7">
        <v>44.571428571428498</v>
      </c>
      <c r="J178" s="7">
        <v>77.3333333333333</v>
      </c>
      <c r="K178">
        <v>0</v>
      </c>
      <c r="L178">
        <v>0</v>
      </c>
      <c r="M178">
        <v>0</v>
      </c>
      <c r="N178">
        <v>0</v>
      </c>
      <c r="O178">
        <v>18</v>
      </c>
      <c r="P178">
        <v>39</v>
      </c>
      <c r="Q178">
        <v>-677360</v>
      </c>
      <c r="R178">
        <v>42335</v>
      </c>
      <c r="S178">
        <v>931370</v>
      </c>
      <c r="T178" t="e">
        <f>($Q178-$Q178)/($E178-$E178)</f>
        <v>#DIV/0!</v>
      </c>
      <c r="U178" t="e">
        <f>$E178*T178+$Q178</f>
        <v>#DIV/0!</v>
      </c>
      <c r="V178">
        <f>($Q178-$Q177)/($E177-$E178)</f>
        <v>35.327455919395469</v>
      </c>
      <c r="W178">
        <f>$E177*V178+$Q177</f>
        <v>818227.84634760721</v>
      </c>
    </row>
    <row r="179" spans="1:23" x14ac:dyDescent="0.3">
      <c r="A179">
        <v>525</v>
      </c>
      <c r="B179" t="s">
        <v>82</v>
      </c>
      <c r="C179" t="s">
        <v>18</v>
      </c>
      <c r="D179" t="s">
        <v>23</v>
      </c>
      <c r="E179">
        <v>48955</v>
      </c>
      <c r="F179">
        <v>2127</v>
      </c>
      <c r="G179" t="s">
        <v>83</v>
      </c>
      <c r="H179" s="7">
        <v>69.357142857142804</v>
      </c>
      <c r="I179" s="7">
        <v>44.571428571428498</v>
      </c>
      <c r="J179" s="7">
        <v>77.3333333333333</v>
      </c>
      <c r="K179" s="7">
        <v>5622.7142857142799</v>
      </c>
      <c r="L179" s="7">
        <v>11245.4285714285</v>
      </c>
      <c r="M179" s="7">
        <v>122.042450692757</v>
      </c>
      <c r="N179" s="7">
        <v>14645.0940831309</v>
      </c>
      <c r="O179">
        <v>20</v>
      </c>
      <c r="P179">
        <v>39</v>
      </c>
      <c r="Q179">
        <v>-895835.09408313001</v>
      </c>
      <c r="R179" s="7">
        <v>34309.905916869</v>
      </c>
      <c r="S179" s="7">
        <v>964454.90591686894</v>
      </c>
      <c r="T179">
        <f>($Q179-$Q178)/($E178-$E179)</f>
        <v>33.002280072980362</v>
      </c>
      <c r="U179">
        <f>$E178*T179+$Q178</f>
        <v>719791.52688962361</v>
      </c>
      <c r="V179">
        <f>($Q179-$Q177)/($E177-$E179)</f>
        <v>33.873946561202075</v>
      </c>
      <c r="W179">
        <f>$E177*V179+$Q177</f>
        <v>762463.95982051757</v>
      </c>
    </row>
    <row r="180" spans="1:23" x14ac:dyDescent="0.3">
      <c r="A180">
        <v>526</v>
      </c>
      <c r="B180" t="s">
        <v>82</v>
      </c>
      <c r="C180" t="s">
        <v>18</v>
      </c>
      <c r="D180" t="s">
        <v>24</v>
      </c>
      <c r="E180">
        <v>67982</v>
      </c>
      <c r="F180">
        <v>2341</v>
      </c>
      <c r="G180" t="s">
        <v>83</v>
      </c>
      <c r="H180" s="7">
        <v>69.357142857142804</v>
      </c>
      <c r="I180" s="7">
        <v>44.571428571428498</v>
      </c>
      <c r="J180" s="7">
        <v>77.3333333333333</v>
      </c>
      <c r="K180" s="7">
        <v>7527.5714285714203</v>
      </c>
      <c r="L180" s="7">
        <v>30110.285714285699</v>
      </c>
      <c r="M180" s="7">
        <v>326.77572368980299</v>
      </c>
      <c r="N180" s="7">
        <v>39213.0868427764</v>
      </c>
      <c r="O180">
        <v>22</v>
      </c>
      <c r="P180">
        <v>39</v>
      </c>
      <c r="Q180">
        <v>-1398853.08684277</v>
      </c>
      <c r="R180" s="7">
        <v>28768.913157223498</v>
      </c>
      <c r="S180" s="7">
        <v>1184462.91315722</v>
      </c>
      <c r="T180">
        <f>($Q180-$Q178)/($E178-$E180)</f>
        <v>28.131675706428432</v>
      </c>
      <c r="U180">
        <f>$E178*T180+$Q178</f>
        <v>513594.49103164766</v>
      </c>
      <c r="V180">
        <f>($Q180-$Q177)/($E177-$E180)</f>
        <v>29.096231449598879</v>
      </c>
      <c r="W180">
        <f>$E177*V180+$Q177</f>
        <v>579166.91956386087</v>
      </c>
    </row>
    <row r="181" spans="1:23" x14ac:dyDescent="0.3">
      <c r="A181">
        <v>527</v>
      </c>
      <c r="B181" t="s">
        <v>82</v>
      </c>
      <c r="C181" t="s">
        <v>18</v>
      </c>
      <c r="D181" t="s">
        <v>25</v>
      </c>
      <c r="E181">
        <v>84072</v>
      </c>
      <c r="F181">
        <v>2366</v>
      </c>
      <c r="G181" t="s">
        <v>83</v>
      </c>
      <c r="H181" s="7">
        <v>69.357142857142804</v>
      </c>
      <c r="I181" s="7">
        <v>44.571428571428498</v>
      </c>
      <c r="J181" s="7">
        <v>77.3333333333333</v>
      </c>
      <c r="K181">
        <v>0</v>
      </c>
      <c r="L181">
        <v>0</v>
      </c>
      <c r="M181">
        <v>0</v>
      </c>
      <c r="N181">
        <v>0</v>
      </c>
      <c r="O181">
        <v>26</v>
      </c>
      <c r="P181">
        <v>39</v>
      </c>
      <c r="Q181">
        <v>-2017728</v>
      </c>
      <c r="R181">
        <v>84072</v>
      </c>
      <c r="S181">
        <v>1177008</v>
      </c>
      <c r="T181">
        <f>($Q181-$Q178)/($E178-$E181)</f>
        <v>32.11462251719098</v>
      </c>
      <c r="U181">
        <f>$E178*T181+$Q178</f>
        <v>682212.54426528024</v>
      </c>
      <c r="V181">
        <f>($Q181-$Q177)/($E177-$E181)</f>
        <v>32.393681492987945</v>
      </c>
      <c r="W181">
        <f>$E177*V181+$Q177</f>
        <v>705673.59047848242</v>
      </c>
    </row>
    <row r="182" spans="1:23" x14ac:dyDescent="0.3">
      <c r="A182">
        <v>540</v>
      </c>
      <c r="B182" t="s">
        <v>84</v>
      </c>
      <c r="C182" t="s">
        <v>18</v>
      </c>
      <c r="D182" t="s">
        <v>19</v>
      </c>
      <c r="E182">
        <v>60145</v>
      </c>
      <c r="F182">
        <v>574</v>
      </c>
      <c r="G182" t="s">
        <v>85</v>
      </c>
      <c r="H182" s="7">
        <v>32.456140350877099</v>
      </c>
      <c r="I182" s="7">
        <v>37.756756756756701</v>
      </c>
      <c r="J182" s="7">
        <v>62.744680851063798</v>
      </c>
      <c r="K182">
        <v>0</v>
      </c>
      <c r="L182">
        <v>0</v>
      </c>
      <c r="M182">
        <v>0</v>
      </c>
      <c r="N182">
        <v>0</v>
      </c>
      <c r="R182">
        <v>60145</v>
      </c>
    </row>
    <row r="183" spans="1:23" x14ac:dyDescent="0.3">
      <c r="A183">
        <v>541</v>
      </c>
      <c r="B183" t="s">
        <v>84</v>
      </c>
      <c r="C183" t="s">
        <v>18</v>
      </c>
      <c r="D183" t="s">
        <v>21</v>
      </c>
      <c r="E183">
        <v>31962</v>
      </c>
      <c r="F183">
        <v>603</v>
      </c>
      <c r="G183" t="s">
        <v>85</v>
      </c>
      <c r="H183" s="7">
        <v>32.456140350877099</v>
      </c>
      <c r="I183" s="7">
        <v>37.756756756756701</v>
      </c>
      <c r="J183" s="7">
        <v>62.744680851063798</v>
      </c>
      <c r="K183">
        <v>0</v>
      </c>
      <c r="L183">
        <v>0</v>
      </c>
      <c r="M183">
        <v>0</v>
      </c>
      <c r="N183">
        <v>0</v>
      </c>
      <c r="O183">
        <v>16</v>
      </c>
      <c r="P183">
        <v>39</v>
      </c>
      <c r="Q183">
        <v>-447468</v>
      </c>
      <c r="R183">
        <v>31962</v>
      </c>
      <c r="S183">
        <v>767088</v>
      </c>
      <c r="T183">
        <f>($Q183-$Q184)/($E184-$E183)</f>
        <v>23.766249544405298</v>
      </c>
      <c r="U183">
        <f>$E184*T183+$Q184</f>
        <v>312148.86793828208</v>
      </c>
      <c r="V183" t="e">
        <f>($Q183-$Q183)/($E183-$E183)</f>
        <v>#DIV/0!</v>
      </c>
      <c r="W183" t="e">
        <f>$E183*V183+$Q183</f>
        <v>#DIV/0!</v>
      </c>
    </row>
    <row r="184" spans="1:23" x14ac:dyDescent="0.3">
      <c r="A184">
        <v>542</v>
      </c>
      <c r="B184" t="s">
        <v>84</v>
      </c>
      <c r="C184" t="s">
        <v>18</v>
      </c>
      <c r="D184" t="s">
        <v>22</v>
      </c>
      <c r="E184">
        <v>40193</v>
      </c>
      <c r="F184">
        <v>538</v>
      </c>
      <c r="G184" t="s">
        <v>85</v>
      </c>
      <c r="H184" s="7">
        <v>32.456140350877099</v>
      </c>
      <c r="I184" s="7">
        <v>37.756756756756701</v>
      </c>
      <c r="J184" s="7">
        <v>62.744680851063798</v>
      </c>
      <c r="K184">
        <v>0</v>
      </c>
      <c r="L184">
        <v>0</v>
      </c>
      <c r="M184">
        <v>0</v>
      </c>
      <c r="N184">
        <v>0</v>
      </c>
      <c r="O184">
        <v>18</v>
      </c>
      <c r="P184">
        <v>39</v>
      </c>
      <c r="Q184">
        <v>-643088</v>
      </c>
      <c r="R184">
        <v>40193</v>
      </c>
      <c r="S184">
        <v>884246</v>
      </c>
      <c r="T184" t="e">
        <f>($Q184-$Q184)/($E184-$E184)</f>
        <v>#DIV/0!</v>
      </c>
      <c r="U184" t="e">
        <f>$E184*T184+$Q184</f>
        <v>#DIV/0!</v>
      </c>
      <c r="V184">
        <f>($Q184-$Q183)/($E183-$E184)</f>
        <v>23.766249544405298</v>
      </c>
      <c r="W184">
        <f>$E183*V184+$Q183</f>
        <v>312148.86793828208</v>
      </c>
    </row>
    <row r="185" spans="1:23" x14ac:dyDescent="0.3">
      <c r="A185">
        <v>543</v>
      </c>
      <c r="B185" t="s">
        <v>84</v>
      </c>
      <c r="C185" t="s">
        <v>18</v>
      </c>
      <c r="D185" t="s">
        <v>23</v>
      </c>
      <c r="E185">
        <v>50489</v>
      </c>
      <c r="F185">
        <v>568</v>
      </c>
      <c r="G185" t="s">
        <v>85</v>
      </c>
      <c r="H185" s="7">
        <v>32.456140350877099</v>
      </c>
      <c r="I185" s="7">
        <v>37.756756756756701</v>
      </c>
      <c r="J185" s="7">
        <v>62.744680851063798</v>
      </c>
      <c r="K185" s="7">
        <v>6099.4705882352901</v>
      </c>
      <c r="L185" s="7">
        <v>12198.9411764705</v>
      </c>
      <c r="M185">
        <v>132.390568094119</v>
      </c>
      <c r="N185" s="7">
        <v>15886.8681712942</v>
      </c>
      <c r="O185">
        <v>20</v>
      </c>
      <c r="P185">
        <v>39</v>
      </c>
      <c r="Q185">
        <v>-924688.86817129399</v>
      </c>
      <c r="R185" s="7">
        <v>34602.1318287057</v>
      </c>
      <c r="S185" s="7">
        <v>993893.13182870497</v>
      </c>
      <c r="T185">
        <f>($Q185-$Q184)/($E184-$E185)</f>
        <v>27.350511671648601</v>
      </c>
      <c r="U185">
        <f>$E184*T185+$Q184</f>
        <v>456211.1156185721</v>
      </c>
      <c r="V185">
        <f>($Q185-$Q183)/($E183-$E185)</f>
        <v>25.758129657866572</v>
      </c>
      <c r="W185">
        <f>$E183*V185+$Q183</f>
        <v>375813.34012473142</v>
      </c>
    </row>
    <row r="186" spans="1:23" x14ac:dyDescent="0.3">
      <c r="A186">
        <v>544</v>
      </c>
      <c r="B186" t="s">
        <v>84</v>
      </c>
      <c r="C186" t="s">
        <v>18</v>
      </c>
      <c r="D186" t="s">
        <v>24</v>
      </c>
      <c r="E186">
        <v>76725</v>
      </c>
      <c r="F186">
        <v>1057</v>
      </c>
      <c r="G186" t="s">
        <v>85</v>
      </c>
      <c r="H186" s="7">
        <v>32.456140350877099</v>
      </c>
      <c r="I186" s="7">
        <v>37.756756756756701</v>
      </c>
      <c r="J186" s="7">
        <v>62.744680851063798</v>
      </c>
      <c r="K186" s="7">
        <v>7403.1764705882297</v>
      </c>
      <c r="L186" s="7">
        <v>29612.705882352901</v>
      </c>
      <c r="M186" s="7">
        <v>321.37567497501698</v>
      </c>
      <c r="N186" s="7">
        <v>38565.080997001998</v>
      </c>
      <c r="O186">
        <v>22</v>
      </c>
      <c r="P186">
        <v>39</v>
      </c>
      <c r="Q186">
        <v>-1573065.080997</v>
      </c>
      <c r="R186" s="7">
        <v>38159.9190029979</v>
      </c>
      <c r="S186" s="7">
        <v>1342484.91900299</v>
      </c>
      <c r="T186">
        <f>($Q186-$Q184)/($E184-$E186)</f>
        <v>25.45650610415526</v>
      </c>
      <c r="U186">
        <f>$E184*T186+$Q184</f>
        <v>380085.3498443123</v>
      </c>
      <c r="V186">
        <f>($Q186-$Q183)/($E183-$E186)</f>
        <v>25.145702499765431</v>
      </c>
      <c r="W186">
        <f>$E183*V186+$Q183</f>
        <v>356238.9432975027</v>
      </c>
    </row>
    <row r="187" spans="1:23" x14ac:dyDescent="0.3">
      <c r="A187">
        <v>545</v>
      </c>
      <c r="B187" t="s">
        <v>84</v>
      </c>
      <c r="C187" t="s">
        <v>18</v>
      </c>
      <c r="D187" t="s">
        <v>25</v>
      </c>
      <c r="E187">
        <v>98247</v>
      </c>
      <c r="F187">
        <v>1908</v>
      </c>
      <c r="G187" t="s">
        <v>85</v>
      </c>
      <c r="H187" s="7">
        <v>32.456140350877099</v>
      </c>
      <c r="I187" s="7">
        <v>37.756756756756701</v>
      </c>
      <c r="J187" s="7">
        <v>62.744680851063798</v>
      </c>
      <c r="K187">
        <v>0</v>
      </c>
      <c r="L187">
        <v>0</v>
      </c>
      <c r="M187">
        <v>0</v>
      </c>
      <c r="N187">
        <v>0</v>
      </c>
      <c r="O187">
        <v>26</v>
      </c>
      <c r="P187">
        <v>39</v>
      </c>
      <c r="Q187">
        <v>-2357928</v>
      </c>
      <c r="R187">
        <v>98247</v>
      </c>
      <c r="S187">
        <v>1375458</v>
      </c>
      <c r="T187">
        <f>($Q187-$Q184)/($E184-$E187)</f>
        <v>29.538705343301064</v>
      </c>
      <c r="U187">
        <f>$E184*T187+$Q184</f>
        <v>544161.18386329967</v>
      </c>
      <c r="V187">
        <f>($Q187-$Q183)/($E183-$E187)</f>
        <v>28.821905408463454</v>
      </c>
      <c r="W187">
        <f>$E183*V187+$Q183</f>
        <v>473737.7406653089</v>
      </c>
    </row>
    <row r="188" spans="1:23" x14ac:dyDescent="0.3">
      <c r="A188">
        <v>558</v>
      </c>
      <c r="B188" t="s">
        <v>86</v>
      </c>
      <c r="C188" t="s">
        <v>18</v>
      </c>
      <c r="D188" t="s">
        <v>19</v>
      </c>
      <c r="E188">
        <v>41866</v>
      </c>
      <c r="F188">
        <v>573</v>
      </c>
      <c r="G188" t="s">
        <v>87</v>
      </c>
      <c r="H188" s="7">
        <v>34.1666666666666</v>
      </c>
      <c r="I188">
        <v>12</v>
      </c>
      <c r="J188">
        <v>70.75</v>
      </c>
      <c r="K188">
        <v>0</v>
      </c>
      <c r="L188">
        <v>0</v>
      </c>
      <c r="M188">
        <v>0</v>
      </c>
      <c r="N188">
        <v>0</v>
      </c>
      <c r="R188">
        <v>41866</v>
      </c>
    </row>
    <row r="189" spans="1:23" x14ac:dyDescent="0.3">
      <c r="A189">
        <v>559</v>
      </c>
      <c r="B189" t="s">
        <v>86</v>
      </c>
      <c r="C189" t="s">
        <v>18</v>
      </c>
      <c r="D189" t="s">
        <v>21</v>
      </c>
      <c r="E189">
        <v>26396</v>
      </c>
      <c r="F189">
        <v>1303</v>
      </c>
      <c r="G189" t="s">
        <v>87</v>
      </c>
      <c r="H189" s="7">
        <v>34.1666666666666</v>
      </c>
      <c r="I189">
        <v>12</v>
      </c>
      <c r="J189">
        <v>70.75</v>
      </c>
      <c r="K189">
        <v>0</v>
      </c>
      <c r="L189">
        <v>0</v>
      </c>
      <c r="M189">
        <v>0</v>
      </c>
      <c r="N189">
        <v>0</v>
      </c>
      <c r="O189">
        <v>16</v>
      </c>
      <c r="P189">
        <v>39</v>
      </c>
      <c r="Q189">
        <v>-369544</v>
      </c>
      <c r="R189">
        <v>26396</v>
      </c>
      <c r="S189">
        <v>633504</v>
      </c>
      <c r="T189">
        <f>($Q189-$Q190)/($E190-$E189)</f>
        <v>25.486433063791555</v>
      </c>
      <c r="U189">
        <f>$E190*T189+$Q190</f>
        <v>303195.88715184189</v>
      </c>
      <c r="V189" t="e">
        <f>($Q189-$Q189)/($E189-$E189)</f>
        <v>#DIV/0!</v>
      </c>
      <c r="W189" t="e">
        <f>$E189*V189+$Q189</f>
        <v>#DIV/0!</v>
      </c>
    </row>
    <row r="190" spans="1:23" x14ac:dyDescent="0.3">
      <c r="A190">
        <v>560</v>
      </c>
      <c r="B190" t="s">
        <v>86</v>
      </c>
      <c r="C190" t="s">
        <v>18</v>
      </c>
      <c r="D190" t="s">
        <v>22</v>
      </c>
      <c r="E190">
        <v>31961</v>
      </c>
      <c r="F190">
        <v>744</v>
      </c>
      <c r="G190" t="s">
        <v>87</v>
      </c>
      <c r="H190" s="7">
        <v>34.1666666666666</v>
      </c>
      <c r="I190">
        <v>12</v>
      </c>
      <c r="J190">
        <v>70.75</v>
      </c>
      <c r="K190">
        <v>0</v>
      </c>
      <c r="L190">
        <v>0</v>
      </c>
      <c r="M190">
        <v>0</v>
      </c>
      <c r="N190">
        <v>0</v>
      </c>
      <c r="O190">
        <v>18</v>
      </c>
      <c r="P190">
        <v>39</v>
      </c>
      <c r="Q190">
        <v>-511376</v>
      </c>
      <c r="R190">
        <v>31961</v>
      </c>
      <c r="S190">
        <v>703142</v>
      </c>
      <c r="T190" t="e">
        <f>($Q190-$Q190)/($E190-$E190)</f>
        <v>#DIV/0!</v>
      </c>
      <c r="U190" t="e">
        <f>$E190*T190+$Q190</f>
        <v>#DIV/0!</v>
      </c>
      <c r="V190">
        <f>($Q190-$Q189)/($E189-$E190)</f>
        <v>25.486433063791555</v>
      </c>
      <c r="W190">
        <f>$E189*V190+$Q189</f>
        <v>303195.88715184189</v>
      </c>
    </row>
    <row r="191" spans="1:23" x14ac:dyDescent="0.3">
      <c r="A191">
        <v>561</v>
      </c>
      <c r="B191" t="s">
        <v>86</v>
      </c>
      <c r="C191" t="s">
        <v>18</v>
      </c>
      <c r="D191" t="s">
        <v>23</v>
      </c>
      <c r="E191">
        <v>39701</v>
      </c>
      <c r="F191">
        <v>1458</v>
      </c>
      <c r="G191" t="s">
        <v>87</v>
      </c>
      <c r="H191" s="7">
        <v>34.1666666666666</v>
      </c>
      <c r="I191">
        <v>12</v>
      </c>
      <c r="J191">
        <v>70.75</v>
      </c>
      <c r="K191" s="7">
        <v>4694.6315789473601</v>
      </c>
      <c r="L191" s="7">
        <v>9389.2631578947294</v>
      </c>
      <c r="M191" s="7">
        <v>101.898178331777</v>
      </c>
      <c r="N191" s="7">
        <v>12227.781399813301</v>
      </c>
      <c r="O191">
        <v>20</v>
      </c>
      <c r="P191">
        <v>39</v>
      </c>
      <c r="Q191">
        <v>-726845.78139981302</v>
      </c>
      <c r="R191" s="7">
        <v>27473.218600186599</v>
      </c>
      <c r="S191" s="7">
        <v>781792.21860018605</v>
      </c>
      <c r="T191">
        <f>($Q191-$Q190)/($E190-$E191)</f>
        <v>27.83847304907145</v>
      </c>
      <c r="U191">
        <f>$E190*T191+$Q190</f>
        <v>378369.43712137255</v>
      </c>
      <c r="V191">
        <f>($Q191-$Q189)/($E189-$E191)</f>
        <v>26.854699842150545</v>
      </c>
      <c r="W191">
        <f>$E189*V191+$Q189</f>
        <v>339312.65703340573</v>
      </c>
    </row>
    <row r="192" spans="1:23" x14ac:dyDescent="0.3">
      <c r="A192">
        <v>562</v>
      </c>
      <c r="B192" t="s">
        <v>86</v>
      </c>
      <c r="C192" t="s">
        <v>18</v>
      </c>
      <c r="D192" t="s">
        <v>24</v>
      </c>
      <c r="E192">
        <v>55322</v>
      </c>
      <c r="F192">
        <v>1829</v>
      </c>
      <c r="G192" t="s">
        <v>87</v>
      </c>
      <c r="H192" s="7">
        <v>34.1666666666666</v>
      </c>
      <c r="I192">
        <v>12</v>
      </c>
      <c r="J192">
        <v>70.75</v>
      </c>
      <c r="K192">
        <v>6000.7</v>
      </c>
      <c r="L192">
        <v>24002.799999999999</v>
      </c>
      <c r="M192" s="7">
        <v>260.49345446298003</v>
      </c>
      <c r="N192" s="7">
        <v>31259.214535557599</v>
      </c>
      <c r="O192">
        <v>22</v>
      </c>
      <c r="P192">
        <v>39</v>
      </c>
      <c r="Q192">
        <v>-1137699.21453555</v>
      </c>
      <c r="R192" s="7">
        <v>24062.785464442299</v>
      </c>
      <c r="S192" s="7">
        <v>964536.78546444199</v>
      </c>
      <c r="T192">
        <f>($Q192-$Q190)/($E190-$E192)</f>
        <v>26.810633728673857</v>
      </c>
      <c r="U192">
        <f>$E190*T192+$Q190</f>
        <v>345518.66460214509</v>
      </c>
      <c r="V192">
        <f>($Q192-$Q189)/($E189-$E192)</f>
        <v>26.555874111026412</v>
      </c>
      <c r="W192">
        <f>$E189*V192+$Q189</f>
        <v>331424.85303465324</v>
      </c>
    </row>
    <row r="193" spans="1:23" x14ac:dyDescent="0.3">
      <c r="A193">
        <v>563</v>
      </c>
      <c r="B193" t="s">
        <v>86</v>
      </c>
      <c r="C193" t="s">
        <v>18</v>
      </c>
      <c r="D193" t="s">
        <v>25</v>
      </c>
      <c r="E193">
        <v>73105</v>
      </c>
      <c r="F193">
        <v>2622</v>
      </c>
      <c r="G193" t="s">
        <v>87</v>
      </c>
      <c r="H193" s="7">
        <v>34.1666666666666</v>
      </c>
      <c r="I193">
        <v>12</v>
      </c>
      <c r="J193">
        <v>70.75</v>
      </c>
      <c r="K193">
        <v>0</v>
      </c>
      <c r="L193">
        <v>0</v>
      </c>
      <c r="M193">
        <v>0</v>
      </c>
      <c r="N193">
        <v>0</v>
      </c>
      <c r="O193">
        <v>26</v>
      </c>
      <c r="P193">
        <v>39</v>
      </c>
      <c r="Q193">
        <v>-1754520</v>
      </c>
      <c r="R193">
        <v>73105</v>
      </c>
      <c r="S193">
        <v>1023470</v>
      </c>
      <c r="T193">
        <f>($Q193-$Q190)/($E190-$E193)</f>
        <v>30.214466264825976</v>
      </c>
      <c r="U193">
        <f>$E190*T193+$Q190</f>
        <v>454308.55629010301</v>
      </c>
      <c r="V193">
        <f>($Q193-$Q189)/($E189-$E193)</f>
        <v>29.651159305487166</v>
      </c>
      <c r="W193">
        <f>$E189*V193+$Q189</f>
        <v>413128.00102763926</v>
      </c>
    </row>
    <row r="194" spans="1:23" x14ac:dyDescent="0.3">
      <c r="A194">
        <v>576</v>
      </c>
      <c r="B194" t="s">
        <v>88</v>
      </c>
      <c r="C194" t="s">
        <v>18</v>
      </c>
      <c r="D194" t="s">
        <v>19</v>
      </c>
      <c r="E194">
        <v>53631</v>
      </c>
      <c r="F194">
        <v>311</v>
      </c>
      <c r="G194" t="s">
        <v>89</v>
      </c>
      <c r="H194" s="7">
        <v>37.301020408163197</v>
      </c>
      <c r="I194" s="7">
        <v>36.090909090909001</v>
      </c>
      <c r="J194" s="7">
        <v>61.191489361702097</v>
      </c>
      <c r="K194">
        <v>0</v>
      </c>
      <c r="L194">
        <v>0</v>
      </c>
      <c r="M194">
        <v>0</v>
      </c>
      <c r="N194">
        <v>0</v>
      </c>
      <c r="R194">
        <v>53631</v>
      </c>
    </row>
    <row r="195" spans="1:23" x14ac:dyDescent="0.3">
      <c r="A195">
        <v>577</v>
      </c>
      <c r="B195" t="s">
        <v>88</v>
      </c>
      <c r="C195" t="s">
        <v>18</v>
      </c>
      <c r="D195" t="s">
        <v>21</v>
      </c>
      <c r="E195">
        <v>29259</v>
      </c>
      <c r="F195">
        <v>783</v>
      </c>
      <c r="G195" t="s">
        <v>89</v>
      </c>
      <c r="H195" s="7">
        <v>37.301020408163197</v>
      </c>
      <c r="I195" s="7">
        <v>36.090909090909001</v>
      </c>
      <c r="J195" s="7">
        <v>61.191489361702097</v>
      </c>
      <c r="K195">
        <v>0</v>
      </c>
      <c r="L195">
        <v>0</v>
      </c>
      <c r="M195">
        <v>0</v>
      </c>
      <c r="N195">
        <v>0</v>
      </c>
      <c r="O195">
        <v>16</v>
      </c>
      <c r="P195">
        <v>39</v>
      </c>
      <c r="Q195">
        <v>-409626</v>
      </c>
      <c r="R195">
        <v>29259</v>
      </c>
      <c r="S195">
        <v>702216</v>
      </c>
      <c r="T195">
        <f>($Q195-$Q196)/($E196-$E195)</f>
        <v>23.208425720620841</v>
      </c>
      <c r="U195">
        <f>$E196*T195+$Q196</f>
        <v>269429.3281596452</v>
      </c>
      <c r="V195" t="e">
        <f>($Q195-$Q195)/($E195-$E195)</f>
        <v>#DIV/0!</v>
      </c>
      <c r="W195" t="e">
        <f>$E195*V195+$Q195</f>
        <v>#DIV/0!</v>
      </c>
    </row>
    <row r="196" spans="1:23" x14ac:dyDescent="0.3">
      <c r="A196">
        <v>578</v>
      </c>
      <c r="B196" t="s">
        <v>88</v>
      </c>
      <c r="C196" t="s">
        <v>18</v>
      </c>
      <c r="D196" t="s">
        <v>22</v>
      </c>
      <c r="E196">
        <v>37377</v>
      </c>
      <c r="F196">
        <v>416</v>
      </c>
      <c r="G196" t="s">
        <v>89</v>
      </c>
      <c r="H196" s="7">
        <v>37.301020408163197</v>
      </c>
      <c r="I196" s="7">
        <v>36.090909090909001</v>
      </c>
      <c r="J196" s="7">
        <v>61.191489361702097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39</v>
      </c>
      <c r="Q196">
        <v>-598032</v>
      </c>
      <c r="R196">
        <v>37377</v>
      </c>
      <c r="S196">
        <v>822294</v>
      </c>
      <c r="T196" t="e">
        <f>($Q196-$Q196)/($E196-$E196)</f>
        <v>#DIV/0!</v>
      </c>
      <c r="U196" t="e">
        <f>$E196*T196+$Q196</f>
        <v>#DIV/0!</v>
      </c>
      <c r="V196">
        <f>($Q196-$Q195)/($E195-$E196)</f>
        <v>23.208425720620841</v>
      </c>
      <c r="W196">
        <f>$E195*V196+$Q195</f>
        <v>269429.3281596452</v>
      </c>
    </row>
    <row r="197" spans="1:23" x14ac:dyDescent="0.3">
      <c r="A197">
        <v>579</v>
      </c>
      <c r="B197" t="s">
        <v>88</v>
      </c>
      <c r="C197" t="s">
        <v>18</v>
      </c>
      <c r="D197" t="s">
        <v>23</v>
      </c>
      <c r="E197">
        <v>46298</v>
      </c>
      <c r="F197">
        <v>626</v>
      </c>
      <c r="G197" t="s">
        <v>89</v>
      </c>
      <c r="H197" s="7">
        <v>37.301020408163197</v>
      </c>
      <c r="I197" s="7">
        <v>36.090909090909001</v>
      </c>
      <c r="J197" s="7">
        <v>61.191489361702097</v>
      </c>
      <c r="K197" s="7">
        <v>5930.4923076922996</v>
      </c>
      <c r="L197" s="7">
        <v>11860.984615384599</v>
      </c>
      <c r="M197" s="7">
        <v>128.72285132542001</v>
      </c>
      <c r="N197" s="7">
        <v>15446.7421590504</v>
      </c>
      <c r="O197">
        <v>20</v>
      </c>
      <c r="P197">
        <v>39</v>
      </c>
      <c r="Q197">
        <v>-848810.74215904996</v>
      </c>
      <c r="R197" s="7">
        <v>30851.2578409495</v>
      </c>
      <c r="S197" s="7">
        <v>910513.25784094899</v>
      </c>
      <c r="T197">
        <f>($Q197-$Q196)/($E196-$E197)</f>
        <v>28.111057298402642</v>
      </c>
      <c r="U197">
        <f>$E196*T197+$Q196</f>
        <v>452674.98864239547</v>
      </c>
      <c r="V197">
        <f>($Q197-$Q195)/($E195-$E197)</f>
        <v>25.775265107051467</v>
      </c>
      <c r="W197">
        <f>$E195*V197+$Q195</f>
        <v>344532.48176721891</v>
      </c>
    </row>
    <row r="198" spans="1:23" x14ac:dyDescent="0.3">
      <c r="A198">
        <v>580</v>
      </c>
      <c r="B198" t="s">
        <v>88</v>
      </c>
      <c r="C198" t="s">
        <v>18</v>
      </c>
      <c r="D198" t="s">
        <v>24</v>
      </c>
      <c r="E198">
        <v>71567</v>
      </c>
      <c r="F198">
        <v>807</v>
      </c>
      <c r="G198" t="s">
        <v>89</v>
      </c>
      <c r="H198" s="7">
        <v>37.301020408163197</v>
      </c>
      <c r="I198" s="7">
        <v>36.090909090909001</v>
      </c>
      <c r="J198" s="7">
        <v>61.191489361702097</v>
      </c>
      <c r="K198" s="7">
        <v>7706.8633093525104</v>
      </c>
      <c r="L198" s="7">
        <v>30827.453237410002</v>
      </c>
      <c r="M198" s="7">
        <v>334.55887588568498</v>
      </c>
      <c r="N198" s="7">
        <v>40147.065106282302</v>
      </c>
      <c r="O198">
        <v>22</v>
      </c>
      <c r="P198">
        <v>39</v>
      </c>
      <c r="Q198">
        <v>-1471487.0651062799</v>
      </c>
      <c r="R198" s="7">
        <v>31419.9348937176</v>
      </c>
      <c r="S198" s="7">
        <v>1248058.9348937101</v>
      </c>
      <c r="T198">
        <f>($Q198-$Q196)/($E196-$E198)</f>
        <v>25.547091696586133</v>
      </c>
      <c r="U198">
        <f>$E196*T198+$Q196</f>
        <v>356841.64634329989</v>
      </c>
      <c r="V198">
        <f>($Q198-$Q195)/($E195-$E198)</f>
        <v>25.098351732681287</v>
      </c>
      <c r="W198">
        <f>$E195*V198+$Q195</f>
        <v>324726.6733465218</v>
      </c>
    </row>
    <row r="199" spans="1:23" x14ac:dyDescent="0.3">
      <c r="A199">
        <v>581</v>
      </c>
      <c r="B199" t="s">
        <v>88</v>
      </c>
      <c r="C199" t="s">
        <v>18</v>
      </c>
      <c r="D199" t="s">
        <v>25</v>
      </c>
      <c r="E199">
        <v>87776</v>
      </c>
      <c r="F199">
        <v>1143</v>
      </c>
      <c r="G199" t="s">
        <v>89</v>
      </c>
      <c r="H199" s="7">
        <v>37.301020408163197</v>
      </c>
      <c r="I199" s="7">
        <v>36.090909090909001</v>
      </c>
      <c r="J199" s="7">
        <v>61.191489361702097</v>
      </c>
      <c r="K199">
        <v>0</v>
      </c>
      <c r="L199">
        <v>0</v>
      </c>
      <c r="M199">
        <v>0</v>
      </c>
      <c r="N199">
        <v>0</v>
      </c>
      <c r="O199">
        <v>26</v>
      </c>
      <c r="P199">
        <v>39</v>
      </c>
      <c r="Q199">
        <v>-2106624</v>
      </c>
      <c r="R199">
        <v>87776</v>
      </c>
      <c r="S199">
        <v>1228864</v>
      </c>
      <c r="T199">
        <f>($Q199-$Q196)/($E196-$E199)</f>
        <v>29.932974860612315</v>
      </c>
      <c r="U199">
        <f>$E196*T199+$Q196</f>
        <v>520772.8013651066</v>
      </c>
      <c r="V199">
        <f>($Q199-$Q195)/($E195-$E199)</f>
        <v>29.000085445255223</v>
      </c>
      <c r="W199">
        <f>$E195*V199+$Q195</f>
        <v>438887.50004272256</v>
      </c>
    </row>
    <row r="200" spans="1:23" x14ac:dyDescent="0.3">
      <c r="A200">
        <v>594</v>
      </c>
      <c r="B200" t="s">
        <v>90</v>
      </c>
      <c r="C200" t="s">
        <v>18</v>
      </c>
      <c r="D200" t="s">
        <v>19</v>
      </c>
      <c r="E200">
        <v>46075</v>
      </c>
      <c r="F200">
        <v>437</v>
      </c>
      <c r="G200" t="s">
        <v>91</v>
      </c>
      <c r="H200" s="7">
        <v>62.790322580645103</v>
      </c>
      <c r="I200" s="7">
        <v>11.276923076923</v>
      </c>
      <c r="J200">
        <v>65.319999999999993</v>
      </c>
      <c r="K200">
        <v>0</v>
      </c>
      <c r="L200">
        <v>0</v>
      </c>
      <c r="M200">
        <v>0</v>
      </c>
      <c r="N200">
        <v>0</v>
      </c>
      <c r="R200">
        <v>46075</v>
      </c>
    </row>
    <row r="201" spans="1:23" x14ac:dyDescent="0.3">
      <c r="A201">
        <v>595</v>
      </c>
      <c r="B201" t="s">
        <v>90</v>
      </c>
      <c r="C201" t="s">
        <v>18</v>
      </c>
      <c r="D201" t="s">
        <v>21</v>
      </c>
      <c r="E201">
        <v>30324</v>
      </c>
      <c r="F201">
        <v>538</v>
      </c>
      <c r="G201" t="s">
        <v>91</v>
      </c>
      <c r="H201" s="7">
        <v>62.790322580645103</v>
      </c>
      <c r="I201" s="7">
        <v>11.276923076923</v>
      </c>
      <c r="J201">
        <v>65.319999999999993</v>
      </c>
      <c r="K201">
        <v>0</v>
      </c>
      <c r="L201">
        <v>0</v>
      </c>
      <c r="M201">
        <v>0</v>
      </c>
      <c r="N201">
        <v>0</v>
      </c>
      <c r="O201">
        <v>16</v>
      </c>
      <c r="P201">
        <v>39</v>
      </c>
      <c r="Q201">
        <v>-424536</v>
      </c>
      <c r="R201">
        <v>30324</v>
      </c>
      <c r="S201">
        <v>727776</v>
      </c>
      <c r="T201">
        <f>($Q201-$Q202)/($E202-$E201)</f>
        <v>28.264509605662287</v>
      </c>
      <c r="U201">
        <f>$E202*T201+$Q202</f>
        <v>432556.98928210314</v>
      </c>
      <c r="V201" t="e">
        <f>($Q201-$Q201)/($E201-$E201)</f>
        <v>#DIV/0!</v>
      </c>
      <c r="W201" t="e">
        <f>$E201*V201+$Q201</f>
        <v>#DIV/0!</v>
      </c>
    </row>
    <row r="202" spans="1:23" x14ac:dyDescent="0.3">
      <c r="A202">
        <v>596</v>
      </c>
      <c r="B202" t="s">
        <v>90</v>
      </c>
      <c r="C202" t="s">
        <v>18</v>
      </c>
      <c r="D202" t="s">
        <v>22</v>
      </c>
      <c r="E202">
        <v>35269</v>
      </c>
      <c r="F202">
        <v>606</v>
      </c>
      <c r="G202" t="s">
        <v>91</v>
      </c>
      <c r="H202" s="7">
        <v>62.790322580645103</v>
      </c>
      <c r="I202" s="7">
        <v>11.276923076923</v>
      </c>
      <c r="J202">
        <v>65.319999999999993</v>
      </c>
      <c r="K202">
        <v>0</v>
      </c>
      <c r="L202">
        <v>0</v>
      </c>
      <c r="M202">
        <v>0</v>
      </c>
      <c r="N202">
        <v>0</v>
      </c>
      <c r="O202">
        <v>18</v>
      </c>
      <c r="P202">
        <v>39</v>
      </c>
      <c r="Q202">
        <v>-564304</v>
      </c>
      <c r="R202">
        <v>35269</v>
      </c>
      <c r="S202">
        <v>775918</v>
      </c>
      <c r="T202" t="e">
        <f>($Q202-$Q202)/($E202-$E202)</f>
        <v>#DIV/0!</v>
      </c>
      <c r="U202" t="e">
        <f>$E202*T202+$Q202</f>
        <v>#DIV/0!</v>
      </c>
      <c r="V202">
        <f>($Q202-$Q201)/($E201-$E202)</f>
        <v>28.264509605662287</v>
      </c>
      <c r="W202">
        <f>$E201*V202+$Q201</f>
        <v>432556.98928210314</v>
      </c>
    </row>
    <row r="203" spans="1:23" x14ac:dyDescent="0.3">
      <c r="A203">
        <v>597</v>
      </c>
      <c r="B203" t="s">
        <v>90</v>
      </c>
      <c r="C203" t="s">
        <v>18</v>
      </c>
      <c r="D203" t="s">
        <v>23</v>
      </c>
      <c r="E203">
        <v>41354</v>
      </c>
      <c r="F203">
        <v>353</v>
      </c>
      <c r="G203" t="s">
        <v>91</v>
      </c>
      <c r="H203" s="7">
        <v>62.790322580645103</v>
      </c>
      <c r="I203" s="7">
        <v>11.276923076923</v>
      </c>
      <c r="J203">
        <v>65.319999999999993</v>
      </c>
      <c r="K203" s="7">
        <v>6850.2325581395298</v>
      </c>
      <c r="L203" s="7">
        <v>13700.465116279</v>
      </c>
      <c r="M203">
        <v>148.68604853971601</v>
      </c>
      <c r="N203" s="7">
        <v>17842.3258247659</v>
      </c>
      <c r="O203">
        <v>20</v>
      </c>
      <c r="P203">
        <v>39</v>
      </c>
      <c r="Q203">
        <v>-762214.32582476595</v>
      </c>
      <c r="R203" s="7">
        <v>23511.674175233999</v>
      </c>
      <c r="S203">
        <v>809237.67417523405</v>
      </c>
      <c r="T203">
        <f>($Q203-$Q202)/($E202-$E203)</f>
        <v>32.524293479830064</v>
      </c>
      <c r="U203">
        <f>$E202*T203+$Q202</f>
        <v>582795.30674012657</v>
      </c>
      <c r="V203">
        <f>($Q203-$Q201)/($E201-$E203)</f>
        <v>30.614535432889024</v>
      </c>
      <c r="W203">
        <f>$E201*V203+$Q201</f>
        <v>503819.17246692674</v>
      </c>
    </row>
    <row r="204" spans="1:23" x14ac:dyDescent="0.3">
      <c r="A204">
        <v>598</v>
      </c>
      <c r="B204" t="s">
        <v>90</v>
      </c>
      <c r="C204" t="s">
        <v>18</v>
      </c>
      <c r="D204" t="s">
        <v>24</v>
      </c>
      <c r="E204">
        <v>59713</v>
      </c>
      <c r="F204">
        <v>990</v>
      </c>
      <c r="G204" t="s">
        <v>91</v>
      </c>
      <c r="H204" s="7">
        <v>62.790322580645103</v>
      </c>
      <c r="I204" s="7">
        <v>11.276923076923</v>
      </c>
      <c r="J204">
        <v>65.319999999999993</v>
      </c>
      <c r="K204" s="7">
        <v>7294.1935483870902</v>
      </c>
      <c r="L204" s="7">
        <v>29176.774193548299</v>
      </c>
      <c r="M204" s="7">
        <v>316.644670611918</v>
      </c>
      <c r="N204" s="7">
        <v>37997.360473430199</v>
      </c>
      <c r="O204">
        <v>22</v>
      </c>
      <c r="P204">
        <v>39</v>
      </c>
      <c r="Q204">
        <v>-1232257.36047343</v>
      </c>
      <c r="R204" s="7">
        <v>21715.639526569699</v>
      </c>
      <c r="S204" s="7">
        <v>1036836.63952656</v>
      </c>
      <c r="T204">
        <f>($Q204-$Q202)/($E202-$E204)</f>
        <v>27.325861580487238</v>
      </c>
      <c r="U204">
        <f>$E202*T204+$Q202</f>
        <v>399451.81208220439</v>
      </c>
      <c r="V204">
        <f>($Q204-$Q201)/($E201-$E204)</f>
        <v>27.483798716303038</v>
      </c>
      <c r="W204">
        <f>$E201*V204+$Q201</f>
        <v>408882.71227317338</v>
      </c>
    </row>
    <row r="205" spans="1:23" x14ac:dyDescent="0.3">
      <c r="A205">
        <v>599</v>
      </c>
      <c r="B205" t="s">
        <v>90</v>
      </c>
      <c r="C205" t="s">
        <v>18</v>
      </c>
      <c r="D205" t="s">
        <v>25</v>
      </c>
      <c r="E205">
        <v>76062</v>
      </c>
      <c r="F205">
        <v>1365</v>
      </c>
      <c r="G205" t="s">
        <v>91</v>
      </c>
      <c r="H205" s="7">
        <v>62.790322580645103</v>
      </c>
      <c r="I205" s="7">
        <v>11.276923076923</v>
      </c>
      <c r="J205">
        <v>65.319999999999993</v>
      </c>
      <c r="K205">
        <v>0</v>
      </c>
      <c r="L205">
        <v>0</v>
      </c>
      <c r="M205">
        <v>0</v>
      </c>
      <c r="N205">
        <v>0</v>
      </c>
      <c r="O205">
        <v>26</v>
      </c>
      <c r="P205">
        <v>39</v>
      </c>
      <c r="Q205">
        <v>-1825488</v>
      </c>
      <c r="R205">
        <v>76062</v>
      </c>
      <c r="S205">
        <v>1064868</v>
      </c>
      <c r="T205">
        <f>($Q205-$Q202)/($E202-$E205)</f>
        <v>30.9166768808374</v>
      </c>
      <c r="U205">
        <f>$E202*T205+$Q202</f>
        <v>526096.27691025427</v>
      </c>
      <c r="V205">
        <f>($Q205-$Q201)/($E201-$E205)</f>
        <v>30.629935720844813</v>
      </c>
      <c r="W205">
        <f>$E201*V205+$Q201</f>
        <v>504286.17079889809</v>
      </c>
    </row>
    <row r="206" spans="1:23" x14ac:dyDescent="0.3">
      <c r="A206">
        <v>612</v>
      </c>
      <c r="B206" t="s">
        <v>92</v>
      </c>
      <c r="C206" t="s">
        <v>18</v>
      </c>
      <c r="D206" t="s">
        <v>19</v>
      </c>
      <c r="E206">
        <v>50304</v>
      </c>
      <c r="F206">
        <v>904</v>
      </c>
      <c r="G206" t="s">
        <v>93</v>
      </c>
      <c r="H206" s="7">
        <v>49.533333333333303</v>
      </c>
      <c r="I206" s="7">
        <v>55.3333333333333</v>
      </c>
      <c r="J206">
        <v>47</v>
      </c>
      <c r="K206">
        <v>0</v>
      </c>
      <c r="L206">
        <v>0</v>
      </c>
      <c r="M206">
        <v>0</v>
      </c>
      <c r="N206">
        <v>0</v>
      </c>
      <c r="R206">
        <v>50304</v>
      </c>
    </row>
    <row r="207" spans="1:23" x14ac:dyDescent="0.3">
      <c r="A207">
        <v>613</v>
      </c>
      <c r="B207" t="s">
        <v>92</v>
      </c>
      <c r="C207" t="s">
        <v>18</v>
      </c>
      <c r="D207" t="s">
        <v>21</v>
      </c>
      <c r="E207">
        <v>41762</v>
      </c>
      <c r="F207">
        <v>2849</v>
      </c>
      <c r="G207" t="s">
        <v>93</v>
      </c>
      <c r="H207" s="7">
        <v>49.533333333333303</v>
      </c>
      <c r="I207" s="7">
        <v>55.3333333333333</v>
      </c>
      <c r="J207">
        <v>47</v>
      </c>
      <c r="K207">
        <v>0</v>
      </c>
      <c r="L207">
        <v>0</v>
      </c>
      <c r="M207">
        <v>0</v>
      </c>
      <c r="N207">
        <v>0</v>
      </c>
      <c r="O207">
        <v>16</v>
      </c>
      <c r="P207">
        <v>39</v>
      </c>
      <c r="Q207">
        <v>-584668</v>
      </c>
      <c r="R207">
        <v>41762</v>
      </c>
      <c r="S207">
        <v>1002288</v>
      </c>
      <c r="T207">
        <f>($Q207-$Q208)/($E208-$E207)</f>
        <v>-17.25</v>
      </c>
      <c r="U207">
        <f>$E208*T207+$Q208</f>
        <v>-1305062.5</v>
      </c>
      <c r="V207" t="e">
        <f>($Q207-$Q207)/($E207-$E207)</f>
        <v>#DIV/0!</v>
      </c>
      <c r="W207" t="e">
        <f>$E207*V207+$Q207</f>
        <v>#DIV/0!</v>
      </c>
    </row>
    <row r="208" spans="1:23" x14ac:dyDescent="0.3">
      <c r="A208">
        <v>614</v>
      </c>
      <c r="B208" t="s">
        <v>92</v>
      </c>
      <c r="C208" t="s">
        <v>18</v>
      </c>
      <c r="D208" t="s">
        <v>22</v>
      </c>
      <c r="E208">
        <v>39250</v>
      </c>
      <c r="F208">
        <v>1816</v>
      </c>
      <c r="G208" t="s">
        <v>93</v>
      </c>
      <c r="H208" s="7">
        <v>49.533333333333303</v>
      </c>
      <c r="I208" s="7">
        <v>55.3333333333333</v>
      </c>
      <c r="J208">
        <v>47</v>
      </c>
      <c r="K208">
        <v>0</v>
      </c>
      <c r="L208">
        <v>0</v>
      </c>
      <c r="M208">
        <v>0</v>
      </c>
      <c r="N208">
        <v>0</v>
      </c>
      <c r="O208">
        <v>18</v>
      </c>
      <c r="P208">
        <v>39</v>
      </c>
      <c r="Q208">
        <v>-628000</v>
      </c>
      <c r="R208">
        <v>39250</v>
      </c>
      <c r="S208">
        <v>863500</v>
      </c>
      <c r="T208" t="e">
        <f>($Q208-$Q208)/($E208-$E208)</f>
        <v>#DIV/0!</v>
      </c>
      <c r="U208" t="e">
        <f>$E208*T208+$Q208</f>
        <v>#DIV/0!</v>
      </c>
      <c r="V208">
        <f>($Q208-$Q207)/($E207-$E208)</f>
        <v>-17.25</v>
      </c>
      <c r="W208">
        <f>$E207*V208+$Q207</f>
        <v>-1305062.5</v>
      </c>
    </row>
    <row r="209" spans="1:23" x14ac:dyDescent="0.3">
      <c r="A209">
        <v>615</v>
      </c>
      <c r="B209" t="s">
        <v>92</v>
      </c>
      <c r="C209" t="s">
        <v>18</v>
      </c>
      <c r="D209" t="s">
        <v>23</v>
      </c>
      <c r="E209">
        <v>47258</v>
      </c>
      <c r="F209">
        <v>1504</v>
      </c>
      <c r="G209" t="s">
        <v>93</v>
      </c>
      <c r="H209" s="7">
        <v>49.533333333333303</v>
      </c>
      <c r="I209" s="7">
        <v>55.3333333333333</v>
      </c>
      <c r="J209">
        <v>47</v>
      </c>
      <c r="K209">
        <v>7183.375</v>
      </c>
      <c r="L209">
        <v>14366.75</v>
      </c>
      <c r="M209" s="7">
        <v>155.91699038887199</v>
      </c>
      <c r="N209" s="7">
        <v>18710.0388466646</v>
      </c>
      <c r="O209">
        <v>20</v>
      </c>
      <c r="P209">
        <v>39</v>
      </c>
      <c r="Q209">
        <v>-869354.03884666401</v>
      </c>
      <c r="R209" s="7">
        <v>28547.961153335302</v>
      </c>
      <c r="S209" s="7">
        <v>926449.96115333505</v>
      </c>
      <c r="T209">
        <f>($Q209-$Q208)/($E208-$E209)</f>
        <v>30.139115740092908</v>
      </c>
      <c r="U209">
        <f>$E208*T209+$Q208</f>
        <v>554960.29279864673</v>
      </c>
      <c r="V209">
        <f>($Q209-$Q207)/($E207-$E209)</f>
        <v>51.798769804705969</v>
      </c>
      <c r="W209">
        <f>$E207*V209+$Q207</f>
        <v>1578552.2245841306</v>
      </c>
    </row>
    <row r="210" spans="1:23" x14ac:dyDescent="0.3">
      <c r="A210">
        <v>616</v>
      </c>
      <c r="B210" t="s">
        <v>92</v>
      </c>
      <c r="C210" t="s">
        <v>18</v>
      </c>
      <c r="D210" t="s">
        <v>24</v>
      </c>
      <c r="E210">
        <v>56830</v>
      </c>
      <c r="F210">
        <v>2007</v>
      </c>
      <c r="G210" t="s">
        <v>93</v>
      </c>
      <c r="H210" s="7">
        <v>49.533333333333303</v>
      </c>
      <c r="I210" s="7">
        <v>55.3333333333333</v>
      </c>
      <c r="J210">
        <v>47</v>
      </c>
      <c r="K210" s="7">
        <v>7827.7272727272702</v>
      </c>
      <c r="L210" s="7">
        <v>31310.909090909001</v>
      </c>
      <c r="M210" s="7">
        <v>339.80564231953099</v>
      </c>
      <c r="N210" s="7">
        <v>40776.677078343702</v>
      </c>
      <c r="O210">
        <v>22</v>
      </c>
      <c r="P210">
        <v>39</v>
      </c>
      <c r="Q210">
        <v>-1177376.67707834</v>
      </c>
      <c r="R210" s="7">
        <v>16053.322921656199</v>
      </c>
      <c r="S210" s="7">
        <v>982163.32292165596</v>
      </c>
      <c r="T210">
        <f>($Q210-$Q208)/($E208-$E210)</f>
        <v>31.250095396947668</v>
      </c>
      <c r="U210">
        <f>$E208*T210+$Q208</f>
        <v>598566.24433019594</v>
      </c>
      <c r="V210">
        <f>($Q210-$Q207)/($E207-$E210)</f>
        <v>39.33559046179586</v>
      </c>
      <c r="W210">
        <f>$E207*V210+$Q207</f>
        <v>1058064.9288655187</v>
      </c>
    </row>
    <row r="211" spans="1:23" x14ac:dyDescent="0.3">
      <c r="A211">
        <v>617</v>
      </c>
      <c r="B211" t="s">
        <v>92</v>
      </c>
      <c r="C211" t="s">
        <v>18</v>
      </c>
      <c r="D211" t="s">
        <v>25</v>
      </c>
      <c r="E211">
        <v>71211</v>
      </c>
      <c r="F211">
        <v>4930</v>
      </c>
      <c r="G211" t="s">
        <v>93</v>
      </c>
      <c r="H211" s="7">
        <v>49.533333333333303</v>
      </c>
      <c r="I211" s="7">
        <v>55.3333333333333</v>
      </c>
      <c r="J211">
        <v>47</v>
      </c>
      <c r="K211">
        <v>0</v>
      </c>
      <c r="L211">
        <v>0</v>
      </c>
      <c r="M211">
        <v>0</v>
      </c>
      <c r="N211">
        <v>0</v>
      </c>
      <c r="O211">
        <v>26</v>
      </c>
      <c r="P211">
        <v>39</v>
      </c>
      <c r="Q211">
        <v>-1709064</v>
      </c>
      <c r="R211">
        <v>71211</v>
      </c>
      <c r="S211">
        <v>996954</v>
      </c>
      <c r="T211">
        <f>($Q211-$Q208)/($E208-$E211)</f>
        <v>33.824473577172178</v>
      </c>
      <c r="U211">
        <f>$E208*T211+$Q208</f>
        <v>699610.58790400787</v>
      </c>
      <c r="V211">
        <f>($Q211-$Q207)/($E207-$E211)</f>
        <v>38.181126693605897</v>
      </c>
      <c r="W211">
        <f>$E207*V211+$Q207</f>
        <v>1009852.2129783696</v>
      </c>
    </row>
    <row r="212" spans="1:23" x14ac:dyDescent="0.3">
      <c r="A212">
        <v>630</v>
      </c>
      <c r="B212" t="s">
        <v>94</v>
      </c>
      <c r="C212" t="s">
        <v>18</v>
      </c>
      <c r="D212" t="s">
        <v>19</v>
      </c>
      <c r="E212">
        <v>47521</v>
      </c>
      <c r="F212">
        <v>357</v>
      </c>
      <c r="G212" t="s">
        <v>95</v>
      </c>
      <c r="H212" s="7">
        <v>58.700934579439199</v>
      </c>
      <c r="I212">
        <v>57.842105263157897</v>
      </c>
      <c r="J212" s="7">
        <v>56.315068493150598</v>
      </c>
      <c r="K212">
        <v>0</v>
      </c>
      <c r="L212">
        <v>0</v>
      </c>
      <c r="M212">
        <v>0</v>
      </c>
      <c r="N212">
        <v>0</v>
      </c>
      <c r="R212">
        <v>47521</v>
      </c>
    </row>
    <row r="213" spans="1:23" x14ac:dyDescent="0.3">
      <c r="A213">
        <v>631</v>
      </c>
      <c r="B213" t="s">
        <v>94</v>
      </c>
      <c r="C213" t="s">
        <v>18</v>
      </c>
      <c r="D213" t="s">
        <v>21</v>
      </c>
      <c r="E213">
        <v>30152</v>
      </c>
      <c r="F213">
        <v>910</v>
      </c>
      <c r="G213" t="s">
        <v>95</v>
      </c>
      <c r="H213" s="7">
        <v>58.700934579439199</v>
      </c>
      <c r="I213">
        <v>57.842105263157897</v>
      </c>
      <c r="J213" s="7">
        <v>56.315068493150598</v>
      </c>
      <c r="K213">
        <v>0</v>
      </c>
      <c r="L213">
        <v>0</v>
      </c>
      <c r="M213">
        <v>0</v>
      </c>
      <c r="N213">
        <v>0</v>
      </c>
      <c r="O213">
        <v>16</v>
      </c>
      <c r="P213">
        <v>39</v>
      </c>
      <c r="Q213">
        <v>-422128</v>
      </c>
      <c r="R213">
        <v>30152</v>
      </c>
      <c r="S213">
        <v>723648</v>
      </c>
      <c r="T213">
        <f>($Q213-$Q214)/($E214-$E213)</f>
        <v>24.911482192995418</v>
      </c>
      <c r="U213">
        <f>$E214*T213+$Q214</f>
        <v>329003.0110831979</v>
      </c>
      <c r="V213" t="e">
        <f>($Q213-$Q213)/($E213-$E213)</f>
        <v>#DIV/0!</v>
      </c>
      <c r="W213" t="e">
        <f>$E213*V213+$Q213</f>
        <v>#DIV/0!</v>
      </c>
    </row>
    <row r="214" spans="1:23" x14ac:dyDescent="0.3">
      <c r="A214">
        <v>632</v>
      </c>
      <c r="B214" t="s">
        <v>94</v>
      </c>
      <c r="C214" t="s">
        <v>18</v>
      </c>
      <c r="D214" t="s">
        <v>22</v>
      </c>
      <c r="E214">
        <v>36919</v>
      </c>
      <c r="F214">
        <v>427</v>
      </c>
      <c r="G214" t="s">
        <v>95</v>
      </c>
      <c r="H214" s="7">
        <v>58.700934579439199</v>
      </c>
      <c r="I214">
        <v>57.842105263157897</v>
      </c>
      <c r="J214" s="7">
        <v>56.315068493150598</v>
      </c>
      <c r="K214">
        <v>0</v>
      </c>
      <c r="L214">
        <v>0</v>
      </c>
      <c r="M214">
        <v>0</v>
      </c>
      <c r="N214">
        <v>0</v>
      </c>
      <c r="O214">
        <v>18</v>
      </c>
      <c r="P214">
        <v>39</v>
      </c>
      <c r="Q214">
        <v>-590704</v>
      </c>
      <c r="R214">
        <v>36919</v>
      </c>
      <c r="S214">
        <v>812218</v>
      </c>
      <c r="T214" t="e">
        <f>($Q214-$Q214)/($E214-$E214)</f>
        <v>#DIV/0!</v>
      </c>
      <c r="U214" t="e">
        <f>$E214*T214+$Q214</f>
        <v>#DIV/0!</v>
      </c>
      <c r="V214">
        <f>($Q214-$Q213)/($E213-$E214)</f>
        <v>24.911482192995418</v>
      </c>
      <c r="W214">
        <f>$E213*V214+$Q213</f>
        <v>329003.0110831979</v>
      </c>
    </row>
    <row r="215" spans="1:23" x14ac:dyDescent="0.3">
      <c r="A215">
        <v>633</v>
      </c>
      <c r="B215" t="s">
        <v>94</v>
      </c>
      <c r="C215" t="s">
        <v>18</v>
      </c>
      <c r="D215" t="s">
        <v>23</v>
      </c>
      <c r="E215">
        <v>42690</v>
      </c>
      <c r="F215">
        <v>433</v>
      </c>
      <c r="G215" t="s">
        <v>95</v>
      </c>
      <c r="H215" s="7">
        <v>58.700934579439199</v>
      </c>
      <c r="I215">
        <v>57.842105263157897</v>
      </c>
      <c r="J215" s="7">
        <v>56.315068493150598</v>
      </c>
      <c r="K215">
        <v>6037.6901408450703</v>
      </c>
      <c r="L215" s="7">
        <v>12075.380281690101</v>
      </c>
      <c r="M215" s="7">
        <v>131.04960769292001</v>
      </c>
      <c r="N215" s="7">
        <v>15725.9529231504</v>
      </c>
      <c r="O215">
        <v>20</v>
      </c>
      <c r="P215">
        <v>39</v>
      </c>
      <c r="Q215">
        <v>-784145.95292315003</v>
      </c>
      <c r="R215" s="7">
        <v>26964.0470768495</v>
      </c>
      <c r="S215" s="7">
        <v>838074.04707684903</v>
      </c>
      <c r="T215">
        <f>($Q215-$Q214)/($E214-$E215)</f>
        <v>33.519659144541677</v>
      </c>
      <c r="U215">
        <f>$E214*T215+$Q214</f>
        <v>646808.29595733411</v>
      </c>
      <c r="V215">
        <f>($Q215-$Q213)/($E213-$E215)</f>
        <v>28.873660306520183</v>
      </c>
      <c r="W215">
        <f>$E213*V215+$Q213</f>
        <v>448470.60556219658</v>
      </c>
    </row>
    <row r="216" spans="1:23" x14ac:dyDescent="0.3">
      <c r="A216">
        <v>634</v>
      </c>
      <c r="B216" t="s">
        <v>94</v>
      </c>
      <c r="C216" t="s">
        <v>18</v>
      </c>
      <c r="D216" t="s">
        <v>24</v>
      </c>
      <c r="E216">
        <v>62605</v>
      </c>
      <c r="F216">
        <v>681</v>
      </c>
      <c r="G216" t="s">
        <v>95</v>
      </c>
      <c r="H216" s="7">
        <v>58.700934579439199</v>
      </c>
      <c r="I216">
        <v>57.842105263157897</v>
      </c>
      <c r="J216" s="7">
        <v>56.315068493150598</v>
      </c>
      <c r="K216" s="7">
        <v>6575.7047619047598</v>
      </c>
      <c r="L216" s="7">
        <v>26302.819047618999</v>
      </c>
      <c r="M216" s="7">
        <v>285.45470511061001</v>
      </c>
      <c r="N216">
        <v>34254.564613273302</v>
      </c>
      <c r="O216">
        <v>22</v>
      </c>
      <c r="P216">
        <v>39</v>
      </c>
      <c r="Q216">
        <v>-1286354.5646132701</v>
      </c>
      <c r="R216">
        <v>28350.435386726698</v>
      </c>
      <c r="S216" s="7">
        <v>1092635.4353867201</v>
      </c>
      <c r="T216">
        <f>($Q216-$Q214)/($E214-$E216)</f>
        <v>27.082868668273381</v>
      </c>
      <c r="U216">
        <f>$E214*T216+$Q214</f>
        <v>409168.42836398492</v>
      </c>
      <c r="V216">
        <f>($Q216-$Q213)/($E213-$E216)</f>
        <v>26.63009782187379</v>
      </c>
      <c r="W216">
        <f>$E213*V216+$Q213</f>
        <v>380822.70952513849</v>
      </c>
    </row>
    <row r="217" spans="1:23" x14ac:dyDescent="0.3">
      <c r="A217">
        <v>635</v>
      </c>
      <c r="B217" t="s">
        <v>94</v>
      </c>
      <c r="C217" t="s">
        <v>18</v>
      </c>
      <c r="D217" t="s">
        <v>25</v>
      </c>
      <c r="E217">
        <v>77691</v>
      </c>
      <c r="F217">
        <v>1125</v>
      </c>
      <c r="G217" t="s">
        <v>95</v>
      </c>
      <c r="H217" s="7">
        <v>58.700934579439199</v>
      </c>
      <c r="I217">
        <v>57.842105263157897</v>
      </c>
      <c r="J217" s="7">
        <v>56.315068493150598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39</v>
      </c>
      <c r="Q217">
        <v>-1864584</v>
      </c>
      <c r="R217">
        <v>77691</v>
      </c>
      <c r="S217">
        <v>1087674</v>
      </c>
      <c r="T217">
        <f>($Q217-$Q214)/($E214-$E217)</f>
        <v>31.243990974197978</v>
      </c>
      <c r="U217">
        <f>$E214*T217+$Q214</f>
        <v>562792.90277641523</v>
      </c>
      <c r="V217">
        <f>($Q217-$Q213)/($E213-$E217)</f>
        <v>30.342581880140518</v>
      </c>
      <c r="W217">
        <f>$E213*V217+$Q213</f>
        <v>492761.52884999686</v>
      </c>
    </row>
    <row r="218" spans="1:23" x14ac:dyDescent="0.3">
      <c r="A218">
        <v>648</v>
      </c>
      <c r="B218" t="s">
        <v>96</v>
      </c>
      <c r="C218" t="s">
        <v>18</v>
      </c>
      <c r="D218" t="s">
        <v>19</v>
      </c>
      <c r="E218">
        <v>42362</v>
      </c>
      <c r="F218">
        <v>311</v>
      </c>
      <c r="G218" t="s">
        <v>97</v>
      </c>
      <c r="H218">
        <v>48.703703703703702</v>
      </c>
      <c r="I218" s="7">
        <v>26.285714285714199</v>
      </c>
      <c r="J218" s="7">
        <v>30.342857142857099</v>
      </c>
      <c r="K218">
        <v>0</v>
      </c>
      <c r="L218">
        <v>0</v>
      </c>
      <c r="M218">
        <v>0</v>
      </c>
      <c r="N218">
        <v>0</v>
      </c>
      <c r="R218">
        <v>42362</v>
      </c>
    </row>
    <row r="219" spans="1:23" x14ac:dyDescent="0.3">
      <c r="A219">
        <v>649</v>
      </c>
      <c r="B219" t="s">
        <v>96</v>
      </c>
      <c r="C219" t="s">
        <v>18</v>
      </c>
      <c r="D219" t="s">
        <v>21</v>
      </c>
      <c r="E219">
        <v>30354</v>
      </c>
      <c r="F219">
        <v>983</v>
      </c>
      <c r="G219" t="s">
        <v>97</v>
      </c>
      <c r="H219">
        <v>48.703703703703702</v>
      </c>
      <c r="I219" s="7">
        <v>26.285714285714199</v>
      </c>
      <c r="J219" s="7">
        <v>30.342857142857099</v>
      </c>
      <c r="K219">
        <v>0</v>
      </c>
      <c r="L219">
        <v>0</v>
      </c>
      <c r="M219">
        <v>0</v>
      </c>
      <c r="N219">
        <v>0</v>
      </c>
      <c r="O219">
        <v>16</v>
      </c>
      <c r="P219">
        <v>39</v>
      </c>
      <c r="Q219">
        <v>-424956</v>
      </c>
      <c r="R219">
        <v>30354</v>
      </c>
      <c r="S219">
        <v>728496</v>
      </c>
      <c r="T219">
        <f>($Q219-$Q220)/($E220-$E219)</f>
        <v>28.195259140216955</v>
      </c>
      <c r="U219">
        <f>$E220*T219+$Q220</f>
        <v>430882.89594214549</v>
      </c>
      <c r="V219" t="e">
        <f>($Q219-$Q219)/($E219-$E219)</f>
        <v>#DIV/0!</v>
      </c>
      <c r="W219" t="e">
        <f>$E219*V219+$Q219</f>
        <v>#DIV/0!</v>
      </c>
    </row>
    <row r="220" spans="1:23" x14ac:dyDescent="0.3">
      <c r="A220">
        <v>650</v>
      </c>
      <c r="B220" t="s">
        <v>96</v>
      </c>
      <c r="C220" t="s">
        <v>18</v>
      </c>
      <c r="D220" t="s">
        <v>22</v>
      </c>
      <c r="E220">
        <v>35332</v>
      </c>
      <c r="F220">
        <v>406</v>
      </c>
      <c r="G220" t="s">
        <v>97</v>
      </c>
      <c r="H220">
        <v>48.703703703703702</v>
      </c>
      <c r="I220" s="7">
        <v>26.285714285714199</v>
      </c>
      <c r="J220" s="7">
        <v>30.342857142857099</v>
      </c>
      <c r="K220">
        <v>0</v>
      </c>
      <c r="L220">
        <v>0</v>
      </c>
      <c r="M220">
        <v>0</v>
      </c>
      <c r="N220">
        <v>0</v>
      </c>
      <c r="O220">
        <v>18</v>
      </c>
      <c r="P220">
        <v>39</v>
      </c>
      <c r="Q220">
        <v>-565312</v>
      </c>
      <c r="R220">
        <v>35332</v>
      </c>
      <c r="S220">
        <v>777304</v>
      </c>
      <c r="T220" t="e">
        <f>($Q220-$Q220)/($E220-$E220)</f>
        <v>#DIV/0!</v>
      </c>
      <c r="U220" t="e">
        <f>$E220*T220+$Q220</f>
        <v>#DIV/0!</v>
      </c>
      <c r="V220">
        <f>($Q220-$Q219)/($E219-$E220)</f>
        <v>28.195259140216955</v>
      </c>
      <c r="W220">
        <f>$E219*V220+$Q219</f>
        <v>430882.89594214549</v>
      </c>
    </row>
    <row r="221" spans="1:23" x14ac:dyDescent="0.3">
      <c r="A221">
        <v>651</v>
      </c>
      <c r="B221" t="s">
        <v>96</v>
      </c>
      <c r="C221" t="s">
        <v>18</v>
      </c>
      <c r="D221" t="s">
        <v>23</v>
      </c>
      <c r="E221">
        <v>40237</v>
      </c>
      <c r="F221">
        <v>525</v>
      </c>
      <c r="G221" t="s">
        <v>97</v>
      </c>
      <c r="H221">
        <v>48.703703703703702</v>
      </c>
      <c r="I221" s="7">
        <v>26.285714285714199</v>
      </c>
      <c r="J221" s="7">
        <v>30.342857142857099</v>
      </c>
      <c r="K221" s="7">
        <v>5578.1578947368398</v>
      </c>
      <c r="L221" s="7">
        <v>11156.3157894736</v>
      </c>
      <c r="M221" s="7">
        <v>121.075342838331</v>
      </c>
      <c r="N221" s="7">
        <v>14529.0411405997</v>
      </c>
      <c r="O221">
        <v>20</v>
      </c>
      <c r="P221">
        <v>39</v>
      </c>
      <c r="Q221">
        <v>-738795.04114059894</v>
      </c>
      <c r="R221" s="7">
        <v>25707.958859400202</v>
      </c>
      <c r="S221" s="7">
        <v>790210.95885940001</v>
      </c>
      <c r="T221">
        <f>($Q221-$Q220)/($E220-$E221)</f>
        <v>35.368611853333121</v>
      </c>
      <c r="U221">
        <f>$E220*T221+$Q220</f>
        <v>684331.79400196578</v>
      </c>
      <c r="V221">
        <f>($Q221-$Q219)/($E219-$E221)</f>
        <v>31.755442794758569</v>
      </c>
      <c r="W221">
        <f>$E219*V221+$Q219</f>
        <v>538948.71059210156</v>
      </c>
    </row>
    <row r="222" spans="1:23" x14ac:dyDescent="0.3">
      <c r="A222">
        <v>652</v>
      </c>
      <c r="B222" t="s">
        <v>96</v>
      </c>
      <c r="C222" t="s">
        <v>18</v>
      </c>
      <c r="D222" t="s">
        <v>24</v>
      </c>
      <c r="E222">
        <v>53732</v>
      </c>
      <c r="F222">
        <v>1026</v>
      </c>
      <c r="G222" t="s">
        <v>97</v>
      </c>
      <c r="H222">
        <v>48.703703703703702</v>
      </c>
      <c r="I222" s="7">
        <v>26.285714285714199</v>
      </c>
      <c r="J222" s="7">
        <v>30.342857142857099</v>
      </c>
      <c r="K222">
        <v>6596.3703703703704</v>
      </c>
      <c r="L222" s="7">
        <v>26385.481481481402</v>
      </c>
      <c r="M222" s="7">
        <v>286.351809738035</v>
      </c>
      <c r="N222" s="7">
        <v>34362.217168564202</v>
      </c>
      <c r="O222">
        <v>22</v>
      </c>
      <c r="P222">
        <v>39</v>
      </c>
      <c r="Q222">
        <v>-1109002.21716856</v>
      </c>
      <c r="R222" s="7">
        <v>19369.782831435699</v>
      </c>
      <c r="S222" s="7">
        <v>932813.78283143498</v>
      </c>
      <c r="T222">
        <f>($Q222-$Q220)/($E220-$E222)</f>
        <v>29.548381367856521</v>
      </c>
      <c r="U222">
        <f>$E220*T222+$Q220</f>
        <v>478691.41048910655</v>
      </c>
      <c r="V222">
        <f>($Q222-$Q219)/($E219-$E222)</f>
        <v>29.260253963921638</v>
      </c>
      <c r="W222">
        <f>$E219*V222+$Q219</f>
        <v>463209.7488208774</v>
      </c>
    </row>
    <row r="223" spans="1:23" x14ac:dyDescent="0.3">
      <c r="A223">
        <v>653</v>
      </c>
      <c r="B223" t="s">
        <v>96</v>
      </c>
      <c r="C223" t="s">
        <v>18</v>
      </c>
      <c r="D223" t="s">
        <v>25</v>
      </c>
      <c r="E223">
        <v>70191</v>
      </c>
      <c r="F223">
        <v>1657</v>
      </c>
      <c r="G223" t="s">
        <v>97</v>
      </c>
      <c r="H223">
        <v>48.703703703703702</v>
      </c>
      <c r="I223" s="7">
        <v>26.285714285714199</v>
      </c>
      <c r="J223" s="7">
        <v>30.342857142857099</v>
      </c>
      <c r="K223">
        <v>0</v>
      </c>
      <c r="L223">
        <v>0</v>
      </c>
      <c r="M223">
        <v>0</v>
      </c>
      <c r="N223">
        <v>0</v>
      </c>
      <c r="O223">
        <v>26</v>
      </c>
      <c r="P223">
        <v>39</v>
      </c>
      <c r="Q223">
        <v>-1684584</v>
      </c>
      <c r="R223">
        <v>70191</v>
      </c>
      <c r="S223">
        <v>982674</v>
      </c>
      <c r="T223">
        <f>($Q223-$Q220)/($E220-$E223)</f>
        <v>32.108551593562638</v>
      </c>
      <c r="U223">
        <f>$E220*T223+$Q220</f>
        <v>569147.344903755</v>
      </c>
      <c r="V223">
        <f>($Q223-$Q219)/($E219-$E223)</f>
        <v>31.619549664884403</v>
      </c>
      <c r="W223">
        <f>$E219*V223+$Q219</f>
        <v>534823.81052790117</v>
      </c>
    </row>
    <row r="224" spans="1:23" x14ac:dyDescent="0.3">
      <c r="A224">
        <v>666</v>
      </c>
      <c r="B224" t="s">
        <v>98</v>
      </c>
      <c r="C224" t="s">
        <v>18</v>
      </c>
      <c r="D224" t="s">
        <v>19</v>
      </c>
      <c r="E224">
        <v>48807</v>
      </c>
      <c r="F224">
        <v>906</v>
      </c>
      <c r="G224" t="s">
        <v>99</v>
      </c>
      <c r="H224">
        <v>60.125</v>
      </c>
      <c r="I224" s="7">
        <v>41.771428571428501</v>
      </c>
      <c r="J224" s="7">
        <v>64.714285714285694</v>
      </c>
      <c r="K224">
        <v>0</v>
      </c>
      <c r="L224">
        <v>0</v>
      </c>
      <c r="M224">
        <v>0</v>
      </c>
      <c r="N224">
        <v>0</v>
      </c>
      <c r="R224">
        <v>48807</v>
      </c>
    </row>
    <row r="225" spans="1:23" x14ac:dyDescent="0.3">
      <c r="A225">
        <v>667</v>
      </c>
      <c r="B225" t="s">
        <v>98</v>
      </c>
      <c r="C225" t="s">
        <v>18</v>
      </c>
      <c r="D225" t="s">
        <v>21</v>
      </c>
      <c r="E225">
        <v>30994</v>
      </c>
      <c r="F225">
        <v>1258</v>
      </c>
      <c r="G225" t="s">
        <v>99</v>
      </c>
      <c r="H225">
        <v>60.125</v>
      </c>
      <c r="I225" s="7">
        <v>41.771428571428501</v>
      </c>
      <c r="J225" s="7">
        <v>64.714285714285694</v>
      </c>
      <c r="K225">
        <v>0</v>
      </c>
      <c r="L225">
        <v>0</v>
      </c>
      <c r="M225">
        <v>0</v>
      </c>
      <c r="N225">
        <v>0</v>
      </c>
      <c r="O225">
        <v>16</v>
      </c>
      <c r="P225">
        <v>39</v>
      </c>
      <c r="Q225">
        <v>-433916</v>
      </c>
      <c r="R225">
        <v>30994</v>
      </c>
      <c r="S225">
        <v>743856</v>
      </c>
      <c r="T225">
        <f>($Q225-$Q226)/($E226-$E225)</f>
        <v>25.855007949125596</v>
      </c>
      <c r="U225">
        <f>$E226*T225+$Q226</f>
        <v>367434.1163751987</v>
      </c>
      <c r="V225" t="e">
        <f>($Q225-$Q225)/($E225-$E225)</f>
        <v>#DIV/0!</v>
      </c>
      <c r="W225" t="e">
        <f>$E225*V225+$Q225</f>
        <v>#DIV/0!</v>
      </c>
    </row>
    <row r="226" spans="1:23" x14ac:dyDescent="0.3">
      <c r="A226">
        <v>668</v>
      </c>
      <c r="B226" t="s">
        <v>98</v>
      </c>
      <c r="C226" t="s">
        <v>18</v>
      </c>
      <c r="D226" t="s">
        <v>22</v>
      </c>
      <c r="E226">
        <v>37284</v>
      </c>
      <c r="F226">
        <v>835</v>
      </c>
      <c r="G226" t="s">
        <v>99</v>
      </c>
      <c r="H226">
        <v>60.125</v>
      </c>
      <c r="I226" s="7">
        <v>41.771428571428501</v>
      </c>
      <c r="J226" s="7">
        <v>64.714285714285694</v>
      </c>
      <c r="K226">
        <v>0</v>
      </c>
      <c r="L226">
        <v>0</v>
      </c>
      <c r="M226">
        <v>0</v>
      </c>
      <c r="N226">
        <v>0</v>
      </c>
      <c r="O226">
        <v>18</v>
      </c>
      <c r="P226">
        <v>39</v>
      </c>
      <c r="Q226">
        <v>-596544</v>
      </c>
      <c r="R226">
        <v>37284</v>
      </c>
      <c r="S226">
        <v>820248</v>
      </c>
      <c r="T226" t="e">
        <f>($Q226-$Q226)/($E226-$E226)</f>
        <v>#DIV/0!</v>
      </c>
      <c r="U226" t="e">
        <f>$E226*T226+$Q226</f>
        <v>#DIV/0!</v>
      </c>
      <c r="V226">
        <f>($Q226-$Q225)/($E225-$E226)</f>
        <v>25.855007949125596</v>
      </c>
      <c r="W226">
        <f>$E225*V226+$Q225</f>
        <v>367434.1163751987</v>
      </c>
    </row>
    <row r="227" spans="1:23" x14ac:dyDescent="0.3">
      <c r="A227">
        <v>669</v>
      </c>
      <c r="B227" t="s">
        <v>98</v>
      </c>
      <c r="C227" t="s">
        <v>18</v>
      </c>
      <c r="D227" t="s">
        <v>23</v>
      </c>
      <c r="E227">
        <v>42769</v>
      </c>
      <c r="F227">
        <v>887</v>
      </c>
      <c r="G227" t="s">
        <v>99</v>
      </c>
      <c r="H227">
        <v>60.125</v>
      </c>
      <c r="I227" s="7">
        <v>41.771428571428501</v>
      </c>
      <c r="J227" s="7">
        <v>64.714285714285694</v>
      </c>
      <c r="K227" s="7">
        <v>5904.7352941176396</v>
      </c>
      <c r="L227" s="7">
        <v>11809.470588235199</v>
      </c>
      <c r="M227" s="7">
        <v>128.163788762493</v>
      </c>
      <c r="N227" s="7">
        <v>15379.654651499201</v>
      </c>
      <c r="O227">
        <v>20</v>
      </c>
      <c r="P227">
        <v>39</v>
      </c>
      <c r="Q227">
        <v>-785221.654651499</v>
      </c>
      <c r="R227" s="7">
        <v>27389.345348500701</v>
      </c>
      <c r="S227" s="7">
        <v>840000.34534849995</v>
      </c>
      <c r="T227">
        <f>($Q227-$Q226)/($E226-$E227)</f>
        <v>34.398843145214038</v>
      </c>
      <c r="U227">
        <f>$E226*T227+$Q226</f>
        <v>685982.46782616014</v>
      </c>
      <c r="V227">
        <f>($Q227-$Q225)/($E225-$E227)</f>
        <v>29.834875129638981</v>
      </c>
      <c r="W227">
        <f>$E225*V227+$Q225</f>
        <v>490786.11976803059</v>
      </c>
    </row>
    <row r="228" spans="1:23" x14ac:dyDescent="0.3">
      <c r="A228">
        <v>670</v>
      </c>
      <c r="B228" t="s">
        <v>98</v>
      </c>
      <c r="C228" t="s">
        <v>18</v>
      </c>
      <c r="D228" t="s">
        <v>24</v>
      </c>
      <c r="E228">
        <v>62676</v>
      </c>
      <c r="F228">
        <v>1256</v>
      </c>
      <c r="G228" t="s">
        <v>99</v>
      </c>
      <c r="H228">
        <v>60.125</v>
      </c>
      <c r="I228" s="7">
        <v>41.771428571428501</v>
      </c>
      <c r="J228" s="7">
        <v>64.714285714285694</v>
      </c>
      <c r="K228" s="7">
        <v>7239.7916666666597</v>
      </c>
      <c r="L228" s="7">
        <v>28959.166666666599</v>
      </c>
      <c r="M228" s="7">
        <v>314.28305711705201</v>
      </c>
      <c r="N228" s="7">
        <v>37713.966854046303</v>
      </c>
      <c r="O228">
        <v>22</v>
      </c>
      <c r="P228">
        <v>39</v>
      </c>
      <c r="Q228">
        <v>-1291233.96685404</v>
      </c>
      <c r="R228" s="7">
        <v>24962.033145953599</v>
      </c>
      <c r="S228" s="7">
        <v>1090454.0331459499</v>
      </c>
      <c r="T228">
        <f>($Q228-$Q226)/($E226-$E228)</f>
        <v>27.358615581838375</v>
      </c>
      <c r="U228">
        <f>$E226*T228+$Q226</f>
        <v>423494.62335326197</v>
      </c>
      <c r="V228">
        <f>($Q228-$Q225)/($E225-$E228)</f>
        <v>27.060096169876903</v>
      </c>
      <c r="W228">
        <f>$E225*V228+$Q225</f>
        <v>404784.62068916473</v>
      </c>
    </row>
    <row r="229" spans="1:23" x14ac:dyDescent="0.3">
      <c r="A229">
        <v>671</v>
      </c>
      <c r="B229" t="s">
        <v>98</v>
      </c>
      <c r="C229" t="s">
        <v>18</v>
      </c>
      <c r="D229" t="s">
        <v>25</v>
      </c>
      <c r="E229">
        <v>81633</v>
      </c>
      <c r="F229">
        <v>1759</v>
      </c>
      <c r="G229" t="s">
        <v>99</v>
      </c>
      <c r="H229">
        <v>60.125</v>
      </c>
      <c r="I229" s="7">
        <v>41.771428571428501</v>
      </c>
      <c r="J229" s="7">
        <v>64.714285714285694</v>
      </c>
      <c r="K229">
        <v>0</v>
      </c>
      <c r="L229">
        <v>0</v>
      </c>
      <c r="M229">
        <v>0</v>
      </c>
      <c r="N229">
        <v>0</v>
      </c>
      <c r="O229">
        <v>26</v>
      </c>
      <c r="P229">
        <v>39</v>
      </c>
      <c r="Q229">
        <v>-1959192</v>
      </c>
      <c r="R229">
        <v>81633</v>
      </c>
      <c r="S229">
        <v>1142862</v>
      </c>
      <c r="T229">
        <f>($Q229-$Q226)/($E226-$E229)</f>
        <v>30.725563146857876</v>
      </c>
      <c r="U229">
        <f>$E226*T229+$Q226</f>
        <v>549027.89636744908</v>
      </c>
      <c r="V229">
        <f>($Q229-$Q225)/($E225-$E229)</f>
        <v>30.120579000375205</v>
      </c>
      <c r="W229">
        <f>$E225*V229+$Q225</f>
        <v>499641.2255376291</v>
      </c>
    </row>
    <row r="230" spans="1:23" x14ac:dyDescent="0.3">
      <c r="A230">
        <v>684</v>
      </c>
      <c r="B230" t="s">
        <v>100</v>
      </c>
      <c r="C230" t="s">
        <v>18</v>
      </c>
      <c r="D230" t="s">
        <v>19</v>
      </c>
      <c r="E230">
        <v>50871</v>
      </c>
      <c r="F230">
        <v>266</v>
      </c>
      <c r="G230" t="s">
        <v>101</v>
      </c>
      <c r="H230" s="7">
        <v>66.412280701754298</v>
      </c>
      <c r="I230" s="7">
        <v>61.974025974025899</v>
      </c>
      <c r="J230" s="7">
        <v>66.388235294117607</v>
      </c>
      <c r="K230">
        <v>0</v>
      </c>
      <c r="L230">
        <v>0</v>
      </c>
      <c r="M230">
        <v>0</v>
      </c>
      <c r="N230">
        <v>0</v>
      </c>
      <c r="R230">
        <v>50871</v>
      </c>
    </row>
    <row r="231" spans="1:23" x14ac:dyDescent="0.3">
      <c r="A231">
        <v>685</v>
      </c>
      <c r="B231" t="s">
        <v>100</v>
      </c>
      <c r="C231" t="s">
        <v>18</v>
      </c>
      <c r="D231" t="s">
        <v>21</v>
      </c>
      <c r="E231">
        <v>32177</v>
      </c>
      <c r="F231">
        <v>897</v>
      </c>
      <c r="G231" t="s">
        <v>101</v>
      </c>
      <c r="H231" s="7">
        <v>66.412280701754298</v>
      </c>
      <c r="I231" s="7">
        <v>61.974025974025899</v>
      </c>
      <c r="J231" s="7">
        <v>66.388235294117607</v>
      </c>
      <c r="K231">
        <v>0</v>
      </c>
      <c r="L231">
        <v>0</v>
      </c>
      <c r="M231">
        <v>0</v>
      </c>
      <c r="N231">
        <v>0</v>
      </c>
      <c r="O231">
        <v>16</v>
      </c>
      <c r="P231">
        <v>39</v>
      </c>
      <c r="Q231">
        <v>-450478</v>
      </c>
      <c r="R231">
        <v>32177</v>
      </c>
      <c r="S231">
        <v>772248</v>
      </c>
      <c r="T231">
        <f>($Q231-$Q232)/($E232-$E231)</f>
        <v>26.889001692047376</v>
      </c>
      <c r="U231">
        <f>$E232*T231+$Q232</f>
        <v>414729.4074450084</v>
      </c>
      <c r="V231" t="e">
        <f>($Q231-$Q231)/($E231-$E231)</f>
        <v>#DIV/0!</v>
      </c>
      <c r="W231" t="e">
        <f>$E231*V231+$Q231</f>
        <v>#DIV/0!</v>
      </c>
    </row>
    <row r="232" spans="1:23" x14ac:dyDescent="0.3">
      <c r="A232">
        <v>686</v>
      </c>
      <c r="B232" t="s">
        <v>100</v>
      </c>
      <c r="C232" t="s">
        <v>18</v>
      </c>
      <c r="D232" t="s">
        <v>22</v>
      </c>
      <c r="E232">
        <v>38087</v>
      </c>
      <c r="F232">
        <v>545</v>
      </c>
      <c r="G232" t="s">
        <v>101</v>
      </c>
      <c r="H232" s="7">
        <v>66.412280701754298</v>
      </c>
      <c r="I232" s="7">
        <v>61.974025974025899</v>
      </c>
      <c r="J232" s="7">
        <v>66.388235294117607</v>
      </c>
      <c r="K232">
        <v>0</v>
      </c>
      <c r="L232">
        <v>0</v>
      </c>
      <c r="M232">
        <v>0</v>
      </c>
      <c r="N232">
        <v>0</v>
      </c>
      <c r="O232">
        <v>18</v>
      </c>
      <c r="P232">
        <v>39</v>
      </c>
      <c r="Q232">
        <v>-609392</v>
      </c>
      <c r="R232">
        <v>38087</v>
      </c>
      <c r="S232">
        <v>837914</v>
      </c>
      <c r="T232" t="e">
        <f>($Q232-$Q232)/($E232-$E232)</f>
        <v>#DIV/0!</v>
      </c>
      <c r="U232" t="e">
        <f>$E232*T232+$Q232</f>
        <v>#DIV/0!</v>
      </c>
      <c r="V232">
        <f>($Q232-$Q231)/($E231-$E232)</f>
        <v>26.889001692047376</v>
      </c>
      <c r="W232">
        <f>$E231*V232+$Q231</f>
        <v>414729.4074450084</v>
      </c>
    </row>
    <row r="233" spans="1:23" x14ac:dyDescent="0.3">
      <c r="A233">
        <v>687</v>
      </c>
      <c r="B233" t="s">
        <v>100</v>
      </c>
      <c r="C233" t="s">
        <v>18</v>
      </c>
      <c r="D233" t="s">
        <v>23</v>
      </c>
      <c r="E233">
        <v>44804</v>
      </c>
      <c r="F233">
        <v>671</v>
      </c>
      <c r="G233" t="s">
        <v>101</v>
      </c>
      <c r="H233" s="7">
        <v>66.412280701754298</v>
      </c>
      <c r="I233" s="7">
        <v>61.974025974025899</v>
      </c>
      <c r="J233" s="7">
        <v>66.388235294117607</v>
      </c>
      <c r="K233" s="7">
        <v>7227.7083333333303</v>
      </c>
      <c r="L233" s="7">
        <v>14455.416666666601</v>
      </c>
      <c r="M233" s="7">
        <v>156.87925672012099</v>
      </c>
      <c r="N233" s="7">
        <v>18825.510806414601</v>
      </c>
      <c r="O233">
        <v>20</v>
      </c>
      <c r="P233">
        <v>39</v>
      </c>
      <c r="Q233">
        <v>-825297.51080641395</v>
      </c>
      <c r="R233" s="7">
        <v>25978.489193585301</v>
      </c>
      <c r="S233" s="7">
        <v>877254.489193585</v>
      </c>
      <c r="T233">
        <f>($Q233-$Q232)/($E232-$E233)</f>
        <v>32.143145869646261</v>
      </c>
      <c r="U233">
        <f>$E232*T233+$Q232</f>
        <v>614843.99673721706</v>
      </c>
      <c r="V233">
        <f>($Q233-$Q231)/($E231-$E233)</f>
        <v>29.683971711920009</v>
      </c>
      <c r="W233">
        <f>$E231*V233+$Q231</f>
        <v>504663.15777445014</v>
      </c>
    </row>
    <row r="234" spans="1:23" x14ac:dyDescent="0.3">
      <c r="A234">
        <v>688</v>
      </c>
      <c r="B234" t="s">
        <v>100</v>
      </c>
      <c r="C234" t="s">
        <v>18</v>
      </c>
      <c r="D234" t="s">
        <v>24</v>
      </c>
      <c r="E234">
        <v>64722</v>
      </c>
      <c r="F234">
        <v>790</v>
      </c>
      <c r="G234" t="s">
        <v>101</v>
      </c>
      <c r="H234" s="7">
        <v>66.412280701754298</v>
      </c>
      <c r="I234" s="7">
        <v>61.974025974025899</v>
      </c>
      <c r="J234" s="7">
        <v>66.388235294117607</v>
      </c>
      <c r="K234" s="7">
        <v>8637.8828828828791</v>
      </c>
      <c r="L234" s="7">
        <v>34551.531531531502</v>
      </c>
      <c r="M234" s="7">
        <v>374.974911495127</v>
      </c>
      <c r="N234" s="7">
        <v>44996.989379415201</v>
      </c>
      <c r="O234">
        <v>22</v>
      </c>
      <c r="P234">
        <v>39</v>
      </c>
      <c r="Q234">
        <v>-1339436.9893794099</v>
      </c>
      <c r="R234" s="7">
        <v>19725.010620584701</v>
      </c>
      <c r="S234" s="7">
        <v>1119999.0106205801</v>
      </c>
      <c r="T234">
        <f>($Q234-$Q232)/($E232-$E234)</f>
        <v>27.409235568966018</v>
      </c>
      <c r="U234">
        <f>$E232*T234+$Q232</f>
        <v>434543.55511520873</v>
      </c>
      <c r="V234">
        <f>($Q234-$Q231)/($E231-$E234)</f>
        <v>27.314763846348438</v>
      </c>
      <c r="W234">
        <f>$E231*V234+$Q231</f>
        <v>428429.15628395369</v>
      </c>
    </row>
    <row r="235" spans="1:23" x14ac:dyDescent="0.3">
      <c r="A235">
        <v>689</v>
      </c>
      <c r="B235" t="s">
        <v>100</v>
      </c>
      <c r="C235" t="s">
        <v>18</v>
      </c>
      <c r="D235" t="s">
        <v>25</v>
      </c>
      <c r="E235">
        <v>80977</v>
      </c>
      <c r="F235">
        <v>1013</v>
      </c>
      <c r="G235" t="s">
        <v>101</v>
      </c>
      <c r="H235" s="7">
        <v>66.412280701754298</v>
      </c>
      <c r="I235" s="7">
        <v>61.974025974025899</v>
      </c>
      <c r="J235" s="7">
        <v>66.388235294117607</v>
      </c>
      <c r="K235">
        <v>0</v>
      </c>
      <c r="L235">
        <v>0</v>
      </c>
      <c r="M235">
        <v>0</v>
      </c>
      <c r="N235">
        <v>0</v>
      </c>
      <c r="O235">
        <v>26</v>
      </c>
      <c r="P235">
        <v>39</v>
      </c>
      <c r="Q235">
        <v>-1943448</v>
      </c>
      <c r="R235">
        <v>80977</v>
      </c>
      <c r="S235">
        <v>1133678</v>
      </c>
      <c r="T235">
        <f>($Q235-$Q232)/($E232-$E235)</f>
        <v>31.10412683609233</v>
      </c>
      <c r="U235">
        <f>$E232*T235+$Q232</f>
        <v>575270.87880624854</v>
      </c>
      <c r="V235">
        <f>($Q235-$Q231)/($E231-$E235)</f>
        <v>30.593647540983607</v>
      </c>
      <c r="W235">
        <f>$E231*V235+$Q231</f>
        <v>533933.79692622949</v>
      </c>
    </row>
    <row r="236" spans="1:23" x14ac:dyDescent="0.3">
      <c r="A236">
        <v>702</v>
      </c>
      <c r="B236" t="s">
        <v>102</v>
      </c>
      <c r="C236" t="s">
        <v>18</v>
      </c>
      <c r="D236" t="s">
        <v>19</v>
      </c>
      <c r="E236">
        <v>54012</v>
      </c>
      <c r="F236">
        <v>1173</v>
      </c>
      <c r="G236" t="s">
        <v>103</v>
      </c>
      <c r="H236" s="7">
        <v>59.4166666666666</v>
      </c>
      <c r="I236">
        <v>26.5</v>
      </c>
      <c r="J236" s="7">
        <v>82.1666666666666</v>
      </c>
      <c r="K236">
        <v>0</v>
      </c>
      <c r="L236">
        <v>0</v>
      </c>
      <c r="M236">
        <v>0</v>
      </c>
      <c r="N236">
        <v>0</v>
      </c>
      <c r="R236">
        <v>54012</v>
      </c>
    </row>
    <row r="237" spans="1:23" x14ac:dyDescent="0.3">
      <c r="A237">
        <v>703</v>
      </c>
      <c r="B237" t="s">
        <v>102</v>
      </c>
      <c r="C237" t="s">
        <v>18</v>
      </c>
      <c r="D237" t="s">
        <v>21</v>
      </c>
      <c r="E237">
        <v>35287</v>
      </c>
      <c r="F237">
        <v>2762</v>
      </c>
      <c r="G237" t="s">
        <v>103</v>
      </c>
      <c r="H237" s="7">
        <v>59.4166666666666</v>
      </c>
      <c r="I237">
        <v>26.5</v>
      </c>
      <c r="J237" s="7">
        <v>82.1666666666666</v>
      </c>
      <c r="K237">
        <v>0</v>
      </c>
      <c r="L237">
        <v>0</v>
      </c>
      <c r="M237">
        <v>0</v>
      </c>
      <c r="N237">
        <v>0</v>
      </c>
      <c r="O237">
        <v>16</v>
      </c>
      <c r="P237">
        <v>39</v>
      </c>
      <c r="Q237">
        <v>-494018</v>
      </c>
      <c r="R237">
        <v>35287</v>
      </c>
      <c r="S237">
        <v>846888</v>
      </c>
      <c r="T237">
        <f>($Q237-$Q238)/($E238-$E237)</f>
        <v>28.016686531585222</v>
      </c>
      <c r="U237">
        <f>$E238*T237+$Q238</f>
        <v>494606.81764004775</v>
      </c>
      <c r="V237" t="e">
        <f>($Q237-$Q237)/($E237-$E237)</f>
        <v>#DIV/0!</v>
      </c>
      <c r="W237" t="e">
        <f>$E237*V237+$Q237</f>
        <v>#DIV/0!</v>
      </c>
    </row>
    <row r="238" spans="1:23" x14ac:dyDescent="0.3">
      <c r="A238">
        <v>704</v>
      </c>
      <c r="B238" t="s">
        <v>102</v>
      </c>
      <c r="C238" t="s">
        <v>18</v>
      </c>
      <c r="D238" t="s">
        <v>22</v>
      </c>
      <c r="E238">
        <v>41160</v>
      </c>
      <c r="F238">
        <v>1296</v>
      </c>
      <c r="G238" t="s">
        <v>103</v>
      </c>
      <c r="H238" s="7">
        <v>59.4166666666666</v>
      </c>
      <c r="I238">
        <v>26.5</v>
      </c>
      <c r="J238" s="7">
        <v>82.1666666666666</v>
      </c>
      <c r="K238">
        <v>0</v>
      </c>
      <c r="L238">
        <v>0</v>
      </c>
      <c r="M238">
        <v>0</v>
      </c>
      <c r="N238">
        <v>0</v>
      </c>
      <c r="O238">
        <v>18</v>
      </c>
      <c r="P238">
        <v>39</v>
      </c>
      <c r="Q238">
        <v>-658560</v>
      </c>
      <c r="R238">
        <v>41160</v>
      </c>
      <c r="S238">
        <v>905520</v>
      </c>
      <c r="T238" t="e">
        <f>($Q238-$Q238)/($E238-$E238)</f>
        <v>#DIV/0!</v>
      </c>
      <c r="U238" t="e">
        <f>$E238*T238+$Q238</f>
        <v>#DIV/0!</v>
      </c>
      <c r="V238">
        <f>($Q238-$Q237)/($E237-$E238)</f>
        <v>28.016686531585222</v>
      </c>
      <c r="W238">
        <f>$E237*V238+$Q237</f>
        <v>494606.81764004775</v>
      </c>
    </row>
    <row r="239" spans="1:23" x14ac:dyDescent="0.3">
      <c r="A239">
        <v>705</v>
      </c>
      <c r="B239" t="s">
        <v>102</v>
      </c>
      <c r="C239" t="s">
        <v>18</v>
      </c>
      <c r="D239" t="s">
        <v>23</v>
      </c>
      <c r="E239">
        <v>48802</v>
      </c>
      <c r="F239">
        <v>2513</v>
      </c>
      <c r="G239" t="s">
        <v>103</v>
      </c>
      <c r="H239" s="7">
        <v>59.4166666666666</v>
      </c>
      <c r="I239">
        <v>26.5</v>
      </c>
      <c r="J239" s="7">
        <v>82.1666666666666</v>
      </c>
      <c r="K239">
        <v>5741.5</v>
      </c>
      <c r="L239">
        <v>11483</v>
      </c>
      <c r="M239" s="7">
        <v>124.620724982019</v>
      </c>
      <c r="N239" s="7">
        <v>14954.486997842199</v>
      </c>
      <c r="O239">
        <v>20</v>
      </c>
      <c r="P239">
        <v>39</v>
      </c>
      <c r="Q239">
        <v>-893390.48699784197</v>
      </c>
      <c r="R239" s="7">
        <v>33847.513002157699</v>
      </c>
      <c r="S239" s="7">
        <v>961085.51300215698</v>
      </c>
      <c r="T239">
        <f>($Q239-$Q238)/($E238-$E239)</f>
        <v>30.728930515289449</v>
      </c>
      <c r="U239">
        <f>$E238*T239+$Q238</f>
        <v>606242.78000931372</v>
      </c>
      <c r="V239">
        <f>($Q239-$Q237)/($E237-$E239)</f>
        <v>29.550313503354936</v>
      </c>
      <c r="W239">
        <f>$E237*V239+$Q237</f>
        <v>548723.91259288567</v>
      </c>
    </row>
    <row r="240" spans="1:23" x14ac:dyDescent="0.3">
      <c r="A240">
        <v>706</v>
      </c>
      <c r="B240" t="s">
        <v>102</v>
      </c>
      <c r="C240" t="s">
        <v>18</v>
      </c>
      <c r="D240" t="s">
        <v>24</v>
      </c>
      <c r="E240">
        <v>67148</v>
      </c>
      <c r="F240">
        <v>2815</v>
      </c>
      <c r="G240" t="s">
        <v>103</v>
      </c>
      <c r="H240" s="7">
        <v>59.4166666666666</v>
      </c>
      <c r="I240">
        <v>26.5</v>
      </c>
      <c r="J240" s="7">
        <v>82.1666666666666</v>
      </c>
      <c r="K240">
        <v>9745.25</v>
      </c>
      <c r="L240">
        <v>38981</v>
      </c>
      <c r="M240" s="7">
        <v>423.04628411774598</v>
      </c>
      <c r="N240" s="7">
        <v>50765.554094129497</v>
      </c>
      <c r="O240">
        <v>22</v>
      </c>
      <c r="P240">
        <v>39</v>
      </c>
      <c r="Q240">
        <v>-1393725.5540941199</v>
      </c>
      <c r="R240" s="7">
        <v>16382.4459058704</v>
      </c>
      <c r="S240" s="7">
        <v>1157898.4459058701</v>
      </c>
      <c r="T240">
        <f>($Q240-$Q238)/($E238-$E240)</f>
        <v>28.288654536482991</v>
      </c>
      <c r="U240">
        <f>$E238*T240+$Q238</f>
        <v>505801.02072163997</v>
      </c>
      <c r="V240">
        <f>($Q240-$Q237)/($E237-$E240)</f>
        <v>28.238522146012993</v>
      </c>
      <c r="W240">
        <f>$E237*V240+$Q237</f>
        <v>502434.73096636054</v>
      </c>
    </row>
    <row r="241" spans="1:23" x14ac:dyDescent="0.3">
      <c r="A241">
        <v>707</v>
      </c>
      <c r="B241" t="s">
        <v>102</v>
      </c>
      <c r="C241" t="s">
        <v>18</v>
      </c>
      <c r="D241" t="s">
        <v>25</v>
      </c>
      <c r="E241">
        <v>85586</v>
      </c>
      <c r="F241">
        <v>4353</v>
      </c>
      <c r="G241" t="s">
        <v>103</v>
      </c>
      <c r="H241" s="7">
        <v>59.4166666666666</v>
      </c>
      <c r="I241">
        <v>26.5</v>
      </c>
      <c r="J241" s="7">
        <v>82.1666666666666</v>
      </c>
      <c r="K241">
        <v>0</v>
      </c>
      <c r="L241">
        <v>0</v>
      </c>
      <c r="M241">
        <v>0</v>
      </c>
      <c r="N241">
        <v>0</v>
      </c>
      <c r="O241">
        <v>26</v>
      </c>
      <c r="P241">
        <v>39</v>
      </c>
      <c r="Q241">
        <v>-2054064</v>
      </c>
      <c r="R241">
        <v>85586</v>
      </c>
      <c r="S241">
        <v>1198204</v>
      </c>
      <c r="T241">
        <f>($Q241-$Q238)/($E238-$E241)</f>
        <v>31.41187592851033</v>
      </c>
      <c r="U241">
        <f>$E238*T241+$Q238</f>
        <v>634352.81321748509</v>
      </c>
      <c r="V241">
        <f>($Q241-$Q237)/($E237-$E241)</f>
        <v>31.015447623213184</v>
      </c>
      <c r="W241">
        <f>$E237*V241+$Q237</f>
        <v>600424.10028032353</v>
      </c>
    </row>
    <row r="242" spans="1:23" x14ac:dyDescent="0.3">
      <c r="A242">
        <v>720</v>
      </c>
      <c r="B242" t="s">
        <v>104</v>
      </c>
      <c r="C242" t="s">
        <v>18</v>
      </c>
      <c r="D242" t="s">
        <v>19</v>
      </c>
      <c r="E242">
        <v>43331</v>
      </c>
      <c r="F242">
        <v>592</v>
      </c>
      <c r="G242" t="s">
        <v>105</v>
      </c>
      <c r="H242" s="7">
        <v>58.894736842105203</v>
      </c>
      <c r="I242">
        <v>29.875</v>
      </c>
      <c r="J242" s="7">
        <v>77.0416666666666</v>
      </c>
      <c r="K242">
        <v>0</v>
      </c>
      <c r="L242">
        <v>0</v>
      </c>
      <c r="M242">
        <v>0</v>
      </c>
      <c r="N242">
        <v>0</v>
      </c>
      <c r="R242">
        <v>43331</v>
      </c>
    </row>
    <row r="243" spans="1:23" x14ac:dyDescent="0.3">
      <c r="A243">
        <v>721</v>
      </c>
      <c r="B243" t="s">
        <v>104</v>
      </c>
      <c r="C243" t="s">
        <v>18</v>
      </c>
      <c r="D243" t="s">
        <v>21</v>
      </c>
      <c r="E243">
        <v>27141</v>
      </c>
      <c r="F243">
        <v>1330</v>
      </c>
      <c r="G243" t="s">
        <v>105</v>
      </c>
      <c r="H243" s="7">
        <v>58.894736842105203</v>
      </c>
      <c r="I243">
        <v>29.875</v>
      </c>
      <c r="J243" s="7">
        <v>77.0416666666666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39</v>
      </c>
      <c r="Q243">
        <v>-379974</v>
      </c>
      <c r="R243">
        <v>27141</v>
      </c>
      <c r="S243">
        <v>651384</v>
      </c>
      <c r="T243">
        <f>($Q243-$Q244)/($E244-$E243)</f>
        <v>23.101255886970172</v>
      </c>
      <c r="U243">
        <f>$E244*T243+$Q244</f>
        <v>247017.18602825748</v>
      </c>
      <c r="V243" t="e">
        <f>($Q243-$Q243)/($E243-$E243)</f>
        <v>#DIV/0!</v>
      </c>
      <c r="W243" t="e">
        <f>$E243*V243+$Q243</f>
        <v>#DIV/0!</v>
      </c>
    </row>
    <row r="244" spans="1:23" x14ac:dyDescent="0.3">
      <c r="A244">
        <v>722</v>
      </c>
      <c r="B244" t="s">
        <v>104</v>
      </c>
      <c r="C244" t="s">
        <v>18</v>
      </c>
      <c r="D244" t="s">
        <v>22</v>
      </c>
      <c r="E244">
        <v>34785</v>
      </c>
      <c r="F244">
        <v>966</v>
      </c>
      <c r="G244" t="s">
        <v>105</v>
      </c>
      <c r="H244" s="7">
        <v>58.894736842105203</v>
      </c>
      <c r="I244">
        <v>29.875</v>
      </c>
      <c r="J244" s="7">
        <v>77.0416666666666</v>
      </c>
      <c r="K244">
        <v>0</v>
      </c>
      <c r="L244">
        <v>0</v>
      </c>
      <c r="M244">
        <v>0</v>
      </c>
      <c r="N244">
        <v>0</v>
      </c>
      <c r="O244">
        <v>18</v>
      </c>
      <c r="P244">
        <v>39</v>
      </c>
      <c r="Q244">
        <v>-556560</v>
      </c>
      <c r="R244">
        <v>34785</v>
      </c>
      <c r="S244">
        <v>765270</v>
      </c>
      <c r="T244" t="e">
        <f>($Q244-$Q244)/($E244-$E244)</f>
        <v>#DIV/0!</v>
      </c>
      <c r="U244" t="e">
        <f>$E244*T244+$Q244</f>
        <v>#DIV/0!</v>
      </c>
      <c r="V244">
        <f>($Q244-$Q243)/($E243-$E244)</f>
        <v>23.101255886970172</v>
      </c>
      <c r="W244">
        <f>$E243*V244+$Q243</f>
        <v>247017.18602825748</v>
      </c>
    </row>
    <row r="245" spans="1:23" x14ac:dyDescent="0.3">
      <c r="A245">
        <v>723</v>
      </c>
      <c r="B245" t="s">
        <v>104</v>
      </c>
      <c r="C245" t="s">
        <v>18</v>
      </c>
      <c r="D245" t="s">
        <v>23</v>
      </c>
      <c r="E245">
        <v>40386</v>
      </c>
      <c r="F245">
        <v>665</v>
      </c>
      <c r="G245" t="s">
        <v>105</v>
      </c>
      <c r="H245" s="7">
        <v>58.894736842105203</v>
      </c>
      <c r="I245">
        <v>29.875</v>
      </c>
      <c r="J245" s="7">
        <v>77.0416666666666</v>
      </c>
      <c r="K245" s="7">
        <v>6134.9545454545396</v>
      </c>
      <c r="L245" s="7">
        <v>12269.909090908999</v>
      </c>
      <c r="M245" s="7">
        <v>133.160756454981</v>
      </c>
      <c r="N245" s="7">
        <v>15979.290774597799</v>
      </c>
      <c r="O245">
        <v>20</v>
      </c>
      <c r="P245">
        <v>39</v>
      </c>
      <c r="Q245">
        <v>-742927.29077459697</v>
      </c>
      <c r="R245" s="7">
        <v>24406.709225402101</v>
      </c>
      <c r="S245" s="7">
        <v>791740.70922540198</v>
      </c>
      <c r="T245">
        <f>($Q245-$Q244)/($E244-$E245)</f>
        <v>33.273931579110332</v>
      </c>
      <c r="U245">
        <f>$E244*T245+$Q244</f>
        <v>600873.70997935301</v>
      </c>
      <c r="V245">
        <f>($Q245-$Q243)/($E243-$E245)</f>
        <v>27.403041961086974</v>
      </c>
      <c r="W245">
        <f>$E243*V245+$Q243</f>
        <v>363771.96186586155</v>
      </c>
    </row>
    <row r="246" spans="1:23" x14ac:dyDescent="0.3">
      <c r="A246">
        <v>724</v>
      </c>
      <c r="B246" t="s">
        <v>104</v>
      </c>
      <c r="C246" t="s">
        <v>18</v>
      </c>
      <c r="D246" t="s">
        <v>24</v>
      </c>
      <c r="E246">
        <v>57407</v>
      </c>
      <c r="F246">
        <v>1493</v>
      </c>
      <c r="G246" t="s">
        <v>105</v>
      </c>
      <c r="H246" s="7">
        <v>58.894736842105203</v>
      </c>
      <c r="I246">
        <v>29.875</v>
      </c>
      <c r="J246" s="7">
        <v>77.0416666666666</v>
      </c>
      <c r="K246" s="7">
        <v>6931.9459459459404</v>
      </c>
      <c r="L246" s="7">
        <v>27727.7837837837</v>
      </c>
      <c r="M246" s="7">
        <v>300.91931701470003</v>
      </c>
      <c r="N246" s="7">
        <v>36110.318041764003</v>
      </c>
      <c r="O246">
        <v>22</v>
      </c>
      <c r="P246">
        <v>39</v>
      </c>
      <c r="Q246">
        <v>-1184250.31804176</v>
      </c>
      <c r="R246" s="7">
        <v>21296.681958235898</v>
      </c>
      <c r="S246" s="7">
        <v>997215.68195823499</v>
      </c>
      <c r="T246">
        <f>($Q246-$Q244)/($E244-$E246)</f>
        <v>27.746897623630094</v>
      </c>
      <c r="U246">
        <f>$E244*T246+$Q244</f>
        <v>408615.83383797284</v>
      </c>
      <c r="V246">
        <f>($Q246-$Q243)/($E243-$E246)</f>
        <v>26.573591424098328</v>
      </c>
      <c r="W246">
        <f>$E243*V246+$Q243</f>
        <v>341259.84484145278</v>
      </c>
    </row>
    <row r="247" spans="1:23" x14ac:dyDescent="0.3">
      <c r="A247">
        <v>725</v>
      </c>
      <c r="B247" t="s">
        <v>104</v>
      </c>
      <c r="C247" t="s">
        <v>18</v>
      </c>
      <c r="D247" t="s">
        <v>25</v>
      </c>
      <c r="E247">
        <v>67170</v>
      </c>
      <c r="F247">
        <v>1980</v>
      </c>
      <c r="G247" t="s">
        <v>105</v>
      </c>
      <c r="H247" s="7">
        <v>58.894736842105203</v>
      </c>
      <c r="I247">
        <v>29.875</v>
      </c>
      <c r="J247" s="7">
        <v>77.0416666666666</v>
      </c>
      <c r="K247">
        <v>0</v>
      </c>
      <c r="L247">
        <v>0</v>
      </c>
      <c r="M247">
        <v>0</v>
      </c>
      <c r="N247">
        <v>0</v>
      </c>
      <c r="O247">
        <v>26</v>
      </c>
      <c r="P247">
        <v>39</v>
      </c>
      <c r="Q247">
        <v>-1612080</v>
      </c>
      <c r="R247">
        <v>67170</v>
      </c>
      <c r="S247">
        <v>940380</v>
      </c>
      <c r="T247">
        <f>($Q247-$Q244)/($E244-$E247)</f>
        <v>32.592867068087081</v>
      </c>
      <c r="U247">
        <f>$E244*T247+$Q244</f>
        <v>577182.88096340909</v>
      </c>
      <c r="V247">
        <f>($Q247-$Q243)/($E243-$E247)</f>
        <v>30.780334257663196</v>
      </c>
      <c r="W247">
        <f>$E243*V247+$Q243</f>
        <v>455435.05208723678</v>
      </c>
    </row>
    <row r="248" spans="1:23" x14ac:dyDescent="0.3">
      <c r="A248">
        <v>738</v>
      </c>
      <c r="B248" t="s">
        <v>106</v>
      </c>
      <c r="C248" t="s">
        <v>18</v>
      </c>
      <c r="D248" t="s">
        <v>19</v>
      </c>
      <c r="E248">
        <v>45902</v>
      </c>
      <c r="F248">
        <v>667</v>
      </c>
      <c r="G248" t="s">
        <v>107</v>
      </c>
      <c r="H248">
        <v>51.6</v>
      </c>
      <c r="I248">
        <v>54.2</v>
      </c>
      <c r="J248" s="7">
        <v>73.3333333333333</v>
      </c>
      <c r="K248">
        <v>0</v>
      </c>
      <c r="L248">
        <v>0</v>
      </c>
      <c r="M248">
        <v>0</v>
      </c>
      <c r="N248">
        <v>0</v>
      </c>
      <c r="R248">
        <v>45902</v>
      </c>
    </row>
    <row r="249" spans="1:23" x14ac:dyDescent="0.3">
      <c r="A249">
        <v>739</v>
      </c>
      <c r="B249" t="s">
        <v>106</v>
      </c>
      <c r="C249" t="s">
        <v>18</v>
      </c>
      <c r="D249" t="s">
        <v>21</v>
      </c>
      <c r="E249">
        <v>30523</v>
      </c>
      <c r="F249">
        <v>2259</v>
      </c>
      <c r="G249" t="s">
        <v>107</v>
      </c>
      <c r="H249">
        <v>51.6</v>
      </c>
      <c r="I249">
        <v>54.2</v>
      </c>
      <c r="J249" s="7">
        <v>73.3333333333333</v>
      </c>
      <c r="K249">
        <v>0</v>
      </c>
      <c r="L249">
        <v>0</v>
      </c>
      <c r="M249">
        <v>0</v>
      </c>
      <c r="N249">
        <v>0</v>
      </c>
      <c r="O249">
        <v>16</v>
      </c>
      <c r="P249">
        <v>39</v>
      </c>
      <c r="Q249">
        <v>-427322</v>
      </c>
      <c r="R249">
        <v>30523</v>
      </c>
      <c r="S249">
        <v>732552</v>
      </c>
      <c r="T249">
        <f>($Q249-$Q250)/($E250-$E249)</f>
        <v>23.493984777805057</v>
      </c>
      <c r="U249">
        <f>$E250*T249+$Q250</f>
        <v>289784.8973729437</v>
      </c>
      <c r="V249" t="e">
        <f>($Q249-$Q249)/($E249-$E249)</f>
        <v>#DIV/0!</v>
      </c>
      <c r="W249" t="e">
        <f>$E249*V249+$Q249</f>
        <v>#DIV/0!</v>
      </c>
    </row>
    <row r="250" spans="1:23" x14ac:dyDescent="0.3">
      <c r="A250">
        <v>740</v>
      </c>
      <c r="B250" t="s">
        <v>106</v>
      </c>
      <c r="C250" t="s">
        <v>18</v>
      </c>
      <c r="D250" t="s">
        <v>22</v>
      </c>
      <c r="E250">
        <v>38669</v>
      </c>
      <c r="F250">
        <v>1771</v>
      </c>
      <c r="G250" t="s">
        <v>107</v>
      </c>
      <c r="H250">
        <v>51.6</v>
      </c>
      <c r="I250">
        <v>54.2</v>
      </c>
      <c r="J250" s="7">
        <v>73.3333333333333</v>
      </c>
      <c r="K250">
        <v>0</v>
      </c>
      <c r="L250">
        <v>0</v>
      </c>
      <c r="M250">
        <v>0</v>
      </c>
      <c r="N250">
        <v>0</v>
      </c>
      <c r="O250">
        <v>18</v>
      </c>
      <c r="P250">
        <v>39</v>
      </c>
      <c r="Q250">
        <v>-618704</v>
      </c>
      <c r="R250">
        <v>38669</v>
      </c>
      <c r="S250">
        <v>850718</v>
      </c>
      <c r="T250" t="e">
        <f>($Q250-$Q250)/($E250-$E250)</f>
        <v>#DIV/0!</v>
      </c>
      <c r="U250" t="e">
        <f>$E250*T250+$Q250</f>
        <v>#DIV/0!</v>
      </c>
      <c r="V250">
        <f>($Q250-$Q249)/($E249-$E250)</f>
        <v>23.493984777805057</v>
      </c>
      <c r="W250">
        <f>$E249*V250+$Q249</f>
        <v>289784.8973729437</v>
      </c>
    </row>
    <row r="251" spans="1:23" x14ac:dyDescent="0.3">
      <c r="A251">
        <v>741</v>
      </c>
      <c r="B251" t="s">
        <v>106</v>
      </c>
      <c r="C251" t="s">
        <v>18</v>
      </c>
      <c r="D251" t="s">
        <v>23</v>
      </c>
      <c r="E251">
        <v>45237</v>
      </c>
      <c r="F251">
        <v>1326</v>
      </c>
      <c r="G251" t="s">
        <v>107</v>
      </c>
      <c r="H251">
        <v>51.6</v>
      </c>
      <c r="I251">
        <v>54.2</v>
      </c>
      <c r="J251" s="7">
        <v>73.3333333333333</v>
      </c>
      <c r="K251">
        <v>6473.5</v>
      </c>
      <c r="L251">
        <v>12947</v>
      </c>
      <c r="M251" s="7">
        <v>140.50897207543301</v>
      </c>
      <c r="N251" s="7">
        <v>16861.076649051902</v>
      </c>
      <c r="O251">
        <v>20</v>
      </c>
      <c r="P251">
        <v>39</v>
      </c>
      <c r="Q251">
        <v>-831127.07664905197</v>
      </c>
      <c r="R251" s="7">
        <v>28375.923350948</v>
      </c>
      <c r="S251">
        <v>887878.92335094803</v>
      </c>
      <c r="T251">
        <f>($Q251-$Q250)/($E250-$E251)</f>
        <v>32.34212494656699</v>
      </c>
      <c r="U251">
        <f>$E250*T251+$Q250</f>
        <v>631933.62955879886</v>
      </c>
      <c r="V251">
        <f>($Q251-$Q249)/($E249-$E251)</f>
        <v>27.443596346952017</v>
      </c>
      <c r="W251">
        <f>$E249*V251+$Q249</f>
        <v>410338.89129801642</v>
      </c>
    </row>
    <row r="252" spans="1:23" x14ac:dyDescent="0.3">
      <c r="A252">
        <v>742</v>
      </c>
      <c r="B252" t="s">
        <v>106</v>
      </c>
      <c r="C252" t="s">
        <v>18</v>
      </c>
      <c r="D252" t="s">
        <v>24</v>
      </c>
      <c r="E252">
        <v>52325</v>
      </c>
      <c r="F252">
        <v>1924</v>
      </c>
      <c r="G252" t="s">
        <v>107</v>
      </c>
      <c r="H252">
        <v>51.6</v>
      </c>
      <c r="I252">
        <v>54.2</v>
      </c>
      <c r="J252" s="7">
        <v>73.3333333333333</v>
      </c>
      <c r="K252" s="7">
        <v>7204.0833333333303</v>
      </c>
      <c r="L252" s="7">
        <v>28816.333333333299</v>
      </c>
      <c r="M252" s="7">
        <v>312.73294011351697</v>
      </c>
      <c r="N252" s="7">
        <v>37527.952813622003</v>
      </c>
      <c r="O252">
        <v>22</v>
      </c>
      <c r="P252">
        <v>39</v>
      </c>
      <c r="Q252">
        <v>-1084027.95281362</v>
      </c>
      <c r="R252" s="7">
        <v>14797.0471863779</v>
      </c>
      <c r="S252" s="7">
        <v>904322.04718637699</v>
      </c>
      <c r="T252">
        <f>($Q252-$Q250)/($E250-$E252)</f>
        <v>34.07468898752343</v>
      </c>
      <c r="U252">
        <f>$E250*T252+$Q250</f>
        <v>698930.14845854347</v>
      </c>
      <c r="V252">
        <f>($Q252-$Q249)/($E249-$E252)</f>
        <v>30.1213628480699</v>
      </c>
      <c r="W252">
        <f>$E249*V252+$Q249</f>
        <v>492072.35821163759</v>
      </c>
    </row>
    <row r="253" spans="1:23" x14ac:dyDescent="0.3">
      <c r="A253">
        <v>743</v>
      </c>
      <c r="B253" t="s">
        <v>106</v>
      </c>
      <c r="C253" t="s">
        <v>18</v>
      </c>
      <c r="D253" t="s">
        <v>25</v>
      </c>
      <c r="E253">
        <v>67981</v>
      </c>
      <c r="F253">
        <v>3888</v>
      </c>
      <c r="G253" t="s">
        <v>107</v>
      </c>
      <c r="H253">
        <v>51.6</v>
      </c>
      <c r="I253">
        <v>54.2</v>
      </c>
      <c r="J253" s="7">
        <v>73.3333333333333</v>
      </c>
      <c r="K253">
        <v>0</v>
      </c>
      <c r="L253">
        <v>0</v>
      </c>
      <c r="M253">
        <v>0</v>
      </c>
      <c r="N253">
        <v>0</v>
      </c>
      <c r="O253">
        <v>26</v>
      </c>
      <c r="P253">
        <v>39</v>
      </c>
      <c r="Q253">
        <v>-1631544</v>
      </c>
      <c r="R253">
        <v>67981</v>
      </c>
      <c r="S253">
        <v>951734</v>
      </c>
      <c r="T253">
        <f>($Q253-$Q250)/($E250-$E253)</f>
        <v>34.553766375545848</v>
      </c>
      <c r="U253">
        <f>$E250*T253+$Q250</f>
        <v>717455.5919759823</v>
      </c>
      <c r="V253">
        <f>($Q253-$Q249)/($E249-$E253)</f>
        <v>32.148593090928507</v>
      </c>
      <c r="W253">
        <f>$E249*V253+$Q249</f>
        <v>553949.50691441086</v>
      </c>
    </row>
    <row r="254" spans="1:23" x14ac:dyDescent="0.3">
      <c r="A254">
        <v>756</v>
      </c>
      <c r="B254" t="s">
        <v>108</v>
      </c>
      <c r="C254" t="s">
        <v>18</v>
      </c>
      <c r="D254" t="s">
        <v>19</v>
      </c>
      <c r="E254">
        <v>45072</v>
      </c>
      <c r="F254">
        <v>401</v>
      </c>
      <c r="G254" t="s">
        <v>109</v>
      </c>
      <c r="H254">
        <v>51.16</v>
      </c>
      <c r="I254" s="7">
        <v>14.2916666666666</v>
      </c>
      <c r="J254" s="7">
        <v>61.864864864864799</v>
      </c>
      <c r="K254">
        <v>0</v>
      </c>
      <c r="L254">
        <v>0</v>
      </c>
      <c r="M254">
        <v>0</v>
      </c>
      <c r="N254">
        <v>0</v>
      </c>
      <c r="R254">
        <v>45072</v>
      </c>
    </row>
    <row r="255" spans="1:23" x14ac:dyDescent="0.3">
      <c r="A255">
        <v>757</v>
      </c>
      <c r="B255" t="s">
        <v>108</v>
      </c>
      <c r="C255" t="s">
        <v>18</v>
      </c>
      <c r="D255" t="s">
        <v>21</v>
      </c>
      <c r="E255">
        <v>30183</v>
      </c>
      <c r="F255">
        <v>1146</v>
      </c>
      <c r="G255" t="s">
        <v>109</v>
      </c>
      <c r="H255">
        <v>51.16</v>
      </c>
      <c r="I255" s="7">
        <v>14.2916666666666</v>
      </c>
      <c r="J255" s="7">
        <v>61.864864864864799</v>
      </c>
      <c r="K255">
        <v>0</v>
      </c>
      <c r="L255">
        <v>0</v>
      </c>
      <c r="M255">
        <v>0</v>
      </c>
      <c r="N255">
        <v>0</v>
      </c>
      <c r="O255">
        <v>16</v>
      </c>
      <c r="P255">
        <v>39</v>
      </c>
      <c r="Q255">
        <v>-422562</v>
      </c>
      <c r="R255">
        <v>30183</v>
      </c>
      <c r="S255">
        <v>724392</v>
      </c>
      <c r="T255">
        <f>($Q255-$Q256)/($E256-$E255)</f>
        <v>26.214213197969542</v>
      </c>
      <c r="U255">
        <f>$E256*T255+$Q256</f>
        <v>368661.59695431474</v>
      </c>
      <c r="V255" t="e">
        <f>($Q255-$Q255)/($E255-$E255)</f>
        <v>#DIV/0!</v>
      </c>
      <c r="W255" t="e">
        <f>$E255*V255+$Q255</f>
        <v>#DIV/0!</v>
      </c>
    </row>
    <row r="256" spans="1:23" x14ac:dyDescent="0.3">
      <c r="A256">
        <v>758</v>
      </c>
      <c r="B256" t="s">
        <v>108</v>
      </c>
      <c r="C256" t="s">
        <v>18</v>
      </c>
      <c r="D256" t="s">
        <v>22</v>
      </c>
      <c r="E256">
        <v>36093</v>
      </c>
      <c r="F256">
        <v>577</v>
      </c>
      <c r="G256" t="s">
        <v>109</v>
      </c>
      <c r="H256">
        <v>51.16</v>
      </c>
      <c r="I256" s="7">
        <v>14.2916666666666</v>
      </c>
      <c r="J256" s="7">
        <v>61.864864864864799</v>
      </c>
      <c r="K256">
        <v>0</v>
      </c>
      <c r="L256">
        <v>0</v>
      </c>
      <c r="M256">
        <v>0</v>
      </c>
      <c r="N256">
        <v>0</v>
      </c>
      <c r="O256">
        <v>18</v>
      </c>
      <c r="P256">
        <v>39</v>
      </c>
      <c r="Q256">
        <v>-577488</v>
      </c>
      <c r="R256">
        <v>36093</v>
      </c>
      <c r="S256">
        <v>794046</v>
      </c>
      <c r="T256" t="e">
        <f>($Q256-$Q256)/($E256-$E256)</f>
        <v>#DIV/0!</v>
      </c>
      <c r="U256" t="e">
        <f>$E256*T256+$Q256</f>
        <v>#DIV/0!</v>
      </c>
      <c r="V256">
        <f>($Q256-$Q255)/($E255-$E256)</f>
        <v>26.214213197969542</v>
      </c>
      <c r="W256">
        <f>$E255*V256+$Q255</f>
        <v>368661.59695431474</v>
      </c>
    </row>
    <row r="257" spans="1:23" x14ac:dyDescent="0.3">
      <c r="A257">
        <v>759</v>
      </c>
      <c r="B257" t="s">
        <v>108</v>
      </c>
      <c r="C257" t="s">
        <v>18</v>
      </c>
      <c r="D257" t="s">
        <v>23</v>
      </c>
      <c r="E257">
        <v>41663</v>
      </c>
      <c r="F257">
        <v>479</v>
      </c>
      <c r="G257" t="s">
        <v>109</v>
      </c>
      <c r="H257">
        <v>51.16</v>
      </c>
      <c r="I257" s="7">
        <v>14.2916666666666</v>
      </c>
      <c r="J257" s="7">
        <v>61.864864864864799</v>
      </c>
      <c r="K257" s="7">
        <v>6068.7777777777701</v>
      </c>
      <c r="L257" s="7">
        <v>12137.5555555555</v>
      </c>
      <c r="M257" s="7">
        <v>131.72437279829799</v>
      </c>
      <c r="N257" s="7">
        <v>15806.924735795799</v>
      </c>
      <c r="O257">
        <v>20</v>
      </c>
      <c r="P257">
        <v>39</v>
      </c>
      <c r="Q257">
        <v>-765740.92473579501</v>
      </c>
      <c r="R257" s="7">
        <v>25856.075264204101</v>
      </c>
      <c r="S257" s="7">
        <v>817453.07526420394</v>
      </c>
      <c r="T257">
        <f>($Q257-$Q256)/($E256-$E257)</f>
        <v>33.797652555798024</v>
      </c>
      <c r="U257">
        <f>$E256*T257+$Q256</f>
        <v>642370.67369641806</v>
      </c>
      <c r="V257">
        <f>($Q257-$Q255)/($E255-$E257)</f>
        <v>29.893634558867159</v>
      </c>
      <c r="W257">
        <f>$E255*V257+$Q255</f>
        <v>479717.57189028745</v>
      </c>
    </row>
    <row r="258" spans="1:23" x14ac:dyDescent="0.3">
      <c r="A258">
        <v>760</v>
      </c>
      <c r="B258" t="s">
        <v>108</v>
      </c>
      <c r="C258" t="s">
        <v>18</v>
      </c>
      <c r="D258" t="s">
        <v>24</v>
      </c>
      <c r="E258">
        <v>57539</v>
      </c>
      <c r="F258">
        <v>1113</v>
      </c>
      <c r="G258" t="s">
        <v>109</v>
      </c>
      <c r="H258">
        <v>51.16</v>
      </c>
      <c r="I258" s="7">
        <v>14.2916666666666</v>
      </c>
      <c r="J258" s="7">
        <v>61.864864864864799</v>
      </c>
      <c r="K258">
        <v>6400.1875</v>
      </c>
      <c r="L258">
        <v>25600.75</v>
      </c>
      <c r="M258" s="7">
        <v>277.83541104967497</v>
      </c>
      <c r="N258" s="7">
        <v>33340.249325960998</v>
      </c>
      <c r="O258">
        <v>22</v>
      </c>
      <c r="P258">
        <v>39</v>
      </c>
      <c r="Q258">
        <v>-1184120.2493259599</v>
      </c>
      <c r="R258" s="7">
        <v>24198.7506740389</v>
      </c>
      <c r="S258" s="7">
        <v>1002361.75067403</v>
      </c>
      <c r="T258">
        <f>($Q258-$Q256)/($E256-$E258)</f>
        <v>28.286498616336843</v>
      </c>
      <c r="U258">
        <f>$E256*T258+$Q256</f>
        <v>443456.59455944563</v>
      </c>
      <c r="V258">
        <f>($Q258-$Q255)/($E255-$E258)</f>
        <v>27.838801335208363</v>
      </c>
      <c r="W258">
        <f>$E255*V258+$Q255</f>
        <v>417696.54070059396</v>
      </c>
    </row>
    <row r="259" spans="1:23" x14ac:dyDescent="0.3">
      <c r="A259">
        <v>761</v>
      </c>
      <c r="B259" t="s">
        <v>108</v>
      </c>
      <c r="C259" t="s">
        <v>18</v>
      </c>
      <c r="D259" t="s">
        <v>25</v>
      </c>
      <c r="E259">
        <v>72837</v>
      </c>
      <c r="F259">
        <v>1803</v>
      </c>
      <c r="G259" t="s">
        <v>109</v>
      </c>
      <c r="H259">
        <v>51.16</v>
      </c>
      <c r="I259" s="7">
        <v>14.2916666666666</v>
      </c>
      <c r="J259" s="7">
        <v>61.864864864864799</v>
      </c>
      <c r="K259">
        <v>0</v>
      </c>
      <c r="L259">
        <v>0</v>
      </c>
      <c r="M259">
        <v>0</v>
      </c>
      <c r="N259">
        <v>0</v>
      </c>
      <c r="O259">
        <v>26</v>
      </c>
      <c r="P259">
        <v>39</v>
      </c>
      <c r="Q259">
        <v>-1748088</v>
      </c>
      <c r="R259">
        <v>72837</v>
      </c>
      <c r="S259">
        <v>1019718</v>
      </c>
      <c r="T259">
        <f>($Q259-$Q256)/($E256-$E259)</f>
        <v>31.858262573481383</v>
      </c>
      <c r="U259">
        <f>$E256*T259+$Q256</f>
        <v>572372.27106466354</v>
      </c>
      <c r="V259">
        <f>($Q259-$Q255)/($E255-$E259)</f>
        <v>31.076241384160923</v>
      </c>
      <c r="W259">
        <f>$E255*V259+$Q255</f>
        <v>515412.19369812915</v>
      </c>
    </row>
    <row r="260" spans="1:23" x14ac:dyDescent="0.3">
      <c r="A260">
        <v>774</v>
      </c>
      <c r="B260" t="s">
        <v>110</v>
      </c>
      <c r="C260" t="s">
        <v>18</v>
      </c>
      <c r="D260" t="s">
        <v>19</v>
      </c>
      <c r="E260">
        <v>48430</v>
      </c>
      <c r="F260">
        <v>370</v>
      </c>
      <c r="G260" t="s">
        <v>111</v>
      </c>
      <c r="H260" s="7">
        <v>48.579831932773097</v>
      </c>
      <c r="I260" s="7">
        <v>44.891304347826001</v>
      </c>
      <c r="J260" s="7">
        <v>61.772413793103397</v>
      </c>
      <c r="K260">
        <v>0</v>
      </c>
      <c r="L260">
        <v>0</v>
      </c>
      <c r="M260">
        <v>0</v>
      </c>
      <c r="N260">
        <v>0</v>
      </c>
      <c r="R260">
        <v>48430</v>
      </c>
    </row>
    <row r="261" spans="1:23" x14ac:dyDescent="0.3">
      <c r="A261">
        <v>775</v>
      </c>
      <c r="B261" t="s">
        <v>110</v>
      </c>
      <c r="C261" t="s">
        <v>18</v>
      </c>
      <c r="D261" t="s">
        <v>21</v>
      </c>
      <c r="E261">
        <v>29317</v>
      </c>
      <c r="F261">
        <v>601</v>
      </c>
      <c r="G261" t="s">
        <v>111</v>
      </c>
      <c r="H261" s="7">
        <v>48.579831932773097</v>
      </c>
      <c r="I261" s="7">
        <v>44.891304347826001</v>
      </c>
      <c r="J261" s="7">
        <v>61.772413793103397</v>
      </c>
      <c r="K261">
        <v>0</v>
      </c>
      <c r="L261">
        <v>0</v>
      </c>
      <c r="M261">
        <v>0</v>
      </c>
      <c r="N261">
        <v>0</v>
      </c>
      <c r="O261">
        <v>16</v>
      </c>
      <c r="P261">
        <v>39</v>
      </c>
      <c r="Q261">
        <v>-410438</v>
      </c>
      <c r="R261">
        <v>29317</v>
      </c>
      <c r="S261">
        <v>703608</v>
      </c>
      <c r="T261">
        <f>($Q261-$Q262)/($E262-$E261)</f>
        <v>24.497681159420289</v>
      </c>
      <c r="U261">
        <f>$E262*T261+$Q262</f>
        <v>307760.51855072461</v>
      </c>
      <c r="V261" t="e">
        <f>($Q261-$Q261)/($E261-$E261)</f>
        <v>#DIV/0!</v>
      </c>
      <c r="W261" t="e">
        <f>$E261*V261+$Q261</f>
        <v>#DIV/0!</v>
      </c>
    </row>
    <row r="262" spans="1:23" x14ac:dyDescent="0.3">
      <c r="A262">
        <v>776</v>
      </c>
      <c r="B262" t="s">
        <v>110</v>
      </c>
      <c r="C262" t="s">
        <v>18</v>
      </c>
      <c r="D262" t="s">
        <v>22</v>
      </c>
      <c r="E262">
        <v>36217</v>
      </c>
      <c r="F262">
        <v>369</v>
      </c>
      <c r="G262" t="s">
        <v>111</v>
      </c>
      <c r="H262" s="7">
        <v>48.579831932773097</v>
      </c>
      <c r="I262" s="7">
        <v>44.891304347826001</v>
      </c>
      <c r="J262" s="7">
        <v>61.772413793103397</v>
      </c>
      <c r="K262">
        <v>0</v>
      </c>
      <c r="L262">
        <v>0</v>
      </c>
      <c r="M262">
        <v>0</v>
      </c>
      <c r="N262">
        <v>0</v>
      </c>
      <c r="O262">
        <v>18</v>
      </c>
      <c r="P262">
        <v>39</v>
      </c>
      <c r="Q262">
        <v>-579472</v>
      </c>
      <c r="R262">
        <v>36217</v>
      </c>
      <c r="S262">
        <v>796774</v>
      </c>
      <c r="T262" t="e">
        <f>($Q262-$Q262)/($E262-$E262)</f>
        <v>#DIV/0!</v>
      </c>
      <c r="U262" t="e">
        <f>$E262*T262+$Q262</f>
        <v>#DIV/0!</v>
      </c>
      <c r="V262">
        <f>($Q262-$Q261)/($E261-$E262)</f>
        <v>24.497681159420289</v>
      </c>
      <c r="W262">
        <f>$E261*V262+$Q261</f>
        <v>307760.51855072461</v>
      </c>
    </row>
    <row r="263" spans="1:23" x14ac:dyDescent="0.3">
      <c r="A263">
        <v>777</v>
      </c>
      <c r="B263" t="s">
        <v>110</v>
      </c>
      <c r="C263" t="s">
        <v>18</v>
      </c>
      <c r="D263" t="s">
        <v>23</v>
      </c>
      <c r="E263">
        <v>43687</v>
      </c>
      <c r="F263">
        <v>586</v>
      </c>
      <c r="G263" t="s">
        <v>111</v>
      </c>
      <c r="H263" s="7">
        <v>48.579831932773097</v>
      </c>
      <c r="I263" s="7">
        <v>44.891304347826001</v>
      </c>
      <c r="J263" s="7">
        <v>61.772413793103397</v>
      </c>
      <c r="K263" s="7">
        <v>5768.9555555555498</v>
      </c>
      <c r="L263" s="7">
        <v>11537.9111111111</v>
      </c>
      <c r="M263" s="7">
        <v>125.21665483277501</v>
      </c>
      <c r="N263" s="7">
        <v>15025.998579933001</v>
      </c>
      <c r="O263">
        <v>20</v>
      </c>
      <c r="P263">
        <v>39</v>
      </c>
      <c r="Q263">
        <v>-801391.99857993296</v>
      </c>
      <c r="R263" s="7">
        <v>28661.001420066899</v>
      </c>
      <c r="S263" s="7">
        <v>858714.00142006599</v>
      </c>
      <c r="T263">
        <f>($Q263-$Q262)/($E262-$E263)</f>
        <v>29.708165807219942</v>
      </c>
      <c r="U263">
        <f>$E262*T263+$Q262</f>
        <v>496468.64104008465</v>
      </c>
      <c r="V263">
        <f>($Q263-$Q261)/($E261-$E263)</f>
        <v>27.206262949195057</v>
      </c>
      <c r="W263">
        <f>$E261*V263+$Q261</f>
        <v>387168.01088155154</v>
      </c>
    </row>
    <row r="264" spans="1:23" x14ac:dyDescent="0.3">
      <c r="A264">
        <v>778</v>
      </c>
      <c r="B264" t="s">
        <v>110</v>
      </c>
      <c r="C264" t="s">
        <v>18</v>
      </c>
      <c r="D264" t="s">
        <v>24</v>
      </c>
      <c r="E264">
        <v>64905</v>
      </c>
      <c r="F264">
        <v>584</v>
      </c>
      <c r="G264" t="s">
        <v>111</v>
      </c>
      <c r="H264" s="7">
        <v>48.579831932773097</v>
      </c>
      <c r="I264" s="7">
        <v>44.891304347826001</v>
      </c>
      <c r="J264" s="7">
        <v>61.772413793103397</v>
      </c>
      <c r="K264" s="7">
        <v>6462.4017094016999</v>
      </c>
      <c r="L264" s="7">
        <v>25849.6068376068</v>
      </c>
      <c r="M264">
        <v>280.53616168272401</v>
      </c>
      <c r="N264" s="7">
        <v>33664.339401926802</v>
      </c>
      <c r="O264">
        <v>22</v>
      </c>
      <c r="P264">
        <v>39</v>
      </c>
      <c r="Q264">
        <v>-1331764.3394019201</v>
      </c>
      <c r="R264" s="7">
        <v>31240.6605980731</v>
      </c>
      <c r="S264" s="7">
        <v>1134625.6605980699</v>
      </c>
      <c r="T264">
        <f>($Q264-$Q262)/($E262-$E264)</f>
        <v>26.223241055560518</v>
      </c>
      <c r="U264">
        <f>$E262*T264+$Q262</f>
        <v>370255.12130923523</v>
      </c>
      <c r="V264">
        <f>($Q264-$Q261)/($E261-$E264)</f>
        <v>25.888679875292798</v>
      </c>
      <c r="W264">
        <f>$E261*V264+$Q261</f>
        <v>348540.42790395895</v>
      </c>
    </row>
    <row r="265" spans="1:23" x14ac:dyDescent="0.3">
      <c r="A265">
        <v>779</v>
      </c>
      <c r="B265" t="s">
        <v>110</v>
      </c>
      <c r="C265" t="s">
        <v>18</v>
      </c>
      <c r="D265" t="s">
        <v>25</v>
      </c>
      <c r="E265">
        <v>82824</v>
      </c>
      <c r="F265">
        <v>1260</v>
      </c>
      <c r="G265" t="s">
        <v>111</v>
      </c>
      <c r="H265" s="7">
        <v>48.579831932773097</v>
      </c>
      <c r="I265" s="7">
        <v>44.891304347826001</v>
      </c>
      <c r="J265" s="7">
        <v>61.772413793103397</v>
      </c>
      <c r="K265">
        <v>0</v>
      </c>
      <c r="L265">
        <v>0</v>
      </c>
      <c r="M265">
        <v>0</v>
      </c>
      <c r="N265">
        <v>0</v>
      </c>
      <c r="O265">
        <v>26</v>
      </c>
      <c r="P265">
        <v>39</v>
      </c>
      <c r="Q265">
        <v>-1987776</v>
      </c>
      <c r="R265">
        <v>82824</v>
      </c>
      <c r="S265">
        <v>1159536</v>
      </c>
      <c r="T265">
        <f>($Q265-$Q262)/($E262-$E265)</f>
        <v>30.216576909047998</v>
      </c>
      <c r="U265">
        <f>$E262*T265+$Q262</f>
        <v>514881.76591499127</v>
      </c>
      <c r="V265">
        <f>($Q265-$Q261)/($E261-$E265)</f>
        <v>29.479096193021473</v>
      </c>
      <c r="W265">
        <f>$E261*V265+$Q261</f>
        <v>453800.66309081053</v>
      </c>
    </row>
    <row r="266" spans="1:23" x14ac:dyDescent="0.3">
      <c r="A266">
        <v>792</v>
      </c>
      <c r="B266" t="s">
        <v>112</v>
      </c>
      <c r="C266" t="s">
        <v>18</v>
      </c>
      <c r="D266" t="s">
        <v>19</v>
      </c>
      <c r="E266">
        <v>51104</v>
      </c>
      <c r="F266">
        <v>514</v>
      </c>
      <c r="G266" t="s">
        <v>113</v>
      </c>
      <c r="H266" s="7">
        <v>54.1111111111111</v>
      </c>
      <c r="I266">
        <v>20.2</v>
      </c>
      <c r="J266" s="7">
        <v>46.514285714285698</v>
      </c>
      <c r="K266">
        <v>0</v>
      </c>
      <c r="L266">
        <v>0</v>
      </c>
      <c r="M266">
        <v>0</v>
      </c>
      <c r="N266">
        <v>0</v>
      </c>
      <c r="R266">
        <v>51104</v>
      </c>
    </row>
    <row r="267" spans="1:23" x14ac:dyDescent="0.3">
      <c r="A267">
        <v>793</v>
      </c>
      <c r="B267" t="s">
        <v>112</v>
      </c>
      <c r="C267" t="s">
        <v>18</v>
      </c>
      <c r="D267" t="s">
        <v>21</v>
      </c>
      <c r="E267">
        <v>37472</v>
      </c>
      <c r="F267">
        <v>1649</v>
      </c>
      <c r="G267" t="s">
        <v>113</v>
      </c>
      <c r="H267" s="7">
        <v>54.1111111111111</v>
      </c>
      <c r="I267">
        <v>20.2</v>
      </c>
      <c r="J267" s="7">
        <v>46.514285714285698</v>
      </c>
      <c r="K267">
        <v>0</v>
      </c>
      <c r="L267">
        <v>0</v>
      </c>
      <c r="M267">
        <v>0</v>
      </c>
      <c r="N267">
        <v>0</v>
      </c>
      <c r="O267">
        <v>16</v>
      </c>
      <c r="P267">
        <v>39</v>
      </c>
      <c r="Q267">
        <v>-524608</v>
      </c>
      <c r="R267">
        <v>37472</v>
      </c>
      <c r="S267">
        <v>899328</v>
      </c>
      <c r="T267">
        <f>($Q267-$Q268)/($E268-$E267)</f>
        <v>39.216852540272612</v>
      </c>
      <c r="U267">
        <f>$E268*T267+$Q268</f>
        <v>944925.89838909521</v>
      </c>
      <c r="V267" t="e">
        <f>($Q267-$Q267)/($E267-$E267)</f>
        <v>#DIV/0!</v>
      </c>
      <c r="W267" t="e">
        <f>$E267*V267+$Q267</f>
        <v>#DIV/0!</v>
      </c>
    </row>
    <row r="268" spans="1:23" x14ac:dyDescent="0.3">
      <c r="A268">
        <v>794</v>
      </c>
      <c r="B268" t="s">
        <v>112</v>
      </c>
      <c r="C268" t="s">
        <v>18</v>
      </c>
      <c r="D268" t="s">
        <v>22</v>
      </c>
      <c r="E268">
        <v>40700</v>
      </c>
      <c r="F268">
        <v>642</v>
      </c>
      <c r="G268" t="s">
        <v>113</v>
      </c>
      <c r="H268" s="7">
        <v>54.1111111111111</v>
      </c>
      <c r="I268">
        <v>20.2</v>
      </c>
      <c r="J268" s="7">
        <v>46.514285714285698</v>
      </c>
      <c r="K268">
        <v>0</v>
      </c>
      <c r="L268">
        <v>0</v>
      </c>
      <c r="M268">
        <v>0</v>
      </c>
      <c r="N268">
        <v>0</v>
      </c>
      <c r="O268">
        <v>18</v>
      </c>
      <c r="P268">
        <v>39</v>
      </c>
      <c r="Q268">
        <v>-651200</v>
      </c>
      <c r="R268">
        <v>40700</v>
      </c>
      <c r="S268">
        <v>895400</v>
      </c>
      <c r="T268" t="e">
        <f>($Q268-$Q268)/($E268-$E268)</f>
        <v>#DIV/0!</v>
      </c>
      <c r="U268" t="e">
        <f>$E268*T268+$Q268</f>
        <v>#DIV/0!</v>
      </c>
      <c r="V268">
        <f>($Q268-$Q267)/($E267-$E268)</f>
        <v>39.216852540272612</v>
      </c>
      <c r="W268">
        <f>$E267*V268+$Q267</f>
        <v>944925.89838909521</v>
      </c>
    </row>
    <row r="269" spans="1:23" x14ac:dyDescent="0.3">
      <c r="A269">
        <v>795</v>
      </c>
      <c r="B269" t="s">
        <v>112</v>
      </c>
      <c r="C269" t="s">
        <v>18</v>
      </c>
      <c r="D269" t="s">
        <v>23</v>
      </c>
      <c r="E269">
        <v>43406</v>
      </c>
      <c r="F269">
        <v>1496</v>
      </c>
      <c r="G269" t="s">
        <v>113</v>
      </c>
      <c r="H269" s="7">
        <v>54.1111111111111</v>
      </c>
      <c r="I269">
        <v>20.2</v>
      </c>
      <c r="J269" s="7">
        <v>46.514285714285698</v>
      </c>
      <c r="K269">
        <v>4269</v>
      </c>
      <c r="L269">
        <v>8538</v>
      </c>
      <c r="M269" s="7">
        <v>92.659736122657606</v>
      </c>
      <c r="N269" s="7">
        <v>11119.168334718899</v>
      </c>
      <c r="O269">
        <v>20</v>
      </c>
      <c r="P269">
        <v>39</v>
      </c>
      <c r="Q269">
        <v>-792427.16833471798</v>
      </c>
      <c r="R269" s="7">
        <v>32286.831665280999</v>
      </c>
      <c r="S269" s="7">
        <v>857000.83166528097</v>
      </c>
      <c r="T269">
        <f>($Q269-$Q268)/($E268-$E269)</f>
        <v>52.190380020220985</v>
      </c>
      <c r="U269">
        <f>$E268*T269+$Q268</f>
        <v>1472948.4668229939</v>
      </c>
      <c r="V269">
        <f>($Q269-$Q267)/($E267-$E269)</f>
        <v>45.13299095630569</v>
      </c>
      <c r="W269">
        <f>$E267*V269+$Q267</f>
        <v>1166615.4371146867</v>
      </c>
    </row>
    <row r="270" spans="1:23" x14ac:dyDescent="0.3">
      <c r="A270">
        <v>796</v>
      </c>
      <c r="B270" t="s">
        <v>112</v>
      </c>
      <c r="C270" t="s">
        <v>18</v>
      </c>
      <c r="D270" t="s">
        <v>24</v>
      </c>
      <c r="E270">
        <v>60973</v>
      </c>
      <c r="F270">
        <v>1200</v>
      </c>
      <c r="G270" t="s">
        <v>113</v>
      </c>
      <c r="H270" s="7">
        <v>54.1111111111111</v>
      </c>
      <c r="I270">
        <v>20.2</v>
      </c>
      <c r="J270" s="7">
        <v>46.514285714285698</v>
      </c>
      <c r="K270" s="7">
        <v>6882.9444444444398</v>
      </c>
      <c r="L270" s="7">
        <v>27531.777777777701</v>
      </c>
      <c r="M270" s="7">
        <v>298.792136785727</v>
      </c>
      <c r="N270" s="7">
        <v>35855.056414287203</v>
      </c>
      <c r="O270">
        <v>22</v>
      </c>
      <c r="P270">
        <v>39</v>
      </c>
      <c r="Q270">
        <v>-1255315.0564142801</v>
      </c>
      <c r="R270" s="7">
        <v>25117.943585712699</v>
      </c>
      <c r="S270" s="7">
        <v>1061658.9435857099</v>
      </c>
      <c r="T270">
        <f>($Q270-$Q268)/($E268-$E270)</f>
        <v>29.798996518240028</v>
      </c>
      <c r="U270">
        <f>$E268*T270+$Q268</f>
        <v>561619.15829236922</v>
      </c>
      <c r="V270">
        <f>($Q270-$Q267)/($E267-$E270)</f>
        <v>31.092594205109574</v>
      </c>
      <c r="W270">
        <f>$E267*V270+$Q267</f>
        <v>640493.69005386601</v>
      </c>
    </row>
    <row r="271" spans="1:23" x14ac:dyDescent="0.3">
      <c r="A271">
        <v>797</v>
      </c>
      <c r="B271" t="s">
        <v>112</v>
      </c>
      <c r="C271" t="s">
        <v>18</v>
      </c>
      <c r="D271" t="s">
        <v>25</v>
      </c>
      <c r="E271">
        <v>90548</v>
      </c>
      <c r="F271">
        <v>2583</v>
      </c>
      <c r="G271" t="s">
        <v>113</v>
      </c>
      <c r="H271" s="7">
        <v>54.1111111111111</v>
      </c>
      <c r="I271">
        <v>20.2</v>
      </c>
      <c r="J271" s="7">
        <v>46.514285714285698</v>
      </c>
      <c r="K271">
        <v>0</v>
      </c>
      <c r="L271">
        <v>0</v>
      </c>
      <c r="M271">
        <v>0</v>
      </c>
      <c r="N271">
        <v>0</v>
      </c>
      <c r="O271">
        <v>26</v>
      </c>
      <c r="P271">
        <v>39</v>
      </c>
      <c r="Q271">
        <v>-2173152</v>
      </c>
      <c r="R271">
        <v>90548</v>
      </c>
      <c r="S271">
        <v>1267672</v>
      </c>
      <c r="T271">
        <f>($Q271-$Q268)/($E268-$E271)</f>
        <v>30.531856844808217</v>
      </c>
      <c r="U271">
        <f>$E268*T271+$Q268</f>
        <v>591446.57358369441</v>
      </c>
      <c r="V271">
        <f>($Q271-$Q267)/($E267-$E271)</f>
        <v>31.060064812721382</v>
      </c>
      <c r="W271">
        <f>$E267*V271+$Q267</f>
        <v>639274.74866229575</v>
      </c>
    </row>
    <row r="272" spans="1:23" x14ac:dyDescent="0.3">
      <c r="A272">
        <v>810</v>
      </c>
      <c r="B272" t="s">
        <v>114</v>
      </c>
      <c r="C272" t="s">
        <v>18</v>
      </c>
      <c r="D272" t="s">
        <v>19</v>
      </c>
      <c r="E272">
        <v>50561</v>
      </c>
      <c r="F272">
        <v>972</v>
      </c>
      <c r="G272" t="s">
        <v>115</v>
      </c>
      <c r="H272" s="7">
        <v>57.8333333333333</v>
      </c>
      <c r="I272">
        <v>14</v>
      </c>
      <c r="J272">
        <v>70.5</v>
      </c>
      <c r="K272">
        <v>0</v>
      </c>
      <c r="L272">
        <v>0</v>
      </c>
      <c r="M272">
        <v>0</v>
      </c>
      <c r="N272">
        <v>0</v>
      </c>
      <c r="R272">
        <v>50561</v>
      </c>
    </row>
    <row r="273" spans="1:23" x14ac:dyDescent="0.3">
      <c r="A273">
        <v>811</v>
      </c>
      <c r="B273" t="s">
        <v>114</v>
      </c>
      <c r="C273" t="s">
        <v>18</v>
      </c>
      <c r="D273" t="s">
        <v>21</v>
      </c>
      <c r="E273">
        <v>34612</v>
      </c>
      <c r="F273">
        <v>3841</v>
      </c>
      <c r="G273" t="s">
        <v>115</v>
      </c>
      <c r="H273" s="7">
        <v>57.8333333333333</v>
      </c>
      <c r="I273">
        <v>14</v>
      </c>
      <c r="J273">
        <v>70.5</v>
      </c>
      <c r="K273">
        <v>0</v>
      </c>
      <c r="L273">
        <v>0</v>
      </c>
      <c r="M273">
        <v>0</v>
      </c>
      <c r="N273">
        <v>0</v>
      </c>
      <c r="O273">
        <v>16</v>
      </c>
      <c r="P273">
        <v>39</v>
      </c>
      <c r="Q273">
        <v>-484568</v>
      </c>
      <c r="R273">
        <v>34612</v>
      </c>
      <c r="S273">
        <v>830688</v>
      </c>
      <c r="T273">
        <f>($Q273-$Q274)/($E274-$E273)</f>
        <v>26.216056670602125</v>
      </c>
      <c r="U273">
        <f>$E274*T273+$Q274</f>
        <v>422822.15348288068</v>
      </c>
      <c r="V273" t="e">
        <f>($Q273-$Q273)/($E273-$E273)</f>
        <v>#DIV/0!</v>
      </c>
      <c r="W273" t="e">
        <f>$E273*V273+$Q273</f>
        <v>#DIV/0!</v>
      </c>
    </row>
    <row r="274" spans="1:23" x14ac:dyDescent="0.3">
      <c r="A274">
        <v>812</v>
      </c>
      <c r="B274" t="s">
        <v>114</v>
      </c>
      <c r="C274" t="s">
        <v>18</v>
      </c>
      <c r="D274" t="s">
        <v>22</v>
      </c>
      <c r="E274">
        <v>41388</v>
      </c>
      <c r="F274">
        <v>1466</v>
      </c>
      <c r="G274" t="s">
        <v>115</v>
      </c>
      <c r="H274" s="7">
        <v>57.8333333333333</v>
      </c>
      <c r="I274">
        <v>14</v>
      </c>
      <c r="J274">
        <v>70.5</v>
      </c>
      <c r="K274">
        <v>0</v>
      </c>
      <c r="L274">
        <v>0</v>
      </c>
      <c r="M274">
        <v>0</v>
      </c>
      <c r="N274">
        <v>0</v>
      </c>
      <c r="O274">
        <v>18</v>
      </c>
      <c r="P274">
        <v>39</v>
      </c>
      <c r="Q274">
        <v>-662208</v>
      </c>
      <c r="R274">
        <v>41388</v>
      </c>
      <c r="S274">
        <v>910536</v>
      </c>
      <c r="T274" t="e">
        <f>($Q274-$Q274)/($E274-$E274)</f>
        <v>#DIV/0!</v>
      </c>
      <c r="U274" t="e">
        <f>$E274*T274+$Q274</f>
        <v>#DIV/0!</v>
      </c>
      <c r="V274">
        <f>($Q274-$Q273)/($E273-$E274)</f>
        <v>26.216056670602125</v>
      </c>
      <c r="W274">
        <f>$E273*V274+$Q273</f>
        <v>422822.15348288079</v>
      </c>
    </row>
    <row r="275" spans="1:23" x14ac:dyDescent="0.3">
      <c r="A275">
        <v>813</v>
      </c>
      <c r="B275" t="s">
        <v>114</v>
      </c>
      <c r="C275" t="s">
        <v>18</v>
      </c>
      <c r="D275" t="s">
        <v>23</v>
      </c>
      <c r="E275">
        <v>44003</v>
      </c>
      <c r="F275">
        <v>3213</v>
      </c>
      <c r="G275" t="s">
        <v>115</v>
      </c>
      <c r="H275" s="7">
        <v>57.8333333333333</v>
      </c>
      <c r="I275">
        <v>14</v>
      </c>
      <c r="J275">
        <v>70.5</v>
      </c>
      <c r="K275">
        <v>4687</v>
      </c>
      <c r="L275">
        <v>9374</v>
      </c>
      <c r="M275" s="7">
        <v>101.73253296015299</v>
      </c>
      <c r="N275" s="7">
        <v>12207.9039552184</v>
      </c>
      <c r="O275">
        <v>20</v>
      </c>
      <c r="P275">
        <v>39</v>
      </c>
      <c r="Q275">
        <v>-804261.90395521803</v>
      </c>
      <c r="R275" s="7">
        <v>31795.096044781501</v>
      </c>
      <c r="S275" s="7">
        <v>867852.09604478104</v>
      </c>
      <c r="T275">
        <f>($Q275-$Q274)/($E274-$E275)</f>
        <v>54.322716617674203</v>
      </c>
      <c r="U275">
        <f>$E274*T275+$Q274</f>
        <v>1586100.5953723001</v>
      </c>
      <c r="V275">
        <f>($Q275-$Q273)/($E273-$E275)</f>
        <v>34.042583745630715</v>
      </c>
      <c r="W275">
        <f>$E273*V275+$Q273</f>
        <v>693713.90860377019</v>
      </c>
    </row>
    <row r="276" spans="1:23" x14ac:dyDescent="0.3">
      <c r="A276">
        <v>814</v>
      </c>
      <c r="B276" t="s">
        <v>114</v>
      </c>
      <c r="C276" t="s">
        <v>18</v>
      </c>
      <c r="D276" t="s">
        <v>24</v>
      </c>
      <c r="E276">
        <v>54163</v>
      </c>
      <c r="F276">
        <v>2295</v>
      </c>
      <c r="G276" t="s">
        <v>115</v>
      </c>
      <c r="H276" s="7">
        <v>57.8333333333333</v>
      </c>
      <c r="I276">
        <v>14</v>
      </c>
      <c r="J276">
        <v>70.5</v>
      </c>
      <c r="K276" s="7">
        <v>8276.4166666666606</v>
      </c>
      <c r="L276" s="7">
        <v>33105.666666666599</v>
      </c>
      <c r="M276" s="7">
        <v>359.28347827336501</v>
      </c>
      <c r="N276">
        <v>43114.0173928039</v>
      </c>
      <c r="O276">
        <v>22</v>
      </c>
      <c r="P276">
        <v>39</v>
      </c>
      <c r="Q276">
        <v>-1126374.0173928</v>
      </c>
      <c r="R276">
        <v>11048.9826071961</v>
      </c>
      <c r="S276" s="7">
        <v>931819.98260719597</v>
      </c>
      <c r="T276">
        <f>($Q276-$Q274)/($E274-$E276)</f>
        <v>36.333934825268095</v>
      </c>
      <c r="U276">
        <f>$E274*T276+$Q274</f>
        <v>841580.89454819588</v>
      </c>
      <c r="V276">
        <f>($Q276-$Q273)/($E273-$E276)</f>
        <v>32.827273151900158</v>
      </c>
      <c r="W276">
        <f>$E273*V276+$Q273</f>
        <v>651649.57833356829</v>
      </c>
    </row>
    <row r="277" spans="1:23" x14ac:dyDescent="0.3">
      <c r="A277">
        <v>815</v>
      </c>
      <c r="B277" t="s">
        <v>114</v>
      </c>
      <c r="C277" t="s">
        <v>18</v>
      </c>
      <c r="D277" t="s">
        <v>25</v>
      </c>
      <c r="E277">
        <v>68409</v>
      </c>
      <c r="F277">
        <v>2487</v>
      </c>
      <c r="G277" t="s">
        <v>115</v>
      </c>
      <c r="H277" s="7">
        <v>57.8333333333333</v>
      </c>
      <c r="I277">
        <v>14</v>
      </c>
      <c r="J277">
        <v>70.5</v>
      </c>
      <c r="K277">
        <v>0</v>
      </c>
      <c r="L277">
        <v>0</v>
      </c>
      <c r="M277">
        <v>0</v>
      </c>
      <c r="N277">
        <v>0</v>
      </c>
      <c r="O277">
        <v>26</v>
      </c>
      <c r="P277">
        <v>39</v>
      </c>
      <c r="Q277">
        <v>-1641816</v>
      </c>
      <c r="R277">
        <v>68409</v>
      </c>
      <c r="S277">
        <v>957726</v>
      </c>
      <c r="T277">
        <f>($Q277-$Q274)/($E274-$E277)</f>
        <v>36.25358054846231</v>
      </c>
      <c r="U277">
        <f>$E274*T277+$Q274</f>
        <v>838255.19173975801</v>
      </c>
      <c r="V277">
        <f>($Q277-$Q273)/($E273-$E277)</f>
        <v>34.241145663816312</v>
      </c>
      <c r="W277">
        <f>$E273*V277+$Q273</f>
        <v>700586.53371601016</v>
      </c>
    </row>
    <row r="278" spans="1:23" x14ac:dyDescent="0.3">
      <c r="A278">
        <v>828</v>
      </c>
      <c r="B278" t="s">
        <v>116</v>
      </c>
      <c r="C278" t="s">
        <v>18</v>
      </c>
      <c r="D278" t="s">
        <v>19</v>
      </c>
      <c r="E278">
        <v>55607</v>
      </c>
      <c r="F278">
        <v>529</v>
      </c>
      <c r="G278" t="s">
        <v>117</v>
      </c>
      <c r="H278" s="7">
        <v>57.103448275862</v>
      </c>
      <c r="I278" s="7">
        <v>29.189189189189101</v>
      </c>
      <c r="J278" s="7">
        <v>59.961538461538403</v>
      </c>
      <c r="K278">
        <v>0</v>
      </c>
      <c r="L278">
        <v>0</v>
      </c>
      <c r="M278">
        <v>0</v>
      </c>
      <c r="N278">
        <v>0</v>
      </c>
      <c r="R278">
        <v>55607</v>
      </c>
    </row>
    <row r="279" spans="1:23" x14ac:dyDescent="0.3">
      <c r="A279">
        <v>829</v>
      </c>
      <c r="B279" t="s">
        <v>116</v>
      </c>
      <c r="C279" t="s">
        <v>18</v>
      </c>
      <c r="D279" t="s">
        <v>21</v>
      </c>
      <c r="E279">
        <v>30436</v>
      </c>
      <c r="F279">
        <v>890</v>
      </c>
      <c r="G279" t="s">
        <v>117</v>
      </c>
      <c r="H279" s="7">
        <v>57.103448275862</v>
      </c>
      <c r="I279" s="7">
        <v>29.189189189189101</v>
      </c>
      <c r="J279" s="7">
        <v>59.961538461538403</v>
      </c>
      <c r="K279">
        <v>0</v>
      </c>
      <c r="L279">
        <v>0</v>
      </c>
      <c r="M279">
        <v>0</v>
      </c>
      <c r="N279">
        <v>0</v>
      </c>
      <c r="O279">
        <v>16</v>
      </c>
      <c r="P279">
        <v>39</v>
      </c>
      <c r="Q279">
        <v>-426104</v>
      </c>
      <c r="R279">
        <v>30436</v>
      </c>
      <c r="S279">
        <v>730464</v>
      </c>
      <c r="T279">
        <f>($Q279-$Q280)/($E280-$E279)</f>
        <v>22.549601893694856</v>
      </c>
      <c r="U279">
        <f>$E280*T279+$Q280</f>
        <v>260215.68323649664</v>
      </c>
      <c r="V279" t="e">
        <f>($Q279-$Q279)/($E279-$E279)</f>
        <v>#DIV/0!</v>
      </c>
      <c r="W279" t="e">
        <f>$E279*V279+$Q279</f>
        <v>#DIV/0!</v>
      </c>
    </row>
    <row r="280" spans="1:23" x14ac:dyDescent="0.3">
      <c r="A280">
        <v>830</v>
      </c>
      <c r="B280" t="s">
        <v>116</v>
      </c>
      <c r="C280" t="s">
        <v>18</v>
      </c>
      <c r="D280" t="s">
        <v>22</v>
      </c>
      <c r="E280">
        <v>39730</v>
      </c>
      <c r="F280">
        <v>835</v>
      </c>
      <c r="G280" t="s">
        <v>117</v>
      </c>
      <c r="H280" s="7">
        <v>57.103448275862</v>
      </c>
      <c r="I280" s="7">
        <v>29.189189189189101</v>
      </c>
      <c r="J280" s="7">
        <v>59.961538461538403</v>
      </c>
      <c r="K280">
        <v>0</v>
      </c>
      <c r="L280">
        <v>0</v>
      </c>
      <c r="M280">
        <v>0</v>
      </c>
      <c r="N280">
        <v>0</v>
      </c>
      <c r="O280">
        <v>18</v>
      </c>
      <c r="P280">
        <v>39</v>
      </c>
      <c r="Q280">
        <v>-635680</v>
      </c>
      <c r="R280">
        <v>39730</v>
      </c>
      <c r="S280">
        <v>874060</v>
      </c>
      <c r="T280" t="e">
        <f>($Q280-$Q280)/($E280-$E280)</f>
        <v>#DIV/0!</v>
      </c>
      <c r="U280" t="e">
        <f>$E280*T280+$Q280</f>
        <v>#DIV/0!</v>
      </c>
      <c r="V280">
        <f>($Q280-$Q279)/($E279-$E280)</f>
        <v>22.549601893694856</v>
      </c>
      <c r="W280">
        <f>$E279*V280+$Q279</f>
        <v>260215.68323649664</v>
      </c>
    </row>
    <row r="281" spans="1:23" x14ac:dyDescent="0.3">
      <c r="A281">
        <v>831</v>
      </c>
      <c r="B281" t="s">
        <v>116</v>
      </c>
      <c r="C281" t="s">
        <v>18</v>
      </c>
      <c r="D281" t="s">
        <v>23</v>
      </c>
      <c r="E281">
        <v>45135</v>
      </c>
      <c r="F281">
        <v>748</v>
      </c>
      <c r="G281" t="s">
        <v>117</v>
      </c>
      <c r="H281" s="7">
        <v>57.103448275862</v>
      </c>
      <c r="I281" s="7">
        <v>29.189189189189101</v>
      </c>
      <c r="J281" s="7">
        <v>59.961538461538403</v>
      </c>
      <c r="K281" s="7">
        <v>5712.3636363636297</v>
      </c>
      <c r="L281" s="7">
        <v>11424.727272727199</v>
      </c>
      <c r="M281" s="7">
        <v>123.988312762267</v>
      </c>
      <c r="N281" s="7">
        <v>14878.597531472</v>
      </c>
      <c r="O281">
        <v>20</v>
      </c>
      <c r="P281">
        <v>39</v>
      </c>
      <c r="Q281">
        <v>-827308.59753147198</v>
      </c>
      <c r="R281" s="7">
        <v>30256.4024685279</v>
      </c>
      <c r="S281" s="7">
        <v>887821.40246852697</v>
      </c>
      <c r="T281">
        <f>($Q281-$Q280)/($E280-$E281)</f>
        <v>35.45394958954153</v>
      </c>
      <c r="U281">
        <f>$E280*T281+$Q280</f>
        <v>772905.41719248495</v>
      </c>
      <c r="V281">
        <f>($Q281-$Q279)/($E279-$E281)</f>
        <v>27.294686545443362</v>
      </c>
      <c r="W281">
        <f>$E279*V281+$Q279</f>
        <v>404637.07969711418</v>
      </c>
    </row>
    <row r="282" spans="1:23" x14ac:dyDescent="0.3">
      <c r="A282">
        <v>832</v>
      </c>
      <c r="B282" t="s">
        <v>116</v>
      </c>
      <c r="C282" t="s">
        <v>18</v>
      </c>
      <c r="D282" t="s">
        <v>24</v>
      </c>
      <c r="E282">
        <v>73893</v>
      </c>
      <c r="F282">
        <v>1062</v>
      </c>
      <c r="G282" t="s">
        <v>117</v>
      </c>
      <c r="H282" s="7">
        <v>57.103448275862</v>
      </c>
      <c r="I282" s="7">
        <v>29.189189189189101</v>
      </c>
      <c r="J282" s="7">
        <v>59.961538461538403</v>
      </c>
      <c r="K282">
        <v>8036.125</v>
      </c>
      <c r="L282">
        <v>32144.5</v>
      </c>
      <c r="M282" s="7">
        <v>348.85229419006401</v>
      </c>
      <c r="N282" s="7">
        <v>41862.275302807699</v>
      </c>
      <c r="O282">
        <v>22</v>
      </c>
      <c r="P282">
        <v>39</v>
      </c>
      <c r="Q282">
        <v>-1519722.2753027999</v>
      </c>
      <c r="R282" s="7">
        <v>32030.7246971922</v>
      </c>
      <c r="S282" s="7">
        <v>1288211.7246971901</v>
      </c>
      <c r="T282">
        <f>($Q282-$Q280)/($E280-$E282)</f>
        <v>25.877185121412051</v>
      </c>
      <c r="U282">
        <f>$E280*T282+$Q280</f>
        <v>392420.56487370073</v>
      </c>
      <c r="V282">
        <f>($Q282-$Q279)/($E279-$E282)</f>
        <v>25.165526274312537</v>
      </c>
      <c r="W282">
        <f>$E279*V282+$Q279</f>
        <v>339833.9576849764</v>
      </c>
    </row>
    <row r="283" spans="1:23" x14ac:dyDescent="0.3">
      <c r="A283">
        <v>833</v>
      </c>
      <c r="B283" t="s">
        <v>116</v>
      </c>
      <c r="C283" t="s">
        <v>18</v>
      </c>
      <c r="D283" t="s">
        <v>25</v>
      </c>
      <c r="E283">
        <v>96914</v>
      </c>
      <c r="F283">
        <v>1436</v>
      </c>
      <c r="G283" t="s">
        <v>117</v>
      </c>
      <c r="H283" s="7">
        <v>57.103448275862</v>
      </c>
      <c r="I283" s="7">
        <v>29.189189189189101</v>
      </c>
      <c r="J283" s="7">
        <v>59.961538461538403</v>
      </c>
      <c r="K283">
        <v>0</v>
      </c>
      <c r="L283">
        <v>0</v>
      </c>
      <c r="M283">
        <v>0</v>
      </c>
      <c r="N283">
        <v>0</v>
      </c>
      <c r="O283">
        <v>26</v>
      </c>
      <c r="P283">
        <v>39</v>
      </c>
      <c r="Q283">
        <v>-2325936</v>
      </c>
      <c r="R283">
        <v>96914</v>
      </c>
      <c r="S283">
        <v>1356796</v>
      </c>
      <c r="T283">
        <f>($Q283-$Q280)/($E280-$E283)</f>
        <v>29.558198097369893</v>
      </c>
      <c r="U283">
        <f>$E280*T283+$Q280</f>
        <v>538667.21040850575</v>
      </c>
      <c r="V283">
        <f>($Q283-$Q279)/($E279-$E283)</f>
        <v>28.578356749601372</v>
      </c>
      <c r="W283">
        <f>$E279*V283+$Q279</f>
        <v>443706.86603086733</v>
      </c>
    </row>
    <row r="284" spans="1:23" x14ac:dyDescent="0.3">
      <c r="A284">
        <v>846</v>
      </c>
      <c r="B284" t="s">
        <v>118</v>
      </c>
      <c r="C284" t="s">
        <v>18</v>
      </c>
      <c r="D284" t="s">
        <v>19</v>
      </c>
      <c r="E284">
        <v>59430</v>
      </c>
      <c r="F284">
        <v>775</v>
      </c>
      <c r="G284" t="s">
        <v>119</v>
      </c>
      <c r="H284" s="7">
        <v>26.545454545454501</v>
      </c>
      <c r="I284" s="7">
        <v>42.153846153846096</v>
      </c>
      <c r="J284">
        <v>63.75</v>
      </c>
      <c r="K284">
        <v>0</v>
      </c>
      <c r="L284">
        <v>0</v>
      </c>
      <c r="M284">
        <v>0</v>
      </c>
      <c r="N284">
        <v>0</v>
      </c>
      <c r="R284">
        <v>59430</v>
      </c>
    </row>
    <row r="285" spans="1:23" x14ac:dyDescent="0.3">
      <c r="A285">
        <v>847</v>
      </c>
      <c r="B285" t="s">
        <v>118</v>
      </c>
      <c r="C285" t="s">
        <v>18</v>
      </c>
      <c r="D285" t="s">
        <v>21</v>
      </c>
      <c r="E285">
        <v>36000</v>
      </c>
      <c r="F285">
        <v>984</v>
      </c>
      <c r="G285" t="s">
        <v>119</v>
      </c>
      <c r="H285" s="7">
        <v>26.545454545454501</v>
      </c>
      <c r="I285" s="7">
        <v>42.153846153846096</v>
      </c>
      <c r="J285">
        <v>63.75</v>
      </c>
      <c r="K285">
        <v>0</v>
      </c>
      <c r="L285">
        <v>0</v>
      </c>
      <c r="M285">
        <v>0</v>
      </c>
      <c r="N285">
        <v>0</v>
      </c>
      <c r="O285">
        <v>16</v>
      </c>
      <c r="P285">
        <v>39</v>
      </c>
      <c r="Q285">
        <v>-504000</v>
      </c>
      <c r="R285">
        <v>36000</v>
      </c>
      <c r="S285">
        <v>864000</v>
      </c>
      <c r="T285">
        <f>($Q285-$Q286)/($E286-$E285)</f>
        <v>27.450381679389313</v>
      </c>
      <c r="U285">
        <f>$E286*T285+$Q286</f>
        <v>484213.74045801535</v>
      </c>
      <c r="V285" t="e">
        <f>($Q285-$Q285)/($E285-$E285)</f>
        <v>#DIV/0!</v>
      </c>
      <c r="W285" t="e">
        <f>$E285*V285+$Q285</f>
        <v>#DIV/0!</v>
      </c>
    </row>
    <row r="286" spans="1:23" x14ac:dyDescent="0.3">
      <c r="A286">
        <v>848</v>
      </c>
      <c r="B286" t="s">
        <v>118</v>
      </c>
      <c r="C286" t="s">
        <v>18</v>
      </c>
      <c r="D286" t="s">
        <v>22</v>
      </c>
      <c r="E286">
        <v>42288</v>
      </c>
      <c r="F286">
        <v>749</v>
      </c>
      <c r="G286" t="s">
        <v>119</v>
      </c>
      <c r="H286" s="7">
        <v>26.545454545454501</v>
      </c>
      <c r="I286" s="7">
        <v>42.153846153846096</v>
      </c>
      <c r="J286">
        <v>63.75</v>
      </c>
      <c r="K286">
        <v>0</v>
      </c>
      <c r="L286">
        <v>0</v>
      </c>
      <c r="M286">
        <v>0</v>
      </c>
      <c r="N286">
        <v>0</v>
      </c>
      <c r="O286">
        <v>18</v>
      </c>
      <c r="P286">
        <v>39</v>
      </c>
      <c r="Q286">
        <v>-676608</v>
      </c>
      <c r="R286">
        <v>42288</v>
      </c>
      <c r="S286">
        <v>930336</v>
      </c>
      <c r="T286" t="e">
        <f>($Q286-$Q286)/($E286-$E286)</f>
        <v>#DIV/0!</v>
      </c>
      <c r="U286" t="e">
        <f>$E286*T286+$Q286</f>
        <v>#DIV/0!</v>
      </c>
      <c r="V286">
        <f>($Q286-$Q285)/($E285-$E286)</f>
        <v>27.450381679389313</v>
      </c>
      <c r="W286">
        <f>$E285*V286+$Q285</f>
        <v>484213.74045801524</v>
      </c>
    </row>
    <row r="287" spans="1:23" x14ac:dyDescent="0.3">
      <c r="A287">
        <v>849</v>
      </c>
      <c r="B287" t="s">
        <v>118</v>
      </c>
      <c r="C287" t="s">
        <v>18</v>
      </c>
      <c r="D287" t="s">
        <v>23</v>
      </c>
      <c r="E287">
        <v>51740</v>
      </c>
      <c r="F287">
        <v>658</v>
      </c>
      <c r="G287" t="s">
        <v>119</v>
      </c>
      <c r="H287" s="7">
        <v>26.545454545454501</v>
      </c>
      <c r="I287" s="7">
        <v>42.153846153846096</v>
      </c>
      <c r="J287">
        <v>63.75</v>
      </c>
      <c r="K287" s="7">
        <v>6383.9166666666597</v>
      </c>
      <c r="L287" s="7">
        <v>12767.833333333299</v>
      </c>
      <c r="M287" s="7">
        <v>138.564542928641</v>
      </c>
      <c r="N287" s="7">
        <v>16627.745151436899</v>
      </c>
      <c r="O287">
        <v>20</v>
      </c>
      <c r="P287">
        <v>39</v>
      </c>
      <c r="Q287">
        <v>-947947.745151437</v>
      </c>
      <c r="R287" s="7">
        <v>35112.254848563003</v>
      </c>
      <c r="S287" s="7">
        <v>1018172.25484856</v>
      </c>
      <c r="T287">
        <f>($Q287-$Q286)/($E286-$E287)</f>
        <v>28.707124963122833</v>
      </c>
      <c r="U287">
        <f>$E286*T287+$Q286</f>
        <v>537358.9004405383</v>
      </c>
      <c r="V287">
        <f>($Q287-$Q285)/($E285-$E287)</f>
        <v>28.205066400980751</v>
      </c>
      <c r="W287">
        <f>$E285*V287+$Q285</f>
        <v>511382.39043530705</v>
      </c>
    </row>
    <row r="288" spans="1:23" x14ac:dyDescent="0.3">
      <c r="A288">
        <v>850</v>
      </c>
      <c r="B288" t="s">
        <v>118</v>
      </c>
      <c r="C288" t="s">
        <v>18</v>
      </c>
      <c r="D288" t="s">
        <v>24</v>
      </c>
      <c r="E288">
        <v>76376</v>
      </c>
      <c r="F288">
        <v>1126</v>
      </c>
      <c r="G288" t="s">
        <v>119</v>
      </c>
      <c r="H288" s="7">
        <v>26.545454545454501</v>
      </c>
      <c r="I288" s="7">
        <v>42.153846153846096</v>
      </c>
      <c r="J288">
        <v>63.75</v>
      </c>
      <c r="K288" s="7">
        <v>6078.8113207547103</v>
      </c>
      <c r="L288" s="7">
        <v>24315.245283018801</v>
      </c>
      <c r="M288" s="7">
        <v>263.88430682621498</v>
      </c>
      <c r="N288" s="7">
        <v>31666.116819145798</v>
      </c>
      <c r="O288">
        <v>22</v>
      </c>
      <c r="P288">
        <v>39</v>
      </c>
      <c r="Q288">
        <v>-1559186.11681914</v>
      </c>
      <c r="R288" s="7">
        <v>44709.8831808541</v>
      </c>
      <c r="S288" s="7">
        <v>1343101.88318085</v>
      </c>
      <c r="T288">
        <f>($Q288-$Q286)/($E286-$E288)</f>
        <v>25.891167472985803</v>
      </c>
      <c r="U288">
        <f>$E286*T288+$Q286</f>
        <v>418277.69009762374</v>
      </c>
      <c r="V288">
        <f>($Q288-$Q285)/($E285-$E288)</f>
        <v>26.133993382681297</v>
      </c>
      <c r="W288">
        <f>$E285*V288+$Q285</f>
        <v>436823.76177652669</v>
      </c>
    </row>
    <row r="289" spans="1:23" x14ac:dyDescent="0.3">
      <c r="A289">
        <v>851</v>
      </c>
      <c r="B289" t="s">
        <v>118</v>
      </c>
      <c r="C289" t="s">
        <v>18</v>
      </c>
      <c r="D289" t="s">
        <v>25</v>
      </c>
      <c r="E289">
        <v>100613</v>
      </c>
      <c r="F289">
        <v>1148</v>
      </c>
      <c r="G289" t="s">
        <v>119</v>
      </c>
      <c r="H289" s="7">
        <v>26.545454545454501</v>
      </c>
      <c r="I289" s="7">
        <v>42.153846153846096</v>
      </c>
      <c r="J289">
        <v>63.75</v>
      </c>
      <c r="K289">
        <v>0</v>
      </c>
      <c r="L289">
        <v>0</v>
      </c>
      <c r="M289">
        <v>0</v>
      </c>
      <c r="N289">
        <v>0</v>
      </c>
      <c r="O289">
        <v>26</v>
      </c>
      <c r="P289">
        <v>39</v>
      </c>
      <c r="Q289">
        <v>-2414712</v>
      </c>
      <c r="R289">
        <v>100613</v>
      </c>
      <c r="S289">
        <v>1408582</v>
      </c>
      <c r="T289">
        <f>($Q289-$Q286)/($E286-$E289)</f>
        <v>29.800325760822975</v>
      </c>
      <c r="U289">
        <f>$E286*T289+$Q286</f>
        <v>583588.17577368207</v>
      </c>
      <c r="V289">
        <f>($Q289-$Q285)/($E285-$E289)</f>
        <v>29.571634191261822</v>
      </c>
      <c r="W289">
        <f>$E285*V289+$Q285</f>
        <v>560578.83088542568</v>
      </c>
    </row>
    <row r="290" spans="1:23" x14ac:dyDescent="0.3">
      <c r="A290">
        <v>864</v>
      </c>
      <c r="B290" t="s">
        <v>120</v>
      </c>
      <c r="C290" t="s">
        <v>18</v>
      </c>
      <c r="D290" t="s">
        <v>19</v>
      </c>
      <c r="E290">
        <v>42738</v>
      </c>
      <c r="F290">
        <v>814</v>
      </c>
      <c r="G290" t="s">
        <v>121</v>
      </c>
      <c r="H290" s="7">
        <v>59.9583333333333</v>
      </c>
      <c r="I290" s="7">
        <v>36.826086956521699</v>
      </c>
      <c r="J290" s="7">
        <v>18.210526315789402</v>
      </c>
      <c r="K290">
        <v>0</v>
      </c>
      <c r="L290">
        <v>0</v>
      </c>
      <c r="M290">
        <v>0</v>
      </c>
      <c r="N290">
        <v>0</v>
      </c>
      <c r="R290">
        <v>42738</v>
      </c>
    </row>
    <row r="291" spans="1:23" x14ac:dyDescent="0.3">
      <c r="A291">
        <v>865</v>
      </c>
      <c r="B291" t="s">
        <v>120</v>
      </c>
      <c r="C291" t="s">
        <v>18</v>
      </c>
      <c r="D291" t="s">
        <v>21</v>
      </c>
      <c r="E291">
        <v>26692</v>
      </c>
      <c r="F291">
        <v>2487</v>
      </c>
      <c r="G291" t="s">
        <v>121</v>
      </c>
      <c r="H291" s="7">
        <v>59.9583333333333</v>
      </c>
      <c r="I291" s="7">
        <v>36.826086956521699</v>
      </c>
      <c r="J291" s="7">
        <v>18.210526315789402</v>
      </c>
      <c r="K291">
        <v>0</v>
      </c>
      <c r="L291">
        <v>0</v>
      </c>
      <c r="M291">
        <v>0</v>
      </c>
      <c r="N291">
        <v>0</v>
      </c>
      <c r="O291">
        <v>16</v>
      </c>
      <c r="P291">
        <v>39</v>
      </c>
      <c r="Q291">
        <v>-373688</v>
      </c>
      <c r="R291">
        <v>26692</v>
      </c>
      <c r="S291">
        <v>640608</v>
      </c>
      <c r="T291">
        <f>($Q291-$Q292)/($E292-$E291)</f>
        <v>22.385645933014356</v>
      </c>
      <c r="U291">
        <f>$E292*T291+$Q292</f>
        <v>223829.66124401917</v>
      </c>
      <c r="V291" t="e">
        <f>($Q291-$Q291)/($E291-$E291)</f>
        <v>#DIV/0!</v>
      </c>
      <c r="W291" t="e">
        <f>$E291*V291+$Q291</f>
        <v>#DIV/0!</v>
      </c>
    </row>
    <row r="292" spans="1:23" x14ac:dyDescent="0.3">
      <c r="A292">
        <v>866</v>
      </c>
      <c r="B292" t="s">
        <v>120</v>
      </c>
      <c r="C292" t="s">
        <v>18</v>
      </c>
      <c r="D292" t="s">
        <v>22</v>
      </c>
      <c r="E292">
        <v>35052</v>
      </c>
      <c r="F292">
        <v>1392</v>
      </c>
      <c r="G292" t="s">
        <v>121</v>
      </c>
      <c r="H292" s="7">
        <v>59.9583333333333</v>
      </c>
      <c r="I292" s="7">
        <v>36.826086956521699</v>
      </c>
      <c r="J292" s="7">
        <v>18.210526315789402</v>
      </c>
      <c r="K292">
        <v>0</v>
      </c>
      <c r="L292">
        <v>0</v>
      </c>
      <c r="M292">
        <v>0</v>
      </c>
      <c r="N292">
        <v>0</v>
      </c>
      <c r="O292">
        <v>18</v>
      </c>
      <c r="P292">
        <v>39</v>
      </c>
      <c r="Q292">
        <v>-560832</v>
      </c>
      <c r="R292">
        <v>35052</v>
      </c>
      <c r="S292">
        <v>771144</v>
      </c>
      <c r="T292" t="e">
        <f>($Q292-$Q292)/($E292-$E292)</f>
        <v>#DIV/0!</v>
      </c>
      <c r="U292" t="e">
        <f>$E292*T292+$Q292</f>
        <v>#DIV/0!</v>
      </c>
      <c r="V292">
        <f>($Q292-$Q291)/($E291-$E292)</f>
        <v>22.385645933014356</v>
      </c>
      <c r="W292">
        <f>$E291*V292+$Q291</f>
        <v>223829.66124401917</v>
      </c>
    </row>
    <row r="293" spans="1:23" x14ac:dyDescent="0.3">
      <c r="A293">
        <v>867</v>
      </c>
      <c r="B293" t="s">
        <v>120</v>
      </c>
      <c r="C293" t="s">
        <v>18</v>
      </c>
      <c r="D293" t="s">
        <v>23</v>
      </c>
      <c r="E293">
        <v>40791</v>
      </c>
      <c r="F293">
        <v>1001</v>
      </c>
      <c r="G293" t="s">
        <v>121</v>
      </c>
      <c r="H293" s="7">
        <v>59.9583333333333</v>
      </c>
      <c r="I293" s="7">
        <v>36.826086956521699</v>
      </c>
      <c r="J293" s="7">
        <v>18.210526315789402</v>
      </c>
      <c r="K293" s="7">
        <v>4613.1666666666597</v>
      </c>
      <c r="L293" s="7">
        <v>9226.3333333333303</v>
      </c>
      <c r="M293" s="7">
        <v>100.12996158893699</v>
      </c>
      <c r="N293" s="7">
        <v>12015.595390672401</v>
      </c>
      <c r="O293">
        <v>20</v>
      </c>
      <c r="P293">
        <v>39</v>
      </c>
      <c r="Q293">
        <v>-746253.59539067198</v>
      </c>
      <c r="R293" s="7">
        <v>28775.404609327499</v>
      </c>
      <c r="S293" s="7">
        <v>803804.40460932697</v>
      </c>
      <c r="T293">
        <f>($Q293-$Q292)/($E292-$E293)</f>
        <v>32.309042584190969</v>
      </c>
      <c r="U293">
        <f>$E292*T293+$Q292</f>
        <v>571664.5606610619</v>
      </c>
      <c r="V293">
        <f>($Q293-$Q291)/($E291-$E293)</f>
        <v>26.424965982741469</v>
      </c>
      <c r="W293">
        <f>$E291*V293+$Q291</f>
        <v>331647.19201133528</v>
      </c>
    </row>
    <row r="294" spans="1:23" x14ac:dyDescent="0.3">
      <c r="A294">
        <v>868</v>
      </c>
      <c r="B294" t="s">
        <v>120</v>
      </c>
      <c r="C294" t="s">
        <v>18</v>
      </c>
      <c r="D294" t="s">
        <v>24</v>
      </c>
      <c r="E294">
        <v>52887</v>
      </c>
      <c r="F294">
        <v>1886</v>
      </c>
      <c r="G294" t="s">
        <v>121</v>
      </c>
      <c r="H294" s="7">
        <v>59.9583333333333</v>
      </c>
      <c r="I294" s="7">
        <v>36.826086956521699</v>
      </c>
      <c r="J294" s="7">
        <v>18.210526315789402</v>
      </c>
      <c r="K294" s="7">
        <v>7085.6956521739103</v>
      </c>
      <c r="L294" s="7">
        <v>28342.782608695601</v>
      </c>
      <c r="M294" s="7">
        <v>307.593670356475</v>
      </c>
      <c r="N294">
        <v>36911.240442777103</v>
      </c>
      <c r="O294">
        <v>22</v>
      </c>
      <c r="P294">
        <v>39</v>
      </c>
      <c r="Q294">
        <v>-1094651.2404427701</v>
      </c>
      <c r="R294" s="7">
        <v>15975.7595572228</v>
      </c>
      <c r="S294">
        <v>915054.75955722295</v>
      </c>
      <c r="T294">
        <f>($Q294-$Q292)/($E292-$E294)</f>
        <v>29.930991894744608</v>
      </c>
      <c r="U294">
        <f>$E292*T294+$Q292</f>
        <v>488309.12789458805</v>
      </c>
      <c r="V294">
        <f>($Q294-$Q291)/($E291-$E294)</f>
        <v>27.522933401136481</v>
      </c>
      <c r="W294">
        <f>$E291*V294+$Q291</f>
        <v>360954.13834313489</v>
      </c>
    </row>
    <row r="295" spans="1:23" x14ac:dyDescent="0.3">
      <c r="A295">
        <v>869</v>
      </c>
      <c r="B295" t="s">
        <v>120</v>
      </c>
      <c r="C295" t="s">
        <v>18</v>
      </c>
      <c r="D295" t="s">
        <v>25</v>
      </c>
      <c r="E295">
        <v>63974</v>
      </c>
      <c r="F295">
        <v>3717</v>
      </c>
      <c r="G295" t="s">
        <v>121</v>
      </c>
      <c r="H295" s="7">
        <v>59.9583333333333</v>
      </c>
      <c r="I295" s="7">
        <v>36.826086956521699</v>
      </c>
      <c r="J295" s="7">
        <v>18.210526315789402</v>
      </c>
      <c r="K295">
        <v>0</v>
      </c>
      <c r="L295">
        <v>0</v>
      </c>
      <c r="M295">
        <v>0</v>
      </c>
      <c r="N295">
        <v>0</v>
      </c>
      <c r="O295">
        <v>26</v>
      </c>
      <c r="P295">
        <v>39</v>
      </c>
      <c r="Q295">
        <v>-1535376</v>
      </c>
      <c r="R295">
        <v>63974</v>
      </c>
      <c r="S295">
        <v>895636</v>
      </c>
      <c r="T295">
        <f>($Q295-$Q292)/($E292-$E295)</f>
        <v>33.695595048751812</v>
      </c>
      <c r="U295">
        <f>$E292*T295+$Q292</f>
        <v>620265.99764884845</v>
      </c>
      <c r="V295">
        <f>($Q295-$Q291)/($E291-$E295)</f>
        <v>31.159487151976826</v>
      </c>
      <c r="W295">
        <f>$E291*V295+$Q291</f>
        <v>458021.0310605655</v>
      </c>
    </row>
    <row r="296" spans="1:23" x14ac:dyDescent="0.3">
      <c r="A296">
        <v>882</v>
      </c>
      <c r="B296" t="s">
        <v>122</v>
      </c>
      <c r="C296" t="s">
        <v>18</v>
      </c>
      <c r="D296" t="s">
        <v>19</v>
      </c>
      <c r="E296">
        <v>50039</v>
      </c>
      <c r="F296">
        <v>335</v>
      </c>
      <c r="G296" t="s">
        <v>123</v>
      </c>
      <c r="H296" s="7">
        <v>60.3720930232558</v>
      </c>
      <c r="I296">
        <v>45</v>
      </c>
      <c r="J296" s="7">
        <v>77.117647058823493</v>
      </c>
      <c r="K296">
        <v>0</v>
      </c>
      <c r="L296">
        <v>0</v>
      </c>
      <c r="M296">
        <v>0</v>
      </c>
      <c r="N296">
        <v>0</v>
      </c>
      <c r="R296">
        <v>50039</v>
      </c>
    </row>
    <row r="297" spans="1:23" x14ac:dyDescent="0.3">
      <c r="A297">
        <v>883</v>
      </c>
      <c r="B297" t="s">
        <v>122</v>
      </c>
      <c r="C297" t="s">
        <v>18</v>
      </c>
      <c r="D297" t="s">
        <v>21</v>
      </c>
      <c r="E297">
        <v>35193</v>
      </c>
      <c r="F297">
        <v>1456</v>
      </c>
      <c r="G297" t="s">
        <v>123</v>
      </c>
      <c r="H297" s="7">
        <v>60.3720930232558</v>
      </c>
      <c r="I297">
        <v>45</v>
      </c>
      <c r="J297" s="7">
        <v>77.117647058823493</v>
      </c>
      <c r="K297">
        <v>0</v>
      </c>
      <c r="L297">
        <v>0</v>
      </c>
      <c r="M297">
        <v>0</v>
      </c>
      <c r="N297">
        <v>0</v>
      </c>
      <c r="O297">
        <v>16</v>
      </c>
      <c r="P297">
        <v>39</v>
      </c>
      <c r="Q297">
        <v>-492702</v>
      </c>
      <c r="R297">
        <v>35193</v>
      </c>
      <c r="S297">
        <v>844632</v>
      </c>
      <c r="T297">
        <f>($Q297-$Q298)/($E298-$E297)</f>
        <v>30.332315210751375</v>
      </c>
      <c r="U297">
        <f>$E298*T297+$Q298</f>
        <v>574783.1692119732</v>
      </c>
      <c r="V297" t="e">
        <f>($Q297-$Q297)/($E297-$E297)</f>
        <v>#DIV/0!</v>
      </c>
      <c r="W297" t="e">
        <f>$E297*V297+$Q297</f>
        <v>#DIV/0!</v>
      </c>
    </row>
    <row r="298" spans="1:23" x14ac:dyDescent="0.3">
      <c r="A298">
        <v>884</v>
      </c>
      <c r="B298" t="s">
        <v>122</v>
      </c>
      <c r="C298" t="s">
        <v>18</v>
      </c>
      <c r="D298" t="s">
        <v>22</v>
      </c>
      <c r="E298">
        <v>40104</v>
      </c>
      <c r="F298">
        <v>484</v>
      </c>
      <c r="G298" t="s">
        <v>123</v>
      </c>
      <c r="H298" s="7">
        <v>60.3720930232558</v>
      </c>
      <c r="I298">
        <v>45</v>
      </c>
      <c r="J298" s="7">
        <v>77.117647058823493</v>
      </c>
      <c r="K298">
        <v>0</v>
      </c>
      <c r="L298">
        <v>0</v>
      </c>
      <c r="M298">
        <v>0</v>
      </c>
      <c r="N298">
        <v>0</v>
      </c>
      <c r="O298">
        <v>18</v>
      </c>
      <c r="P298">
        <v>39</v>
      </c>
      <c r="Q298">
        <v>-641664</v>
      </c>
      <c r="R298">
        <v>40104</v>
      </c>
      <c r="S298">
        <v>882288</v>
      </c>
      <c r="T298" t="e">
        <f>($Q298-$Q298)/($E298-$E298)</f>
        <v>#DIV/0!</v>
      </c>
      <c r="U298" t="e">
        <f>$E298*T298+$Q298</f>
        <v>#DIV/0!</v>
      </c>
      <c r="V298">
        <f>($Q298-$Q297)/($E297-$E298)</f>
        <v>30.332315210751375</v>
      </c>
      <c r="W298">
        <f>$E297*V298+$Q297</f>
        <v>574783.1692119732</v>
      </c>
    </row>
    <row r="299" spans="1:23" x14ac:dyDescent="0.3">
      <c r="A299">
        <v>885</v>
      </c>
      <c r="B299" t="s">
        <v>122</v>
      </c>
      <c r="C299" t="s">
        <v>18</v>
      </c>
      <c r="D299" t="s">
        <v>23</v>
      </c>
      <c r="E299">
        <v>45726</v>
      </c>
      <c r="F299">
        <v>600</v>
      </c>
      <c r="G299" t="s">
        <v>123</v>
      </c>
      <c r="H299" s="7">
        <v>60.3720930232558</v>
      </c>
      <c r="I299">
        <v>45</v>
      </c>
      <c r="J299" s="7">
        <v>77.117647058823493</v>
      </c>
      <c r="K299" s="7">
        <v>5245.7142857142799</v>
      </c>
      <c r="L299" s="7">
        <v>10491.4285714285</v>
      </c>
      <c r="M299" s="7">
        <v>113.859569334537</v>
      </c>
      <c r="N299" s="7">
        <v>13663.148320144501</v>
      </c>
      <c r="O299">
        <v>20</v>
      </c>
      <c r="P299">
        <v>39</v>
      </c>
      <c r="Q299">
        <v>-836731.14832014404</v>
      </c>
      <c r="R299" s="7">
        <v>32062.851679855401</v>
      </c>
      <c r="S299" s="7">
        <v>900856.85167985503</v>
      </c>
      <c r="T299">
        <f>($Q299-$Q298)/($E298-$E299)</f>
        <v>34.697109270747781</v>
      </c>
      <c r="U299">
        <f>$E298*T299+$Q298</f>
        <v>749828.87019406911</v>
      </c>
      <c r="V299">
        <f>($Q299-$Q297)/($E297-$E299)</f>
        <v>32.662028702187797</v>
      </c>
      <c r="W299">
        <f>$E297*V299+$Q297</f>
        <v>656772.77611609525</v>
      </c>
    </row>
    <row r="300" spans="1:23" x14ac:dyDescent="0.3">
      <c r="A300">
        <v>886</v>
      </c>
      <c r="B300" t="s">
        <v>122</v>
      </c>
      <c r="C300" t="s">
        <v>18</v>
      </c>
      <c r="D300" t="s">
        <v>24</v>
      </c>
      <c r="E300">
        <v>61428</v>
      </c>
      <c r="F300">
        <v>837</v>
      </c>
      <c r="G300" t="s">
        <v>123</v>
      </c>
      <c r="H300" s="7">
        <v>60.3720930232558</v>
      </c>
      <c r="I300">
        <v>45</v>
      </c>
      <c r="J300" s="7">
        <v>77.117647058823493</v>
      </c>
      <c r="K300" s="7">
        <v>7410.2439024390196</v>
      </c>
      <c r="L300" s="7">
        <v>29640.975609755998</v>
      </c>
      <c r="M300" s="7">
        <v>321.68247580441903</v>
      </c>
      <c r="N300" s="7">
        <v>38601.897096530301</v>
      </c>
      <c r="O300">
        <v>22</v>
      </c>
      <c r="P300">
        <v>39</v>
      </c>
      <c r="Q300">
        <v>-1267161.8970965301</v>
      </c>
      <c r="R300" s="7">
        <v>22826.1029034696</v>
      </c>
      <c r="S300" s="7">
        <v>1067102.1029034599</v>
      </c>
      <c r="T300">
        <f>($Q300-$Q298)/($E298-$E300)</f>
        <v>29.333047134521198</v>
      </c>
      <c r="U300">
        <f>$E298*T300+$Q298</f>
        <v>534708.52228283812</v>
      </c>
      <c r="V300">
        <f>($Q300-$Q297)/($E297-$E300)</f>
        <v>29.520102805280352</v>
      </c>
      <c r="W300">
        <f>$E297*V300+$Q297</f>
        <v>546198.9780262314</v>
      </c>
    </row>
    <row r="301" spans="1:23" x14ac:dyDescent="0.3">
      <c r="A301">
        <v>887</v>
      </c>
      <c r="B301" t="s">
        <v>122</v>
      </c>
      <c r="C301" t="s">
        <v>18</v>
      </c>
      <c r="D301" t="s">
        <v>25</v>
      </c>
      <c r="E301">
        <v>75811</v>
      </c>
      <c r="F301">
        <v>1232</v>
      </c>
      <c r="G301" t="s">
        <v>123</v>
      </c>
      <c r="H301" s="7">
        <v>60.3720930232558</v>
      </c>
      <c r="I301">
        <v>45</v>
      </c>
      <c r="J301" s="7">
        <v>77.117647058823493</v>
      </c>
      <c r="K301">
        <v>0</v>
      </c>
      <c r="L301">
        <v>0</v>
      </c>
      <c r="M301">
        <v>0</v>
      </c>
      <c r="N301">
        <v>0</v>
      </c>
      <c r="O301">
        <v>26</v>
      </c>
      <c r="P301">
        <v>39</v>
      </c>
      <c r="Q301">
        <v>-1819464</v>
      </c>
      <c r="R301">
        <v>75811</v>
      </c>
      <c r="S301">
        <v>1061354</v>
      </c>
      <c r="T301">
        <f>($Q301-$Q298)/($E298-$E301)</f>
        <v>32.985128966309126</v>
      </c>
      <c r="U301">
        <f>$E298*T301+$Q298</f>
        <v>681171.61206486123</v>
      </c>
      <c r="V301">
        <f>($Q301-$Q297)/($E297-$E301)</f>
        <v>32.66438524791964</v>
      </c>
      <c r="W301">
        <f>$E297*V301+$Q297</f>
        <v>656855.71003003581</v>
      </c>
    </row>
    <row r="302" spans="1:23" x14ac:dyDescent="0.3">
      <c r="A302">
        <v>900</v>
      </c>
      <c r="B302" t="s">
        <v>124</v>
      </c>
      <c r="C302" t="s">
        <v>18</v>
      </c>
      <c r="D302" t="s">
        <v>19</v>
      </c>
      <c r="E302">
        <v>48197</v>
      </c>
      <c r="F302">
        <v>2185</v>
      </c>
      <c r="G302" t="s">
        <v>125</v>
      </c>
      <c r="H302" s="7">
        <v>23.6666666666666</v>
      </c>
      <c r="I302" s="7">
        <v>28.3333333333333</v>
      </c>
      <c r="J302">
        <v>66</v>
      </c>
      <c r="K302">
        <v>0</v>
      </c>
      <c r="L302">
        <v>0</v>
      </c>
      <c r="M302">
        <v>0</v>
      </c>
      <c r="N302">
        <v>0</v>
      </c>
      <c r="R302">
        <v>48197</v>
      </c>
    </row>
    <row r="303" spans="1:23" x14ac:dyDescent="0.3">
      <c r="A303">
        <v>901</v>
      </c>
      <c r="B303" t="s">
        <v>124</v>
      </c>
      <c r="C303" t="s">
        <v>18</v>
      </c>
      <c r="D303" t="s">
        <v>21</v>
      </c>
      <c r="E303">
        <v>28406</v>
      </c>
      <c r="F303">
        <v>4964</v>
      </c>
      <c r="G303" t="s">
        <v>125</v>
      </c>
      <c r="H303" s="7">
        <v>23.6666666666666</v>
      </c>
      <c r="I303" s="7">
        <v>28.3333333333333</v>
      </c>
      <c r="J303">
        <v>66</v>
      </c>
      <c r="K303">
        <v>0</v>
      </c>
      <c r="L303">
        <v>0</v>
      </c>
      <c r="M303">
        <v>0</v>
      </c>
      <c r="N303">
        <v>0</v>
      </c>
      <c r="O303">
        <v>16</v>
      </c>
      <c r="P303">
        <v>39</v>
      </c>
      <c r="Q303">
        <v>-397684</v>
      </c>
      <c r="R303">
        <v>28406</v>
      </c>
      <c r="S303">
        <v>681744</v>
      </c>
      <c r="T303">
        <f>($Q303-$Q304)/($E304-$E303)</f>
        <v>22.319466073414905</v>
      </c>
      <c r="U303">
        <f>$E304*T303+$Q304</f>
        <v>236322.75328142382</v>
      </c>
      <c r="V303" t="e">
        <f>($Q303-$Q303)/($E303-$E303)</f>
        <v>#DIV/0!</v>
      </c>
      <c r="W303" t="e">
        <f>$E303*V303+$Q303</f>
        <v>#DIV/0!</v>
      </c>
    </row>
    <row r="304" spans="1:23" x14ac:dyDescent="0.3">
      <c r="A304">
        <v>902</v>
      </c>
      <c r="B304" t="s">
        <v>124</v>
      </c>
      <c r="C304" t="s">
        <v>18</v>
      </c>
      <c r="D304" t="s">
        <v>22</v>
      </c>
      <c r="E304">
        <v>37396</v>
      </c>
      <c r="F304">
        <v>1855</v>
      </c>
      <c r="G304" t="s">
        <v>125</v>
      </c>
      <c r="H304" s="7">
        <v>23.6666666666666</v>
      </c>
      <c r="I304" s="7">
        <v>28.3333333333333</v>
      </c>
      <c r="J304">
        <v>66</v>
      </c>
      <c r="K304">
        <v>0</v>
      </c>
      <c r="L304">
        <v>0</v>
      </c>
      <c r="M304">
        <v>0</v>
      </c>
      <c r="N304">
        <v>0</v>
      </c>
      <c r="O304">
        <v>18</v>
      </c>
      <c r="P304">
        <v>39</v>
      </c>
      <c r="Q304">
        <v>-598336</v>
      </c>
      <c r="R304">
        <v>37396</v>
      </c>
      <c r="S304">
        <v>822712</v>
      </c>
      <c r="T304" t="e">
        <f>($Q304-$Q304)/($E304-$E304)</f>
        <v>#DIV/0!</v>
      </c>
      <c r="U304" t="e">
        <f>$E304*T304+$Q304</f>
        <v>#DIV/0!</v>
      </c>
      <c r="V304">
        <f>($Q304-$Q303)/($E303-$E304)</f>
        <v>22.319466073414905</v>
      </c>
      <c r="W304">
        <f>$E303*V304+$Q303</f>
        <v>236322.75328142382</v>
      </c>
    </row>
    <row r="305" spans="1:23" x14ac:dyDescent="0.3">
      <c r="A305">
        <v>903</v>
      </c>
      <c r="B305" t="s">
        <v>124</v>
      </c>
      <c r="C305" t="s">
        <v>18</v>
      </c>
      <c r="D305" t="s">
        <v>23</v>
      </c>
      <c r="E305">
        <v>44020</v>
      </c>
      <c r="F305">
        <v>3108</v>
      </c>
      <c r="G305" t="s">
        <v>125</v>
      </c>
      <c r="H305" s="7">
        <v>23.6666666666666</v>
      </c>
      <c r="I305" s="7">
        <v>28.3333333333333</v>
      </c>
      <c r="J305">
        <v>66</v>
      </c>
      <c r="K305" s="7">
        <v>4969.3333333333303</v>
      </c>
      <c r="L305" s="7">
        <v>9938.6666666666606</v>
      </c>
      <c r="M305" s="7">
        <v>107.860650122322</v>
      </c>
      <c r="N305" s="7">
        <v>12943.278014678601</v>
      </c>
      <c r="O305">
        <v>20</v>
      </c>
      <c r="P305">
        <v>39</v>
      </c>
      <c r="Q305">
        <v>-805303.27801467804</v>
      </c>
      <c r="R305" s="7">
        <v>31076.721985321299</v>
      </c>
      <c r="S305" s="7">
        <v>867456.72198532103</v>
      </c>
      <c r="T305">
        <f>($Q305-$Q304)/($E304-$E305)</f>
        <v>31.245060086756951</v>
      </c>
      <c r="U305">
        <f>$E304*T305+$Q304</f>
        <v>570104.26700436301</v>
      </c>
      <c r="V305">
        <f>($Q305-$Q303)/($E303-$E305)</f>
        <v>26.10601242568708</v>
      </c>
      <c r="W305">
        <f>$E303*V305+$Q303</f>
        <v>343883.38896406721</v>
      </c>
    </row>
    <row r="306" spans="1:23" x14ac:dyDescent="0.3">
      <c r="A306">
        <v>904</v>
      </c>
      <c r="B306" t="s">
        <v>124</v>
      </c>
      <c r="C306" t="s">
        <v>18</v>
      </c>
      <c r="D306" t="s">
        <v>24</v>
      </c>
      <c r="E306">
        <v>54129</v>
      </c>
      <c r="F306">
        <v>3784</v>
      </c>
      <c r="G306" t="s">
        <v>125</v>
      </c>
      <c r="H306" s="7">
        <v>23.6666666666666</v>
      </c>
      <c r="I306" s="7">
        <v>28.3333333333333</v>
      </c>
      <c r="J306">
        <v>66</v>
      </c>
      <c r="K306">
        <v>5244</v>
      </c>
      <c r="L306">
        <v>20976</v>
      </c>
      <c r="M306" s="7">
        <v>227.64472064990201</v>
      </c>
      <c r="N306" s="7">
        <v>27317.3664779883</v>
      </c>
      <c r="O306">
        <v>22</v>
      </c>
      <c r="P306">
        <v>39</v>
      </c>
      <c r="Q306">
        <v>-1109897.36647798</v>
      </c>
      <c r="R306" s="7">
        <v>26811.633522011602</v>
      </c>
      <c r="S306" s="7">
        <v>947004.63352201099</v>
      </c>
      <c r="T306">
        <f>($Q306-$Q304)/($E304-$E306)</f>
        <v>30.572005407158311</v>
      </c>
      <c r="U306">
        <f>$E304*T306+$Q304</f>
        <v>544934.71420609229</v>
      </c>
      <c r="V306">
        <f>($Q306-$Q303)/($E303-$E306)</f>
        <v>27.687803385218679</v>
      </c>
      <c r="W306">
        <f>$E303*V306+$Q303</f>
        <v>388815.74296052183</v>
      </c>
    </row>
    <row r="307" spans="1:23" x14ac:dyDescent="0.3">
      <c r="A307">
        <v>905</v>
      </c>
      <c r="B307" t="s">
        <v>124</v>
      </c>
      <c r="C307" t="s">
        <v>18</v>
      </c>
      <c r="D307" t="s">
        <v>25</v>
      </c>
      <c r="E307">
        <v>68506</v>
      </c>
      <c r="F307">
        <v>1926</v>
      </c>
      <c r="G307" t="s">
        <v>125</v>
      </c>
      <c r="H307" s="7">
        <v>23.6666666666666</v>
      </c>
      <c r="I307" s="7">
        <v>28.3333333333333</v>
      </c>
      <c r="J307">
        <v>66</v>
      </c>
      <c r="K307">
        <v>0</v>
      </c>
      <c r="L307">
        <v>0</v>
      </c>
      <c r="M307">
        <v>0</v>
      </c>
      <c r="N307">
        <v>0</v>
      </c>
      <c r="O307">
        <v>26</v>
      </c>
      <c r="P307">
        <v>39</v>
      </c>
      <c r="Q307">
        <v>-1644144</v>
      </c>
      <c r="R307">
        <v>68506</v>
      </c>
      <c r="S307">
        <v>959084</v>
      </c>
      <c r="T307">
        <f>($Q307-$Q304)/($E304-$E307)</f>
        <v>33.616457730633236</v>
      </c>
      <c r="U307">
        <f>$E304*T307+$Q304</f>
        <v>658785.05329476041</v>
      </c>
      <c r="V307">
        <f>($Q307-$Q303)/($E303-$E307)</f>
        <v>31.083790523690773</v>
      </c>
      <c r="W307">
        <f>$E303*V307+$Q303</f>
        <v>485282.15361596015</v>
      </c>
    </row>
    <row r="308" spans="1:23" x14ac:dyDescent="0.3">
      <c r="A308">
        <v>918</v>
      </c>
      <c r="B308" t="s">
        <v>126</v>
      </c>
      <c r="C308" t="s">
        <v>18</v>
      </c>
      <c r="D308" t="s">
        <v>19</v>
      </c>
      <c r="E308">
        <v>21254</v>
      </c>
      <c r="F308">
        <v>372</v>
      </c>
      <c r="G308" t="s">
        <v>127</v>
      </c>
      <c r="H308" s="7">
        <v>11.276923076923</v>
      </c>
      <c r="I308" s="7">
        <v>1.3333333333333299</v>
      </c>
      <c r="J308" s="7">
        <v>3.9761904761904701</v>
      </c>
      <c r="K308">
        <v>0</v>
      </c>
      <c r="L308">
        <v>0</v>
      </c>
      <c r="M308">
        <v>0</v>
      </c>
      <c r="N308">
        <v>0</v>
      </c>
      <c r="R308">
        <v>21254</v>
      </c>
    </row>
    <row r="309" spans="1:23" x14ac:dyDescent="0.3">
      <c r="A309">
        <v>919</v>
      </c>
      <c r="B309" t="s">
        <v>126</v>
      </c>
      <c r="C309" t="s">
        <v>18</v>
      </c>
      <c r="D309" t="s">
        <v>21</v>
      </c>
      <c r="E309">
        <v>12646</v>
      </c>
      <c r="F309">
        <v>971</v>
      </c>
      <c r="G309" t="s">
        <v>127</v>
      </c>
      <c r="H309" s="7">
        <v>11.276923076923</v>
      </c>
      <c r="I309" s="7">
        <v>1.3333333333333299</v>
      </c>
      <c r="J309" s="7">
        <v>3.9761904761904701</v>
      </c>
      <c r="K309">
        <v>0</v>
      </c>
      <c r="L309">
        <v>0</v>
      </c>
      <c r="M309">
        <v>0</v>
      </c>
      <c r="N309">
        <v>0</v>
      </c>
      <c r="O309">
        <v>16</v>
      </c>
      <c r="P309">
        <v>39</v>
      </c>
      <c r="Q309">
        <v>-177044</v>
      </c>
      <c r="R309">
        <v>12646</v>
      </c>
      <c r="S309">
        <v>303504</v>
      </c>
      <c r="T309">
        <f>($Q309-$Q310)/($E310-$E309)</f>
        <v>23.358743089903985</v>
      </c>
      <c r="U309">
        <f>$E310*T309+$Q310</f>
        <v>118350.66511492577</v>
      </c>
      <c r="V309" t="e">
        <f>($Q309-$Q309)/($E309-$E309)</f>
        <v>#DIV/0!</v>
      </c>
      <c r="W309" t="e">
        <f>$E309*V309+$Q309</f>
        <v>#DIV/0!</v>
      </c>
    </row>
    <row r="310" spans="1:23" x14ac:dyDescent="0.3">
      <c r="A310">
        <v>920</v>
      </c>
      <c r="B310" t="s">
        <v>126</v>
      </c>
      <c r="C310" t="s">
        <v>18</v>
      </c>
      <c r="D310" t="s">
        <v>22</v>
      </c>
      <c r="E310">
        <v>16083</v>
      </c>
      <c r="F310">
        <v>319</v>
      </c>
      <c r="G310" t="s">
        <v>127</v>
      </c>
      <c r="H310" s="7">
        <v>11.276923076923</v>
      </c>
      <c r="I310" s="7">
        <v>1.3333333333333299</v>
      </c>
      <c r="J310" s="7">
        <v>3.9761904761904701</v>
      </c>
      <c r="K310">
        <v>0</v>
      </c>
      <c r="L310">
        <v>0</v>
      </c>
      <c r="M310">
        <v>0</v>
      </c>
      <c r="N310">
        <v>0</v>
      </c>
      <c r="O310">
        <v>18</v>
      </c>
      <c r="P310">
        <v>39</v>
      </c>
      <c r="Q310">
        <v>-257328</v>
      </c>
      <c r="R310">
        <v>16083</v>
      </c>
      <c r="S310">
        <v>353826</v>
      </c>
      <c r="T310" t="e">
        <f>($Q310-$Q310)/($E310-$E310)</f>
        <v>#DIV/0!</v>
      </c>
      <c r="U310" t="e">
        <f>$E310*T310+$Q310</f>
        <v>#DIV/0!</v>
      </c>
      <c r="V310">
        <f>($Q310-$Q309)/($E309-$E310)</f>
        <v>23.358743089903985</v>
      </c>
      <c r="W310">
        <f>$E309*V310+$Q309</f>
        <v>118350.66511492583</v>
      </c>
    </row>
    <row r="311" spans="1:23" x14ac:dyDescent="0.3">
      <c r="A311">
        <v>921</v>
      </c>
      <c r="B311" t="s">
        <v>126</v>
      </c>
      <c r="C311" t="s">
        <v>18</v>
      </c>
      <c r="D311" t="s">
        <v>23</v>
      </c>
      <c r="E311">
        <v>19642</v>
      </c>
      <c r="F311">
        <v>457</v>
      </c>
      <c r="G311" t="s">
        <v>127</v>
      </c>
      <c r="H311" s="7">
        <v>11.276923076923</v>
      </c>
      <c r="I311" s="7">
        <v>1.3333333333333299</v>
      </c>
      <c r="J311" s="7">
        <v>3.9761904761904701</v>
      </c>
      <c r="K311" s="7">
        <v>5945.6666666666597</v>
      </c>
      <c r="L311" s="7">
        <v>11891.333333333299</v>
      </c>
      <c r="M311" s="7">
        <v>129.05221466540499</v>
      </c>
      <c r="N311" s="7">
        <v>15486.2657598486</v>
      </c>
      <c r="O311">
        <v>20</v>
      </c>
      <c r="P311">
        <v>39</v>
      </c>
      <c r="Q311">
        <v>-369042.265759848</v>
      </c>
      <c r="R311" s="7">
        <v>4155.7342401513597</v>
      </c>
      <c r="S311" s="7">
        <v>377353.73424015101</v>
      </c>
      <c r="T311">
        <f>($Q311-$Q310)/($E310-$E311)</f>
        <v>31.389228929431862</v>
      </c>
      <c r="U311">
        <f>$E310*T311+$Q310</f>
        <v>247504.96887205262</v>
      </c>
      <c r="V311">
        <f>($Q311-$Q309)/($E309-$E311)</f>
        <v>27.444005969103486</v>
      </c>
      <c r="W311">
        <f>$E309*V311+$Q309</f>
        <v>170012.89948528266</v>
      </c>
    </row>
    <row r="312" spans="1:23" x14ac:dyDescent="0.3">
      <c r="A312">
        <v>922</v>
      </c>
      <c r="B312" t="s">
        <v>126</v>
      </c>
      <c r="C312" t="s">
        <v>18</v>
      </c>
      <c r="D312" t="s">
        <v>24</v>
      </c>
      <c r="E312">
        <v>27445</v>
      </c>
      <c r="F312">
        <v>925</v>
      </c>
      <c r="G312" t="s">
        <v>127</v>
      </c>
      <c r="H312" s="7">
        <v>11.276923076923</v>
      </c>
      <c r="I312" s="7">
        <v>1.3333333333333299</v>
      </c>
      <c r="J312" s="7">
        <v>3.9761904761904701</v>
      </c>
      <c r="K312" s="7">
        <v>4173.5384615384601</v>
      </c>
      <c r="L312" s="7">
        <v>16694.1538461538</v>
      </c>
      <c r="M312" s="7">
        <v>181.17543806226999</v>
      </c>
      <c r="N312" s="7">
        <v>21741.052567472401</v>
      </c>
      <c r="O312">
        <v>22</v>
      </c>
      <c r="P312">
        <v>39</v>
      </c>
      <c r="Q312">
        <v>-570641.05256747198</v>
      </c>
      <c r="R312" s="7">
        <v>5703.9474325275196</v>
      </c>
      <c r="S312" s="7">
        <v>472268.94743252703</v>
      </c>
      <c r="T312">
        <f>($Q312-$Q310)/($E310-$E312)</f>
        <v>27.575519500745642</v>
      </c>
      <c r="U312">
        <f>$E310*T312+$Q310</f>
        <v>186169.08013049216</v>
      </c>
      <c r="V312">
        <f>($Q312-$Q309)/($E309-$E312)</f>
        <v>26.596192483780793</v>
      </c>
      <c r="W312">
        <f>$E309*V312+$Q309</f>
        <v>159291.4501498919</v>
      </c>
    </row>
    <row r="313" spans="1:23" x14ac:dyDescent="0.3">
      <c r="A313">
        <v>923</v>
      </c>
      <c r="B313" t="s">
        <v>126</v>
      </c>
      <c r="C313" t="s">
        <v>18</v>
      </c>
      <c r="D313" t="s">
        <v>25</v>
      </c>
      <c r="E313">
        <v>40103</v>
      </c>
      <c r="F313">
        <v>1592</v>
      </c>
      <c r="G313" t="s">
        <v>127</v>
      </c>
      <c r="H313" s="7">
        <v>11.276923076923</v>
      </c>
      <c r="I313" s="7">
        <v>1.3333333333333299</v>
      </c>
      <c r="J313" s="7">
        <v>3.9761904761904701</v>
      </c>
      <c r="K313">
        <v>0</v>
      </c>
      <c r="L313">
        <v>0</v>
      </c>
      <c r="M313">
        <v>0</v>
      </c>
      <c r="N313">
        <v>0</v>
      </c>
      <c r="O313">
        <v>26</v>
      </c>
      <c r="P313">
        <v>39</v>
      </c>
      <c r="Q313">
        <v>-962472</v>
      </c>
      <c r="R313">
        <v>40103</v>
      </c>
      <c r="S313">
        <v>561442</v>
      </c>
      <c r="T313">
        <f>($Q313-$Q310)/($E310-$E313)</f>
        <v>29.356536219816821</v>
      </c>
      <c r="U313">
        <f>$E310*T313+$Q310</f>
        <v>214813.17202331393</v>
      </c>
      <c r="V313">
        <f>($Q313-$Q309)/($E309-$E313)</f>
        <v>28.605747168299523</v>
      </c>
      <c r="W313">
        <f>$E309*V313+$Q309</f>
        <v>184704.27869031578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J10" sqref="J10"/>
    </sheetView>
  </sheetViews>
  <sheetFormatPr defaultRowHeight="14.4" x14ac:dyDescent="0.3"/>
  <cols>
    <col min="1" max="1" width="40.5546875" bestFit="1" customWidth="1"/>
    <col min="2" max="2" width="21.5546875" bestFit="1" customWidth="1"/>
    <col min="3" max="3" width="17.44140625" bestFit="1" customWidth="1"/>
    <col min="4" max="4" width="26.5546875" bestFit="1" customWidth="1"/>
    <col min="5" max="5" width="23.5546875" bestFit="1" customWidth="1"/>
    <col min="6" max="6" width="13.5546875" bestFit="1" customWidth="1"/>
    <col min="7" max="7" width="17.6640625" bestFit="1" customWidth="1"/>
    <col min="8" max="8" width="22.109375" bestFit="1" customWidth="1"/>
    <col min="9" max="9" width="29" bestFit="1" customWidth="1"/>
    <col min="10" max="10" width="28" customWidth="1"/>
    <col min="11" max="11" width="4.33203125" bestFit="1" customWidth="1"/>
    <col min="12" max="12" width="40.5546875" bestFit="1" customWidth="1"/>
    <col min="13" max="13" width="15.88671875" customWidth="1"/>
    <col min="14" max="14" width="16.21875" customWidth="1"/>
    <col min="15" max="15" width="12.21875" customWidth="1"/>
    <col min="16" max="17" width="6" bestFit="1" customWidth="1"/>
    <col min="18" max="18" width="12" bestFit="1" customWidth="1"/>
    <col min="19" max="34" width="6" bestFit="1" customWidth="1"/>
    <col min="35" max="35" width="12" bestFit="1" customWidth="1"/>
    <col min="36" max="48" width="6" bestFit="1" customWidth="1"/>
    <col min="49" max="49" width="12" bestFit="1" customWidth="1"/>
    <col min="50" max="53" width="6" bestFit="1" customWidth="1"/>
    <col min="54" max="54" width="11" bestFit="1" customWidth="1"/>
    <col min="55" max="212" width="6" bestFit="1" customWidth="1"/>
    <col min="213" max="215" width="7" bestFit="1" customWidth="1"/>
    <col min="216" max="218" width="18.77734375" bestFit="1" customWidth="1"/>
    <col min="219" max="219" width="17.77734375" bestFit="1" customWidth="1"/>
    <col min="220" max="223" width="18.77734375" bestFit="1" customWidth="1"/>
    <col min="224" max="226" width="17.77734375" bestFit="1" customWidth="1"/>
    <col min="227" max="227" width="18.77734375" bestFit="1" customWidth="1"/>
    <col min="228" max="228" width="17.77734375" bestFit="1" customWidth="1"/>
    <col min="229" max="232" width="18.77734375" bestFit="1" customWidth="1"/>
    <col min="233" max="234" width="17.77734375" bestFit="1" customWidth="1"/>
    <col min="235" max="237" width="18.77734375" bestFit="1" customWidth="1"/>
    <col min="238" max="239" width="17.77734375" bestFit="1" customWidth="1"/>
    <col min="240" max="240" width="18.77734375" bestFit="1" customWidth="1"/>
    <col min="241" max="241" width="17.77734375" bestFit="1" customWidth="1"/>
    <col min="242" max="243" width="18.77734375" bestFit="1" customWidth="1"/>
    <col min="244" max="244" width="17.77734375" bestFit="1" customWidth="1"/>
    <col min="245" max="245" width="18.77734375" bestFit="1" customWidth="1"/>
    <col min="246" max="246" width="17.77734375" bestFit="1" customWidth="1"/>
    <col min="247" max="249" width="18.77734375" bestFit="1" customWidth="1"/>
    <col min="250" max="250" width="17.77734375" bestFit="1" customWidth="1"/>
    <col min="251" max="255" width="18.77734375" bestFit="1" customWidth="1"/>
    <col min="256" max="256" width="17.77734375" bestFit="1" customWidth="1"/>
    <col min="257" max="259" width="18.77734375" bestFit="1" customWidth="1"/>
    <col min="260" max="260" width="17.77734375" bestFit="1" customWidth="1"/>
    <col min="261" max="261" width="18.77734375" bestFit="1" customWidth="1"/>
    <col min="262" max="263" width="17.77734375" bestFit="1" customWidth="1"/>
    <col min="264" max="265" width="18.77734375" bestFit="1" customWidth="1"/>
    <col min="266" max="266" width="17.77734375" bestFit="1" customWidth="1"/>
    <col min="267" max="273" width="18.77734375" bestFit="1" customWidth="1"/>
    <col min="274" max="275" width="17.77734375" bestFit="1" customWidth="1"/>
    <col min="276" max="278" width="18.77734375" bestFit="1" customWidth="1"/>
    <col min="279" max="279" width="17.77734375" bestFit="1" customWidth="1"/>
    <col min="280" max="280" width="18.77734375" bestFit="1" customWidth="1"/>
    <col min="281" max="281" width="17.77734375" bestFit="1" customWidth="1"/>
    <col min="282" max="287" width="18.77734375" bestFit="1" customWidth="1"/>
    <col min="288" max="288" width="17.77734375" bestFit="1" customWidth="1"/>
    <col min="289" max="295" width="18.77734375" bestFit="1" customWidth="1"/>
    <col min="296" max="301" width="17.77734375" bestFit="1" customWidth="1"/>
    <col min="302" max="302" width="18.77734375" bestFit="1" customWidth="1"/>
    <col min="303" max="304" width="17.77734375" bestFit="1" customWidth="1"/>
    <col min="305" max="306" width="18.77734375" bestFit="1" customWidth="1"/>
    <col min="307" max="307" width="17.77734375" bestFit="1" customWidth="1"/>
    <col min="308" max="308" width="18.77734375" bestFit="1" customWidth="1"/>
    <col min="309" max="311" width="17.77734375" bestFit="1" customWidth="1"/>
    <col min="312" max="312" width="18.77734375" bestFit="1" customWidth="1"/>
    <col min="313" max="313" width="17.77734375" bestFit="1" customWidth="1"/>
    <col min="314" max="314" width="11" bestFit="1" customWidth="1"/>
    <col min="315" max="315" width="12.6640625" bestFit="1" customWidth="1"/>
    <col min="316" max="316" width="10.6640625" bestFit="1" customWidth="1"/>
    <col min="317" max="317" width="12.6640625" bestFit="1" customWidth="1"/>
    <col min="318" max="318" width="10.6640625" bestFit="1" customWidth="1"/>
    <col min="319" max="319" width="8" bestFit="1" customWidth="1"/>
    <col min="320" max="320" width="10.6640625" bestFit="1" customWidth="1"/>
    <col min="321" max="321" width="8" bestFit="1" customWidth="1"/>
    <col min="322" max="322" width="10.6640625" bestFit="1" customWidth="1"/>
    <col min="323" max="323" width="8" bestFit="1" customWidth="1"/>
    <col min="324" max="324" width="10.6640625" bestFit="1" customWidth="1"/>
    <col min="325" max="325" width="12.6640625" bestFit="1" customWidth="1"/>
    <col min="326" max="326" width="10.6640625" bestFit="1" customWidth="1"/>
    <col min="327" max="327" width="12.6640625" bestFit="1" customWidth="1"/>
    <col min="328" max="328" width="10.6640625" bestFit="1" customWidth="1"/>
    <col min="329" max="329" width="8" bestFit="1" customWidth="1"/>
    <col min="330" max="330" width="10.6640625" bestFit="1" customWidth="1"/>
    <col min="331" max="331" width="12.6640625" bestFit="1" customWidth="1"/>
    <col min="332" max="332" width="10.6640625" bestFit="1" customWidth="1"/>
    <col min="333" max="333" width="12.6640625" bestFit="1" customWidth="1"/>
    <col min="334" max="334" width="10.6640625" bestFit="1" customWidth="1"/>
    <col min="335" max="335" width="8" bestFit="1" customWidth="1"/>
    <col min="336" max="336" width="10.6640625" bestFit="1" customWidth="1"/>
    <col min="337" max="337" width="8" bestFit="1" customWidth="1"/>
    <col min="338" max="338" width="10.6640625" bestFit="1" customWidth="1"/>
    <col min="339" max="339" width="8" bestFit="1" customWidth="1"/>
    <col min="340" max="340" width="10.6640625" bestFit="1" customWidth="1"/>
    <col min="341" max="341" width="12.6640625" bestFit="1" customWidth="1"/>
    <col min="342" max="342" width="10.6640625" bestFit="1" customWidth="1"/>
    <col min="343" max="343" width="8" bestFit="1" customWidth="1"/>
    <col min="344" max="344" width="10.6640625" bestFit="1" customWidth="1"/>
    <col min="345" max="345" width="8" bestFit="1" customWidth="1"/>
    <col min="346" max="346" width="10.6640625" bestFit="1" customWidth="1"/>
    <col min="347" max="347" width="8" bestFit="1" customWidth="1"/>
    <col min="348" max="348" width="10.6640625" bestFit="1" customWidth="1"/>
    <col min="349" max="349" width="12.6640625" bestFit="1" customWidth="1"/>
    <col min="350" max="350" width="10.6640625" bestFit="1" customWidth="1"/>
    <col min="351" max="351" width="8" bestFit="1" customWidth="1"/>
    <col min="352" max="352" width="10.6640625" bestFit="1" customWidth="1"/>
    <col min="353" max="353" width="8" bestFit="1" customWidth="1"/>
    <col min="354" max="354" width="10.6640625" bestFit="1" customWidth="1"/>
    <col min="355" max="355" width="11.6640625" bestFit="1" customWidth="1"/>
    <col min="356" max="356" width="10.6640625" bestFit="1" customWidth="1"/>
    <col min="357" max="357" width="8" bestFit="1" customWidth="1"/>
    <col min="358" max="358" width="10.6640625" bestFit="1" customWidth="1"/>
    <col min="359" max="359" width="12.6640625" bestFit="1" customWidth="1"/>
    <col min="360" max="360" width="10.6640625" bestFit="1" customWidth="1"/>
    <col min="361" max="361" width="12.6640625" bestFit="1" customWidth="1"/>
    <col min="362" max="362" width="10.6640625" bestFit="1" customWidth="1"/>
    <col min="363" max="363" width="12.6640625" bestFit="1" customWidth="1"/>
    <col min="364" max="364" width="10.6640625" bestFit="1" customWidth="1"/>
    <col min="365" max="365" width="8" bestFit="1" customWidth="1"/>
    <col min="366" max="366" width="10.6640625" bestFit="1" customWidth="1"/>
    <col min="367" max="367" width="12.6640625" bestFit="1" customWidth="1"/>
    <col min="368" max="368" width="10.6640625" bestFit="1" customWidth="1"/>
    <col min="369" max="369" width="8" bestFit="1" customWidth="1"/>
    <col min="370" max="370" width="10.6640625" bestFit="1" customWidth="1"/>
    <col min="371" max="371" width="8" bestFit="1" customWidth="1"/>
    <col min="372" max="372" width="10.6640625" bestFit="1" customWidth="1"/>
    <col min="373" max="373" width="12.6640625" bestFit="1" customWidth="1"/>
    <col min="374" max="374" width="10.6640625" bestFit="1" customWidth="1"/>
    <col min="375" max="375" width="12.6640625" bestFit="1" customWidth="1"/>
    <col min="376" max="376" width="10.6640625" bestFit="1" customWidth="1"/>
    <col min="377" max="377" width="8" bestFit="1" customWidth="1"/>
    <col min="378" max="378" width="10.6640625" bestFit="1" customWidth="1"/>
    <col min="379" max="379" width="12.6640625" bestFit="1" customWidth="1"/>
    <col min="380" max="380" width="10.6640625" bestFit="1" customWidth="1"/>
    <col min="381" max="381" width="8" bestFit="1" customWidth="1"/>
    <col min="382" max="382" width="10.6640625" bestFit="1" customWidth="1"/>
    <col min="383" max="383" width="8" bestFit="1" customWidth="1"/>
    <col min="384" max="384" width="10.6640625" bestFit="1" customWidth="1"/>
    <col min="385" max="385" width="12.6640625" bestFit="1" customWidth="1"/>
    <col min="386" max="386" width="10.6640625" bestFit="1" customWidth="1"/>
    <col min="387" max="387" width="8" bestFit="1" customWidth="1"/>
    <col min="388" max="388" width="10.6640625" bestFit="1" customWidth="1"/>
    <col min="389" max="389" width="8" bestFit="1" customWidth="1"/>
    <col min="390" max="390" width="10.6640625" bestFit="1" customWidth="1"/>
    <col min="391" max="391" width="12.6640625" bestFit="1" customWidth="1"/>
    <col min="392" max="392" width="10.6640625" bestFit="1" customWidth="1"/>
    <col min="393" max="393" width="12.6640625" bestFit="1" customWidth="1"/>
    <col min="394" max="394" width="10.6640625" bestFit="1" customWidth="1"/>
    <col min="395" max="395" width="8" bestFit="1" customWidth="1"/>
    <col min="396" max="396" width="10.6640625" bestFit="1" customWidth="1"/>
    <col min="397" max="397" width="12.6640625" bestFit="1" customWidth="1"/>
    <col min="398" max="398" width="10.6640625" bestFit="1" customWidth="1"/>
    <col min="399" max="399" width="8" bestFit="1" customWidth="1"/>
    <col min="400" max="400" width="10.6640625" bestFit="1" customWidth="1"/>
    <col min="401" max="401" width="11.6640625" bestFit="1" customWidth="1"/>
    <col min="402" max="402" width="10.6640625" bestFit="1" customWidth="1"/>
    <col min="403" max="403" width="12.6640625" bestFit="1" customWidth="1"/>
    <col min="404" max="404" width="10.6640625" bestFit="1" customWidth="1"/>
    <col min="405" max="405" width="8" bestFit="1" customWidth="1"/>
    <col min="406" max="406" width="10.6640625" bestFit="1" customWidth="1"/>
    <col min="407" max="407" width="8" bestFit="1" customWidth="1"/>
    <col min="408" max="408" width="10.6640625" bestFit="1" customWidth="1"/>
    <col min="409" max="409" width="12.6640625" bestFit="1" customWidth="1"/>
    <col min="410" max="410" width="10.6640625" bestFit="1" customWidth="1"/>
    <col min="411" max="411" width="11.6640625" bestFit="1" customWidth="1"/>
    <col min="412" max="412" width="10.6640625" bestFit="1" customWidth="1"/>
    <col min="413" max="413" width="8" bestFit="1" customWidth="1"/>
    <col min="414" max="414" width="10.6640625" bestFit="1" customWidth="1"/>
    <col min="415" max="415" width="8" bestFit="1" customWidth="1"/>
    <col min="416" max="416" width="10.6640625" bestFit="1" customWidth="1"/>
    <col min="417" max="417" width="12.6640625" bestFit="1" customWidth="1"/>
    <col min="418" max="418" width="10.6640625" bestFit="1" customWidth="1"/>
    <col min="419" max="419" width="12.6640625" bestFit="1" customWidth="1"/>
    <col min="420" max="420" width="10.6640625" bestFit="1" customWidth="1"/>
    <col min="421" max="421" width="12.6640625" bestFit="1" customWidth="1"/>
    <col min="422" max="422" width="10.6640625" bestFit="1" customWidth="1"/>
    <col min="423" max="423" width="12.6640625" bestFit="1" customWidth="1"/>
    <col min="424" max="424" width="10.6640625" bestFit="1" customWidth="1"/>
    <col min="425" max="425" width="8" bestFit="1" customWidth="1"/>
    <col min="426" max="426" width="10.6640625" bestFit="1" customWidth="1"/>
    <col min="427" max="427" width="8" bestFit="1" customWidth="1"/>
    <col min="428" max="428" width="10.6640625" bestFit="1" customWidth="1"/>
    <col min="429" max="429" width="12.6640625" bestFit="1" customWidth="1"/>
    <col min="430" max="430" width="10.6640625" bestFit="1" customWidth="1"/>
    <col min="431" max="431" width="12.6640625" bestFit="1" customWidth="1"/>
    <col min="432" max="432" width="10.6640625" bestFit="1" customWidth="1"/>
    <col min="433" max="433" width="8" bestFit="1" customWidth="1"/>
    <col min="434" max="434" width="10.6640625" bestFit="1" customWidth="1"/>
    <col min="435" max="435" width="12.6640625" bestFit="1" customWidth="1"/>
    <col min="436" max="436" width="10.6640625" bestFit="1" customWidth="1"/>
    <col min="437" max="437" width="12.6640625" bestFit="1" customWidth="1"/>
    <col min="438" max="438" width="10.6640625" bestFit="1" customWidth="1"/>
    <col min="439" max="439" width="12.6640625" bestFit="1" customWidth="1"/>
    <col min="440" max="440" width="10.6640625" bestFit="1" customWidth="1"/>
    <col min="441" max="441" width="8.6640625" bestFit="1" customWidth="1"/>
    <col min="442" max="442" width="10.6640625" bestFit="1" customWidth="1"/>
    <col min="443" max="443" width="12.6640625" bestFit="1" customWidth="1"/>
    <col min="444" max="444" width="10.6640625" bestFit="1" customWidth="1"/>
    <col min="445" max="445" width="12.6640625" bestFit="1" customWidth="1"/>
    <col min="446" max="446" width="10.6640625" bestFit="1" customWidth="1"/>
    <col min="447" max="447" width="12.6640625" bestFit="1" customWidth="1"/>
    <col min="448" max="448" width="10.6640625" bestFit="1" customWidth="1"/>
    <col min="449" max="449" width="12.6640625" bestFit="1" customWidth="1"/>
    <col min="450" max="450" width="10.6640625" bestFit="1" customWidth="1"/>
    <col min="451" max="451" width="12.6640625" bestFit="1" customWidth="1"/>
    <col min="452" max="452" width="10.6640625" bestFit="1" customWidth="1"/>
    <col min="453" max="453" width="12.6640625" bestFit="1" customWidth="1"/>
    <col min="454" max="454" width="10.6640625" bestFit="1" customWidth="1"/>
    <col min="455" max="455" width="8" bestFit="1" customWidth="1"/>
    <col min="456" max="456" width="10.6640625" bestFit="1" customWidth="1"/>
    <col min="457" max="457" width="11.6640625" bestFit="1" customWidth="1"/>
    <col min="458" max="458" width="10.6640625" bestFit="1" customWidth="1"/>
    <col min="459" max="459" width="8" bestFit="1" customWidth="1"/>
    <col min="460" max="460" width="10.6640625" bestFit="1" customWidth="1"/>
    <col min="461" max="461" width="11.6640625" bestFit="1" customWidth="1"/>
    <col min="462" max="462" width="10.6640625" bestFit="1" customWidth="1"/>
    <col min="463" max="463" width="12.6640625" bestFit="1" customWidth="1"/>
    <col min="464" max="464" width="10.6640625" bestFit="1" customWidth="1"/>
    <col min="465" max="465" width="8" bestFit="1" customWidth="1"/>
    <col min="466" max="466" width="10.6640625" bestFit="1" customWidth="1"/>
    <col min="467" max="467" width="12.6640625" bestFit="1" customWidth="1"/>
    <col min="468" max="468" width="10.6640625" bestFit="1" customWidth="1"/>
    <col min="469" max="469" width="8" bestFit="1" customWidth="1"/>
    <col min="470" max="470" width="10.6640625" bestFit="1" customWidth="1"/>
    <col min="471" max="471" width="12.6640625" bestFit="1" customWidth="1"/>
    <col min="472" max="472" width="10.6640625" bestFit="1" customWidth="1"/>
    <col min="473" max="473" width="12.6640625" bestFit="1" customWidth="1"/>
    <col min="474" max="474" width="10.6640625" bestFit="1" customWidth="1"/>
    <col min="475" max="475" width="8" bestFit="1" customWidth="1"/>
    <col min="476" max="476" width="10.6640625" bestFit="1" customWidth="1"/>
    <col min="477" max="477" width="12.6640625" bestFit="1" customWidth="1"/>
    <col min="478" max="478" width="10.6640625" bestFit="1" customWidth="1"/>
    <col min="479" max="479" width="12.6640625" bestFit="1" customWidth="1"/>
    <col min="480" max="480" width="10.6640625" bestFit="1" customWidth="1"/>
    <col min="481" max="481" width="12.6640625" bestFit="1" customWidth="1"/>
    <col min="482" max="482" width="10.6640625" bestFit="1" customWidth="1"/>
    <col min="483" max="483" width="11.6640625" bestFit="1" customWidth="1"/>
    <col min="484" max="484" width="10.6640625" bestFit="1" customWidth="1"/>
    <col min="485" max="485" width="12.6640625" bestFit="1" customWidth="1"/>
    <col min="486" max="486" width="10.6640625" bestFit="1" customWidth="1"/>
    <col min="487" max="487" width="8.6640625" bestFit="1" customWidth="1"/>
    <col min="488" max="488" width="10.6640625" bestFit="1" customWidth="1"/>
    <col min="489" max="489" width="12.6640625" bestFit="1" customWidth="1"/>
    <col min="490" max="490" width="10.6640625" bestFit="1" customWidth="1"/>
    <col min="491" max="491" width="12.6640625" bestFit="1" customWidth="1"/>
    <col min="492" max="492" width="10.6640625" bestFit="1" customWidth="1"/>
    <col min="493" max="493" width="12.6640625" bestFit="1" customWidth="1"/>
    <col min="494" max="494" width="10.6640625" bestFit="1" customWidth="1"/>
    <col min="495" max="495" width="8.6640625" bestFit="1" customWidth="1"/>
    <col min="496" max="496" width="10.6640625" bestFit="1" customWidth="1"/>
    <col min="497" max="497" width="12.6640625" bestFit="1" customWidth="1"/>
    <col min="498" max="498" width="10.6640625" bestFit="1" customWidth="1"/>
    <col min="499" max="499" width="8.6640625" bestFit="1" customWidth="1"/>
    <col min="500" max="500" width="10.6640625" bestFit="1" customWidth="1"/>
    <col min="501" max="501" width="12.6640625" bestFit="1" customWidth="1"/>
    <col min="502" max="502" width="10.6640625" bestFit="1" customWidth="1"/>
    <col min="503" max="503" width="8.6640625" bestFit="1" customWidth="1"/>
    <col min="504" max="504" width="10.6640625" bestFit="1" customWidth="1"/>
    <col min="505" max="505" width="8.6640625" bestFit="1" customWidth="1"/>
    <col min="506" max="506" width="10.6640625" bestFit="1" customWidth="1"/>
    <col min="507" max="507" width="12.6640625" bestFit="1" customWidth="1"/>
    <col min="508" max="508" width="10.6640625" bestFit="1" customWidth="1"/>
    <col min="509" max="509" width="8.6640625" bestFit="1" customWidth="1"/>
    <col min="510" max="510" width="10.6640625" bestFit="1" customWidth="1"/>
    <col min="511" max="511" width="8.6640625" bestFit="1" customWidth="1"/>
    <col min="512" max="512" width="10.6640625" bestFit="1" customWidth="1"/>
    <col min="513" max="513" width="12.6640625" bestFit="1" customWidth="1"/>
    <col min="514" max="514" width="10.6640625" bestFit="1" customWidth="1"/>
    <col min="515" max="515" width="12.6640625" bestFit="1" customWidth="1"/>
    <col min="516" max="516" width="10.6640625" bestFit="1" customWidth="1"/>
    <col min="517" max="517" width="8.6640625" bestFit="1" customWidth="1"/>
    <col min="518" max="518" width="10.6640625" bestFit="1" customWidth="1"/>
    <col min="519" max="519" width="8.6640625" bestFit="1" customWidth="1"/>
    <col min="520" max="520" width="10.6640625" bestFit="1" customWidth="1"/>
    <col min="521" max="521" width="8.6640625" bestFit="1" customWidth="1"/>
    <col min="522" max="522" width="10.6640625" bestFit="1" customWidth="1"/>
    <col min="523" max="523" width="12.6640625" bestFit="1" customWidth="1"/>
    <col min="524" max="524" width="10.6640625" bestFit="1" customWidth="1"/>
    <col min="525" max="525" width="8.6640625" bestFit="1" customWidth="1"/>
    <col min="526" max="526" width="10.6640625" bestFit="1" customWidth="1"/>
    <col min="527" max="527" width="8.6640625" bestFit="1" customWidth="1"/>
    <col min="528" max="528" width="10.6640625" bestFit="1" customWidth="1"/>
    <col min="529" max="529" width="8.6640625" bestFit="1" customWidth="1"/>
    <col min="530" max="530" width="10.6640625" bestFit="1" customWidth="1"/>
    <col min="531" max="531" width="8.6640625" bestFit="1" customWidth="1"/>
    <col min="532" max="532" width="10.6640625" bestFit="1" customWidth="1"/>
    <col min="533" max="533" width="8.6640625" bestFit="1" customWidth="1"/>
    <col min="534" max="534" width="10.6640625" bestFit="1" customWidth="1"/>
    <col min="535" max="535" width="12.6640625" bestFit="1" customWidth="1"/>
    <col min="536" max="536" width="10.6640625" bestFit="1" customWidth="1"/>
    <col min="537" max="537" width="8.6640625" bestFit="1" customWidth="1"/>
    <col min="538" max="538" width="10.6640625" bestFit="1" customWidth="1"/>
    <col min="539" max="539" width="8.6640625" bestFit="1" customWidth="1"/>
    <col min="540" max="540" width="10.6640625" bestFit="1" customWidth="1"/>
    <col min="541" max="541" width="8.6640625" bestFit="1" customWidth="1"/>
    <col min="542" max="542" width="10.6640625" bestFit="1" customWidth="1"/>
    <col min="543" max="543" width="8.6640625" bestFit="1" customWidth="1"/>
    <col min="544" max="544" width="10.6640625" bestFit="1" customWidth="1"/>
    <col min="545" max="545" width="12.6640625" bestFit="1" customWidth="1"/>
    <col min="546" max="546" width="10.6640625" bestFit="1" customWidth="1"/>
    <col min="547" max="547" width="8.6640625" bestFit="1" customWidth="1"/>
    <col min="548" max="548" width="10.6640625" bestFit="1" customWidth="1"/>
    <col min="549" max="549" width="8.6640625" bestFit="1" customWidth="1"/>
    <col min="550" max="550" width="10.6640625" bestFit="1" customWidth="1"/>
    <col min="551" max="551" width="8.6640625" bestFit="1" customWidth="1"/>
    <col min="552" max="552" width="10.6640625" bestFit="1" customWidth="1"/>
    <col min="553" max="553" width="8.6640625" bestFit="1" customWidth="1"/>
    <col min="554" max="554" width="10.6640625" bestFit="1" customWidth="1"/>
    <col min="555" max="555" width="12.6640625" bestFit="1" customWidth="1"/>
    <col min="556" max="556" width="10.6640625" bestFit="1" customWidth="1"/>
    <col min="557" max="557" width="12.6640625" bestFit="1" customWidth="1"/>
    <col min="558" max="558" width="10.6640625" bestFit="1" customWidth="1"/>
    <col min="559" max="559" width="8.6640625" bestFit="1" customWidth="1"/>
    <col min="560" max="560" width="10.6640625" bestFit="1" customWidth="1"/>
    <col min="561" max="561" width="8.6640625" bestFit="1" customWidth="1"/>
    <col min="562" max="562" width="10.6640625" bestFit="1" customWidth="1"/>
    <col min="563" max="563" width="12.6640625" bestFit="1" customWidth="1"/>
    <col min="564" max="564" width="10.6640625" bestFit="1" customWidth="1"/>
    <col min="565" max="565" width="8.6640625" bestFit="1" customWidth="1"/>
    <col min="566" max="566" width="10.6640625" bestFit="1" customWidth="1"/>
    <col min="567" max="567" width="12.6640625" bestFit="1" customWidth="1"/>
    <col min="568" max="568" width="10.6640625" bestFit="1" customWidth="1"/>
    <col min="569" max="569" width="12.6640625" bestFit="1" customWidth="1"/>
    <col min="570" max="570" width="10.6640625" bestFit="1" customWidth="1"/>
    <col min="571" max="571" width="12.6640625" bestFit="1" customWidth="1"/>
    <col min="572" max="572" width="10.6640625" bestFit="1" customWidth="1"/>
    <col min="573" max="573" width="8.6640625" bestFit="1" customWidth="1"/>
    <col min="574" max="574" width="10.6640625" bestFit="1" customWidth="1"/>
    <col min="575" max="575" width="8.6640625" bestFit="1" customWidth="1"/>
    <col min="576" max="576" width="10.6640625" bestFit="1" customWidth="1"/>
    <col min="577" max="577" width="8.6640625" bestFit="1" customWidth="1"/>
    <col min="578" max="578" width="10.6640625" bestFit="1" customWidth="1"/>
    <col min="579" max="579" width="8.6640625" bestFit="1" customWidth="1"/>
    <col min="580" max="580" width="10.6640625" bestFit="1" customWidth="1"/>
    <col min="581" max="581" width="8.6640625" bestFit="1" customWidth="1"/>
    <col min="582" max="582" width="10.6640625" bestFit="1" customWidth="1"/>
    <col min="583" max="583" width="8.6640625" bestFit="1" customWidth="1"/>
    <col min="584" max="584" width="10.6640625" bestFit="1" customWidth="1"/>
    <col min="585" max="585" width="8.6640625" bestFit="1" customWidth="1"/>
    <col min="586" max="586" width="10.6640625" bestFit="1" customWidth="1"/>
    <col min="587" max="587" width="8.6640625" bestFit="1" customWidth="1"/>
    <col min="588" max="588" width="10.6640625" bestFit="1" customWidth="1"/>
    <col min="589" max="589" width="8.6640625" bestFit="1" customWidth="1"/>
    <col min="590" max="590" width="10.6640625" bestFit="1" customWidth="1"/>
    <col min="591" max="591" width="8" bestFit="1" customWidth="1"/>
    <col min="592" max="592" width="10.6640625" bestFit="1" customWidth="1"/>
    <col min="593" max="593" width="12.6640625" bestFit="1" customWidth="1"/>
    <col min="594" max="594" width="10.6640625" bestFit="1" customWidth="1"/>
    <col min="595" max="595" width="8.6640625" bestFit="1" customWidth="1"/>
    <col min="596" max="596" width="10.6640625" bestFit="1" customWidth="1"/>
    <col min="597" max="597" width="8.6640625" bestFit="1" customWidth="1"/>
    <col min="598" max="598" width="10.6640625" bestFit="1" customWidth="1"/>
    <col min="599" max="599" width="8.6640625" bestFit="1" customWidth="1"/>
    <col min="600" max="600" width="10.6640625" bestFit="1" customWidth="1"/>
    <col min="601" max="601" width="8.6640625" bestFit="1" customWidth="1"/>
    <col min="602" max="602" width="10.6640625" bestFit="1" customWidth="1"/>
    <col min="603" max="603" width="8.6640625" bestFit="1" customWidth="1"/>
    <col min="604" max="604" width="10.6640625" bestFit="1" customWidth="1"/>
    <col min="605" max="605" width="8.6640625" bestFit="1" customWidth="1"/>
    <col min="606" max="606" width="10.6640625" bestFit="1" customWidth="1"/>
    <col min="607" max="607" width="8.6640625" bestFit="1" customWidth="1"/>
    <col min="608" max="608" width="10.6640625" bestFit="1" customWidth="1"/>
    <col min="609" max="609" width="8.6640625" bestFit="1" customWidth="1"/>
    <col min="610" max="610" width="10.6640625" bestFit="1" customWidth="1"/>
    <col min="611" max="611" width="8.6640625" bestFit="1" customWidth="1"/>
    <col min="612" max="612" width="10.6640625" bestFit="1" customWidth="1"/>
    <col min="613" max="613" width="8.6640625" bestFit="1" customWidth="1"/>
    <col min="614" max="614" width="10.6640625" bestFit="1" customWidth="1"/>
    <col min="615" max="615" width="8.6640625" bestFit="1" customWidth="1"/>
    <col min="616" max="616" width="10.6640625" bestFit="1" customWidth="1"/>
    <col min="617" max="617" width="8.6640625" bestFit="1" customWidth="1"/>
    <col min="618" max="618" width="10.6640625" bestFit="1" customWidth="1"/>
    <col min="619" max="619" width="9" bestFit="1" customWidth="1"/>
    <col min="620" max="620" width="11.6640625" bestFit="1" customWidth="1"/>
    <col min="621" max="621" width="9" bestFit="1" customWidth="1"/>
    <col min="622" max="622" width="11.6640625" bestFit="1" customWidth="1"/>
    <col min="623" max="623" width="9" bestFit="1" customWidth="1"/>
    <col min="624" max="624" width="11.6640625" bestFit="1" customWidth="1"/>
    <col min="625" max="625" width="11" bestFit="1" customWidth="1"/>
  </cols>
  <sheetData>
    <row r="1" spans="1:18" x14ac:dyDescent="0.3">
      <c r="A1" s="3" t="s">
        <v>0</v>
      </c>
      <c r="B1" t="s">
        <v>40</v>
      </c>
    </row>
    <row r="3" spans="1:18" ht="43.2" x14ac:dyDescent="0.3">
      <c r="A3" s="11" t="s">
        <v>133</v>
      </c>
      <c r="B3" s="1" t="s">
        <v>135</v>
      </c>
      <c r="C3" s="1" t="s">
        <v>136</v>
      </c>
      <c r="D3" s="1" t="s">
        <v>139</v>
      </c>
      <c r="E3" s="1" t="s">
        <v>137</v>
      </c>
      <c r="F3" s="1" t="s">
        <v>138</v>
      </c>
      <c r="G3" s="1" t="s">
        <v>140</v>
      </c>
      <c r="H3" s="1" t="s">
        <v>143</v>
      </c>
      <c r="I3" s="1" t="s">
        <v>149</v>
      </c>
      <c r="K3" t="s">
        <v>142</v>
      </c>
      <c r="L3" s="1" t="s">
        <v>21</v>
      </c>
      <c r="M3" s="1" t="s">
        <v>22</v>
      </c>
      <c r="N3" s="1" t="s">
        <v>23</v>
      </c>
      <c r="O3" s="1" t="s">
        <v>24</v>
      </c>
    </row>
    <row r="4" spans="1:18" x14ac:dyDescent="0.3">
      <c r="A4" s="4" t="s">
        <v>24</v>
      </c>
      <c r="B4" s="5">
        <v>83903</v>
      </c>
      <c r="C4" s="5">
        <v>-1712560.9378687399</v>
      </c>
      <c r="D4" s="6">
        <v>49402.062131251601</v>
      </c>
      <c r="E4" s="5">
        <v>22</v>
      </c>
      <c r="F4" s="5">
        <v>39</v>
      </c>
      <c r="G4" s="5">
        <v>1475753.06213125</v>
      </c>
      <c r="H4" s="5">
        <v>24.169542156735385</v>
      </c>
      <c r="I4" s="5">
        <v>23.448280221817573</v>
      </c>
      <c r="K4">
        <v>16</v>
      </c>
      <c r="L4" cm="1">
        <f t="array" ref="L4">IFERROR(INDEX($D$4:$D$8,MATCH(1,($K4=$E$4:$E$8)*(L$3=$A$4:$A$8),0)),"")</f>
        <v>26970</v>
      </c>
    </row>
    <row r="5" spans="1:18" x14ac:dyDescent="0.3">
      <c r="A5" s="4" t="s">
        <v>22</v>
      </c>
      <c r="B5" s="5">
        <v>38599</v>
      </c>
      <c r="C5" s="5">
        <v>-617584</v>
      </c>
      <c r="D5" s="6">
        <v>38599</v>
      </c>
      <c r="E5" s="5">
        <v>18</v>
      </c>
      <c r="F5" s="5">
        <v>39</v>
      </c>
      <c r="G5" s="5">
        <v>849178</v>
      </c>
      <c r="H5" s="5" t="e">
        <v>#DIV/0!</v>
      </c>
      <c r="I5" s="5">
        <v>20.638403990024937</v>
      </c>
      <c r="K5">
        <v>18</v>
      </c>
      <c r="M5" cm="1">
        <f t="array" ref="M5">IFERROR(INDEX($D$4:$D$8,MATCH(1,($K5=$E$4:$E$8)*(M$3=$A$4:$A$8),0)),"")</f>
        <v>38599</v>
      </c>
    </row>
    <row r="6" spans="1:18" x14ac:dyDescent="0.3">
      <c r="A6" s="4" t="s">
        <v>21</v>
      </c>
      <c r="B6" s="5">
        <v>26970</v>
      </c>
      <c r="C6" s="5">
        <v>-377580</v>
      </c>
      <c r="D6" s="6">
        <v>26970</v>
      </c>
      <c r="E6" s="5">
        <v>16</v>
      </c>
      <c r="F6" s="5">
        <v>39</v>
      </c>
      <c r="G6" s="5">
        <v>647280</v>
      </c>
      <c r="H6" s="5">
        <v>20.638403990024937</v>
      </c>
      <c r="I6" s="5" t="e">
        <v>#DIV/0!</v>
      </c>
      <c r="K6">
        <v>20</v>
      </c>
      <c r="N6" cm="1">
        <f t="array" ref="N6">IFERROR(INDEX($D$4:$D$8,MATCH(1,($K6=$E$4:$E$8)*(N$3=$A$4:$A$8),0)),"")</f>
        <v>31107.160611941599</v>
      </c>
    </row>
    <row r="7" spans="1:18" x14ac:dyDescent="0.3">
      <c r="A7" s="4" t="s">
        <v>23</v>
      </c>
      <c r="B7" s="5">
        <v>48566</v>
      </c>
      <c r="C7" s="5">
        <v>-891646.83938805806</v>
      </c>
      <c r="D7" s="6">
        <v>31107.160611941599</v>
      </c>
      <c r="E7" s="5">
        <v>20</v>
      </c>
      <c r="F7" s="5">
        <v>39</v>
      </c>
      <c r="G7" s="5">
        <v>953861.16061194101</v>
      </c>
      <c r="H7" s="5">
        <v>27.497024118396514</v>
      </c>
      <c r="I7" s="5">
        <v>23.8037988233033</v>
      </c>
      <c r="K7">
        <v>22</v>
      </c>
      <c r="O7" cm="1">
        <f t="array" ref="O7">IFERROR(INDEX($D$4:$D$8,MATCH(1,($K7=$E$4:$E$8)*(O$3=$A$4:$A$8),0)),"")</f>
        <v>49402.062131251601</v>
      </c>
    </row>
    <row r="8" spans="1:18" x14ac:dyDescent="0.3">
      <c r="A8" s="4" t="s">
        <v>134</v>
      </c>
      <c r="B8" s="5">
        <v>198038</v>
      </c>
      <c r="C8" s="5">
        <v>-3599371.777256798</v>
      </c>
      <c r="D8" s="6">
        <v>49402.062131251601</v>
      </c>
      <c r="E8" s="5">
        <v>76</v>
      </c>
      <c r="F8" s="5">
        <v>156</v>
      </c>
      <c r="G8" s="5">
        <v>3926072.2227431913</v>
      </c>
      <c r="H8" s="5" t="e">
        <v>#DIV/0!</v>
      </c>
      <c r="I8" s="5" t="e">
        <v>#DIV/0!</v>
      </c>
      <c r="K8">
        <v>26</v>
      </c>
    </row>
    <row r="9" spans="1:18" x14ac:dyDescent="0.3">
      <c r="K9">
        <v>39</v>
      </c>
      <c r="L9">
        <f>_xlfn.XLOOKUP(L$3,$A$4:$A$9,$G$4:$G$9)</f>
        <v>647280</v>
      </c>
      <c r="M9">
        <f t="shared" ref="M9:O9" si="0">_xlfn.XLOOKUP(M$3,$A$4:$A$9,$G$4:$G$9)</f>
        <v>849178</v>
      </c>
      <c r="N9">
        <f t="shared" si="0"/>
        <v>953861.16061194101</v>
      </c>
      <c r="O9">
        <f t="shared" si="0"/>
        <v>1475753.06213125</v>
      </c>
    </row>
    <row r="11" spans="1:18" ht="23.4" x14ac:dyDescent="0.45">
      <c r="D11" s="12" t="str">
        <f>B1</f>
        <v>District_of_Columbia</v>
      </c>
    </row>
    <row r="12" spans="1:18" ht="70.2" x14ac:dyDescent="0.45">
      <c r="H12" s="9" t="s">
        <v>141</v>
      </c>
      <c r="I12" s="8" t="s">
        <v>144</v>
      </c>
      <c r="J12" s="8" t="s">
        <v>150</v>
      </c>
    </row>
    <row r="13" spans="1:18" ht="46.8" x14ac:dyDescent="0.45">
      <c r="H13" s="8" t="s">
        <v>145</v>
      </c>
      <c r="I13" s="10">
        <f>GETPIVOTDATA("Max of age_of_profitability_high_school",$A$3,"education","Less_than_high_school_graduate")</f>
        <v>20.638403990024937</v>
      </c>
      <c r="J13" s="9" t="e">
        <f>GETPIVOTDATA("Max of age_of_profitability_less_than_high_school",$A$3,"education","Less_than_high_school_graduate")</f>
        <v>#DIV/0!</v>
      </c>
    </row>
    <row r="14" spans="1:18" ht="46.8" x14ac:dyDescent="0.45">
      <c r="H14" s="8" t="s">
        <v>146</v>
      </c>
      <c r="I14" s="10" t="e">
        <f>GETPIVOTDATA("Max of age_of_profitability_high_school",$A$3,"education","High_school_graduate_includes_equivalency")</f>
        <v>#DIV/0!</v>
      </c>
      <c r="J14" s="9">
        <f>GETPIVOTDATA("Max of age_of_profitability_less_than_high_school",$A$3,"education","High_school_graduate_includes_equivalency")</f>
        <v>20.638403990024937</v>
      </c>
    </row>
    <row r="15" spans="1:18" ht="46.8" x14ac:dyDescent="0.45">
      <c r="H15" s="8" t="s">
        <v>147</v>
      </c>
      <c r="I15" s="10">
        <f>GETPIVOTDATA("Max of age_of_profitability_high_school",$A$3,"education","Some_college_or_associates_degree")</f>
        <v>27.497024118396514</v>
      </c>
      <c r="J15" s="9">
        <f>GETPIVOTDATA("Max of age_of_profitability_less_than_high_school",$A$3,"education","Some_college_or_associates_degree")</f>
        <v>23.8037988233033</v>
      </c>
    </row>
    <row r="16" spans="1:18" ht="46.8" x14ac:dyDescent="0.45">
      <c r="H16" s="8" t="s">
        <v>148</v>
      </c>
      <c r="I16" s="10">
        <f>GETPIVOTDATA("Max of age_of_profitability_high_school",$A$3,"education","Bachelors_degree")</f>
        <v>24.169542156735385</v>
      </c>
      <c r="J16" s="9">
        <f>GETPIVOTDATA("Max of age_of_profitability_less_than_high_school",$A$3,"education","Bachelors_degree")</f>
        <v>23.448280221817573</v>
      </c>
      <c r="L16" t="s">
        <v>142</v>
      </c>
      <c r="M16">
        <v>16</v>
      </c>
      <c r="N16">
        <v>18</v>
      </c>
      <c r="O16">
        <v>20</v>
      </c>
      <c r="P16">
        <v>22</v>
      </c>
      <c r="Q16">
        <v>26</v>
      </c>
      <c r="R16">
        <v>39</v>
      </c>
    </row>
    <row r="17" spans="12:18" x14ac:dyDescent="0.3">
      <c r="L17" s="1" t="s">
        <v>21</v>
      </c>
    </row>
    <row r="18" spans="12:18" ht="57.6" x14ac:dyDescent="0.3">
      <c r="L18" s="1" t="s">
        <v>22</v>
      </c>
    </row>
    <row r="19" spans="12:18" ht="43.2" x14ac:dyDescent="0.3">
      <c r="L19" s="1" t="s">
        <v>23</v>
      </c>
    </row>
    <row r="20" spans="12:18" ht="28.8" x14ac:dyDescent="0.3">
      <c r="L20" s="1" t="s">
        <v>24</v>
      </c>
    </row>
    <row r="24" spans="12:18" x14ac:dyDescent="0.3">
      <c r="L24" t="s">
        <v>142</v>
      </c>
      <c r="M24">
        <v>16</v>
      </c>
      <c r="N24">
        <v>18</v>
      </c>
      <c r="O24">
        <v>20</v>
      </c>
      <c r="P24">
        <v>22</v>
      </c>
      <c r="Q24">
        <v>26</v>
      </c>
      <c r="R24">
        <v>39</v>
      </c>
    </row>
    <row r="25" spans="12:18" x14ac:dyDescent="0.3">
      <c r="L25" t="s">
        <v>21</v>
      </c>
      <c r="M25">
        <v>30770</v>
      </c>
      <c r="R25">
        <v>738480</v>
      </c>
    </row>
    <row r="26" spans="12:18" x14ac:dyDescent="0.3">
      <c r="L26" t="s">
        <v>22</v>
      </c>
      <c r="N26">
        <v>34517</v>
      </c>
      <c r="R26">
        <v>759374</v>
      </c>
    </row>
    <row r="27" spans="12:18" x14ac:dyDescent="0.3">
      <c r="L27" t="s">
        <v>23</v>
      </c>
      <c r="O27">
        <v>27006.167315855</v>
      </c>
      <c r="R27">
        <v>764472.16731585504</v>
      </c>
    </row>
    <row r="28" spans="12:18" x14ac:dyDescent="0.3">
      <c r="L28" t="s">
        <v>24</v>
      </c>
      <c r="P28">
        <v>19657.263242004399</v>
      </c>
      <c r="R28">
        <v>922646.26324200397</v>
      </c>
    </row>
  </sheetData>
  <sortState xmlns:xlrd2="http://schemas.microsoft.com/office/spreadsheetml/2017/richdata2" columnSort="1" ref="A1:C365">
    <sortCondition ref="B1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D18" sqref="D18"/>
    </sheetView>
  </sheetViews>
  <sheetFormatPr defaultRowHeight="14.4" x14ac:dyDescent="0.3"/>
  <sheetData>
    <row r="2" spans="2:5" x14ac:dyDescent="0.3">
      <c r="B2" t="s">
        <v>0</v>
      </c>
      <c r="C2" t="s">
        <v>151</v>
      </c>
      <c r="D2" t="s">
        <v>152</v>
      </c>
      <c r="E2" t="s">
        <v>2</v>
      </c>
    </row>
    <row r="3" spans="2:5" x14ac:dyDescent="0.3">
      <c r="B3" t="s">
        <v>109</v>
      </c>
      <c r="C3">
        <v>16</v>
      </c>
      <c r="D3">
        <v>32000</v>
      </c>
      <c r="E3" t="s">
        <v>153</v>
      </c>
    </row>
    <row r="4" spans="2:5" x14ac:dyDescent="0.3">
      <c r="B4" t="s">
        <v>109</v>
      </c>
      <c r="C4">
        <v>39</v>
      </c>
      <c r="D4">
        <v>470000</v>
      </c>
      <c r="E4" t="s">
        <v>153</v>
      </c>
    </row>
    <row r="5" spans="2:5" x14ac:dyDescent="0.3">
      <c r="B5" t="s">
        <v>109</v>
      </c>
      <c r="C5">
        <v>18</v>
      </c>
      <c r="D5">
        <v>33000</v>
      </c>
      <c r="E5" t="s">
        <v>154</v>
      </c>
    </row>
    <row r="6" spans="2:5" x14ac:dyDescent="0.3">
      <c r="B6" t="s">
        <v>109</v>
      </c>
      <c r="C6">
        <v>39</v>
      </c>
      <c r="D6">
        <v>500000</v>
      </c>
      <c r="E6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2"/>
  <sheetViews>
    <sheetView workbookViewId="0">
      <selection activeCell="H2" sqref="H2:H53"/>
    </sheetView>
  </sheetViews>
  <sheetFormatPr defaultRowHeight="14.4" x14ac:dyDescent="0.3"/>
  <cols>
    <col min="2" max="2" width="40.5546875" bestFit="1" customWidth="1"/>
    <col min="10" max="10" width="10.5546875" customWidth="1"/>
    <col min="12" max="12" width="10.5546875" customWidth="1"/>
  </cols>
  <sheetData>
    <row r="1" spans="1:15" x14ac:dyDescent="0.3">
      <c r="A1" t="s">
        <v>0</v>
      </c>
      <c r="B1" t="s">
        <v>2</v>
      </c>
      <c r="C1" t="s">
        <v>151</v>
      </c>
      <c r="D1" t="s">
        <v>152</v>
      </c>
    </row>
    <row r="2" spans="1:15" x14ac:dyDescent="0.3">
      <c r="A2" t="s">
        <v>17</v>
      </c>
      <c r="B2" t="s">
        <v>21</v>
      </c>
      <c r="C2">
        <v>16</v>
      </c>
      <c r="D2">
        <v>28515</v>
      </c>
      <c r="H2" t="str" cm="1">
        <f t="array" ref="H2:H53">_xlfn.UNIQUE(median_sex_education_total_only!B2:B313)</f>
        <v>Alabama</v>
      </c>
      <c r="J2" t="s">
        <v>155</v>
      </c>
      <c r="L2" t="s">
        <v>155</v>
      </c>
      <c r="N2" t="s">
        <v>155</v>
      </c>
      <c r="O2" t="s">
        <v>156</v>
      </c>
    </row>
    <row r="3" spans="1:15" x14ac:dyDescent="0.3">
      <c r="A3" t="s">
        <v>17</v>
      </c>
      <c r="B3" t="s">
        <v>22</v>
      </c>
      <c r="C3">
        <v>18</v>
      </c>
      <c r="D3">
        <v>34127</v>
      </c>
      <c r="H3" t="str">
        <v>Alaska</v>
      </c>
      <c r="J3" t="s">
        <v>17</v>
      </c>
      <c r="L3" t="s">
        <v>21</v>
      </c>
      <c r="N3" t="s">
        <v>17</v>
      </c>
      <c r="O3" t="s">
        <v>21</v>
      </c>
    </row>
    <row r="4" spans="1:15" x14ac:dyDescent="0.3">
      <c r="A4" t="s">
        <v>17</v>
      </c>
      <c r="B4" t="s">
        <v>23</v>
      </c>
      <c r="C4">
        <v>20</v>
      </c>
      <c r="D4" s="7">
        <v>26279.483456268099</v>
      </c>
      <c r="H4" t="str">
        <v>Arizona</v>
      </c>
      <c r="J4" t="s">
        <v>26</v>
      </c>
      <c r="L4" t="s">
        <v>22</v>
      </c>
      <c r="N4" t="s">
        <v>17</v>
      </c>
      <c r="O4" t="s">
        <v>22</v>
      </c>
    </row>
    <row r="5" spans="1:15" x14ac:dyDescent="0.3">
      <c r="A5" t="s">
        <v>17</v>
      </c>
      <c r="B5" t="s">
        <v>24</v>
      </c>
      <c r="C5">
        <v>22</v>
      </c>
      <c r="D5" s="7">
        <v>19421.264748285401</v>
      </c>
      <c r="H5" t="str">
        <v>Arkansas</v>
      </c>
      <c r="J5" t="s">
        <v>28</v>
      </c>
      <c r="L5" t="s">
        <v>23</v>
      </c>
      <c r="N5" t="s">
        <v>17</v>
      </c>
      <c r="O5" t="s">
        <v>23</v>
      </c>
    </row>
    <row r="6" spans="1:15" x14ac:dyDescent="0.3">
      <c r="A6" t="s">
        <v>17</v>
      </c>
      <c r="B6" t="s">
        <v>25</v>
      </c>
      <c r="C6">
        <v>26</v>
      </c>
      <c r="D6">
        <v>70732</v>
      </c>
      <c r="H6" t="str">
        <v>California</v>
      </c>
      <c r="J6" t="s">
        <v>30</v>
      </c>
      <c r="L6" t="s">
        <v>24</v>
      </c>
      <c r="N6" t="s">
        <v>17</v>
      </c>
      <c r="O6" t="s">
        <v>24</v>
      </c>
    </row>
    <row r="7" spans="1:15" x14ac:dyDescent="0.3">
      <c r="A7" t="s">
        <v>17</v>
      </c>
      <c r="B7" t="s">
        <v>21</v>
      </c>
      <c r="C7">
        <v>39</v>
      </c>
      <c r="D7">
        <v>684360</v>
      </c>
      <c r="H7" t="str">
        <v>Colorado</v>
      </c>
      <c r="J7" t="s">
        <v>32</v>
      </c>
      <c r="L7" t="s">
        <v>25</v>
      </c>
      <c r="N7" t="s">
        <v>17</v>
      </c>
      <c r="O7" t="s">
        <v>25</v>
      </c>
    </row>
    <row r="8" spans="1:15" x14ac:dyDescent="0.3">
      <c r="A8" t="s">
        <v>17</v>
      </c>
      <c r="B8" t="s">
        <v>22</v>
      </c>
      <c r="C8">
        <v>39</v>
      </c>
      <c r="D8">
        <v>750794</v>
      </c>
      <c r="H8" t="str">
        <v>Connecticut</v>
      </c>
      <c r="J8" t="s">
        <v>34</v>
      </c>
      <c r="L8" t="s">
        <v>21</v>
      </c>
      <c r="N8" t="s">
        <v>17</v>
      </c>
      <c r="O8" t="s">
        <v>21</v>
      </c>
    </row>
    <row r="9" spans="1:15" x14ac:dyDescent="0.3">
      <c r="A9" t="s">
        <v>17</v>
      </c>
      <c r="B9" t="s">
        <v>23</v>
      </c>
      <c r="C9">
        <v>39</v>
      </c>
      <c r="D9" s="7">
        <v>776798.48345626798</v>
      </c>
      <c r="H9" t="str">
        <v>Delaware</v>
      </c>
      <c r="J9" t="s">
        <v>36</v>
      </c>
      <c r="L9" t="s">
        <v>22</v>
      </c>
      <c r="N9" t="s">
        <v>17</v>
      </c>
      <c r="O9" t="s">
        <v>22</v>
      </c>
    </row>
    <row r="10" spans="1:15" x14ac:dyDescent="0.3">
      <c r="A10" t="s">
        <v>17</v>
      </c>
      <c r="B10" t="s">
        <v>24</v>
      </c>
      <c r="C10">
        <v>39</v>
      </c>
      <c r="D10" s="7">
        <v>982301.26474828494</v>
      </c>
      <c r="H10" t="str">
        <v>District_of_Columbia</v>
      </c>
      <c r="J10" t="s">
        <v>38</v>
      </c>
      <c r="L10" t="s">
        <v>23</v>
      </c>
      <c r="N10" t="s">
        <v>17</v>
      </c>
      <c r="O10" t="s">
        <v>23</v>
      </c>
    </row>
    <row r="11" spans="1:15" x14ac:dyDescent="0.3">
      <c r="A11" t="s">
        <v>17</v>
      </c>
      <c r="B11" t="s">
        <v>25</v>
      </c>
      <c r="C11">
        <v>39</v>
      </c>
      <c r="D11">
        <v>990248</v>
      </c>
      <c r="H11" t="str">
        <v>Florida</v>
      </c>
      <c r="J11" t="s">
        <v>40</v>
      </c>
      <c r="L11" t="s">
        <v>24</v>
      </c>
      <c r="N11" t="s">
        <v>17</v>
      </c>
      <c r="O11" t="s">
        <v>24</v>
      </c>
    </row>
    <row r="12" spans="1:15" x14ac:dyDescent="0.3">
      <c r="A12" t="s">
        <v>26</v>
      </c>
      <c r="B12" t="s">
        <v>21</v>
      </c>
      <c r="C12">
        <v>16</v>
      </c>
      <c r="H12" t="str">
        <v>Georgia</v>
      </c>
      <c r="J12" t="s">
        <v>42</v>
      </c>
      <c r="L12" t="s">
        <v>25</v>
      </c>
      <c r="N12" t="s">
        <v>17</v>
      </c>
      <c r="O12" t="s">
        <v>25</v>
      </c>
    </row>
    <row r="13" spans="1:15" x14ac:dyDescent="0.3">
      <c r="A13" t="s">
        <v>26</v>
      </c>
      <c r="B13" t="s">
        <v>22</v>
      </c>
      <c r="C13">
        <v>18</v>
      </c>
      <c r="H13" t="str">
        <v>Hawaii</v>
      </c>
      <c r="J13" t="s">
        <v>44</v>
      </c>
      <c r="N13" t="s">
        <v>26</v>
      </c>
      <c r="O13" t="s">
        <v>21</v>
      </c>
    </row>
    <row r="14" spans="1:15" x14ac:dyDescent="0.3">
      <c r="A14" t="s">
        <v>26</v>
      </c>
      <c r="B14" t="s">
        <v>23</v>
      </c>
      <c r="C14">
        <v>20</v>
      </c>
      <c r="H14" t="str">
        <v>Idaho</v>
      </c>
      <c r="J14" t="s">
        <v>46</v>
      </c>
      <c r="N14" t="s">
        <v>26</v>
      </c>
      <c r="O14" t="s">
        <v>22</v>
      </c>
    </row>
    <row r="15" spans="1:15" x14ac:dyDescent="0.3">
      <c r="A15" t="s">
        <v>26</v>
      </c>
      <c r="B15" t="s">
        <v>24</v>
      </c>
      <c r="C15">
        <v>22</v>
      </c>
      <c r="H15" t="str">
        <v>Illinois</v>
      </c>
      <c r="J15" t="s">
        <v>48</v>
      </c>
      <c r="N15" t="s">
        <v>26</v>
      </c>
      <c r="O15" t="s">
        <v>23</v>
      </c>
    </row>
    <row r="16" spans="1:15" x14ac:dyDescent="0.3">
      <c r="A16" t="s">
        <v>26</v>
      </c>
      <c r="B16" t="s">
        <v>25</v>
      </c>
      <c r="C16">
        <v>26</v>
      </c>
      <c r="H16" t="str">
        <v>Indiana</v>
      </c>
      <c r="J16" t="s">
        <v>50</v>
      </c>
      <c r="N16" t="s">
        <v>26</v>
      </c>
      <c r="O16" t="s">
        <v>24</v>
      </c>
    </row>
    <row r="17" spans="1:15" x14ac:dyDescent="0.3">
      <c r="A17" t="s">
        <v>26</v>
      </c>
      <c r="B17" t="s">
        <v>21</v>
      </c>
      <c r="C17">
        <v>39</v>
      </c>
      <c r="H17" t="str">
        <v>Iowa</v>
      </c>
      <c r="J17" t="s">
        <v>52</v>
      </c>
      <c r="N17" t="s">
        <v>26</v>
      </c>
      <c r="O17" t="s">
        <v>25</v>
      </c>
    </row>
    <row r="18" spans="1:15" x14ac:dyDescent="0.3">
      <c r="A18" t="s">
        <v>26</v>
      </c>
      <c r="B18" t="s">
        <v>22</v>
      </c>
      <c r="C18">
        <v>39</v>
      </c>
      <c r="H18" t="str">
        <v>Kansas</v>
      </c>
      <c r="J18" t="s">
        <v>54</v>
      </c>
      <c r="N18" t="s">
        <v>26</v>
      </c>
      <c r="O18" t="s">
        <v>21</v>
      </c>
    </row>
    <row r="19" spans="1:15" x14ac:dyDescent="0.3">
      <c r="A19" t="s">
        <v>26</v>
      </c>
      <c r="B19" t="s">
        <v>23</v>
      </c>
      <c r="C19">
        <v>39</v>
      </c>
      <c r="H19" t="str">
        <v>Kentucky</v>
      </c>
      <c r="J19" t="s">
        <v>56</v>
      </c>
      <c r="N19" t="s">
        <v>26</v>
      </c>
      <c r="O19" t="s">
        <v>22</v>
      </c>
    </row>
    <row r="20" spans="1:15" x14ac:dyDescent="0.3">
      <c r="A20" t="s">
        <v>26</v>
      </c>
      <c r="B20" t="s">
        <v>24</v>
      </c>
      <c r="C20">
        <v>39</v>
      </c>
      <c r="H20" t="str">
        <v>Louisiana</v>
      </c>
      <c r="J20" t="s">
        <v>58</v>
      </c>
      <c r="N20" t="s">
        <v>26</v>
      </c>
      <c r="O20" t="s">
        <v>23</v>
      </c>
    </row>
    <row r="21" spans="1:15" x14ac:dyDescent="0.3">
      <c r="A21" t="s">
        <v>26</v>
      </c>
      <c r="B21" t="s">
        <v>25</v>
      </c>
      <c r="C21">
        <v>39</v>
      </c>
      <c r="H21" t="str">
        <v>Maine</v>
      </c>
      <c r="J21" t="s">
        <v>60</v>
      </c>
      <c r="N21" t="s">
        <v>26</v>
      </c>
      <c r="O21" t="s">
        <v>24</v>
      </c>
    </row>
    <row r="22" spans="1:15" x14ac:dyDescent="0.3">
      <c r="A22" t="s">
        <v>28</v>
      </c>
      <c r="B22" t="s">
        <v>21</v>
      </c>
      <c r="C22">
        <v>16</v>
      </c>
      <c r="H22" t="str">
        <v>Maryland</v>
      </c>
      <c r="J22" t="s">
        <v>62</v>
      </c>
      <c r="N22" t="s">
        <v>26</v>
      </c>
      <c r="O22" t="s">
        <v>25</v>
      </c>
    </row>
    <row r="23" spans="1:15" x14ac:dyDescent="0.3">
      <c r="A23" t="s">
        <v>28</v>
      </c>
      <c r="B23" t="s">
        <v>22</v>
      </c>
      <c r="C23">
        <v>18</v>
      </c>
      <c r="H23" t="str">
        <v>Massachusetts</v>
      </c>
      <c r="J23" t="s">
        <v>64</v>
      </c>
      <c r="N23" t="s">
        <v>28</v>
      </c>
      <c r="O23" t="s">
        <v>21</v>
      </c>
    </row>
    <row r="24" spans="1:15" x14ac:dyDescent="0.3">
      <c r="A24" t="s">
        <v>28</v>
      </c>
      <c r="B24" t="s">
        <v>23</v>
      </c>
      <c r="C24">
        <v>20</v>
      </c>
      <c r="H24" t="str">
        <v>Michigan</v>
      </c>
      <c r="J24" t="s">
        <v>66</v>
      </c>
      <c r="N24" t="s">
        <v>28</v>
      </c>
      <c r="O24" t="s">
        <v>22</v>
      </c>
    </row>
    <row r="25" spans="1:15" x14ac:dyDescent="0.3">
      <c r="A25" t="s">
        <v>28</v>
      </c>
      <c r="B25" t="s">
        <v>24</v>
      </c>
      <c r="C25">
        <v>22</v>
      </c>
      <c r="H25" t="str">
        <v>Minnesota</v>
      </c>
      <c r="J25" t="s">
        <v>68</v>
      </c>
      <c r="N25" t="s">
        <v>28</v>
      </c>
      <c r="O25" t="s">
        <v>23</v>
      </c>
    </row>
    <row r="26" spans="1:15" x14ac:dyDescent="0.3">
      <c r="A26" t="s">
        <v>28</v>
      </c>
      <c r="B26" t="s">
        <v>25</v>
      </c>
      <c r="C26">
        <v>26</v>
      </c>
      <c r="H26" t="str">
        <v>Mississippi</v>
      </c>
      <c r="J26" t="s">
        <v>70</v>
      </c>
      <c r="N26" t="s">
        <v>28</v>
      </c>
      <c r="O26" t="s">
        <v>24</v>
      </c>
    </row>
    <row r="27" spans="1:15" x14ac:dyDescent="0.3">
      <c r="A27" t="s">
        <v>28</v>
      </c>
      <c r="B27" t="s">
        <v>21</v>
      </c>
      <c r="C27">
        <v>39</v>
      </c>
      <c r="H27" t="str">
        <v>Missouri</v>
      </c>
      <c r="J27" t="s">
        <v>72</v>
      </c>
      <c r="N27" t="s">
        <v>28</v>
      </c>
      <c r="O27" t="s">
        <v>25</v>
      </c>
    </row>
    <row r="28" spans="1:15" x14ac:dyDescent="0.3">
      <c r="A28" t="s">
        <v>28</v>
      </c>
      <c r="B28" t="s">
        <v>22</v>
      </c>
      <c r="C28">
        <v>39</v>
      </c>
      <c r="H28" t="str">
        <v>Montana</v>
      </c>
      <c r="J28" t="s">
        <v>74</v>
      </c>
      <c r="N28" t="s">
        <v>28</v>
      </c>
      <c r="O28" t="s">
        <v>21</v>
      </c>
    </row>
    <row r="29" spans="1:15" x14ac:dyDescent="0.3">
      <c r="A29" t="s">
        <v>28</v>
      </c>
      <c r="B29" t="s">
        <v>23</v>
      </c>
      <c r="C29">
        <v>39</v>
      </c>
      <c r="H29" t="str">
        <v>Nebraska</v>
      </c>
      <c r="J29" t="s">
        <v>76</v>
      </c>
      <c r="N29" t="s">
        <v>28</v>
      </c>
      <c r="O29" t="s">
        <v>22</v>
      </c>
    </row>
    <row r="30" spans="1:15" x14ac:dyDescent="0.3">
      <c r="A30" t="s">
        <v>28</v>
      </c>
      <c r="B30" t="s">
        <v>24</v>
      </c>
      <c r="C30">
        <v>39</v>
      </c>
      <c r="H30" t="str">
        <v>Nevada</v>
      </c>
      <c r="J30" t="s">
        <v>78</v>
      </c>
      <c r="N30" t="s">
        <v>28</v>
      </c>
      <c r="O30" t="s">
        <v>23</v>
      </c>
    </row>
    <row r="31" spans="1:15" x14ac:dyDescent="0.3">
      <c r="A31" t="s">
        <v>28</v>
      </c>
      <c r="B31" t="s">
        <v>25</v>
      </c>
      <c r="C31">
        <v>39</v>
      </c>
      <c r="H31" t="str">
        <v>New_Hampshire</v>
      </c>
      <c r="J31" t="s">
        <v>80</v>
      </c>
      <c r="N31" t="s">
        <v>28</v>
      </c>
      <c r="O31" t="s">
        <v>24</v>
      </c>
    </row>
    <row r="32" spans="1:15" x14ac:dyDescent="0.3">
      <c r="A32" t="s">
        <v>30</v>
      </c>
      <c r="B32" t="s">
        <v>21</v>
      </c>
      <c r="C32">
        <v>16</v>
      </c>
      <c r="H32" t="str">
        <v>New_Jersey</v>
      </c>
      <c r="J32" t="s">
        <v>82</v>
      </c>
      <c r="N32" t="s">
        <v>28</v>
      </c>
      <c r="O32" t="s">
        <v>25</v>
      </c>
    </row>
    <row r="33" spans="1:15" x14ac:dyDescent="0.3">
      <c r="A33" t="s">
        <v>30</v>
      </c>
      <c r="B33" t="s">
        <v>22</v>
      </c>
      <c r="C33">
        <v>18</v>
      </c>
      <c r="H33" t="str">
        <v>New_Mexico</v>
      </c>
      <c r="J33" t="s">
        <v>84</v>
      </c>
      <c r="N33" t="s">
        <v>30</v>
      </c>
      <c r="O33" t="s">
        <v>21</v>
      </c>
    </row>
    <row r="34" spans="1:15" x14ac:dyDescent="0.3">
      <c r="A34" t="s">
        <v>30</v>
      </c>
      <c r="B34" t="s">
        <v>23</v>
      </c>
      <c r="C34">
        <v>20</v>
      </c>
      <c r="H34" t="str">
        <v>New_York</v>
      </c>
      <c r="J34" t="s">
        <v>86</v>
      </c>
      <c r="N34" t="s">
        <v>30</v>
      </c>
      <c r="O34" t="s">
        <v>22</v>
      </c>
    </row>
    <row r="35" spans="1:15" x14ac:dyDescent="0.3">
      <c r="A35" t="s">
        <v>30</v>
      </c>
      <c r="B35" t="s">
        <v>24</v>
      </c>
      <c r="C35">
        <v>22</v>
      </c>
      <c r="H35" t="str">
        <v>North_Carolina</v>
      </c>
      <c r="J35" t="s">
        <v>88</v>
      </c>
      <c r="N35" t="s">
        <v>30</v>
      </c>
      <c r="O35" t="s">
        <v>23</v>
      </c>
    </row>
    <row r="36" spans="1:15" x14ac:dyDescent="0.3">
      <c r="A36" t="s">
        <v>30</v>
      </c>
      <c r="B36" t="s">
        <v>25</v>
      </c>
      <c r="C36">
        <v>26</v>
      </c>
      <c r="H36" t="str">
        <v>North_Dakota</v>
      </c>
      <c r="J36" t="s">
        <v>90</v>
      </c>
      <c r="N36" t="s">
        <v>30</v>
      </c>
      <c r="O36" t="s">
        <v>24</v>
      </c>
    </row>
    <row r="37" spans="1:15" x14ac:dyDescent="0.3">
      <c r="A37" t="s">
        <v>30</v>
      </c>
      <c r="B37" t="s">
        <v>21</v>
      </c>
      <c r="C37">
        <v>39</v>
      </c>
      <c r="H37" t="str">
        <v>Ohio</v>
      </c>
      <c r="J37" t="s">
        <v>92</v>
      </c>
      <c r="N37" t="s">
        <v>30</v>
      </c>
      <c r="O37" t="s">
        <v>25</v>
      </c>
    </row>
    <row r="38" spans="1:15" x14ac:dyDescent="0.3">
      <c r="A38" t="s">
        <v>30</v>
      </c>
      <c r="B38" t="s">
        <v>22</v>
      </c>
      <c r="C38">
        <v>39</v>
      </c>
      <c r="H38" t="str">
        <v>Oklahoma</v>
      </c>
      <c r="J38" t="s">
        <v>94</v>
      </c>
      <c r="N38" t="s">
        <v>30</v>
      </c>
      <c r="O38" t="s">
        <v>21</v>
      </c>
    </row>
    <row r="39" spans="1:15" x14ac:dyDescent="0.3">
      <c r="A39" t="s">
        <v>30</v>
      </c>
      <c r="B39" t="s">
        <v>23</v>
      </c>
      <c r="C39">
        <v>39</v>
      </c>
      <c r="H39" t="str">
        <v>Oregon</v>
      </c>
      <c r="J39" t="s">
        <v>96</v>
      </c>
      <c r="N39" t="s">
        <v>30</v>
      </c>
      <c r="O39" t="s">
        <v>22</v>
      </c>
    </row>
    <row r="40" spans="1:15" x14ac:dyDescent="0.3">
      <c r="A40" t="s">
        <v>30</v>
      </c>
      <c r="B40" t="s">
        <v>24</v>
      </c>
      <c r="C40">
        <v>39</v>
      </c>
      <c r="H40" t="str">
        <v>Pennsylvania</v>
      </c>
      <c r="J40" t="s">
        <v>98</v>
      </c>
      <c r="N40" t="s">
        <v>30</v>
      </c>
      <c r="O40" t="s">
        <v>23</v>
      </c>
    </row>
    <row r="41" spans="1:15" x14ac:dyDescent="0.3">
      <c r="A41" t="s">
        <v>30</v>
      </c>
      <c r="B41" t="s">
        <v>25</v>
      </c>
      <c r="C41">
        <v>39</v>
      </c>
      <c r="H41" t="str">
        <v>Rhode_Island</v>
      </c>
      <c r="J41" t="s">
        <v>100</v>
      </c>
      <c r="N41" t="s">
        <v>30</v>
      </c>
      <c r="O41" t="s">
        <v>24</v>
      </c>
    </row>
    <row r="42" spans="1:15" x14ac:dyDescent="0.3">
      <c r="A42" t="s">
        <v>32</v>
      </c>
      <c r="B42" t="s">
        <v>21</v>
      </c>
      <c r="C42">
        <v>16</v>
      </c>
      <c r="H42" t="str">
        <v>South_Carolina</v>
      </c>
      <c r="J42" t="s">
        <v>102</v>
      </c>
      <c r="N42" t="s">
        <v>30</v>
      </c>
      <c r="O42" t="s">
        <v>25</v>
      </c>
    </row>
    <row r="43" spans="1:15" x14ac:dyDescent="0.3">
      <c r="A43" t="s">
        <v>32</v>
      </c>
      <c r="B43" t="s">
        <v>22</v>
      </c>
      <c r="C43">
        <v>18</v>
      </c>
      <c r="H43" t="str">
        <v>South_Dakota</v>
      </c>
      <c r="J43" t="s">
        <v>104</v>
      </c>
      <c r="N43" t="s">
        <v>32</v>
      </c>
      <c r="O43" t="s">
        <v>21</v>
      </c>
    </row>
    <row r="44" spans="1:15" x14ac:dyDescent="0.3">
      <c r="A44" t="s">
        <v>32</v>
      </c>
      <c r="B44" t="s">
        <v>23</v>
      </c>
      <c r="C44">
        <v>20</v>
      </c>
      <c r="H44" t="str">
        <v>Tennessee</v>
      </c>
      <c r="J44" t="s">
        <v>106</v>
      </c>
      <c r="N44" t="s">
        <v>32</v>
      </c>
      <c r="O44" t="s">
        <v>22</v>
      </c>
    </row>
    <row r="45" spans="1:15" x14ac:dyDescent="0.3">
      <c r="A45" t="s">
        <v>32</v>
      </c>
      <c r="B45" t="s">
        <v>24</v>
      </c>
      <c r="C45">
        <v>22</v>
      </c>
      <c r="H45" t="str">
        <v>Texas</v>
      </c>
      <c r="J45" t="s">
        <v>108</v>
      </c>
      <c r="N45" t="s">
        <v>32</v>
      </c>
      <c r="O45" t="s">
        <v>23</v>
      </c>
    </row>
    <row r="46" spans="1:15" x14ac:dyDescent="0.3">
      <c r="A46" t="s">
        <v>32</v>
      </c>
      <c r="B46" t="s">
        <v>25</v>
      </c>
      <c r="C46">
        <v>26</v>
      </c>
      <c r="H46" t="str">
        <v>Utah</v>
      </c>
      <c r="J46" t="s">
        <v>110</v>
      </c>
      <c r="N46" t="s">
        <v>32</v>
      </c>
      <c r="O46" t="s">
        <v>24</v>
      </c>
    </row>
    <row r="47" spans="1:15" x14ac:dyDescent="0.3">
      <c r="A47" t="s">
        <v>32</v>
      </c>
      <c r="B47" t="s">
        <v>21</v>
      </c>
      <c r="C47">
        <v>39</v>
      </c>
      <c r="H47" t="str">
        <v>Vermont</v>
      </c>
      <c r="J47" t="s">
        <v>112</v>
      </c>
      <c r="N47" t="s">
        <v>32</v>
      </c>
      <c r="O47" t="s">
        <v>25</v>
      </c>
    </row>
    <row r="48" spans="1:15" x14ac:dyDescent="0.3">
      <c r="A48" t="s">
        <v>32</v>
      </c>
      <c r="B48" t="s">
        <v>22</v>
      </c>
      <c r="C48">
        <v>39</v>
      </c>
      <c r="H48" t="str">
        <v>Virginia</v>
      </c>
      <c r="J48" t="s">
        <v>114</v>
      </c>
      <c r="N48" t="s">
        <v>32</v>
      </c>
      <c r="O48" t="s">
        <v>21</v>
      </c>
    </row>
    <row r="49" spans="1:15" x14ac:dyDescent="0.3">
      <c r="A49" t="s">
        <v>32</v>
      </c>
      <c r="B49" t="s">
        <v>23</v>
      </c>
      <c r="C49">
        <v>39</v>
      </c>
      <c r="H49" t="str">
        <v>Washington</v>
      </c>
      <c r="J49" t="s">
        <v>116</v>
      </c>
      <c r="N49" t="s">
        <v>32</v>
      </c>
      <c r="O49" t="s">
        <v>22</v>
      </c>
    </row>
    <row r="50" spans="1:15" x14ac:dyDescent="0.3">
      <c r="A50" t="s">
        <v>32</v>
      </c>
      <c r="B50" t="s">
        <v>24</v>
      </c>
      <c r="C50">
        <v>39</v>
      </c>
      <c r="H50" t="str">
        <v>West_Virginia</v>
      </c>
      <c r="J50" t="s">
        <v>118</v>
      </c>
      <c r="N50" t="s">
        <v>32</v>
      </c>
      <c r="O50" t="s">
        <v>23</v>
      </c>
    </row>
    <row r="51" spans="1:15" x14ac:dyDescent="0.3">
      <c r="A51" t="s">
        <v>32</v>
      </c>
      <c r="B51" t="s">
        <v>25</v>
      </c>
      <c r="C51">
        <v>39</v>
      </c>
      <c r="H51" t="str">
        <v>Wisconsin</v>
      </c>
      <c r="J51" t="s">
        <v>120</v>
      </c>
      <c r="N51" t="s">
        <v>32</v>
      </c>
      <c r="O51" t="s">
        <v>24</v>
      </c>
    </row>
    <row r="52" spans="1:15" x14ac:dyDescent="0.3">
      <c r="A52" t="s">
        <v>34</v>
      </c>
      <c r="B52" t="s">
        <v>21</v>
      </c>
      <c r="C52">
        <v>16</v>
      </c>
      <c r="H52" t="str">
        <v>Wyoming</v>
      </c>
      <c r="J52" t="s">
        <v>122</v>
      </c>
      <c r="N52" t="s">
        <v>32</v>
      </c>
      <c r="O52" t="s">
        <v>25</v>
      </c>
    </row>
    <row r="53" spans="1:15" x14ac:dyDescent="0.3">
      <c r="A53" t="s">
        <v>34</v>
      </c>
      <c r="B53" t="s">
        <v>22</v>
      </c>
      <c r="C53">
        <v>18</v>
      </c>
      <c r="H53" t="str">
        <v>Puerto_Rico</v>
      </c>
      <c r="J53" t="s">
        <v>124</v>
      </c>
      <c r="N53" t="s">
        <v>34</v>
      </c>
      <c r="O53" t="s">
        <v>21</v>
      </c>
    </row>
    <row r="54" spans="1:15" x14ac:dyDescent="0.3">
      <c r="A54" t="s">
        <v>34</v>
      </c>
      <c r="B54" t="s">
        <v>23</v>
      </c>
      <c r="C54">
        <v>20</v>
      </c>
      <c r="J54" t="s">
        <v>126</v>
      </c>
      <c r="N54" t="s">
        <v>34</v>
      </c>
      <c r="O54" t="s">
        <v>22</v>
      </c>
    </row>
    <row r="55" spans="1:15" x14ac:dyDescent="0.3">
      <c r="A55" t="s">
        <v>34</v>
      </c>
      <c r="B55" t="s">
        <v>24</v>
      </c>
      <c r="C55">
        <v>22</v>
      </c>
      <c r="N55" t="s">
        <v>34</v>
      </c>
      <c r="O55" t="s">
        <v>23</v>
      </c>
    </row>
    <row r="56" spans="1:15" x14ac:dyDescent="0.3">
      <c r="A56" t="s">
        <v>34</v>
      </c>
      <c r="B56" t="s">
        <v>25</v>
      </c>
      <c r="C56">
        <v>26</v>
      </c>
      <c r="N56" t="s">
        <v>34</v>
      </c>
      <c r="O56" t="s">
        <v>24</v>
      </c>
    </row>
    <row r="57" spans="1:15" x14ac:dyDescent="0.3">
      <c r="A57" t="s">
        <v>34</v>
      </c>
      <c r="B57" t="s">
        <v>21</v>
      </c>
      <c r="C57">
        <v>39</v>
      </c>
      <c r="N57" t="s">
        <v>34</v>
      </c>
      <c r="O57" t="s">
        <v>25</v>
      </c>
    </row>
    <row r="58" spans="1:15" x14ac:dyDescent="0.3">
      <c r="A58" t="s">
        <v>34</v>
      </c>
      <c r="B58" t="s">
        <v>22</v>
      </c>
      <c r="C58">
        <v>39</v>
      </c>
      <c r="N58" t="s">
        <v>34</v>
      </c>
      <c r="O58" t="s">
        <v>21</v>
      </c>
    </row>
    <row r="59" spans="1:15" x14ac:dyDescent="0.3">
      <c r="A59" t="s">
        <v>34</v>
      </c>
      <c r="B59" t="s">
        <v>23</v>
      </c>
      <c r="C59">
        <v>39</v>
      </c>
      <c r="N59" t="s">
        <v>34</v>
      </c>
      <c r="O59" t="s">
        <v>22</v>
      </c>
    </row>
    <row r="60" spans="1:15" x14ac:dyDescent="0.3">
      <c r="A60" t="s">
        <v>34</v>
      </c>
      <c r="B60" t="s">
        <v>24</v>
      </c>
      <c r="C60">
        <v>39</v>
      </c>
      <c r="N60" t="s">
        <v>34</v>
      </c>
      <c r="O60" t="s">
        <v>23</v>
      </c>
    </row>
    <row r="61" spans="1:15" x14ac:dyDescent="0.3">
      <c r="A61" t="s">
        <v>34</v>
      </c>
      <c r="B61" t="s">
        <v>25</v>
      </c>
      <c r="C61">
        <v>39</v>
      </c>
      <c r="N61" t="s">
        <v>34</v>
      </c>
      <c r="O61" t="s">
        <v>24</v>
      </c>
    </row>
    <row r="62" spans="1:15" x14ac:dyDescent="0.3">
      <c r="A62" t="s">
        <v>36</v>
      </c>
      <c r="B62" t="s">
        <v>21</v>
      </c>
      <c r="C62">
        <v>16</v>
      </c>
      <c r="N62" t="s">
        <v>34</v>
      </c>
      <c r="O62" t="s">
        <v>25</v>
      </c>
    </row>
    <row r="63" spans="1:15" x14ac:dyDescent="0.3">
      <c r="A63" t="s">
        <v>36</v>
      </c>
      <c r="B63" t="s">
        <v>22</v>
      </c>
      <c r="C63">
        <v>18</v>
      </c>
      <c r="N63" t="s">
        <v>36</v>
      </c>
      <c r="O63" t="s">
        <v>21</v>
      </c>
    </row>
    <row r="64" spans="1:15" x14ac:dyDescent="0.3">
      <c r="A64" t="s">
        <v>36</v>
      </c>
      <c r="B64" t="s">
        <v>23</v>
      </c>
      <c r="C64">
        <v>20</v>
      </c>
      <c r="N64" t="s">
        <v>36</v>
      </c>
      <c r="O64" t="s">
        <v>22</v>
      </c>
    </row>
    <row r="65" spans="1:15" x14ac:dyDescent="0.3">
      <c r="A65" t="s">
        <v>36</v>
      </c>
      <c r="B65" t="s">
        <v>24</v>
      </c>
      <c r="C65">
        <v>22</v>
      </c>
      <c r="N65" t="s">
        <v>36</v>
      </c>
      <c r="O65" t="s">
        <v>23</v>
      </c>
    </row>
    <row r="66" spans="1:15" x14ac:dyDescent="0.3">
      <c r="A66" t="s">
        <v>36</v>
      </c>
      <c r="B66" t="s">
        <v>25</v>
      </c>
      <c r="C66">
        <v>26</v>
      </c>
      <c r="N66" t="s">
        <v>36</v>
      </c>
      <c r="O66" t="s">
        <v>24</v>
      </c>
    </row>
    <row r="67" spans="1:15" x14ac:dyDescent="0.3">
      <c r="A67" t="s">
        <v>36</v>
      </c>
      <c r="B67" t="s">
        <v>21</v>
      </c>
      <c r="C67">
        <v>39</v>
      </c>
      <c r="N67" t="s">
        <v>36</v>
      </c>
      <c r="O67" t="s">
        <v>25</v>
      </c>
    </row>
    <row r="68" spans="1:15" x14ac:dyDescent="0.3">
      <c r="A68" t="s">
        <v>36</v>
      </c>
      <c r="B68" t="s">
        <v>22</v>
      </c>
      <c r="C68">
        <v>39</v>
      </c>
      <c r="N68" t="s">
        <v>36</v>
      </c>
      <c r="O68" t="s">
        <v>21</v>
      </c>
    </row>
    <row r="69" spans="1:15" x14ac:dyDescent="0.3">
      <c r="A69" t="s">
        <v>36</v>
      </c>
      <c r="B69" t="s">
        <v>23</v>
      </c>
      <c r="C69">
        <v>39</v>
      </c>
      <c r="N69" t="s">
        <v>36</v>
      </c>
      <c r="O69" t="s">
        <v>22</v>
      </c>
    </row>
    <row r="70" spans="1:15" x14ac:dyDescent="0.3">
      <c r="A70" t="s">
        <v>36</v>
      </c>
      <c r="B70" t="s">
        <v>24</v>
      </c>
      <c r="C70">
        <v>39</v>
      </c>
      <c r="N70" t="s">
        <v>36</v>
      </c>
      <c r="O70" t="s">
        <v>23</v>
      </c>
    </row>
    <row r="71" spans="1:15" x14ac:dyDescent="0.3">
      <c r="A71" t="s">
        <v>36</v>
      </c>
      <c r="B71" t="s">
        <v>25</v>
      </c>
      <c r="C71">
        <v>39</v>
      </c>
      <c r="N71" t="s">
        <v>36</v>
      </c>
      <c r="O71" t="s">
        <v>24</v>
      </c>
    </row>
    <row r="72" spans="1:15" x14ac:dyDescent="0.3">
      <c r="A72" t="s">
        <v>38</v>
      </c>
      <c r="B72" t="s">
        <v>21</v>
      </c>
      <c r="C72">
        <v>16</v>
      </c>
      <c r="N72" t="s">
        <v>36</v>
      </c>
      <c r="O72" t="s">
        <v>25</v>
      </c>
    </row>
    <row r="73" spans="1:15" x14ac:dyDescent="0.3">
      <c r="A73" t="s">
        <v>38</v>
      </c>
      <c r="B73" t="s">
        <v>22</v>
      </c>
      <c r="C73">
        <v>18</v>
      </c>
      <c r="N73" t="s">
        <v>38</v>
      </c>
      <c r="O73" t="s">
        <v>21</v>
      </c>
    </row>
    <row r="74" spans="1:15" x14ac:dyDescent="0.3">
      <c r="A74" t="s">
        <v>38</v>
      </c>
      <c r="B74" t="s">
        <v>23</v>
      </c>
      <c r="C74">
        <v>20</v>
      </c>
      <c r="N74" t="s">
        <v>38</v>
      </c>
      <c r="O74" t="s">
        <v>22</v>
      </c>
    </row>
    <row r="75" spans="1:15" x14ac:dyDescent="0.3">
      <c r="A75" t="s">
        <v>38</v>
      </c>
      <c r="B75" t="s">
        <v>24</v>
      </c>
      <c r="C75">
        <v>22</v>
      </c>
      <c r="N75" t="s">
        <v>38</v>
      </c>
      <c r="O75" t="s">
        <v>23</v>
      </c>
    </row>
    <row r="76" spans="1:15" x14ac:dyDescent="0.3">
      <c r="A76" t="s">
        <v>38</v>
      </c>
      <c r="B76" t="s">
        <v>25</v>
      </c>
      <c r="C76">
        <v>26</v>
      </c>
      <c r="N76" t="s">
        <v>38</v>
      </c>
      <c r="O76" t="s">
        <v>24</v>
      </c>
    </row>
    <row r="77" spans="1:15" x14ac:dyDescent="0.3">
      <c r="A77" t="s">
        <v>38</v>
      </c>
      <c r="B77" t="s">
        <v>21</v>
      </c>
      <c r="C77">
        <v>39</v>
      </c>
      <c r="N77" t="s">
        <v>38</v>
      </c>
      <c r="O77" t="s">
        <v>25</v>
      </c>
    </row>
    <row r="78" spans="1:15" x14ac:dyDescent="0.3">
      <c r="A78" t="s">
        <v>38</v>
      </c>
      <c r="B78" t="s">
        <v>22</v>
      </c>
      <c r="C78">
        <v>39</v>
      </c>
      <c r="N78" t="s">
        <v>38</v>
      </c>
      <c r="O78" t="s">
        <v>21</v>
      </c>
    </row>
    <row r="79" spans="1:15" x14ac:dyDescent="0.3">
      <c r="A79" t="s">
        <v>38</v>
      </c>
      <c r="B79" t="s">
        <v>23</v>
      </c>
      <c r="C79">
        <v>39</v>
      </c>
      <c r="N79" t="s">
        <v>38</v>
      </c>
      <c r="O79" t="s">
        <v>22</v>
      </c>
    </row>
    <row r="80" spans="1:15" x14ac:dyDescent="0.3">
      <c r="A80" t="s">
        <v>38</v>
      </c>
      <c r="B80" t="s">
        <v>24</v>
      </c>
      <c r="C80">
        <v>39</v>
      </c>
      <c r="N80" t="s">
        <v>38</v>
      </c>
      <c r="O80" t="s">
        <v>23</v>
      </c>
    </row>
    <row r="81" spans="1:15" x14ac:dyDescent="0.3">
      <c r="A81" t="s">
        <v>38</v>
      </c>
      <c r="B81" t="s">
        <v>25</v>
      </c>
      <c r="C81">
        <v>39</v>
      </c>
      <c r="N81" t="s">
        <v>38</v>
      </c>
      <c r="O81" t="s">
        <v>24</v>
      </c>
    </row>
    <row r="82" spans="1:15" x14ac:dyDescent="0.3">
      <c r="A82" t="s">
        <v>40</v>
      </c>
      <c r="B82" t="s">
        <v>21</v>
      </c>
      <c r="C82">
        <v>16</v>
      </c>
      <c r="N82" t="s">
        <v>38</v>
      </c>
      <c r="O82" t="s">
        <v>25</v>
      </c>
    </row>
    <row r="83" spans="1:15" x14ac:dyDescent="0.3">
      <c r="A83" t="s">
        <v>40</v>
      </c>
      <c r="B83" t="s">
        <v>22</v>
      </c>
      <c r="C83">
        <v>18</v>
      </c>
      <c r="N83" t="s">
        <v>40</v>
      </c>
      <c r="O83" t="s">
        <v>21</v>
      </c>
    </row>
    <row r="84" spans="1:15" x14ac:dyDescent="0.3">
      <c r="A84" t="s">
        <v>40</v>
      </c>
      <c r="B84" t="s">
        <v>23</v>
      </c>
      <c r="C84">
        <v>20</v>
      </c>
      <c r="N84" t="s">
        <v>40</v>
      </c>
      <c r="O84" t="s">
        <v>22</v>
      </c>
    </row>
    <row r="85" spans="1:15" x14ac:dyDescent="0.3">
      <c r="A85" t="s">
        <v>40</v>
      </c>
      <c r="B85" t="s">
        <v>24</v>
      </c>
      <c r="C85">
        <v>22</v>
      </c>
      <c r="N85" t="s">
        <v>40</v>
      </c>
      <c r="O85" t="s">
        <v>23</v>
      </c>
    </row>
    <row r="86" spans="1:15" x14ac:dyDescent="0.3">
      <c r="A86" t="s">
        <v>40</v>
      </c>
      <c r="B86" t="s">
        <v>25</v>
      </c>
      <c r="C86">
        <v>26</v>
      </c>
      <c r="N86" t="s">
        <v>40</v>
      </c>
      <c r="O86" t="s">
        <v>24</v>
      </c>
    </row>
    <row r="87" spans="1:15" x14ac:dyDescent="0.3">
      <c r="A87" t="s">
        <v>40</v>
      </c>
      <c r="B87" t="s">
        <v>21</v>
      </c>
      <c r="C87">
        <v>39</v>
      </c>
      <c r="N87" t="s">
        <v>40</v>
      </c>
      <c r="O87" t="s">
        <v>25</v>
      </c>
    </row>
    <row r="88" spans="1:15" x14ac:dyDescent="0.3">
      <c r="A88" t="s">
        <v>40</v>
      </c>
      <c r="B88" t="s">
        <v>22</v>
      </c>
      <c r="C88">
        <v>39</v>
      </c>
      <c r="N88" t="s">
        <v>40</v>
      </c>
      <c r="O88" t="s">
        <v>21</v>
      </c>
    </row>
    <row r="89" spans="1:15" x14ac:dyDescent="0.3">
      <c r="A89" t="s">
        <v>40</v>
      </c>
      <c r="B89" t="s">
        <v>23</v>
      </c>
      <c r="C89">
        <v>39</v>
      </c>
      <c r="N89" t="s">
        <v>40</v>
      </c>
      <c r="O89" t="s">
        <v>22</v>
      </c>
    </row>
    <row r="90" spans="1:15" x14ac:dyDescent="0.3">
      <c r="A90" t="s">
        <v>40</v>
      </c>
      <c r="B90" t="s">
        <v>24</v>
      </c>
      <c r="C90">
        <v>39</v>
      </c>
      <c r="N90" t="s">
        <v>40</v>
      </c>
      <c r="O90" t="s">
        <v>23</v>
      </c>
    </row>
    <row r="91" spans="1:15" x14ac:dyDescent="0.3">
      <c r="A91" t="s">
        <v>40</v>
      </c>
      <c r="B91" t="s">
        <v>25</v>
      </c>
      <c r="C91">
        <v>39</v>
      </c>
      <c r="N91" t="s">
        <v>40</v>
      </c>
      <c r="O91" t="s">
        <v>24</v>
      </c>
    </row>
    <row r="92" spans="1:15" x14ac:dyDescent="0.3">
      <c r="A92" t="s">
        <v>42</v>
      </c>
      <c r="B92" t="s">
        <v>21</v>
      </c>
      <c r="C92">
        <v>16</v>
      </c>
      <c r="N92" t="s">
        <v>40</v>
      </c>
      <c r="O92" t="s">
        <v>25</v>
      </c>
    </row>
    <row r="93" spans="1:15" x14ac:dyDescent="0.3">
      <c r="A93" t="s">
        <v>42</v>
      </c>
      <c r="B93" t="s">
        <v>22</v>
      </c>
      <c r="C93">
        <v>18</v>
      </c>
      <c r="N93" t="s">
        <v>42</v>
      </c>
      <c r="O93" t="s">
        <v>21</v>
      </c>
    </row>
    <row r="94" spans="1:15" x14ac:dyDescent="0.3">
      <c r="A94" t="s">
        <v>42</v>
      </c>
      <c r="B94" t="s">
        <v>23</v>
      </c>
      <c r="C94">
        <v>20</v>
      </c>
      <c r="N94" t="s">
        <v>42</v>
      </c>
      <c r="O94" t="s">
        <v>22</v>
      </c>
    </row>
    <row r="95" spans="1:15" x14ac:dyDescent="0.3">
      <c r="A95" t="s">
        <v>42</v>
      </c>
      <c r="B95" t="s">
        <v>24</v>
      </c>
      <c r="C95">
        <v>22</v>
      </c>
      <c r="N95" t="s">
        <v>42</v>
      </c>
      <c r="O95" t="s">
        <v>23</v>
      </c>
    </row>
    <row r="96" spans="1:15" x14ac:dyDescent="0.3">
      <c r="A96" t="s">
        <v>42</v>
      </c>
      <c r="B96" t="s">
        <v>25</v>
      </c>
      <c r="C96">
        <v>26</v>
      </c>
      <c r="N96" t="s">
        <v>42</v>
      </c>
      <c r="O96" t="s">
        <v>24</v>
      </c>
    </row>
    <row r="97" spans="1:15" x14ac:dyDescent="0.3">
      <c r="A97" t="s">
        <v>42</v>
      </c>
      <c r="B97" t="s">
        <v>21</v>
      </c>
      <c r="C97">
        <v>39</v>
      </c>
      <c r="N97" t="s">
        <v>42</v>
      </c>
      <c r="O97" t="s">
        <v>25</v>
      </c>
    </row>
    <row r="98" spans="1:15" x14ac:dyDescent="0.3">
      <c r="A98" t="s">
        <v>42</v>
      </c>
      <c r="B98" t="s">
        <v>22</v>
      </c>
      <c r="C98">
        <v>39</v>
      </c>
      <c r="N98" t="s">
        <v>42</v>
      </c>
      <c r="O98" t="s">
        <v>21</v>
      </c>
    </row>
    <row r="99" spans="1:15" x14ac:dyDescent="0.3">
      <c r="A99" t="s">
        <v>42</v>
      </c>
      <c r="B99" t="s">
        <v>23</v>
      </c>
      <c r="C99">
        <v>39</v>
      </c>
      <c r="N99" t="s">
        <v>42</v>
      </c>
      <c r="O99" t="s">
        <v>22</v>
      </c>
    </row>
    <row r="100" spans="1:15" x14ac:dyDescent="0.3">
      <c r="A100" t="s">
        <v>42</v>
      </c>
      <c r="B100" t="s">
        <v>24</v>
      </c>
      <c r="C100">
        <v>39</v>
      </c>
      <c r="N100" t="s">
        <v>42</v>
      </c>
      <c r="O100" t="s">
        <v>23</v>
      </c>
    </row>
    <row r="101" spans="1:15" x14ac:dyDescent="0.3">
      <c r="A101" t="s">
        <v>42</v>
      </c>
      <c r="B101" t="s">
        <v>25</v>
      </c>
      <c r="C101">
        <v>39</v>
      </c>
      <c r="N101" t="s">
        <v>42</v>
      </c>
      <c r="O101" t="s">
        <v>24</v>
      </c>
    </row>
    <row r="102" spans="1:15" x14ac:dyDescent="0.3">
      <c r="A102" t="s">
        <v>44</v>
      </c>
      <c r="B102" t="s">
        <v>21</v>
      </c>
      <c r="C102">
        <v>16</v>
      </c>
      <c r="N102" t="s">
        <v>42</v>
      </c>
      <c r="O102" t="s">
        <v>25</v>
      </c>
    </row>
    <row r="103" spans="1:15" x14ac:dyDescent="0.3">
      <c r="A103" t="s">
        <v>44</v>
      </c>
      <c r="B103" t="s">
        <v>22</v>
      </c>
      <c r="C103">
        <v>18</v>
      </c>
      <c r="N103" t="s">
        <v>44</v>
      </c>
      <c r="O103" t="s">
        <v>21</v>
      </c>
    </row>
    <row r="104" spans="1:15" x14ac:dyDescent="0.3">
      <c r="A104" t="s">
        <v>44</v>
      </c>
      <c r="B104" t="s">
        <v>23</v>
      </c>
      <c r="C104">
        <v>20</v>
      </c>
      <c r="N104" t="s">
        <v>44</v>
      </c>
      <c r="O104" t="s">
        <v>22</v>
      </c>
    </row>
    <row r="105" spans="1:15" x14ac:dyDescent="0.3">
      <c r="A105" t="s">
        <v>44</v>
      </c>
      <c r="B105" t="s">
        <v>24</v>
      </c>
      <c r="C105">
        <v>22</v>
      </c>
      <c r="N105" t="s">
        <v>44</v>
      </c>
      <c r="O105" t="s">
        <v>23</v>
      </c>
    </row>
    <row r="106" spans="1:15" x14ac:dyDescent="0.3">
      <c r="A106" t="s">
        <v>44</v>
      </c>
      <c r="B106" t="s">
        <v>25</v>
      </c>
      <c r="C106">
        <v>26</v>
      </c>
      <c r="N106" t="s">
        <v>44</v>
      </c>
      <c r="O106" t="s">
        <v>24</v>
      </c>
    </row>
    <row r="107" spans="1:15" x14ac:dyDescent="0.3">
      <c r="A107" t="s">
        <v>44</v>
      </c>
      <c r="B107" t="s">
        <v>21</v>
      </c>
      <c r="C107">
        <v>39</v>
      </c>
      <c r="N107" t="s">
        <v>44</v>
      </c>
      <c r="O107" t="s">
        <v>25</v>
      </c>
    </row>
    <row r="108" spans="1:15" x14ac:dyDescent="0.3">
      <c r="A108" t="s">
        <v>44</v>
      </c>
      <c r="B108" t="s">
        <v>22</v>
      </c>
      <c r="C108">
        <v>39</v>
      </c>
      <c r="N108" t="s">
        <v>44</v>
      </c>
      <c r="O108" t="s">
        <v>21</v>
      </c>
    </row>
    <row r="109" spans="1:15" x14ac:dyDescent="0.3">
      <c r="A109" t="s">
        <v>44</v>
      </c>
      <c r="B109" t="s">
        <v>23</v>
      </c>
      <c r="C109">
        <v>39</v>
      </c>
      <c r="N109" t="s">
        <v>44</v>
      </c>
      <c r="O109" t="s">
        <v>22</v>
      </c>
    </row>
    <row r="110" spans="1:15" x14ac:dyDescent="0.3">
      <c r="A110" t="s">
        <v>44</v>
      </c>
      <c r="B110" t="s">
        <v>24</v>
      </c>
      <c r="C110">
        <v>39</v>
      </c>
      <c r="N110" t="s">
        <v>44</v>
      </c>
      <c r="O110" t="s">
        <v>23</v>
      </c>
    </row>
    <row r="111" spans="1:15" x14ac:dyDescent="0.3">
      <c r="A111" t="s">
        <v>44</v>
      </c>
      <c r="B111" t="s">
        <v>25</v>
      </c>
      <c r="C111">
        <v>39</v>
      </c>
      <c r="N111" t="s">
        <v>44</v>
      </c>
      <c r="O111" t="s">
        <v>24</v>
      </c>
    </row>
    <row r="112" spans="1:15" x14ac:dyDescent="0.3">
      <c r="A112" t="s">
        <v>46</v>
      </c>
      <c r="B112" t="s">
        <v>21</v>
      </c>
      <c r="C112">
        <v>16</v>
      </c>
      <c r="N112" t="s">
        <v>44</v>
      </c>
      <c r="O112" t="s">
        <v>25</v>
      </c>
    </row>
    <row r="113" spans="1:15" x14ac:dyDescent="0.3">
      <c r="A113" t="s">
        <v>46</v>
      </c>
      <c r="B113" t="s">
        <v>22</v>
      </c>
      <c r="C113">
        <v>18</v>
      </c>
      <c r="N113" t="s">
        <v>46</v>
      </c>
      <c r="O113" t="s">
        <v>21</v>
      </c>
    </row>
    <row r="114" spans="1:15" x14ac:dyDescent="0.3">
      <c r="A114" t="s">
        <v>46</v>
      </c>
      <c r="B114" t="s">
        <v>23</v>
      </c>
      <c r="C114">
        <v>20</v>
      </c>
      <c r="N114" t="s">
        <v>46</v>
      </c>
      <c r="O114" t="s">
        <v>22</v>
      </c>
    </row>
    <row r="115" spans="1:15" x14ac:dyDescent="0.3">
      <c r="A115" t="s">
        <v>46</v>
      </c>
      <c r="B115" t="s">
        <v>24</v>
      </c>
      <c r="C115">
        <v>22</v>
      </c>
      <c r="N115" t="s">
        <v>46</v>
      </c>
      <c r="O115" t="s">
        <v>23</v>
      </c>
    </row>
    <row r="116" spans="1:15" x14ac:dyDescent="0.3">
      <c r="A116" t="s">
        <v>46</v>
      </c>
      <c r="B116" t="s">
        <v>25</v>
      </c>
      <c r="C116">
        <v>26</v>
      </c>
      <c r="N116" t="s">
        <v>46</v>
      </c>
      <c r="O116" t="s">
        <v>24</v>
      </c>
    </row>
    <row r="117" spans="1:15" x14ac:dyDescent="0.3">
      <c r="A117" t="s">
        <v>46</v>
      </c>
      <c r="B117" t="s">
        <v>21</v>
      </c>
      <c r="C117">
        <v>39</v>
      </c>
      <c r="N117" t="s">
        <v>46</v>
      </c>
      <c r="O117" t="s">
        <v>25</v>
      </c>
    </row>
    <row r="118" spans="1:15" x14ac:dyDescent="0.3">
      <c r="A118" t="s">
        <v>46</v>
      </c>
      <c r="B118" t="s">
        <v>22</v>
      </c>
      <c r="C118">
        <v>39</v>
      </c>
      <c r="N118" t="s">
        <v>46</v>
      </c>
      <c r="O118" t="s">
        <v>21</v>
      </c>
    </row>
    <row r="119" spans="1:15" x14ac:dyDescent="0.3">
      <c r="A119" t="s">
        <v>46</v>
      </c>
      <c r="B119" t="s">
        <v>23</v>
      </c>
      <c r="C119">
        <v>39</v>
      </c>
      <c r="N119" t="s">
        <v>46</v>
      </c>
      <c r="O119" t="s">
        <v>22</v>
      </c>
    </row>
    <row r="120" spans="1:15" x14ac:dyDescent="0.3">
      <c r="A120" t="s">
        <v>46</v>
      </c>
      <c r="B120" t="s">
        <v>24</v>
      </c>
      <c r="C120">
        <v>39</v>
      </c>
      <c r="N120" t="s">
        <v>46</v>
      </c>
      <c r="O120" t="s">
        <v>23</v>
      </c>
    </row>
    <row r="121" spans="1:15" x14ac:dyDescent="0.3">
      <c r="A121" t="s">
        <v>46</v>
      </c>
      <c r="B121" t="s">
        <v>25</v>
      </c>
      <c r="C121">
        <v>39</v>
      </c>
      <c r="N121" t="s">
        <v>46</v>
      </c>
      <c r="O121" t="s">
        <v>24</v>
      </c>
    </row>
    <row r="122" spans="1:15" x14ac:dyDescent="0.3">
      <c r="A122" t="s">
        <v>48</v>
      </c>
      <c r="B122" t="s">
        <v>21</v>
      </c>
      <c r="C122">
        <v>16</v>
      </c>
      <c r="N122" t="s">
        <v>46</v>
      </c>
      <c r="O122" t="s">
        <v>25</v>
      </c>
    </row>
    <row r="123" spans="1:15" x14ac:dyDescent="0.3">
      <c r="A123" t="s">
        <v>48</v>
      </c>
      <c r="B123" t="s">
        <v>22</v>
      </c>
      <c r="C123">
        <v>18</v>
      </c>
      <c r="N123" t="s">
        <v>48</v>
      </c>
      <c r="O123" t="s">
        <v>21</v>
      </c>
    </row>
    <row r="124" spans="1:15" x14ac:dyDescent="0.3">
      <c r="A124" t="s">
        <v>48</v>
      </c>
      <c r="B124" t="s">
        <v>23</v>
      </c>
      <c r="C124">
        <v>20</v>
      </c>
      <c r="N124" t="s">
        <v>48</v>
      </c>
      <c r="O124" t="s">
        <v>22</v>
      </c>
    </row>
    <row r="125" spans="1:15" x14ac:dyDescent="0.3">
      <c r="A125" t="s">
        <v>48</v>
      </c>
      <c r="B125" t="s">
        <v>24</v>
      </c>
      <c r="C125">
        <v>22</v>
      </c>
      <c r="N125" t="s">
        <v>48</v>
      </c>
      <c r="O125" t="s">
        <v>23</v>
      </c>
    </row>
    <row r="126" spans="1:15" x14ac:dyDescent="0.3">
      <c r="A126" t="s">
        <v>48</v>
      </c>
      <c r="B126" t="s">
        <v>25</v>
      </c>
      <c r="C126">
        <v>26</v>
      </c>
      <c r="N126" t="s">
        <v>48</v>
      </c>
      <c r="O126" t="s">
        <v>24</v>
      </c>
    </row>
    <row r="127" spans="1:15" x14ac:dyDescent="0.3">
      <c r="A127" t="s">
        <v>48</v>
      </c>
      <c r="B127" t="s">
        <v>21</v>
      </c>
      <c r="C127">
        <v>39</v>
      </c>
      <c r="N127" t="s">
        <v>48</v>
      </c>
      <c r="O127" t="s">
        <v>25</v>
      </c>
    </row>
    <row r="128" spans="1:15" x14ac:dyDescent="0.3">
      <c r="A128" t="s">
        <v>48</v>
      </c>
      <c r="B128" t="s">
        <v>22</v>
      </c>
      <c r="C128">
        <v>39</v>
      </c>
      <c r="N128" t="s">
        <v>48</v>
      </c>
      <c r="O128" t="s">
        <v>21</v>
      </c>
    </row>
    <row r="129" spans="1:15" x14ac:dyDescent="0.3">
      <c r="A129" t="s">
        <v>48</v>
      </c>
      <c r="B129" t="s">
        <v>23</v>
      </c>
      <c r="C129">
        <v>39</v>
      </c>
      <c r="N129" t="s">
        <v>48</v>
      </c>
      <c r="O129" t="s">
        <v>22</v>
      </c>
    </row>
    <row r="130" spans="1:15" x14ac:dyDescent="0.3">
      <c r="A130" t="s">
        <v>48</v>
      </c>
      <c r="B130" t="s">
        <v>24</v>
      </c>
      <c r="C130">
        <v>39</v>
      </c>
      <c r="N130" t="s">
        <v>48</v>
      </c>
      <c r="O130" t="s">
        <v>23</v>
      </c>
    </row>
    <row r="131" spans="1:15" x14ac:dyDescent="0.3">
      <c r="A131" t="s">
        <v>48</v>
      </c>
      <c r="B131" t="s">
        <v>25</v>
      </c>
      <c r="C131">
        <v>39</v>
      </c>
      <c r="N131" t="s">
        <v>48</v>
      </c>
      <c r="O131" t="s">
        <v>24</v>
      </c>
    </row>
    <row r="132" spans="1:15" x14ac:dyDescent="0.3">
      <c r="A132" t="s">
        <v>50</v>
      </c>
      <c r="B132" t="s">
        <v>21</v>
      </c>
      <c r="C132">
        <v>16</v>
      </c>
      <c r="N132" t="s">
        <v>48</v>
      </c>
      <c r="O132" t="s">
        <v>25</v>
      </c>
    </row>
    <row r="133" spans="1:15" x14ac:dyDescent="0.3">
      <c r="A133" t="s">
        <v>50</v>
      </c>
      <c r="B133" t="s">
        <v>22</v>
      </c>
      <c r="C133">
        <v>18</v>
      </c>
      <c r="N133" t="s">
        <v>50</v>
      </c>
      <c r="O133" t="s">
        <v>21</v>
      </c>
    </row>
    <row r="134" spans="1:15" x14ac:dyDescent="0.3">
      <c r="A134" t="s">
        <v>50</v>
      </c>
      <c r="B134" t="s">
        <v>23</v>
      </c>
      <c r="C134">
        <v>20</v>
      </c>
      <c r="N134" t="s">
        <v>50</v>
      </c>
      <c r="O134" t="s">
        <v>22</v>
      </c>
    </row>
    <row r="135" spans="1:15" x14ac:dyDescent="0.3">
      <c r="A135" t="s">
        <v>50</v>
      </c>
      <c r="B135" t="s">
        <v>24</v>
      </c>
      <c r="C135">
        <v>22</v>
      </c>
      <c r="N135" t="s">
        <v>50</v>
      </c>
      <c r="O135" t="s">
        <v>23</v>
      </c>
    </row>
    <row r="136" spans="1:15" x14ac:dyDescent="0.3">
      <c r="A136" t="s">
        <v>50</v>
      </c>
      <c r="B136" t="s">
        <v>25</v>
      </c>
      <c r="C136">
        <v>26</v>
      </c>
      <c r="N136" t="s">
        <v>50</v>
      </c>
      <c r="O136" t="s">
        <v>24</v>
      </c>
    </row>
    <row r="137" spans="1:15" x14ac:dyDescent="0.3">
      <c r="A137" t="s">
        <v>50</v>
      </c>
      <c r="B137" t="s">
        <v>21</v>
      </c>
      <c r="C137">
        <v>39</v>
      </c>
      <c r="N137" t="s">
        <v>50</v>
      </c>
      <c r="O137" t="s">
        <v>25</v>
      </c>
    </row>
    <row r="138" spans="1:15" x14ac:dyDescent="0.3">
      <c r="A138" t="s">
        <v>50</v>
      </c>
      <c r="B138" t="s">
        <v>22</v>
      </c>
      <c r="C138">
        <v>39</v>
      </c>
      <c r="N138" t="s">
        <v>50</v>
      </c>
      <c r="O138" t="s">
        <v>21</v>
      </c>
    </row>
    <row r="139" spans="1:15" x14ac:dyDescent="0.3">
      <c r="A139" t="s">
        <v>50</v>
      </c>
      <c r="B139" t="s">
        <v>23</v>
      </c>
      <c r="C139">
        <v>39</v>
      </c>
      <c r="N139" t="s">
        <v>50</v>
      </c>
      <c r="O139" t="s">
        <v>22</v>
      </c>
    </row>
    <row r="140" spans="1:15" x14ac:dyDescent="0.3">
      <c r="A140" t="s">
        <v>50</v>
      </c>
      <c r="B140" t="s">
        <v>24</v>
      </c>
      <c r="C140">
        <v>39</v>
      </c>
      <c r="N140" t="s">
        <v>50</v>
      </c>
      <c r="O140" t="s">
        <v>23</v>
      </c>
    </row>
    <row r="141" spans="1:15" x14ac:dyDescent="0.3">
      <c r="A141" t="s">
        <v>50</v>
      </c>
      <c r="B141" t="s">
        <v>25</v>
      </c>
      <c r="C141">
        <v>39</v>
      </c>
      <c r="N141" t="s">
        <v>50</v>
      </c>
      <c r="O141" t="s">
        <v>24</v>
      </c>
    </row>
    <row r="142" spans="1:15" x14ac:dyDescent="0.3">
      <c r="A142" t="s">
        <v>52</v>
      </c>
      <c r="B142" t="s">
        <v>21</v>
      </c>
      <c r="C142">
        <v>16</v>
      </c>
      <c r="N142" t="s">
        <v>50</v>
      </c>
      <c r="O142" t="s">
        <v>25</v>
      </c>
    </row>
    <row r="143" spans="1:15" x14ac:dyDescent="0.3">
      <c r="A143" t="s">
        <v>52</v>
      </c>
      <c r="B143" t="s">
        <v>22</v>
      </c>
      <c r="C143">
        <v>18</v>
      </c>
      <c r="N143" t="s">
        <v>52</v>
      </c>
      <c r="O143" t="s">
        <v>21</v>
      </c>
    </row>
    <row r="144" spans="1:15" x14ac:dyDescent="0.3">
      <c r="A144" t="s">
        <v>52</v>
      </c>
      <c r="B144" t="s">
        <v>23</v>
      </c>
      <c r="C144">
        <v>20</v>
      </c>
      <c r="N144" t="s">
        <v>52</v>
      </c>
      <c r="O144" t="s">
        <v>22</v>
      </c>
    </row>
    <row r="145" spans="1:15" x14ac:dyDescent="0.3">
      <c r="A145" t="s">
        <v>52</v>
      </c>
      <c r="B145" t="s">
        <v>24</v>
      </c>
      <c r="C145">
        <v>22</v>
      </c>
      <c r="N145" t="s">
        <v>52</v>
      </c>
      <c r="O145" t="s">
        <v>23</v>
      </c>
    </row>
    <row r="146" spans="1:15" x14ac:dyDescent="0.3">
      <c r="A146" t="s">
        <v>52</v>
      </c>
      <c r="B146" t="s">
        <v>25</v>
      </c>
      <c r="C146">
        <v>26</v>
      </c>
      <c r="N146" t="s">
        <v>52</v>
      </c>
      <c r="O146" t="s">
        <v>24</v>
      </c>
    </row>
    <row r="147" spans="1:15" x14ac:dyDescent="0.3">
      <c r="A147" t="s">
        <v>52</v>
      </c>
      <c r="B147" t="s">
        <v>21</v>
      </c>
      <c r="C147">
        <v>39</v>
      </c>
      <c r="N147" t="s">
        <v>52</v>
      </c>
      <c r="O147" t="s">
        <v>25</v>
      </c>
    </row>
    <row r="148" spans="1:15" x14ac:dyDescent="0.3">
      <c r="A148" t="s">
        <v>52</v>
      </c>
      <c r="B148" t="s">
        <v>22</v>
      </c>
      <c r="C148">
        <v>39</v>
      </c>
      <c r="N148" t="s">
        <v>52</v>
      </c>
      <c r="O148" t="s">
        <v>21</v>
      </c>
    </row>
    <row r="149" spans="1:15" x14ac:dyDescent="0.3">
      <c r="A149" t="s">
        <v>52</v>
      </c>
      <c r="B149" t="s">
        <v>23</v>
      </c>
      <c r="C149">
        <v>39</v>
      </c>
      <c r="N149" t="s">
        <v>52</v>
      </c>
      <c r="O149" t="s">
        <v>22</v>
      </c>
    </row>
    <row r="150" spans="1:15" x14ac:dyDescent="0.3">
      <c r="A150" t="s">
        <v>52</v>
      </c>
      <c r="B150" t="s">
        <v>24</v>
      </c>
      <c r="C150">
        <v>39</v>
      </c>
      <c r="N150" t="s">
        <v>52</v>
      </c>
      <c r="O150" t="s">
        <v>23</v>
      </c>
    </row>
    <row r="151" spans="1:15" x14ac:dyDescent="0.3">
      <c r="A151" t="s">
        <v>52</v>
      </c>
      <c r="B151" t="s">
        <v>25</v>
      </c>
      <c r="C151">
        <v>39</v>
      </c>
      <c r="N151" t="s">
        <v>52</v>
      </c>
      <c r="O151" t="s">
        <v>24</v>
      </c>
    </row>
    <row r="152" spans="1:15" x14ac:dyDescent="0.3">
      <c r="A152" t="s">
        <v>54</v>
      </c>
      <c r="B152" t="s">
        <v>21</v>
      </c>
      <c r="C152">
        <v>16</v>
      </c>
      <c r="N152" t="s">
        <v>52</v>
      </c>
      <c r="O152" t="s">
        <v>25</v>
      </c>
    </row>
    <row r="153" spans="1:15" x14ac:dyDescent="0.3">
      <c r="A153" t="s">
        <v>54</v>
      </c>
      <c r="B153" t="s">
        <v>22</v>
      </c>
      <c r="C153">
        <v>18</v>
      </c>
      <c r="N153" t="s">
        <v>54</v>
      </c>
      <c r="O153" t="s">
        <v>21</v>
      </c>
    </row>
    <row r="154" spans="1:15" x14ac:dyDescent="0.3">
      <c r="A154" t="s">
        <v>54</v>
      </c>
      <c r="B154" t="s">
        <v>23</v>
      </c>
      <c r="C154">
        <v>20</v>
      </c>
      <c r="N154" t="s">
        <v>54</v>
      </c>
      <c r="O154" t="s">
        <v>22</v>
      </c>
    </row>
    <row r="155" spans="1:15" x14ac:dyDescent="0.3">
      <c r="A155" t="s">
        <v>54</v>
      </c>
      <c r="B155" t="s">
        <v>24</v>
      </c>
      <c r="C155">
        <v>22</v>
      </c>
      <c r="N155" t="s">
        <v>54</v>
      </c>
      <c r="O155" t="s">
        <v>23</v>
      </c>
    </row>
    <row r="156" spans="1:15" x14ac:dyDescent="0.3">
      <c r="A156" t="s">
        <v>54</v>
      </c>
      <c r="B156" t="s">
        <v>25</v>
      </c>
      <c r="C156">
        <v>26</v>
      </c>
      <c r="N156" t="s">
        <v>54</v>
      </c>
      <c r="O156" t="s">
        <v>24</v>
      </c>
    </row>
    <row r="157" spans="1:15" x14ac:dyDescent="0.3">
      <c r="A157" t="s">
        <v>54</v>
      </c>
      <c r="B157" t="s">
        <v>21</v>
      </c>
      <c r="C157">
        <v>39</v>
      </c>
      <c r="N157" t="s">
        <v>54</v>
      </c>
      <c r="O157" t="s">
        <v>25</v>
      </c>
    </row>
    <row r="158" spans="1:15" x14ac:dyDescent="0.3">
      <c r="A158" t="s">
        <v>54</v>
      </c>
      <c r="B158" t="s">
        <v>22</v>
      </c>
      <c r="C158">
        <v>39</v>
      </c>
      <c r="N158" t="s">
        <v>54</v>
      </c>
      <c r="O158" t="s">
        <v>21</v>
      </c>
    </row>
    <row r="159" spans="1:15" x14ac:dyDescent="0.3">
      <c r="A159" t="s">
        <v>54</v>
      </c>
      <c r="B159" t="s">
        <v>23</v>
      </c>
      <c r="C159">
        <v>39</v>
      </c>
      <c r="N159" t="s">
        <v>54</v>
      </c>
      <c r="O159" t="s">
        <v>22</v>
      </c>
    </row>
    <row r="160" spans="1:15" x14ac:dyDescent="0.3">
      <c r="A160" t="s">
        <v>54</v>
      </c>
      <c r="B160" t="s">
        <v>24</v>
      </c>
      <c r="C160">
        <v>39</v>
      </c>
      <c r="N160" t="s">
        <v>54</v>
      </c>
      <c r="O160" t="s">
        <v>23</v>
      </c>
    </row>
    <row r="161" spans="1:15" x14ac:dyDescent="0.3">
      <c r="A161" t="s">
        <v>54</v>
      </c>
      <c r="B161" t="s">
        <v>25</v>
      </c>
      <c r="C161">
        <v>39</v>
      </c>
      <c r="N161" t="s">
        <v>54</v>
      </c>
      <c r="O161" t="s">
        <v>24</v>
      </c>
    </row>
    <row r="162" spans="1:15" x14ac:dyDescent="0.3">
      <c r="A162" t="s">
        <v>56</v>
      </c>
      <c r="B162" t="s">
        <v>21</v>
      </c>
      <c r="C162">
        <v>16</v>
      </c>
      <c r="N162" t="s">
        <v>54</v>
      </c>
      <c r="O162" t="s">
        <v>25</v>
      </c>
    </row>
    <row r="163" spans="1:15" x14ac:dyDescent="0.3">
      <c r="A163" t="s">
        <v>56</v>
      </c>
      <c r="B163" t="s">
        <v>22</v>
      </c>
      <c r="C163">
        <v>18</v>
      </c>
      <c r="N163" t="s">
        <v>56</v>
      </c>
      <c r="O163" t="s">
        <v>21</v>
      </c>
    </row>
    <row r="164" spans="1:15" x14ac:dyDescent="0.3">
      <c r="A164" t="s">
        <v>56</v>
      </c>
      <c r="B164" t="s">
        <v>23</v>
      </c>
      <c r="C164">
        <v>20</v>
      </c>
      <c r="N164" t="s">
        <v>56</v>
      </c>
      <c r="O164" t="s">
        <v>22</v>
      </c>
    </row>
    <row r="165" spans="1:15" x14ac:dyDescent="0.3">
      <c r="A165" t="s">
        <v>56</v>
      </c>
      <c r="B165" t="s">
        <v>24</v>
      </c>
      <c r="C165">
        <v>22</v>
      </c>
      <c r="N165" t="s">
        <v>56</v>
      </c>
      <c r="O165" t="s">
        <v>23</v>
      </c>
    </row>
    <row r="166" spans="1:15" x14ac:dyDescent="0.3">
      <c r="A166" t="s">
        <v>56</v>
      </c>
      <c r="B166" t="s">
        <v>25</v>
      </c>
      <c r="C166">
        <v>26</v>
      </c>
      <c r="N166" t="s">
        <v>56</v>
      </c>
      <c r="O166" t="s">
        <v>24</v>
      </c>
    </row>
    <row r="167" spans="1:15" x14ac:dyDescent="0.3">
      <c r="A167" t="s">
        <v>56</v>
      </c>
      <c r="B167" t="s">
        <v>21</v>
      </c>
      <c r="C167">
        <v>39</v>
      </c>
      <c r="N167" t="s">
        <v>56</v>
      </c>
      <c r="O167" t="s">
        <v>25</v>
      </c>
    </row>
    <row r="168" spans="1:15" x14ac:dyDescent="0.3">
      <c r="A168" t="s">
        <v>56</v>
      </c>
      <c r="B168" t="s">
        <v>22</v>
      </c>
      <c r="C168">
        <v>39</v>
      </c>
      <c r="N168" t="s">
        <v>56</v>
      </c>
      <c r="O168" t="s">
        <v>21</v>
      </c>
    </row>
    <row r="169" spans="1:15" x14ac:dyDescent="0.3">
      <c r="A169" t="s">
        <v>56</v>
      </c>
      <c r="B169" t="s">
        <v>23</v>
      </c>
      <c r="C169">
        <v>39</v>
      </c>
      <c r="N169" t="s">
        <v>56</v>
      </c>
      <c r="O169" t="s">
        <v>22</v>
      </c>
    </row>
    <row r="170" spans="1:15" x14ac:dyDescent="0.3">
      <c r="A170" t="s">
        <v>56</v>
      </c>
      <c r="B170" t="s">
        <v>24</v>
      </c>
      <c r="C170">
        <v>39</v>
      </c>
      <c r="N170" t="s">
        <v>56</v>
      </c>
      <c r="O170" t="s">
        <v>23</v>
      </c>
    </row>
    <row r="171" spans="1:15" x14ac:dyDescent="0.3">
      <c r="A171" t="s">
        <v>56</v>
      </c>
      <c r="B171" t="s">
        <v>25</v>
      </c>
      <c r="C171">
        <v>39</v>
      </c>
      <c r="N171" t="s">
        <v>56</v>
      </c>
      <c r="O171" t="s">
        <v>24</v>
      </c>
    </row>
    <row r="172" spans="1:15" x14ac:dyDescent="0.3">
      <c r="A172" t="s">
        <v>58</v>
      </c>
      <c r="B172" t="s">
        <v>21</v>
      </c>
      <c r="C172">
        <v>16</v>
      </c>
      <c r="N172" t="s">
        <v>56</v>
      </c>
      <c r="O172" t="s">
        <v>25</v>
      </c>
    </row>
    <row r="173" spans="1:15" x14ac:dyDescent="0.3">
      <c r="A173" t="s">
        <v>58</v>
      </c>
      <c r="B173" t="s">
        <v>22</v>
      </c>
      <c r="C173">
        <v>18</v>
      </c>
      <c r="N173" t="s">
        <v>58</v>
      </c>
      <c r="O173" t="s">
        <v>21</v>
      </c>
    </row>
    <row r="174" spans="1:15" x14ac:dyDescent="0.3">
      <c r="A174" t="s">
        <v>58</v>
      </c>
      <c r="B174" t="s">
        <v>23</v>
      </c>
      <c r="C174">
        <v>20</v>
      </c>
      <c r="N174" t="s">
        <v>58</v>
      </c>
      <c r="O174" t="s">
        <v>22</v>
      </c>
    </row>
    <row r="175" spans="1:15" x14ac:dyDescent="0.3">
      <c r="A175" t="s">
        <v>58</v>
      </c>
      <c r="B175" t="s">
        <v>24</v>
      </c>
      <c r="C175">
        <v>22</v>
      </c>
      <c r="N175" t="s">
        <v>58</v>
      </c>
      <c r="O175" t="s">
        <v>23</v>
      </c>
    </row>
    <row r="176" spans="1:15" x14ac:dyDescent="0.3">
      <c r="A176" t="s">
        <v>58</v>
      </c>
      <c r="B176" t="s">
        <v>25</v>
      </c>
      <c r="C176">
        <v>26</v>
      </c>
      <c r="N176" t="s">
        <v>58</v>
      </c>
      <c r="O176" t="s">
        <v>24</v>
      </c>
    </row>
    <row r="177" spans="1:15" x14ac:dyDescent="0.3">
      <c r="A177" t="s">
        <v>58</v>
      </c>
      <c r="B177" t="s">
        <v>21</v>
      </c>
      <c r="C177">
        <v>39</v>
      </c>
      <c r="N177" t="s">
        <v>58</v>
      </c>
      <c r="O177" t="s">
        <v>25</v>
      </c>
    </row>
    <row r="178" spans="1:15" x14ac:dyDescent="0.3">
      <c r="A178" t="s">
        <v>58</v>
      </c>
      <c r="B178" t="s">
        <v>22</v>
      </c>
      <c r="C178">
        <v>39</v>
      </c>
      <c r="N178" t="s">
        <v>58</v>
      </c>
      <c r="O178" t="s">
        <v>21</v>
      </c>
    </row>
    <row r="179" spans="1:15" x14ac:dyDescent="0.3">
      <c r="A179" t="s">
        <v>58</v>
      </c>
      <c r="B179" t="s">
        <v>23</v>
      </c>
      <c r="C179">
        <v>39</v>
      </c>
      <c r="N179" t="s">
        <v>58</v>
      </c>
      <c r="O179" t="s">
        <v>22</v>
      </c>
    </row>
    <row r="180" spans="1:15" x14ac:dyDescent="0.3">
      <c r="A180" t="s">
        <v>58</v>
      </c>
      <c r="B180" t="s">
        <v>24</v>
      </c>
      <c r="C180">
        <v>39</v>
      </c>
      <c r="N180" t="s">
        <v>58</v>
      </c>
      <c r="O180" t="s">
        <v>23</v>
      </c>
    </row>
    <row r="181" spans="1:15" x14ac:dyDescent="0.3">
      <c r="A181" t="s">
        <v>58</v>
      </c>
      <c r="B181" t="s">
        <v>25</v>
      </c>
      <c r="C181">
        <v>39</v>
      </c>
      <c r="N181" t="s">
        <v>58</v>
      </c>
      <c r="O181" t="s">
        <v>24</v>
      </c>
    </row>
    <row r="182" spans="1:15" x14ac:dyDescent="0.3">
      <c r="A182" t="s">
        <v>60</v>
      </c>
      <c r="B182" t="s">
        <v>21</v>
      </c>
      <c r="C182">
        <v>16</v>
      </c>
      <c r="N182" t="s">
        <v>58</v>
      </c>
      <c r="O182" t="s">
        <v>25</v>
      </c>
    </row>
    <row r="183" spans="1:15" x14ac:dyDescent="0.3">
      <c r="A183" t="s">
        <v>60</v>
      </c>
      <c r="B183" t="s">
        <v>22</v>
      </c>
      <c r="C183">
        <v>18</v>
      </c>
      <c r="N183" t="s">
        <v>60</v>
      </c>
      <c r="O183" t="s">
        <v>21</v>
      </c>
    </row>
    <row r="184" spans="1:15" x14ac:dyDescent="0.3">
      <c r="A184" t="s">
        <v>60</v>
      </c>
      <c r="B184" t="s">
        <v>23</v>
      </c>
      <c r="C184">
        <v>20</v>
      </c>
      <c r="N184" t="s">
        <v>60</v>
      </c>
      <c r="O184" t="s">
        <v>22</v>
      </c>
    </row>
    <row r="185" spans="1:15" x14ac:dyDescent="0.3">
      <c r="A185" t="s">
        <v>60</v>
      </c>
      <c r="B185" t="s">
        <v>24</v>
      </c>
      <c r="C185">
        <v>22</v>
      </c>
      <c r="N185" t="s">
        <v>60</v>
      </c>
      <c r="O185" t="s">
        <v>23</v>
      </c>
    </row>
    <row r="186" spans="1:15" x14ac:dyDescent="0.3">
      <c r="A186" t="s">
        <v>60</v>
      </c>
      <c r="B186" t="s">
        <v>25</v>
      </c>
      <c r="C186">
        <v>26</v>
      </c>
      <c r="N186" t="s">
        <v>60</v>
      </c>
      <c r="O186" t="s">
        <v>24</v>
      </c>
    </row>
    <row r="187" spans="1:15" x14ac:dyDescent="0.3">
      <c r="A187" t="s">
        <v>60</v>
      </c>
      <c r="B187" t="s">
        <v>21</v>
      </c>
      <c r="C187">
        <v>39</v>
      </c>
      <c r="N187" t="s">
        <v>60</v>
      </c>
      <c r="O187" t="s">
        <v>25</v>
      </c>
    </row>
    <row r="188" spans="1:15" x14ac:dyDescent="0.3">
      <c r="A188" t="s">
        <v>60</v>
      </c>
      <c r="B188" t="s">
        <v>22</v>
      </c>
      <c r="C188">
        <v>39</v>
      </c>
      <c r="N188" t="s">
        <v>60</v>
      </c>
      <c r="O188" t="s">
        <v>21</v>
      </c>
    </row>
    <row r="189" spans="1:15" x14ac:dyDescent="0.3">
      <c r="A189" t="s">
        <v>60</v>
      </c>
      <c r="B189" t="s">
        <v>23</v>
      </c>
      <c r="C189">
        <v>39</v>
      </c>
      <c r="N189" t="s">
        <v>60</v>
      </c>
      <c r="O189" t="s">
        <v>22</v>
      </c>
    </row>
    <row r="190" spans="1:15" x14ac:dyDescent="0.3">
      <c r="A190" t="s">
        <v>60</v>
      </c>
      <c r="B190" t="s">
        <v>24</v>
      </c>
      <c r="C190">
        <v>39</v>
      </c>
      <c r="N190" t="s">
        <v>60</v>
      </c>
      <c r="O190" t="s">
        <v>23</v>
      </c>
    </row>
    <row r="191" spans="1:15" x14ac:dyDescent="0.3">
      <c r="A191" t="s">
        <v>60</v>
      </c>
      <c r="B191" t="s">
        <v>25</v>
      </c>
      <c r="C191">
        <v>39</v>
      </c>
      <c r="N191" t="s">
        <v>60</v>
      </c>
      <c r="O191" t="s">
        <v>24</v>
      </c>
    </row>
    <row r="192" spans="1:15" x14ac:dyDescent="0.3">
      <c r="A192" t="s">
        <v>62</v>
      </c>
      <c r="B192" t="s">
        <v>21</v>
      </c>
      <c r="C192">
        <v>16</v>
      </c>
      <c r="N192" t="s">
        <v>60</v>
      </c>
      <c r="O192" t="s">
        <v>25</v>
      </c>
    </row>
    <row r="193" spans="1:15" x14ac:dyDescent="0.3">
      <c r="A193" t="s">
        <v>62</v>
      </c>
      <c r="B193" t="s">
        <v>22</v>
      </c>
      <c r="C193">
        <v>18</v>
      </c>
      <c r="N193" t="s">
        <v>62</v>
      </c>
      <c r="O193" t="s">
        <v>21</v>
      </c>
    </row>
    <row r="194" spans="1:15" x14ac:dyDescent="0.3">
      <c r="A194" t="s">
        <v>62</v>
      </c>
      <c r="B194" t="s">
        <v>23</v>
      </c>
      <c r="C194">
        <v>20</v>
      </c>
      <c r="N194" t="s">
        <v>62</v>
      </c>
      <c r="O194" t="s">
        <v>22</v>
      </c>
    </row>
    <row r="195" spans="1:15" x14ac:dyDescent="0.3">
      <c r="A195" t="s">
        <v>62</v>
      </c>
      <c r="B195" t="s">
        <v>24</v>
      </c>
      <c r="C195">
        <v>22</v>
      </c>
      <c r="N195" t="s">
        <v>62</v>
      </c>
      <c r="O195" t="s">
        <v>23</v>
      </c>
    </row>
    <row r="196" spans="1:15" x14ac:dyDescent="0.3">
      <c r="A196" t="s">
        <v>62</v>
      </c>
      <c r="B196" t="s">
        <v>25</v>
      </c>
      <c r="C196">
        <v>26</v>
      </c>
      <c r="N196" t="s">
        <v>62</v>
      </c>
      <c r="O196" t="s">
        <v>24</v>
      </c>
    </row>
    <row r="197" spans="1:15" x14ac:dyDescent="0.3">
      <c r="A197" t="s">
        <v>62</v>
      </c>
      <c r="B197" t="s">
        <v>21</v>
      </c>
      <c r="C197">
        <v>39</v>
      </c>
      <c r="N197" t="s">
        <v>62</v>
      </c>
      <c r="O197" t="s">
        <v>25</v>
      </c>
    </row>
    <row r="198" spans="1:15" x14ac:dyDescent="0.3">
      <c r="A198" t="s">
        <v>62</v>
      </c>
      <c r="B198" t="s">
        <v>22</v>
      </c>
      <c r="C198">
        <v>39</v>
      </c>
      <c r="N198" t="s">
        <v>62</v>
      </c>
      <c r="O198" t="s">
        <v>21</v>
      </c>
    </row>
    <row r="199" spans="1:15" x14ac:dyDescent="0.3">
      <c r="A199" t="s">
        <v>62</v>
      </c>
      <c r="B199" t="s">
        <v>23</v>
      </c>
      <c r="C199">
        <v>39</v>
      </c>
      <c r="N199" t="s">
        <v>62</v>
      </c>
      <c r="O199" t="s">
        <v>22</v>
      </c>
    </row>
    <row r="200" spans="1:15" x14ac:dyDescent="0.3">
      <c r="A200" t="s">
        <v>62</v>
      </c>
      <c r="B200" t="s">
        <v>24</v>
      </c>
      <c r="C200">
        <v>39</v>
      </c>
      <c r="N200" t="s">
        <v>62</v>
      </c>
      <c r="O200" t="s">
        <v>23</v>
      </c>
    </row>
    <row r="201" spans="1:15" x14ac:dyDescent="0.3">
      <c r="A201" t="s">
        <v>62</v>
      </c>
      <c r="B201" t="s">
        <v>25</v>
      </c>
      <c r="C201">
        <v>39</v>
      </c>
      <c r="N201" t="s">
        <v>62</v>
      </c>
      <c r="O201" t="s">
        <v>24</v>
      </c>
    </row>
    <row r="202" spans="1:15" x14ac:dyDescent="0.3">
      <c r="A202" t="s">
        <v>64</v>
      </c>
      <c r="B202" t="s">
        <v>21</v>
      </c>
      <c r="N202" t="s">
        <v>62</v>
      </c>
      <c r="O202" t="s">
        <v>25</v>
      </c>
    </row>
    <row r="203" spans="1:15" x14ac:dyDescent="0.3">
      <c r="A203" t="s">
        <v>64</v>
      </c>
      <c r="B203" t="s">
        <v>22</v>
      </c>
      <c r="N203" t="s">
        <v>64</v>
      </c>
      <c r="O203" t="s">
        <v>21</v>
      </c>
    </row>
    <row r="204" spans="1:15" x14ac:dyDescent="0.3">
      <c r="A204" t="s">
        <v>64</v>
      </c>
      <c r="B204" t="s">
        <v>23</v>
      </c>
      <c r="N204" t="s">
        <v>64</v>
      </c>
      <c r="O204" t="s">
        <v>22</v>
      </c>
    </row>
    <row r="205" spans="1:15" x14ac:dyDescent="0.3">
      <c r="A205" t="s">
        <v>64</v>
      </c>
      <c r="B205" t="s">
        <v>24</v>
      </c>
      <c r="N205" t="s">
        <v>64</v>
      </c>
      <c r="O205" t="s">
        <v>23</v>
      </c>
    </row>
    <row r="206" spans="1:15" x14ac:dyDescent="0.3">
      <c r="A206" t="s">
        <v>64</v>
      </c>
      <c r="B206" t="s">
        <v>25</v>
      </c>
      <c r="N206" t="s">
        <v>64</v>
      </c>
      <c r="O206" t="s">
        <v>24</v>
      </c>
    </row>
    <row r="207" spans="1:15" x14ac:dyDescent="0.3">
      <c r="A207" t="s">
        <v>64</v>
      </c>
      <c r="B207" t="s">
        <v>21</v>
      </c>
      <c r="N207" t="s">
        <v>64</v>
      </c>
      <c r="O207" t="s">
        <v>25</v>
      </c>
    </row>
    <row r="208" spans="1:15" x14ac:dyDescent="0.3">
      <c r="A208" t="s">
        <v>64</v>
      </c>
      <c r="B208" t="s">
        <v>22</v>
      </c>
      <c r="N208" t="s">
        <v>64</v>
      </c>
      <c r="O208" t="s">
        <v>21</v>
      </c>
    </row>
    <row r="209" spans="1:15" x14ac:dyDescent="0.3">
      <c r="A209" t="s">
        <v>64</v>
      </c>
      <c r="B209" t="s">
        <v>23</v>
      </c>
      <c r="N209" t="s">
        <v>64</v>
      </c>
      <c r="O209" t="s">
        <v>22</v>
      </c>
    </row>
    <row r="210" spans="1:15" x14ac:dyDescent="0.3">
      <c r="A210" t="s">
        <v>64</v>
      </c>
      <c r="B210" t="s">
        <v>24</v>
      </c>
      <c r="N210" t="s">
        <v>64</v>
      </c>
      <c r="O210" t="s">
        <v>23</v>
      </c>
    </row>
    <row r="211" spans="1:15" x14ac:dyDescent="0.3">
      <c r="A211" t="s">
        <v>64</v>
      </c>
      <c r="B211" t="s">
        <v>25</v>
      </c>
      <c r="N211" t="s">
        <v>64</v>
      </c>
      <c r="O211" t="s">
        <v>24</v>
      </c>
    </row>
    <row r="212" spans="1:15" x14ac:dyDescent="0.3">
      <c r="A212" t="s">
        <v>66</v>
      </c>
      <c r="B212" t="s">
        <v>21</v>
      </c>
      <c r="N212" t="s">
        <v>64</v>
      </c>
      <c r="O212" t="s">
        <v>25</v>
      </c>
    </row>
    <row r="213" spans="1:15" x14ac:dyDescent="0.3">
      <c r="A213" t="s">
        <v>66</v>
      </c>
      <c r="B213" t="s">
        <v>22</v>
      </c>
      <c r="N213" t="s">
        <v>66</v>
      </c>
      <c r="O213" t="s">
        <v>21</v>
      </c>
    </row>
    <row r="214" spans="1:15" x14ac:dyDescent="0.3">
      <c r="A214" t="s">
        <v>66</v>
      </c>
      <c r="B214" t="s">
        <v>23</v>
      </c>
      <c r="N214" t="s">
        <v>66</v>
      </c>
      <c r="O214" t="s">
        <v>22</v>
      </c>
    </row>
    <row r="215" spans="1:15" x14ac:dyDescent="0.3">
      <c r="A215" t="s">
        <v>66</v>
      </c>
      <c r="B215" t="s">
        <v>24</v>
      </c>
      <c r="N215" t="s">
        <v>66</v>
      </c>
      <c r="O215" t="s">
        <v>23</v>
      </c>
    </row>
    <row r="216" spans="1:15" x14ac:dyDescent="0.3">
      <c r="A216" t="s">
        <v>66</v>
      </c>
      <c r="B216" t="s">
        <v>25</v>
      </c>
      <c r="N216" t="s">
        <v>66</v>
      </c>
      <c r="O216" t="s">
        <v>24</v>
      </c>
    </row>
    <row r="217" spans="1:15" x14ac:dyDescent="0.3">
      <c r="A217" t="s">
        <v>66</v>
      </c>
      <c r="B217" t="s">
        <v>21</v>
      </c>
      <c r="N217" t="s">
        <v>66</v>
      </c>
      <c r="O217" t="s">
        <v>25</v>
      </c>
    </row>
    <row r="218" spans="1:15" x14ac:dyDescent="0.3">
      <c r="A218" t="s">
        <v>66</v>
      </c>
      <c r="B218" t="s">
        <v>22</v>
      </c>
      <c r="N218" t="s">
        <v>66</v>
      </c>
      <c r="O218" t="s">
        <v>21</v>
      </c>
    </row>
    <row r="219" spans="1:15" x14ac:dyDescent="0.3">
      <c r="A219" t="s">
        <v>66</v>
      </c>
      <c r="B219" t="s">
        <v>23</v>
      </c>
      <c r="N219" t="s">
        <v>66</v>
      </c>
      <c r="O219" t="s">
        <v>22</v>
      </c>
    </row>
    <row r="220" spans="1:15" x14ac:dyDescent="0.3">
      <c r="A220" t="s">
        <v>66</v>
      </c>
      <c r="B220" t="s">
        <v>24</v>
      </c>
      <c r="N220" t="s">
        <v>66</v>
      </c>
      <c r="O220" t="s">
        <v>23</v>
      </c>
    </row>
    <row r="221" spans="1:15" x14ac:dyDescent="0.3">
      <c r="A221" t="s">
        <v>66</v>
      </c>
      <c r="B221" t="s">
        <v>25</v>
      </c>
      <c r="N221" t="s">
        <v>66</v>
      </c>
      <c r="O221" t="s">
        <v>24</v>
      </c>
    </row>
    <row r="222" spans="1:15" x14ac:dyDescent="0.3">
      <c r="A222" t="s">
        <v>68</v>
      </c>
      <c r="B222" t="s">
        <v>21</v>
      </c>
      <c r="N222" t="s">
        <v>66</v>
      </c>
      <c r="O222" t="s">
        <v>25</v>
      </c>
    </row>
    <row r="223" spans="1:15" x14ac:dyDescent="0.3">
      <c r="A223" t="s">
        <v>68</v>
      </c>
      <c r="B223" t="s">
        <v>22</v>
      </c>
      <c r="N223" t="s">
        <v>68</v>
      </c>
      <c r="O223" t="s">
        <v>21</v>
      </c>
    </row>
    <row r="224" spans="1:15" x14ac:dyDescent="0.3">
      <c r="A224" t="s">
        <v>68</v>
      </c>
      <c r="B224" t="s">
        <v>23</v>
      </c>
      <c r="N224" t="s">
        <v>68</v>
      </c>
      <c r="O224" t="s">
        <v>22</v>
      </c>
    </row>
    <row r="225" spans="1:15" x14ac:dyDescent="0.3">
      <c r="A225" t="s">
        <v>68</v>
      </c>
      <c r="B225" t="s">
        <v>24</v>
      </c>
      <c r="N225" t="s">
        <v>68</v>
      </c>
      <c r="O225" t="s">
        <v>23</v>
      </c>
    </row>
    <row r="226" spans="1:15" x14ac:dyDescent="0.3">
      <c r="A226" t="s">
        <v>68</v>
      </c>
      <c r="B226" t="s">
        <v>25</v>
      </c>
      <c r="N226" t="s">
        <v>68</v>
      </c>
      <c r="O226" t="s">
        <v>24</v>
      </c>
    </row>
    <row r="227" spans="1:15" x14ac:dyDescent="0.3">
      <c r="A227" t="s">
        <v>68</v>
      </c>
      <c r="B227" t="s">
        <v>21</v>
      </c>
      <c r="N227" t="s">
        <v>68</v>
      </c>
      <c r="O227" t="s">
        <v>25</v>
      </c>
    </row>
    <row r="228" spans="1:15" x14ac:dyDescent="0.3">
      <c r="A228" t="s">
        <v>68</v>
      </c>
      <c r="B228" t="s">
        <v>22</v>
      </c>
      <c r="N228" t="s">
        <v>68</v>
      </c>
      <c r="O228" t="s">
        <v>21</v>
      </c>
    </row>
    <row r="229" spans="1:15" x14ac:dyDescent="0.3">
      <c r="A229" t="s">
        <v>68</v>
      </c>
      <c r="B229" t="s">
        <v>23</v>
      </c>
      <c r="N229" t="s">
        <v>68</v>
      </c>
      <c r="O229" t="s">
        <v>22</v>
      </c>
    </row>
    <row r="230" spans="1:15" x14ac:dyDescent="0.3">
      <c r="A230" t="s">
        <v>68</v>
      </c>
      <c r="B230" t="s">
        <v>24</v>
      </c>
      <c r="N230" t="s">
        <v>68</v>
      </c>
      <c r="O230" t="s">
        <v>23</v>
      </c>
    </row>
    <row r="231" spans="1:15" x14ac:dyDescent="0.3">
      <c r="A231" t="s">
        <v>68</v>
      </c>
      <c r="B231" t="s">
        <v>25</v>
      </c>
      <c r="N231" t="s">
        <v>68</v>
      </c>
      <c r="O231" t="s">
        <v>24</v>
      </c>
    </row>
    <row r="232" spans="1:15" x14ac:dyDescent="0.3">
      <c r="A232" t="s">
        <v>70</v>
      </c>
      <c r="B232" t="s">
        <v>21</v>
      </c>
      <c r="N232" t="s">
        <v>68</v>
      </c>
      <c r="O232" t="s">
        <v>25</v>
      </c>
    </row>
    <row r="233" spans="1:15" x14ac:dyDescent="0.3">
      <c r="A233" t="s">
        <v>70</v>
      </c>
      <c r="B233" t="s">
        <v>22</v>
      </c>
      <c r="N233" t="s">
        <v>70</v>
      </c>
      <c r="O233" t="s">
        <v>21</v>
      </c>
    </row>
    <row r="234" spans="1:15" x14ac:dyDescent="0.3">
      <c r="A234" t="s">
        <v>70</v>
      </c>
      <c r="B234" t="s">
        <v>23</v>
      </c>
      <c r="N234" t="s">
        <v>70</v>
      </c>
      <c r="O234" t="s">
        <v>22</v>
      </c>
    </row>
    <row r="235" spans="1:15" x14ac:dyDescent="0.3">
      <c r="A235" t="s">
        <v>70</v>
      </c>
      <c r="B235" t="s">
        <v>24</v>
      </c>
      <c r="N235" t="s">
        <v>70</v>
      </c>
      <c r="O235" t="s">
        <v>23</v>
      </c>
    </row>
    <row r="236" spans="1:15" x14ac:dyDescent="0.3">
      <c r="A236" t="s">
        <v>70</v>
      </c>
      <c r="B236" t="s">
        <v>25</v>
      </c>
      <c r="N236" t="s">
        <v>70</v>
      </c>
      <c r="O236" t="s">
        <v>24</v>
      </c>
    </row>
    <row r="237" spans="1:15" x14ac:dyDescent="0.3">
      <c r="A237" t="s">
        <v>70</v>
      </c>
      <c r="B237" t="s">
        <v>21</v>
      </c>
      <c r="N237" t="s">
        <v>70</v>
      </c>
      <c r="O237" t="s">
        <v>25</v>
      </c>
    </row>
    <row r="238" spans="1:15" x14ac:dyDescent="0.3">
      <c r="A238" t="s">
        <v>70</v>
      </c>
      <c r="B238" t="s">
        <v>22</v>
      </c>
      <c r="N238" t="s">
        <v>70</v>
      </c>
      <c r="O238" t="s">
        <v>21</v>
      </c>
    </row>
    <row r="239" spans="1:15" x14ac:dyDescent="0.3">
      <c r="A239" t="s">
        <v>70</v>
      </c>
      <c r="B239" t="s">
        <v>23</v>
      </c>
      <c r="N239" t="s">
        <v>70</v>
      </c>
      <c r="O239" t="s">
        <v>22</v>
      </c>
    </row>
    <row r="240" spans="1:15" x14ac:dyDescent="0.3">
      <c r="A240" t="s">
        <v>70</v>
      </c>
      <c r="B240" t="s">
        <v>24</v>
      </c>
      <c r="N240" t="s">
        <v>70</v>
      </c>
      <c r="O240" t="s">
        <v>23</v>
      </c>
    </row>
    <row r="241" spans="1:15" x14ac:dyDescent="0.3">
      <c r="A241" t="s">
        <v>70</v>
      </c>
      <c r="B241" t="s">
        <v>25</v>
      </c>
      <c r="N241" t="s">
        <v>70</v>
      </c>
      <c r="O241" t="s">
        <v>24</v>
      </c>
    </row>
    <row r="242" spans="1:15" x14ac:dyDescent="0.3">
      <c r="A242" t="s">
        <v>72</v>
      </c>
      <c r="B242" t="s">
        <v>21</v>
      </c>
      <c r="N242" t="s">
        <v>70</v>
      </c>
      <c r="O242" t="s">
        <v>25</v>
      </c>
    </row>
    <row r="243" spans="1:15" x14ac:dyDescent="0.3">
      <c r="A243" t="s">
        <v>72</v>
      </c>
      <c r="B243" t="s">
        <v>22</v>
      </c>
      <c r="N243" t="s">
        <v>72</v>
      </c>
      <c r="O243" t="s">
        <v>21</v>
      </c>
    </row>
    <row r="244" spans="1:15" x14ac:dyDescent="0.3">
      <c r="A244" t="s">
        <v>72</v>
      </c>
      <c r="B244" t="s">
        <v>23</v>
      </c>
      <c r="N244" t="s">
        <v>72</v>
      </c>
      <c r="O244" t="s">
        <v>22</v>
      </c>
    </row>
    <row r="245" spans="1:15" x14ac:dyDescent="0.3">
      <c r="A245" t="s">
        <v>72</v>
      </c>
      <c r="B245" t="s">
        <v>24</v>
      </c>
      <c r="N245" t="s">
        <v>72</v>
      </c>
      <c r="O245" t="s">
        <v>23</v>
      </c>
    </row>
    <row r="246" spans="1:15" x14ac:dyDescent="0.3">
      <c r="A246" t="s">
        <v>72</v>
      </c>
      <c r="B246" t="s">
        <v>25</v>
      </c>
      <c r="N246" t="s">
        <v>72</v>
      </c>
      <c r="O246" t="s">
        <v>24</v>
      </c>
    </row>
    <row r="247" spans="1:15" x14ac:dyDescent="0.3">
      <c r="A247" t="s">
        <v>72</v>
      </c>
      <c r="B247" t="s">
        <v>21</v>
      </c>
      <c r="N247" t="s">
        <v>72</v>
      </c>
      <c r="O247" t="s">
        <v>25</v>
      </c>
    </row>
    <row r="248" spans="1:15" x14ac:dyDescent="0.3">
      <c r="A248" t="s">
        <v>72</v>
      </c>
      <c r="B248" t="s">
        <v>22</v>
      </c>
      <c r="N248" t="s">
        <v>72</v>
      </c>
      <c r="O248" t="s">
        <v>21</v>
      </c>
    </row>
    <row r="249" spans="1:15" x14ac:dyDescent="0.3">
      <c r="A249" t="s">
        <v>72</v>
      </c>
      <c r="B249" t="s">
        <v>23</v>
      </c>
      <c r="N249" t="s">
        <v>72</v>
      </c>
      <c r="O249" t="s">
        <v>22</v>
      </c>
    </row>
    <row r="250" spans="1:15" x14ac:dyDescent="0.3">
      <c r="A250" t="s">
        <v>72</v>
      </c>
      <c r="B250" t="s">
        <v>24</v>
      </c>
      <c r="N250" t="s">
        <v>72</v>
      </c>
      <c r="O250" t="s">
        <v>23</v>
      </c>
    </row>
    <row r="251" spans="1:15" x14ac:dyDescent="0.3">
      <c r="A251" t="s">
        <v>72</v>
      </c>
      <c r="B251" t="s">
        <v>25</v>
      </c>
      <c r="N251" t="s">
        <v>72</v>
      </c>
      <c r="O251" t="s">
        <v>24</v>
      </c>
    </row>
    <row r="252" spans="1:15" x14ac:dyDescent="0.3">
      <c r="A252" t="s">
        <v>74</v>
      </c>
      <c r="B252" t="s">
        <v>21</v>
      </c>
      <c r="N252" t="s">
        <v>72</v>
      </c>
      <c r="O252" t="s">
        <v>25</v>
      </c>
    </row>
    <row r="253" spans="1:15" x14ac:dyDescent="0.3">
      <c r="A253" t="s">
        <v>74</v>
      </c>
      <c r="B253" t="s">
        <v>22</v>
      </c>
      <c r="N253" t="s">
        <v>74</v>
      </c>
      <c r="O253" t="s">
        <v>21</v>
      </c>
    </row>
    <row r="254" spans="1:15" x14ac:dyDescent="0.3">
      <c r="A254" t="s">
        <v>74</v>
      </c>
      <c r="B254" t="s">
        <v>23</v>
      </c>
      <c r="N254" t="s">
        <v>74</v>
      </c>
      <c r="O254" t="s">
        <v>22</v>
      </c>
    </row>
    <row r="255" spans="1:15" x14ac:dyDescent="0.3">
      <c r="A255" t="s">
        <v>74</v>
      </c>
      <c r="B255" t="s">
        <v>24</v>
      </c>
      <c r="N255" t="s">
        <v>74</v>
      </c>
      <c r="O255" t="s">
        <v>23</v>
      </c>
    </row>
    <row r="256" spans="1:15" x14ac:dyDescent="0.3">
      <c r="A256" t="s">
        <v>74</v>
      </c>
      <c r="B256" t="s">
        <v>25</v>
      </c>
      <c r="N256" t="s">
        <v>74</v>
      </c>
      <c r="O256" t="s">
        <v>24</v>
      </c>
    </row>
    <row r="257" spans="1:15" x14ac:dyDescent="0.3">
      <c r="A257" t="s">
        <v>74</v>
      </c>
      <c r="B257" t="s">
        <v>21</v>
      </c>
      <c r="N257" t="s">
        <v>74</v>
      </c>
      <c r="O257" t="s">
        <v>25</v>
      </c>
    </row>
    <row r="258" spans="1:15" x14ac:dyDescent="0.3">
      <c r="A258" t="s">
        <v>74</v>
      </c>
      <c r="B258" t="s">
        <v>22</v>
      </c>
      <c r="N258" t="s">
        <v>74</v>
      </c>
      <c r="O258" t="s">
        <v>21</v>
      </c>
    </row>
    <row r="259" spans="1:15" x14ac:dyDescent="0.3">
      <c r="A259" t="s">
        <v>74</v>
      </c>
      <c r="B259" t="s">
        <v>23</v>
      </c>
      <c r="N259" t="s">
        <v>74</v>
      </c>
      <c r="O259" t="s">
        <v>22</v>
      </c>
    </row>
    <row r="260" spans="1:15" x14ac:dyDescent="0.3">
      <c r="A260" t="s">
        <v>74</v>
      </c>
      <c r="B260" t="s">
        <v>24</v>
      </c>
      <c r="N260" t="s">
        <v>74</v>
      </c>
      <c r="O260" t="s">
        <v>23</v>
      </c>
    </row>
    <row r="261" spans="1:15" x14ac:dyDescent="0.3">
      <c r="A261" t="s">
        <v>74</v>
      </c>
      <c r="B261" t="s">
        <v>25</v>
      </c>
      <c r="N261" t="s">
        <v>74</v>
      </c>
      <c r="O261" t="s">
        <v>24</v>
      </c>
    </row>
    <row r="262" spans="1:15" x14ac:dyDescent="0.3">
      <c r="A262" t="s">
        <v>76</v>
      </c>
      <c r="B262" t="s">
        <v>21</v>
      </c>
      <c r="N262" t="s">
        <v>74</v>
      </c>
      <c r="O262" t="s">
        <v>25</v>
      </c>
    </row>
    <row r="263" spans="1:15" x14ac:dyDescent="0.3">
      <c r="A263" t="s">
        <v>76</v>
      </c>
      <c r="B263" t="s">
        <v>22</v>
      </c>
      <c r="N263" t="s">
        <v>76</v>
      </c>
      <c r="O263" t="s">
        <v>21</v>
      </c>
    </row>
    <row r="264" spans="1:15" x14ac:dyDescent="0.3">
      <c r="A264" t="s">
        <v>76</v>
      </c>
      <c r="B264" t="s">
        <v>23</v>
      </c>
      <c r="N264" t="s">
        <v>76</v>
      </c>
      <c r="O264" t="s">
        <v>22</v>
      </c>
    </row>
    <row r="265" spans="1:15" x14ac:dyDescent="0.3">
      <c r="A265" t="s">
        <v>76</v>
      </c>
      <c r="B265" t="s">
        <v>24</v>
      </c>
      <c r="N265" t="s">
        <v>76</v>
      </c>
      <c r="O265" t="s">
        <v>23</v>
      </c>
    </row>
    <row r="266" spans="1:15" x14ac:dyDescent="0.3">
      <c r="A266" t="s">
        <v>76</v>
      </c>
      <c r="B266" t="s">
        <v>25</v>
      </c>
      <c r="N266" t="s">
        <v>76</v>
      </c>
      <c r="O266" t="s">
        <v>24</v>
      </c>
    </row>
    <row r="267" spans="1:15" x14ac:dyDescent="0.3">
      <c r="A267" t="s">
        <v>76</v>
      </c>
      <c r="B267" t="s">
        <v>21</v>
      </c>
      <c r="N267" t="s">
        <v>76</v>
      </c>
      <c r="O267" t="s">
        <v>25</v>
      </c>
    </row>
    <row r="268" spans="1:15" x14ac:dyDescent="0.3">
      <c r="A268" t="s">
        <v>76</v>
      </c>
      <c r="B268" t="s">
        <v>22</v>
      </c>
      <c r="N268" t="s">
        <v>76</v>
      </c>
      <c r="O268" t="s">
        <v>21</v>
      </c>
    </row>
    <row r="269" spans="1:15" x14ac:dyDescent="0.3">
      <c r="A269" t="s">
        <v>76</v>
      </c>
      <c r="B269" t="s">
        <v>23</v>
      </c>
      <c r="N269" t="s">
        <v>76</v>
      </c>
      <c r="O269" t="s">
        <v>22</v>
      </c>
    </row>
    <row r="270" spans="1:15" x14ac:dyDescent="0.3">
      <c r="A270" t="s">
        <v>76</v>
      </c>
      <c r="B270" t="s">
        <v>24</v>
      </c>
      <c r="N270" t="s">
        <v>76</v>
      </c>
      <c r="O270" t="s">
        <v>23</v>
      </c>
    </row>
    <row r="271" spans="1:15" x14ac:dyDescent="0.3">
      <c r="A271" t="s">
        <v>76</v>
      </c>
      <c r="B271" t="s">
        <v>25</v>
      </c>
      <c r="N271" t="s">
        <v>76</v>
      </c>
      <c r="O271" t="s">
        <v>24</v>
      </c>
    </row>
    <row r="272" spans="1:15" x14ac:dyDescent="0.3">
      <c r="A272" t="s">
        <v>78</v>
      </c>
      <c r="B272" t="s">
        <v>21</v>
      </c>
      <c r="N272" t="s">
        <v>76</v>
      </c>
      <c r="O272" t="s">
        <v>25</v>
      </c>
    </row>
    <row r="273" spans="1:15" x14ac:dyDescent="0.3">
      <c r="A273" t="s">
        <v>78</v>
      </c>
      <c r="B273" t="s">
        <v>22</v>
      </c>
      <c r="N273" t="s">
        <v>78</v>
      </c>
      <c r="O273" t="s">
        <v>21</v>
      </c>
    </row>
    <row r="274" spans="1:15" x14ac:dyDescent="0.3">
      <c r="A274" t="s">
        <v>78</v>
      </c>
      <c r="B274" t="s">
        <v>23</v>
      </c>
      <c r="N274" t="s">
        <v>78</v>
      </c>
      <c r="O274" t="s">
        <v>22</v>
      </c>
    </row>
    <row r="275" spans="1:15" x14ac:dyDescent="0.3">
      <c r="A275" t="s">
        <v>78</v>
      </c>
      <c r="B275" t="s">
        <v>24</v>
      </c>
      <c r="N275" t="s">
        <v>78</v>
      </c>
      <c r="O275" t="s">
        <v>23</v>
      </c>
    </row>
    <row r="276" spans="1:15" x14ac:dyDescent="0.3">
      <c r="A276" t="s">
        <v>78</v>
      </c>
      <c r="B276" t="s">
        <v>25</v>
      </c>
      <c r="N276" t="s">
        <v>78</v>
      </c>
      <c r="O276" t="s">
        <v>24</v>
      </c>
    </row>
    <row r="277" spans="1:15" x14ac:dyDescent="0.3">
      <c r="A277" t="s">
        <v>78</v>
      </c>
      <c r="B277" t="s">
        <v>21</v>
      </c>
      <c r="N277" t="s">
        <v>78</v>
      </c>
      <c r="O277" t="s">
        <v>25</v>
      </c>
    </row>
    <row r="278" spans="1:15" x14ac:dyDescent="0.3">
      <c r="A278" t="s">
        <v>78</v>
      </c>
      <c r="B278" t="s">
        <v>22</v>
      </c>
      <c r="N278" t="s">
        <v>78</v>
      </c>
      <c r="O278" t="s">
        <v>21</v>
      </c>
    </row>
    <row r="279" spans="1:15" x14ac:dyDescent="0.3">
      <c r="A279" t="s">
        <v>78</v>
      </c>
      <c r="B279" t="s">
        <v>23</v>
      </c>
      <c r="N279" t="s">
        <v>78</v>
      </c>
      <c r="O279" t="s">
        <v>22</v>
      </c>
    </row>
    <row r="280" spans="1:15" x14ac:dyDescent="0.3">
      <c r="A280" t="s">
        <v>78</v>
      </c>
      <c r="B280" t="s">
        <v>24</v>
      </c>
      <c r="N280" t="s">
        <v>78</v>
      </c>
      <c r="O280" t="s">
        <v>23</v>
      </c>
    </row>
    <row r="281" spans="1:15" x14ac:dyDescent="0.3">
      <c r="A281" t="s">
        <v>78</v>
      </c>
      <c r="B281" t="s">
        <v>25</v>
      </c>
      <c r="N281" t="s">
        <v>78</v>
      </c>
      <c r="O281" t="s">
        <v>24</v>
      </c>
    </row>
    <row r="282" spans="1:15" x14ac:dyDescent="0.3">
      <c r="A282" t="s">
        <v>80</v>
      </c>
      <c r="B282" t="s">
        <v>21</v>
      </c>
      <c r="N282" t="s">
        <v>78</v>
      </c>
      <c r="O282" t="s">
        <v>25</v>
      </c>
    </row>
    <row r="283" spans="1:15" x14ac:dyDescent="0.3">
      <c r="A283" t="s">
        <v>80</v>
      </c>
      <c r="B283" t="s">
        <v>22</v>
      </c>
      <c r="N283" t="s">
        <v>80</v>
      </c>
      <c r="O283" t="s">
        <v>21</v>
      </c>
    </row>
    <row r="284" spans="1:15" x14ac:dyDescent="0.3">
      <c r="A284" t="s">
        <v>80</v>
      </c>
      <c r="B284" t="s">
        <v>23</v>
      </c>
      <c r="N284" t="s">
        <v>80</v>
      </c>
      <c r="O284" t="s">
        <v>22</v>
      </c>
    </row>
    <row r="285" spans="1:15" x14ac:dyDescent="0.3">
      <c r="A285" t="s">
        <v>80</v>
      </c>
      <c r="B285" t="s">
        <v>24</v>
      </c>
      <c r="N285" t="s">
        <v>80</v>
      </c>
      <c r="O285" t="s">
        <v>23</v>
      </c>
    </row>
    <row r="286" spans="1:15" x14ac:dyDescent="0.3">
      <c r="A286" t="s">
        <v>80</v>
      </c>
      <c r="B286" t="s">
        <v>25</v>
      </c>
      <c r="N286" t="s">
        <v>80</v>
      </c>
      <c r="O286" t="s">
        <v>24</v>
      </c>
    </row>
    <row r="287" spans="1:15" x14ac:dyDescent="0.3">
      <c r="A287" t="s">
        <v>80</v>
      </c>
      <c r="B287" t="s">
        <v>21</v>
      </c>
      <c r="N287" t="s">
        <v>80</v>
      </c>
      <c r="O287" t="s">
        <v>25</v>
      </c>
    </row>
    <row r="288" spans="1:15" x14ac:dyDescent="0.3">
      <c r="A288" t="s">
        <v>80</v>
      </c>
      <c r="B288" t="s">
        <v>22</v>
      </c>
      <c r="N288" t="s">
        <v>80</v>
      </c>
      <c r="O288" t="s">
        <v>21</v>
      </c>
    </row>
    <row r="289" spans="1:15" x14ac:dyDescent="0.3">
      <c r="A289" t="s">
        <v>80</v>
      </c>
      <c r="B289" t="s">
        <v>23</v>
      </c>
      <c r="N289" t="s">
        <v>80</v>
      </c>
      <c r="O289" t="s">
        <v>22</v>
      </c>
    </row>
    <row r="290" spans="1:15" x14ac:dyDescent="0.3">
      <c r="A290" t="s">
        <v>80</v>
      </c>
      <c r="B290" t="s">
        <v>24</v>
      </c>
      <c r="N290" t="s">
        <v>80</v>
      </c>
      <c r="O290" t="s">
        <v>23</v>
      </c>
    </row>
    <row r="291" spans="1:15" x14ac:dyDescent="0.3">
      <c r="A291" t="s">
        <v>80</v>
      </c>
      <c r="B291" t="s">
        <v>25</v>
      </c>
      <c r="N291" t="s">
        <v>80</v>
      </c>
      <c r="O291" t="s">
        <v>24</v>
      </c>
    </row>
    <row r="292" spans="1:15" x14ac:dyDescent="0.3">
      <c r="A292" t="s">
        <v>82</v>
      </c>
      <c r="B292" t="s">
        <v>21</v>
      </c>
      <c r="N292" t="s">
        <v>80</v>
      </c>
      <c r="O292" t="s">
        <v>25</v>
      </c>
    </row>
    <row r="293" spans="1:15" x14ac:dyDescent="0.3">
      <c r="A293" t="s">
        <v>82</v>
      </c>
      <c r="B293" t="s">
        <v>22</v>
      </c>
      <c r="N293" t="s">
        <v>82</v>
      </c>
      <c r="O293" t="s">
        <v>21</v>
      </c>
    </row>
    <row r="294" spans="1:15" x14ac:dyDescent="0.3">
      <c r="A294" t="s">
        <v>82</v>
      </c>
      <c r="B294" t="s">
        <v>23</v>
      </c>
      <c r="N294" t="s">
        <v>82</v>
      </c>
      <c r="O294" t="s">
        <v>22</v>
      </c>
    </row>
    <row r="295" spans="1:15" x14ac:dyDescent="0.3">
      <c r="A295" t="s">
        <v>82</v>
      </c>
      <c r="B295" t="s">
        <v>24</v>
      </c>
      <c r="N295" t="s">
        <v>82</v>
      </c>
      <c r="O295" t="s">
        <v>23</v>
      </c>
    </row>
    <row r="296" spans="1:15" x14ac:dyDescent="0.3">
      <c r="A296" t="s">
        <v>82</v>
      </c>
      <c r="B296" t="s">
        <v>25</v>
      </c>
      <c r="N296" t="s">
        <v>82</v>
      </c>
      <c r="O296" t="s">
        <v>24</v>
      </c>
    </row>
    <row r="297" spans="1:15" x14ac:dyDescent="0.3">
      <c r="A297" t="s">
        <v>82</v>
      </c>
      <c r="B297" t="s">
        <v>21</v>
      </c>
      <c r="N297" t="s">
        <v>82</v>
      </c>
      <c r="O297" t="s">
        <v>25</v>
      </c>
    </row>
    <row r="298" spans="1:15" x14ac:dyDescent="0.3">
      <c r="A298" t="s">
        <v>82</v>
      </c>
      <c r="B298" t="s">
        <v>22</v>
      </c>
      <c r="N298" t="s">
        <v>82</v>
      </c>
      <c r="O298" t="s">
        <v>21</v>
      </c>
    </row>
    <row r="299" spans="1:15" x14ac:dyDescent="0.3">
      <c r="A299" t="s">
        <v>82</v>
      </c>
      <c r="B299" t="s">
        <v>23</v>
      </c>
      <c r="N299" t="s">
        <v>82</v>
      </c>
      <c r="O299" t="s">
        <v>22</v>
      </c>
    </row>
    <row r="300" spans="1:15" x14ac:dyDescent="0.3">
      <c r="A300" t="s">
        <v>82</v>
      </c>
      <c r="B300" t="s">
        <v>24</v>
      </c>
      <c r="N300" t="s">
        <v>82</v>
      </c>
      <c r="O300" t="s">
        <v>23</v>
      </c>
    </row>
    <row r="301" spans="1:15" x14ac:dyDescent="0.3">
      <c r="A301" t="s">
        <v>82</v>
      </c>
      <c r="B301" t="s">
        <v>25</v>
      </c>
      <c r="N301" t="s">
        <v>82</v>
      </c>
      <c r="O301" t="s">
        <v>24</v>
      </c>
    </row>
    <row r="302" spans="1:15" x14ac:dyDescent="0.3">
      <c r="A302" t="s">
        <v>84</v>
      </c>
      <c r="B302" t="s">
        <v>21</v>
      </c>
      <c r="N302" t="s">
        <v>82</v>
      </c>
      <c r="O302" t="s">
        <v>25</v>
      </c>
    </row>
    <row r="303" spans="1:15" x14ac:dyDescent="0.3">
      <c r="A303" t="s">
        <v>84</v>
      </c>
      <c r="B303" t="s">
        <v>22</v>
      </c>
      <c r="N303" t="s">
        <v>84</v>
      </c>
      <c r="O303" t="s">
        <v>21</v>
      </c>
    </row>
    <row r="304" spans="1:15" x14ac:dyDescent="0.3">
      <c r="A304" t="s">
        <v>84</v>
      </c>
      <c r="B304" t="s">
        <v>23</v>
      </c>
      <c r="N304" t="s">
        <v>84</v>
      </c>
      <c r="O304" t="s">
        <v>22</v>
      </c>
    </row>
    <row r="305" spans="1:15" x14ac:dyDescent="0.3">
      <c r="A305" t="s">
        <v>84</v>
      </c>
      <c r="B305" t="s">
        <v>24</v>
      </c>
      <c r="N305" t="s">
        <v>84</v>
      </c>
      <c r="O305" t="s">
        <v>23</v>
      </c>
    </row>
    <row r="306" spans="1:15" x14ac:dyDescent="0.3">
      <c r="A306" t="s">
        <v>84</v>
      </c>
      <c r="B306" t="s">
        <v>25</v>
      </c>
      <c r="N306" t="s">
        <v>84</v>
      </c>
      <c r="O306" t="s">
        <v>24</v>
      </c>
    </row>
    <row r="307" spans="1:15" x14ac:dyDescent="0.3">
      <c r="A307" t="s">
        <v>84</v>
      </c>
      <c r="B307" t="s">
        <v>21</v>
      </c>
      <c r="N307" t="s">
        <v>84</v>
      </c>
      <c r="O307" t="s">
        <v>25</v>
      </c>
    </row>
    <row r="308" spans="1:15" x14ac:dyDescent="0.3">
      <c r="A308" t="s">
        <v>84</v>
      </c>
      <c r="B308" t="s">
        <v>22</v>
      </c>
      <c r="N308" t="s">
        <v>84</v>
      </c>
      <c r="O308" t="s">
        <v>21</v>
      </c>
    </row>
    <row r="309" spans="1:15" x14ac:dyDescent="0.3">
      <c r="A309" t="s">
        <v>84</v>
      </c>
      <c r="B309" t="s">
        <v>23</v>
      </c>
      <c r="N309" t="s">
        <v>84</v>
      </c>
      <c r="O309" t="s">
        <v>22</v>
      </c>
    </row>
    <row r="310" spans="1:15" x14ac:dyDescent="0.3">
      <c r="A310" t="s">
        <v>84</v>
      </c>
      <c r="B310" t="s">
        <v>24</v>
      </c>
      <c r="N310" t="s">
        <v>84</v>
      </c>
      <c r="O310" t="s">
        <v>23</v>
      </c>
    </row>
    <row r="311" spans="1:15" x14ac:dyDescent="0.3">
      <c r="A311" t="s">
        <v>84</v>
      </c>
      <c r="B311" t="s">
        <v>25</v>
      </c>
      <c r="N311" t="s">
        <v>84</v>
      </c>
      <c r="O311" t="s">
        <v>24</v>
      </c>
    </row>
    <row r="312" spans="1:15" x14ac:dyDescent="0.3">
      <c r="A312" t="s">
        <v>86</v>
      </c>
      <c r="B312" t="s">
        <v>21</v>
      </c>
      <c r="N312" t="s">
        <v>84</v>
      </c>
      <c r="O312" t="s">
        <v>25</v>
      </c>
    </row>
    <row r="313" spans="1:15" x14ac:dyDescent="0.3">
      <c r="A313" t="s">
        <v>86</v>
      </c>
      <c r="B313" t="s">
        <v>22</v>
      </c>
      <c r="N313" t="s">
        <v>86</v>
      </c>
      <c r="O313" t="s">
        <v>21</v>
      </c>
    </row>
    <row r="314" spans="1:15" x14ac:dyDescent="0.3">
      <c r="A314" t="s">
        <v>86</v>
      </c>
      <c r="B314" t="s">
        <v>23</v>
      </c>
      <c r="N314" t="s">
        <v>86</v>
      </c>
      <c r="O314" t="s">
        <v>22</v>
      </c>
    </row>
    <row r="315" spans="1:15" x14ac:dyDescent="0.3">
      <c r="A315" t="s">
        <v>86</v>
      </c>
      <c r="B315" t="s">
        <v>24</v>
      </c>
      <c r="N315" t="s">
        <v>86</v>
      </c>
      <c r="O315" t="s">
        <v>23</v>
      </c>
    </row>
    <row r="316" spans="1:15" x14ac:dyDescent="0.3">
      <c r="A316" t="s">
        <v>86</v>
      </c>
      <c r="B316" t="s">
        <v>25</v>
      </c>
      <c r="N316" t="s">
        <v>86</v>
      </c>
      <c r="O316" t="s">
        <v>24</v>
      </c>
    </row>
    <row r="317" spans="1:15" x14ac:dyDescent="0.3">
      <c r="A317" t="s">
        <v>86</v>
      </c>
      <c r="B317" t="s">
        <v>21</v>
      </c>
      <c r="N317" t="s">
        <v>86</v>
      </c>
      <c r="O317" t="s">
        <v>25</v>
      </c>
    </row>
    <row r="318" spans="1:15" x14ac:dyDescent="0.3">
      <c r="A318" t="s">
        <v>86</v>
      </c>
      <c r="B318" t="s">
        <v>22</v>
      </c>
      <c r="N318" t="s">
        <v>86</v>
      </c>
      <c r="O318" t="s">
        <v>21</v>
      </c>
    </row>
    <row r="319" spans="1:15" x14ac:dyDescent="0.3">
      <c r="A319" t="s">
        <v>86</v>
      </c>
      <c r="B319" t="s">
        <v>23</v>
      </c>
      <c r="N319" t="s">
        <v>86</v>
      </c>
      <c r="O319" t="s">
        <v>22</v>
      </c>
    </row>
    <row r="320" spans="1:15" x14ac:dyDescent="0.3">
      <c r="A320" t="s">
        <v>86</v>
      </c>
      <c r="B320" t="s">
        <v>24</v>
      </c>
      <c r="N320" t="s">
        <v>86</v>
      </c>
      <c r="O320" t="s">
        <v>23</v>
      </c>
    </row>
    <row r="321" spans="1:15" x14ac:dyDescent="0.3">
      <c r="A321" t="s">
        <v>86</v>
      </c>
      <c r="B321" t="s">
        <v>25</v>
      </c>
      <c r="N321" t="s">
        <v>86</v>
      </c>
      <c r="O321" t="s">
        <v>24</v>
      </c>
    </row>
    <row r="322" spans="1:15" x14ac:dyDescent="0.3">
      <c r="A322" t="s">
        <v>88</v>
      </c>
      <c r="B322" t="s">
        <v>21</v>
      </c>
      <c r="N322" t="s">
        <v>86</v>
      </c>
      <c r="O322" t="s">
        <v>25</v>
      </c>
    </row>
    <row r="323" spans="1:15" x14ac:dyDescent="0.3">
      <c r="A323" t="s">
        <v>88</v>
      </c>
      <c r="B323" t="s">
        <v>22</v>
      </c>
      <c r="N323" t="s">
        <v>88</v>
      </c>
      <c r="O323" t="s">
        <v>21</v>
      </c>
    </row>
    <row r="324" spans="1:15" x14ac:dyDescent="0.3">
      <c r="A324" t="s">
        <v>88</v>
      </c>
      <c r="B324" t="s">
        <v>23</v>
      </c>
      <c r="N324" t="s">
        <v>88</v>
      </c>
      <c r="O324" t="s">
        <v>22</v>
      </c>
    </row>
    <row r="325" spans="1:15" x14ac:dyDescent="0.3">
      <c r="A325" t="s">
        <v>88</v>
      </c>
      <c r="B325" t="s">
        <v>24</v>
      </c>
      <c r="N325" t="s">
        <v>88</v>
      </c>
      <c r="O325" t="s">
        <v>23</v>
      </c>
    </row>
    <row r="326" spans="1:15" x14ac:dyDescent="0.3">
      <c r="A326" t="s">
        <v>88</v>
      </c>
      <c r="B326" t="s">
        <v>25</v>
      </c>
      <c r="N326" t="s">
        <v>88</v>
      </c>
      <c r="O326" t="s">
        <v>24</v>
      </c>
    </row>
    <row r="327" spans="1:15" x14ac:dyDescent="0.3">
      <c r="A327" t="s">
        <v>88</v>
      </c>
      <c r="B327" t="s">
        <v>21</v>
      </c>
      <c r="N327" t="s">
        <v>88</v>
      </c>
      <c r="O327" t="s">
        <v>25</v>
      </c>
    </row>
    <row r="328" spans="1:15" x14ac:dyDescent="0.3">
      <c r="A328" t="s">
        <v>88</v>
      </c>
      <c r="B328" t="s">
        <v>22</v>
      </c>
      <c r="N328" t="s">
        <v>88</v>
      </c>
      <c r="O328" t="s">
        <v>21</v>
      </c>
    </row>
    <row r="329" spans="1:15" x14ac:dyDescent="0.3">
      <c r="A329" t="s">
        <v>88</v>
      </c>
      <c r="B329" t="s">
        <v>23</v>
      </c>
      <c r="N329" t="s">
        <v>88</v>
      </c>
      <c r="O329" t="s">
        <v>22</v>
      </c>
    </row>
    <row r="330" spans="1:15" x14ac:dyDescent="0.3">
      <c r="A330" t="s">
        <v>88</v>
      </c>
      <c r="B330" t="s">
        <v>24</v>
      </c>
      <c r="N330" t="s">
        <v>88</v>
      </c>
      <c r="O330" t="s">
        <v>23</v>
      </c>
    </row>
    <row r="331" spans="1:15" x14ac:dyDescent="0.3">
      <c r="A331" t="s">
        <v>88</v>
      </c>
      <c r="B331" t="s">
        <v>25</v>
      </c>
      <c r="N331" t="s">
        <v>88</v>
      </c>
      <c r="O331" t="s">
        <v>24</v>
      </c>
    </row>
    <row r="332" spans="1:15" x14ac:dyDescent="0.3">
      <c r="A332" t="s">
        <v>90</v>
      </c>
      <c r="B332" t="s">
        <v>21</v>
      </c>
      <c r="N332" t="s">
        <v>88</v>
      </c>
      <c r="O332" t="s">
        <v>25</v>
      </c>
    </row>
    <row r="333" spans="1:15" x14ac:dyDescent="0.3">
      <c r="A333" t="s">
        <v>90</v>
      </c>
      <c r="B333" t="s">
        <v>22</v>
      </c>
      <c r="N333" t="s">
        <v>90</v>
      </c>
      <c r="O333" t="s">
        <v>21</v>
      </c>
    </row>
    <row r="334" spans="1:15" x14ac:dyDescent="0.3">
      <c r="A334" t="s">
        <v>90</v>
      </c>
      <c r="B334" t="s">
        <v>23</v>
      </c>
      <c r="N334" t="s">
        <v>90</v>
      </c>
      <c r="O334" t="s">
        <v>22</v>
      </c>
    </row>
    <row r="335" spans="1:15" x14ac:dyDescent="0.3">
      <c r="A335" t="s">
        <v>90</v>
      </c>
      <c r="B335" t="s">
        <v>24</v>
      </c>
      <c r="N335" t="s">
        <v>90</v>
      </c>
      <c r="O335" t="s">
        <v>23</v>
      </c>
    </row>
    <row r="336" spans="1:15" x14ac:dyDescent="0.3">
      <c r="A336" t="s">
        <v>90</v>
      </c>
      <c r="B336" t="s">
        <v>25</v>
      </c>
      <c r="N336" t="s">
        <v>90</v>
      </c>
      <c r="O336" t="s">
        <v>24</v>
      </c>
    </row>
    <row r="337" spans="1:15" x14ac:dyDescent="0.3">
      <c r="A337" t="s">
        <v>90</v>
      </c>
      <c r="B337" t="s">
        <v>21</v>
      </c>
      <c r="N337" t="s">
        <v>90</v>
      </c>
      <c r="O337" t="s">
        <v>25</v>
      </c>
    </row>
    <row r="338" spans="1:15" x14ac:dyDescent="0.3">
      <c r="A338" t="s">
        <v>90</v>
      </c>
      <c r="B338" t="s">
        <v>22</v>
      </c>
      <c r="N338" t="s">
        <v>90</v>
      </c>
      <c r="O338" t="s">
        <v>21</v>
      </c>
    </row>
    <row r="339" spans="1:15" x14ac:dyDescent="0.3">
      <c r="A339" t="s">
        <v>90</v>
      </c>
      <c r="B339" t="s">
        <v>23</v>
      </c>
      <c r="N339" t="s">
        <v>90</v>
      </c>
      <c r="O339" t="s">
        <v>22</v>
      </c>
    </row>
    <row r="340" spans="1:15" x14ac:dyDescent="0.3">
      <c r="A340" t="s">
        <v>90</v>
      </c>
      <c r="B340" t="s">
        <v>24</v>
      </c>
      <c r="N340" t="s">
        <v>90</v>
      </c>
      <c r="O340" t="s">
        <v>23</v>
      </c>
    </row>
    <row r="341" spans="1:15" x14ac:dyDescent="0.3">
      <c r="A341" t="s">
        <v>90</v>
      </c>
      <c r="B341" t="s">
        <v>25</v>
      </c>
      <c r="N341" t="s">
        <v>90</v>
      </c>
      <c r="O341" t="s">
        <v>24</v>
      </c>
    </row>
    <row r="342" spans="1:15" x14ac:dyDescent="0.3">
      <c r="A342" t="s">
        <v>92</v>
      </c>
      <c r="B342" t="s">
        <v>21</v>
      </c>
      <c r="N342" t="s">
        <v>90</v>
      </c>
      <c r="O342" t="s">
        <v>25</v>
      </c>
    </row>
    <row r="343" spans="1:15" x14ac:dyDescent="0.3">
      <c r="A343" t="s">
        <v>92</v>
      </c>
      <c r="B343" t="s">
        <v>22</v>
      </c>
      <c r="N343" t="s">
        <v>92</v>
      </c>
      <c r="O343" t="s">
        <v>21</v>
      </c>
    </row>
    <row r="344" spans="1:15" x14ac:dyDescent="0.3">
      <c r="A344" t="s">
        <v>92</v>
      </c>
      <c r="B344" t="s">
        <v>23</v>
      </c>
      <c r="N344" t="s">
        <v>92</v>
      </c>
      <c r="O344" t="s">
        <v>22</v>
      </c>
    </row>
    <row r="345" spans="1:15" x14ac:dyDescent="0.3">
      <c r="A345" t="s">
        <v>92</v>
      </c>
      <c r="B345" t="s">
        <v>24</v>
      </c>
      <c r="N345" t="s">
        <v>92</v>
      </c>
      <c r="O345" t="s">
        <v>23</v>
      </c>
    </row>
    <row r="346" spans="1:15" x14ac:dyDescent="0.3">
      <c r="A346" t="s">
        <v>92</v>
      </c>
      <c r="B346" t="s">
        <v>25</v>
      </c>
      <c r="N346" t="s">
        <v>92</v>
      </c>
      <c r="O346" t="s">
        <v>24</v>
      </c>
    </row>
    <row r="347" spans="1:15" x14ac:dyDescent="0.3">
      <c r="A347" t="s">
        <v>92</v>
      </c>
      <c r="B347" t="s">
        <v>21</v>
      </c>
      <c r="N347" t="s">
        <v>92</v>
      </c>
      <c r="O347" t="s">
        <v>25</v>
      </c>
    </row>
    <row r="348" spans="1:15" x14ac:dyDescent="0.3">
      <c r="A348" t="s">
        <v>92</v>
      </c>
      <c r="B348" t="s">
        <v>22</v>
      </c>
      <c r="N348" t="s">
        <v>92</v>
      </c>
      <c r="O348" t="s">
        <v>21</v>
      </c>
    </row>
    <row r="349" spans="1:15" x14ac:dyDescent="0.3">
      <c r="A349" t="s">
        <v>92</v>
      </c>
      <c r="B349" t="s">
        <v>23</v>
      </c>
      <c r="N349" t="s">
        <v>92</v>
      </c>
      <c r="O349" t="s">
        <v>22</v>
      </c>
    </row>
    <row r="350" spans="1:15" x14ac:dyDescent="0.3">
      <c r="A350" t="s">
        <v>92</v>
      </c>
      <c r="B350" t="s">
        <v>24</v>
      </c>
      <c r="N350" t="s">
        <v>92</v>
      </c>
      <c r="O350" t="s">
        <v>23</v>
      </c>
    </row>
    <row r="351" spans="1:15" x14ac:dyDescent="0.3">
      <c r="A351" t="s">
        <v>92</v>
      </c>
      <c r="B351" t="s">
        <v>25</v>
      </c>
      <c r="N351" t="s">
        <v>92</v>
      </c>
      <c r="O351" t="s">
        <v>24</v>
      </c>
    </row>
    <row r="352" spans="1:15" x14ac:dyDescent="0.3">
      <c r="A352" t="s">
        <v>94</v>
      </c>
      <c r="B352" t="s">
        <v>21</v>
      </c>
      <c r="N352" t="s">
        <v>92</v>
      </c>
      <c r="O352" t="s">
        <v>25</v>
      </c>
    </row>
    <row r="353" spans="1:15" x14ac:dyDescent="0.3">
      <c r="A353" t="s">
        <v>94</v>
      </c>
      <c r="B353" t="s">
        <v>22</v>
      </c>
      <c r="N353" t="s">
        <v>94</v>
      </c>
      <c r="O353" t="s">
        <v>21</v>
      </c>
    </row>
    <row r="354" spans="1:15" x14ac:dyDescent="0.3">
      <c r="A354" t="s">
        <v>94</v>
      </c>
      <c r="B354" t="s">
        <v>23</v>
      </c>
      <c r="N354" t="s">
        <v>94</v>
      </c>
      <c r="O354" t="s">
        <v>22</v>
      </c>
    </row>
    <row r="355" spans="1:15" x14ac:dyDescent="0.3">
      <c r="A355" t="s">
        <v>94</v>
      </c>
      <c r="B355" t="s">
        <v>24</v>
      </c>
      <c r="N355" t="s">
        <v>94</v>
      </c>
      <c r="O355" t="s">
        <v>23</v>
      </c>
    </row>
    <row r="356" spans="1:15" x14ac:dyDescent="0.3">
      <c r="A356" t="s">
        <v>94</v>
      </c>
      <c r="B356" t="s">
        <v>25</v>
      </c>
      <c r="N356" t="s">
        <v>94</v>
      </c>
      <c r="O356" t="s">
        <v>24</v>
      </c>
    </row>
    <row r="357" spans="1:15" x14ac:dyDescent="0.3">
      <c r="A357" t="s">
        <v>94</v>
      </c>
      <c r="B357" t="s">
        <v>21</v>
      </c>
      <c r="N357" t="s">
        <v>94</v>
      </c>
      <c r="O357" t="s">
        <v>25</v>
      </c>
    </row>
    <row r="358" spans="1:15" x14ac:dyDescent="0.3">
      <c r="A358" t="s">
        <v>94</v>
      </c>
      <c r="B358" t="s">
        <v>22</v>
      </c>
      <c r="N358" t="s">
        <v>94</v>
      </c>
      <c r="O358" t="s">
        <v>21</v>
      </c>
    </row>
    <row r="359" spans="1:15" x14ac:dyDescent="0.3">
      <c r="A359" t="s">
        <v>94</v>
      </c>
      <c r="B359" t="s">
        <v>23</v>
      </c>
      <c r="N359" t="s">
        <v>94</v>
      </c>
      <c r="O359" t="s">
        <v>22</v>
      </c>
    </row>
    <row r="360" spans="1:15" x14ac:dyDescent="0.3">
      <c r="A360" t="s">
        <v>94</v>
      </c>
      <c r="B360" t="s">
        <v>24</v>
      </c>
      <c r="N360" t="s">
        <v>94</v>
      </c>
      <c r="O360" t="s">
        <v>23</v>
      </c>
    </row>
    <row r="361" spans="1:15" x14ac:dyDescent="0.3">
      <c r="A361" t="s">
        <v>94</v>
      </c>
      <c r="B361" t="s">
        <v>25</v>
      </c>
      <c r="N361" t="s">
        <v>94</v>
      </c>
      <c r="O361" t="s">
        <v>24</v>
      </c>
    </row>
    <row r="362" spans="1:15" x14ac:dyDescent="0.3">
      <c r="A362" t="s">
        <v>96</v>
      </c>
      <c r="B362" t="s">
        <v>21</v>
      </c>
      <c r="N362" t="s">
        <v>94</v>
      </c>
      <c r="O362" t="s">
        <v>25</v>
      </c>
    </row>
    <row r="363" spans="1:15" x14ac:dyDescent="0.3">
      <c r="A363" t="s">
        <v>96</v>
      </c>
      <c r="B363" t="s">
        <v>22</v>
      </c>
      <c r="N363" t="s">
        <v>96</v>
      </c>
      <c r="O363" t="s">
        <v>21</v>
      </c>
    </row>
    <row r="364" spans="1:15" x14ac:dyDescent="0.3">
      <c r="A364" t="s">
        <v>96</v>
      </c>
      <c r="B364" t="s">
        <v>23</v>
      </c>
      <c r="N364" t="s">
        <v>96</v>
      </c>
      <c r="O364" t="s">
        <v>22</v>
      </c>
    </row>
    <row r="365" spans="1:15" x14ac:dyDescent="0.3">
      <c r="A365" t="s">
        <v>96</v>
      </c>
      <c r="B365" t="s">
        <v>24</v>
      </c>
      <c r="N365" t="s">
        <v>96</v>
      </c>
      <c r="O365" t="s">
        <v>23</v>
      </c>
    </row>
    <row r="366" spans="1:15" x14ac:dyDescent="0.3">
      <c r="A366" t="s">
        <v>96</v>
      </c>
      <c r="B366" t="s">
        <v>25</v>
      </c>
      <c r="N366" t="s">
        <v>96</v>
      </c>
      <c r="O366" t="s">
        <v>24</v>
      </c>
    </row>
    <row r="367" spans="1:15" x14ac:dyDescent="0.3">
      <c r="A367" t="s">
        <v>96</v>
      </c>
      <c r="B367" t="s">
        <v>21</v>
      </c>
      <c r="N367" t="s">
        <v>96</v>
      </c>
      <c r="O367" t="s">
        <v>25</v>
      </c>
    </row>
    <row r="368" spans="1:15" x14ac:dyDescent="0.3">
      <c r="A368" t="s">
        <v>96</v>
      </c>
      <c r="B368" t="s">
        <v>22</v>
      </c>
      <c r="N368" t="s">
        <v>96</v>
      </c>
      <c r="O368" t="s">
        <v>21</v>
      </c>
    </row>
    <row r="369" spans="1:15" x14ac:dyDescent="0.3">
      <c r="A369" t="s">
        <v>96</v>
      </c>
      <c r="B369" t="s">
        <v>23</v>
      </c>
      <c r="N369" t="s">
        <v>96</v>
      </c>
      <c r="O369" t="s">
        <v>22</v>
      </c>
    </row>
    <row r="370" spans="1:15" x14ac:dyDescent="0.3">
      <c r="A370" t="s">
        <v>96</v>
      </c>
      <c r="B370" t="s">
        <v>24</v>
      </c>
      <c r="N370" t="s">
        <v>96</v>
      </c>
      <c r="O370" t="s">
        <v>23</v>
      </c>
    </row>
    <row r="371" spans="1:15" x14ac:dyDescent="0.3">
      <c r="A371" t="s">
        <v>96</v>
      </c>
      <c r="B371" t="s">
        <v>25</v>
      </c>
      <c r="N371" t="s">
        <v>96</v>
      </c>
      <c r="O371" t="s">
        <v>24</v>
      </c>
    </row>
    <row r="372" spans="1:15" x14ac:dyDescent="0.3">
      <c r="A372" t="s">
        <v>98</v>
      </c>
      <c r="B372" t="s">
        <v>21</v>
      </c>
      <c r="N372" t="s">
        <v>96</v>
      </c>
      <c r="O372" t="s">
        <v>25</v>
      </c>
    </row>
    <row r="373" spans="1:15" x14ac:dyDescent="0.3">
      <c r="A373" t="s">
        <v>98</v>
      </c>
      <c r="B373" t="s">
        <v>22</v>
      </c>
      <c r="N373" t="s">
        <v>98</v>
      </c>
      <c r="O373" t="s">
        <v>21</v>
      </c>
    </row>
    <row r="374" spans="1:15" x14ac:dyDescent="0.3">
      <c r="A374" t="s">
        <v>98</v>
      </c>
      <c r="B374" t="s">
        <v>23</v>
      </c>
      <c r="N374" t="s">
        <v>98</v>
      </c>
      <c r="O374" t="s">
        <v>22</v>
      </c>
    </row>
    <row r="375" spans="1:15" x14ac:dyDescent="0.3">
      <c r="A375" t="s">
        <v>98</v>
      </c>
      <c r="B375" t="s">
        <v>24</v>
      </c>
      <c r="N375" t="s">
        <v>98</v>
      </c>
      <c r="O375" t="s">
        <v>23</v>
      </c>
    </row>
    <row r="376" spans="1:15" x14ac:dyDescent="0.3">
      <c r="A376" t="s">
        <v>98</v>
      </c>
      <c r="B376" t="s">
        <v>25</v>
      </c>
      <c r="N376" t="s">
        <v>98</v>
      </c>
      <c r="O376" t="s">
        <v>24</v>
      </c>
    </row>
    <row r="377" spans="1:15" x14ac:dyDescent="0.3">
      <c r="A377" t="s">
        <v>98</v>
      </c>
      <c r="B377" t="s">
        <v>21</v>
      </c>
      <c r="N377" t="s">
        <v>98</v>
      </c>
      <c r="O377" t="s">
        <v>25</v>
      </c>
    </row>
    <row r="378" spans="1:15" x14ac:dyDescent="0.3">
      <c r="A378" t="s">
        <v>98</v>
      </c>
      <c r="B378" t="s">
        <v>22</v>
      </c>
      <c r="N378" t="s">
        <v>98</v>
      </c>
      <c r="O378" t="s">
        <v>21</v>
      </c>
    </row>
    <row r="379" spans="1:15" x14ac:dyDescent="0.3">
      <c r="A379" t="s">
        <v>98</v>
      </c>
      <c r="B379" t="s">
        <v>23</v>
      </c>
      <c r="N379" t="s">
        <v>98</v>
      </c>
      <c r="O379" t="s">
        <v>22</v>
      </c>
    </row>
    <row r="380" spans="1:15" x14ac:dyDescent="0.3">
      <c r="A380" t="s">
        <v>98</v>
      </c>
      <c r="B380" t="s">
        <v>24</v>
      </c>
      <c r="N380" t="s">
        <v>98</v>
      </c>
      <c r="O380" t="s">
        <v>23</v>
      </c>
    </row>
    <row r="381" spans="1:15" x14ac:dyDescent="0.3">
      <c r="A381" t="s">
        <v>98</v>
      </c>
      <c r="B381" t="s">
        <v>25</v>
      </c>
      <c r="N381" t="s">
        <v>98</v>
      </c>
      <c r="O381" t="s">
        <v>24</v>
      </c>
    </row>
    <row r="382" spans="1:15" x14ac:dyDescent="0.3">
      <c r="A382" t="s">
        <v>100</v>
      </c>
      <c r="B382" t="s">
        <v>21</v>
      </c>
      <c r="N382" t="s">
        <v>98</v>
      </c>
      <c r="O382" t="s">
        <v>25</v>
      </c>
    </row>
    <row r="383" spans="1:15" x14ac:dyDescent="0.3">
      <c r="A383" t="s">
        <v>100</v>
      </c>
      <c r="B383" t="s">
        <v>22</v>
      </c>
      <c r="N383" t="s">
        <v>100</v>
      </c>
      <c r="O383" t="s">
        <v>21</v>
      </c>
    </row>
    <row r="384" spans="1:15" x14ac:dyDescent="0.3">
      <c r="A384" t="s">
        <v>100</v>
      </c>
      <c r="B384" t="s">
        <v>23</v>
      </c>
      <c r="N384" t="s">
        <v>100</v>
      </c>
      <c r="O384" t="s">
        <v>22</v>
      </c>
    </row>
    <row r="385" spans="1:15" x14ac:dyDescent="0.3">
      <c r="A385" t="s">
        <v>100</v>
      </c>
      <c r="B385" t="s">
        <v>24</v>
      </c>
      <c r="N385" t="s">
        <v>100</v>
      </c>
      <c r="O385" t="s">
        <v>23</v>
      </c>
    </row>
    <row r="386" spans="1:15" x14ac:dyDescent="0.3">
      <c r="A386" t="s">
        <v>100</v>
      </c>
      <c r="B386" t="s">
        <v>25</v>
      </c>
      <c r="N386" t="s">
        <v>100</v>
      </c>
      <c r="O386" t="s">
        <v>24</v>
      </c>
    </row>
    <row r="387" spans="1:15" x14ac:dyDescent="0.3">
      <c r="A387" t="s">
        <v>100</v>
      </c>
      <c r="B387" t="s">
        <v>21</v>
      </c>
      <c r="N387" t="s">
        <v>100</v>
      </c>
      <c r="O387" t="s">
        <v>25</v>
      </c>
    </row>
    <row r="388" spans="1:15" x14ac:dyDescent="0.3">
      <c r="A388" t="s">
        <v>100</v>
      </c>
      <c r="B388" t="s">
        <v>22</v>
      </c>
      <c r="N388" t="s">
        <v>100</v>
      </c>
      <c r="O388" t="s">
        <v>21</v>
      </c>
    </row>
    <row r="389" spans="1:15" x14ac:dyDescent="0.3">
      <c r="A389" t="s">
        <v>100</v>
      </c>
      <c r="B389" t="s">
        <v>23</v>
      </c>
      <c r="N389" t="s">
        <v>100</v>
      </c>
      <c r="O389" t="s">
        <v>22</v>
      </c>
    </row>
    <row r="390" spans="1:15" x14ac:dyDescent="0.3">
      <c r="A390" t="s">
        <v>100</v>
      </c>
      <c r="B390" t="s">
        <v>24</v>
      </c>
      <c r="N390" t="s">
        <v>100</v>
      </c>
      <c r="O390" t="s">
        <v>23</v>
      </c>
    </row>
    <row r="391" spans="1:15" x14ac:dyDescent="0.3">
      <c r="A391" t="s">
        <v>100</v>
      </c>
      <c r="B391" t="s">
        <v>25</v>
      </c>
      <c r="N391" t="s">
        <v>100</v>
      </c>
      <c r="O391" t="s">
        <v>24</v>
      </c>
    </row>
    <row r="392" spans="1:15" x14ac:dyDescent="0.3">
      <c r="A392" t="s">
        <v>102</v>
      </c>
      <c r="B392" t="s">
        <v>21</v>
      </c>
      <c r="N392" t="s">
        <v>100</v>
      </c>
      <c r="O392" t="s">
        <v>25</v>
      </c>
    </row>
    <row r="393" spans="1:15" x14ac:dyDescent="0.3">
      <c r="A393" t="s">
        <v>102</v>
      </c>
      <c r="B393" t="s">
        <v>22</v>
      </c>
      <c r="N393" t="s">
        <v>102</v>
      </c>
      <c r="O393" t="s">
        <v>21</v>
      </c>
    </row>
    <row r="394" spans="1:15" x14ac:dyDescent="0.3">
      <c r="A394" t="s">
        <v>102</v>
      </c>
      <c r="B394" t="s">
        <v>23</v>
      </c>
      <c r="N394" t="s">
        <v>102</v>
      </c>
      <c r="O394" t="s">
        <v>22</v>
      </c>
    </row>
    <row r="395" spans="1:15" x14ac:dyDescent="0.3">
      <c r="A395" t="s">
        <v>102</v>
      </c>
      <c r="B395" t="s">
        <v>24</v>
      </c>
      <c r="N395" t="s">
        <v>102</v>
      </c>
      <c r="O395" t="s">
        <v>23</v>
      </c>
    </row>
    <row r="396" spans="1:15" x14ac:dyDescent="0.3">
      <c r="A396" t="s">
        <v>102</v>
      </c>
      <c r="B396" t="s">
        <v>25</v>
      </c>
      <c r="N396" t="s">
        <v>102</v>
      </c>
      <c r="O396" t="s">
        <v>24</v>
      </c>
    </row>
    <row r="397" spans="1:15" x14ac:dyDescent="0.3">
      <c r="A397" t="s">
        <v>102</v>
      </c>
      <c r="B397" t="s">
        <v>21</v>
      </c>
      <c r="N397" t="s">
        <v>102</v>
      </c>
      <c r="O397" t="s">
        <v>25</v>
      </c>
    </row>
    <row r="398" spans="1:15" x14ac:dyDescent="0.3">
      <c r="A398" t="s">
        <v>102</v>
      </c>
      <c r="B398" t="s">
        <v>22</v>
      </c>
      <c r="N398" t="s">
        <v>102</v>
      </c>
      <c r="O398" t="s">
        <v>21</v>
      </c>
    </row>
    <row r="399" spans="1:15" x14ac:dyDescent="0.3">
      <c r="A399" t="s">
        <v>102</v>
      </c>
      <c r="B399" t="s">
        <v>23</v>
      </c>
      <c r="N399" t="s">
        <v>102</v>
      </c>
      <c r="O399" t="s">
        <v>22</v>
      </c>
    </row>
    <row r="400" spans="1:15" x14ac:dyDescent="0.3">
      <c r="A400" t="s">
        <v>102</v>
      </c>
      <c r="B400" t="s">
        <v>24</v>
      </c>
      <c r="N400" t="s">
        <v>102</v>
      </c>
      <c r="O400" t="s">
        <v>23</v>
      </c>
    </row>
    <row r="401" spans="1:15" x14ac:dyDescent="0.3">
      <c r="A401" t="s">
        <v>102</v>
      </c>
      <c r="B401" t="s">
        <v>25</v>
      </c>
      <c r="N401" t="s">
        <v>102</v>
      </c>
      <c r="O401" t="s">
        <v>24</v>
      </c>
    </row>
    <row r="402" spans="1:15" x14ac:dyDescent="0.3">
      <c r="A402" t="s">
        <v>104</v>
      </c>
      <c r="B402" t="s">
        <v>21</v>
      </c>
      <c r="N402" t="s">
        <v>102</v>
      </c>
      <c r="O402" t="s">
        <v>25</v>
      </c>
    </row>
    <row r="403" spans="1:15" x14ac:dyDescent="0.3">
      <c r="A403" t="s">
        <v>104</v>
      </c>
      <c r="B403" t="s">
        <v>22</v>
      </c>
      <c r="N403" t="s">
        <v>104</v>
      </c>
      <c r="O403" t="s">
        <v>21</v>
      </c>
    </row>
    <row r="404" spans="1:15" x14ac:dyDescent="0.3">
      <c r="A404" t="s">
        <v>104</v>
      </c>
      <c r="B404" t="s">
        <v>23</v>
      </c>
      <c r="N404" t="s">
        <v>104</v>
      </c>
      <c r="O404" t="s">
        <v>22</v>
      </c>
    </row>
    <row r="405" spans="1:15" x14ac:dyDescent="0.3">
      <c r="A405" t="s">
        <v>104</v>
      </c>
      <c r="B405" t="s">
        <v>24</v>
      </c>
      <c r="N405" t="s">
        <v>104</v>
      </c>
      <c r="O405" t="s">
        <v>23</v>
      </c>
    </row>
    <row r="406" spans="1:15" x14ac:dyDescent="0.3">
      <c r="A406" t="s">
        <v>104</v>
      </c>
      <c r="B406" t="s">
        <v>25</v>
      </c>
      <c r="N406" t="s">
        <v>104</v>
      </c>
      <c r="O406" t="s">
        <v>24</v>
      </c>
    </row>
    <row r="407" spans="1:15" x14ac:dyDescent="0.3">
      <c r="A407" t="s">
        <v>104</v>
      </c>
      <c r="B407" t="s">
        <v>21</v>
      </c>
      <c r="N407" t="s">
        <v>104</v>
      </c>
      <c r="O407" t="s">
        <v>25</v>
      </c>
    </row>
    <row r="408" spans="1:15" x14ac:dyDescent="0.3">
      <c r="A408" t="s">
        <v>104</v>
      </c>
      <c r="B408" t="s">
        <v>22</v>
      </c>
      <c r="N408" t="s">
        <v>104</v>
      </c>
      <c r="O408" t="s">
        <v>21</v>
      </c>
    </row>
    <row r="409" spans="1:15" x14ac:dyDescent="0.3">
      <c r="A409" t="s">
        <v>104</v>
      </c>
      <c r="B409" t="s">
        <v>23</v>
      </c>
      <c r="N409" t="s">
        <v>104</v>
      </c>
      <c r="O409" t="s">
        <v>22</v>
      </c>
    </row>
    <row r="410" spans="1:15" x14ac:dyDescent="0.3">
      <c r="A410" t="s">
        <v>104</v>
      </c>
      <c r="B410" t="s">
        <v>24</v>
      </c>
      <c r="N410" t="s">
        <v>104</v>
      </c>
      <c r="O410" t="s">
        <v>23</v>
      </c>
    </row>
    <row r="411" spans="1:15" x14ac:dyDescent="0.3">
      <c r="A411" t="s">
        <v>104</v>
      </c>
      <c r="B411" t="s">
        <v>25</v>
      </c>
      <c r="N411" t="s">
        <v>104</v>
      </c>
      <c r="O411" t="s">
        <v>24</v>
      </c>
    </row>
    <row r="412" spans="1:15" x14ac:dyDescent="0.3">
      <c r="A412" t="s">
        <v>106</v>
      </c>
      <c r="B412" t="s">
        <v>21</v>
      </c>
      <c r="N412" t="s">
        <v>104</v>
      </c>
      <c r="O412" t="s">
        <v>25</v>
      </c>
    </row>
    <row r="413" spans="1:15" x14ac:dyDescent="0.3">
      <c r="A413" t="s">
        <v>106</v>
      </c>
      <c r="B413" t="s">
        <v>22</v>
      </c>
      <c r="N413" t="s">
        <v>106</v>
      </c>
      <c r="O413" t="s">
        <v>21</v>
      </c>
    </row>
    <row r="414" spans="1:15" x14ac:dyDescent="0.3">
      <c r="A414" t="s">
        <v>106</v>
      </c>
      <c r="B414" t="s">
        <v>23</v>
      </c>
      <c r="N414" t="s">
        <v>106</v>
      </c>
      <c r="O414" t="s">
        <v>22</v>
      </c>
    </row>
    <row r="415" spans="1:15" x14ac:dyDescent="0.3">
      <c r="A415" t="s">
        <v>106</v>
      </c>
      <c r="B415" t="s">
        <v>24</v>
      </c>
      <c r="N415" t="s">
        <v>106</v>
      </c>
      <c r="O415" t="s">
        <v>23</v>
      </c>
    </row>
    <row r="416" spans="1:15" x14ac:dyDescent="0.3">
      <c r="A416" t="s">
        <v>106</v>
      </c>
      <c r="B416" t="s">
        <v>25</v>
      </c>
      <c r="N416" t="s">
        <v>106</v>
      </c>
      <c r="O416" t="s">
        <v>24</v>
      </c>
    </row>
    <row r="417" spans="1:15" x14ac:dyDescent="0.3">
      <c r="A417" t="s">
        <v>106</v>
      </c>
      <c r="B417" t="s">
        <v>21</v>
      </c>
      <c r="N417" t="s">
        <v>106</v>
      </c>
      <c r="O417" t="s">
        <v>25</v>
      </c>
    </row>
    <row r="418" spans="1:15" x14ac:dyDescent="0.3">
      <c r="A418" t="s">
        <v>106</v>
      </c>
      <c r="B418" t="s">
        <v>22</v>
      </c>
      <c r="N418" t="s">
        <v>106</v>
      </c>
      <c r="O418" t="s">
        <v>21</v>
      </c>
    </row>
    <row r="419" spans="1:15" x14ac:dyDescent="0.3">
      <c r="A419" t="s">
        <v>106</v>
      </c>
      <c r="B419" t="s">
        <v>23</v>
      </c>
      <c r="N419" t="s">
        <v>106</v>
      </c>
      <c r="O419" t="s">
        <v>22</v>
      </c>
    </row>
    <row r="420" spans="1:15" x14ac:dyDescent="0.3">
      <c r="A420" t="s">
        <v>106</v>
      </c>
      <c r="B420" t="s">
        <v>24</v>
      </c>
      <c r="N420" t="s">
        <v>106</v>
      </c>
      <c r="O420" t="s">
        <v>23</v>
      </c>
    </row>
    <row r="421" spans="1:15" x14ac:dyDescent="0.3">
      <c r="A421" t="s">
        <v>106</v>
      </c>
      <c r="B421" t="s">
        <v>25</v>
      </c>
      <c r="N421" t="s">
        <v>106</v>
      </c>
      <c r="O421" t="s">
        <v>24</v>
      </c>
    </row>
    <row r="422" spans="1:15" x14ac:dyDescent="0.3">
      <c r="A422" t="s">
        <v>108</v>
      </c>
      <c r="B422" t="s">
        <v>21</v>
      </c>
      <c r="N422" t="s">
        <v>106</v>
      </c>
      <c r="O422" t="s">
        <v>25</v>
      </c>
    </row>
    <row r="423" spans="1:15" x14ac:dyDescent="0.3">
      <c r="A423" t="s">
        <v>108</v>
      </c>
      <c r="B423" t="s">
        <v>22</v>
      </c>
      <c r="N423" t="s">
        <v>108</v>
      </c>
      <c r="O423" t="s">
        <v>21</v>
      </c>
    </row>
    <row r="424" spans="1:15" x14ac:dyDescent="0.3">
      <c r="A424" t="s">
        <v>108</v>
      </c>
      <c r="B424" t="s">
        <v>23</v>
      </c>
      <c r="N424" t="s">
        <v>108</v>
      </c>
      <c r="O424" t="s">
        <v>22</v>
      </c>
    </row>
    <row r="425" spans="1:15" x14ac:dyDescent="0.3">
      <c r="A425" t="s">
        <v>108</v>
      </c>
      <c r="B425" t="s">
        <v>24</v>
      </c>
      <c r="N425" t="s">
        <v>108</v>
      </c>
      <c r="O425" t="s">
        <v>23</v>
      </c>
    </row>
    <row r="426" spans="1:15" x14ac:dyDescent="0.3">
      <c r="A426" t="s">
        <v>108</v>
      </c>
      <c r="B426" t="s">
        <v>25</v>
      </c>
      <c r="N426" t="s">
        <v>108</v>
      </c>
      <c r="O426" t="s">
        <v>24</v>
      </c>
    </row>
    <row r="427" spans="1:15" x14ac:dyDescent="0.3">
      <c r="A427" t="s">
        <v>108</v>
      </c>
      <c r="B427" t="s">
        <v>21</v>
      </c>
      <c r="N427" t="s">
        <v>108</v>
      </c>
      <c r="O427" t="s">
        <v>25</v>
      </c>
    </row>
    <row r="428" spans="1:15" x14ac:dyDescent="0.3">
      <c r="A428" t="s">
        <v>108</v>
      </c>
      <c r="B428" t="s">
        <v>22</v>
      </c>
      <c r="N428" t="s">
        <v>108</v>
      </c>
      <c r="O428" t="s">
        <v>21</v>
      </c>
    </row>
    <row r="429" spans="1:15" x14ac:dyDescent="0.3">
      <c r="A429" t="s">
        <v>108</v>
      </c>
      <c r="B429" t="s">
        <v>23</v>
      </c>
      <c r="N429" t="s">
        <v>108</v>
      </c>
      <c r="O429" t="s">
        <v>22</v>
      </c>
    </row>
    <row r="430" spans="1:15" x14ac:dyDescent="0.3">
      <c r="A430" t="s">
        <v>108</v>
      </c>
      <c r="B430" t="s">
        <v>24</v>
      </c>
      <c r="N430" t="s">
        <v>108</v>
      </c>
      <c r="O430" t="s">
        <v>23</v>
      </c>
    </row>
    <row r="431" spans="1:15" x14ac:dyDescent="0.3">
      <c r="A431" t="s">
        <v>108</v>
      </c>
      <c r="B431" t="s">
        <v>25</v>
      </c>
      <c r="N431" t="s">
        <v>108</v>
      </c>
      <c r="O431" t="s">
        <v>24</v>
      </c>
    </row>
    <row r="432" spans="1:15" x14ac:dyDescent="0.3">
      <c r="A432" t="s">
        <v>110</v>
      </c>
      <c r="B432" t="s">
        <v>21</v>
      </c>
      <c r="N432" t="s">
        <v>108</v>
      </c>
      <c r="O432" t="s">
        <v>25</v>
      </c>
    </row>
    <row r="433" spans="1:15" x14ac:dyDescent="0.3">
      <c r="A433" t="s">
        <v>110</v>
      </c>
      <c r="B433" t="s">
        <v>22</v>
      </c>
      <c r="N433" t="s">
        <v>110</v>
      </c>
      <c r="O433" t="s">
        <v>21</v>
      </c>
    </row>
    <row r="434" spans="1:15" x14ac:dyDescent="0.3">
      <c r="A434" t="s">
        <v>110</v>
      </c>
      <c r="B434" t="s">
        <v>23</v>
      </c>
      <c r="N434" t="s">
        <v>110</v>
      </c>
      <c r="O434" t="s">
        <v>22</v>
      </c>
    </row>
    <row r="435" spans="1:15" x14ac:dyDescent="0.3">
      <c r="A435" t="s">
        <v>110</v>
      </c>
      <c r="B435" t="s">
        <v>24</v>
      </c>
      <c r="N435" t="s">
        <v>110</v>
      </c>
      <c r="O435" t="s">
        <v>23</v>
      </c>
    </row>
    <row r="436" spans="1:15" x14ac:dyDescent="0.3">
      <c r="A436" t="s">
        <v>110</v>
      </c>
      <c r="B436" t="s">
        <v>25</v>
      </c>
      <c r="N436" t="s">
        <v>110</v>
      </c>
      <c r="O436" t="s">
        <v>24</v>
      </c>
    </row>
    <row r="437" spans="1:15" x14ac:dyDescent="0.3">
      <c r="A437" t="s">
        <v>110</v>
      </c>
      <c r="B437" t="s">
        <v>21</v>
      </c>
      <c r="N437" t="s">
        <v>110</v>
      </c>
      <c r="O437" t="s">
        <v>25</v>
      </c>
    </row>
    <row r="438" spans="1:15" x14ac:dyDescent="0.3">
      <c r="A438" t="s">
        <v>110</v>
      </c>
      <c r="B438" t="s">
        <v>22</v>
      </c>
      <c r="N438" t="s">
        <v>110</v>
      </c>
      <c r="O438" t="s">
        <v>21</v>
      </c>
    </row>
    <row r="439" spans="1:15" x14ac:dyDescent="0.3">
      <c r="A439" t="s">
        <v>110</v>
      </c>
      <c r="B439" t="s">
        <v>23</v>
      </c>
      <c r="N439" t="s">
        <v>110</v>
      </c>
      <c r="O439" t="s">
        <v>22</v>
      </c>
    </row>
    <row r="440" spans="1:15" x14ac:dyDescent="0.3">
      <c r="A440" t="s">
        <v>110</v>
      </c>
      <c r="B440" t="s">
        <v>24</v>
      </c>
      <c r="N440" t="s">
        <v>110</v>
      </c>
      <c r="O440" t="s">
        <v>23</v>
      </c>
    </row>
    <row r="441" spans="1:15" x14ac:dyDescent="0.3">
      <c r="A441" t="s">
        <v>110</v>
      </c>
      <c r="B441" t="s">
        <v>25</v>
      </c>
      <c r="N441" t="s">
        <v>110</v>
      </c>
      <c r="O441" t="s">
        <v>24</v>
      </c>
    </row>
    <row r="442" spans="1:15" x14ac:dyDescent="0.3">
      <c r="A442" t="s">
        <v>112</v>
      </c>
      <c r="B442" t="s">
        <v>21</v>
      </c>
      <c r="N442" t="s">
        <v>110</v>
      </c>
      <c r="O442" t="s">
        <v>25</v>
      </c>
    </row>
    <row r="443" spans="1:15" x14ac:dyDescent="0.3">
      <c r="A443" t="s">
        <v>112</v>
      </c>
      <c r="B443" t="s">
        <v>22</v>
      </c>
      <c r="N443" t="s">
        <v>112</v>
      </c>
      <c r="O443" t="s">
        <v>21</v>
      </c>
    </row>
    <row r="444" spans="1:15" x14ac:dyDescent="0.3">
      <c r="A444" t="s">
        <v>112</v>
      </c>
      <c r="B444" t="s">
        <v>23</v>
      </c>
      <c r="N444" t="s">
        <v>112</v>
      </c>
      <c r="O444" t="s">
        <v>22</v>
      </c>
    </row>
    <row r="445" spans="1:15" x14ac:dyDescent="0.3">
      <c r="A445" t="s">
        <v>112</v>
      </c>
      <c r="B445" t="s">
        <v>24</v>
      </c>
      <c r="N445" t="s">
        <v>112</v>
      </c>
      <c r="O445" t="s">
        <v>23</v>
      </c>
    </row>
    <row r="446" spans="1:15" x14ac:dyDescent="0.3">
      <c r="A446" t="s">
        <v>112</v>
      </c>
      <c r="B446" t="s">
        <v>25</v>
      </c>
      <c r="N446" t="s">
        <v>112</v>
      </c>
      <c r="O446" t="s">
        <v>24</v>
      </c>
    </row>
    <row r="447" spans="1:15" x14ac:dyDescent="0.3">
      <c r="A447" t="s">
        <v>112</v>
      </c>
      <c r="B447" t="s">
        <v>21</v>
      </c>
      <c r="N447" t="s">
        <v>112</v>
      </c>
      <c r="O447" t="s">
        <v>25</v>
      </c>
    </row>
    <row r="448" spans="1:15" x14ac:dyDescent="0.3">
      <c r="A448" t="s">
        <v>112</v>
      </c>
      <c r="B448" t="s">
        <v>22</v>
      </c>
      <c r="N448" t="s">
        <v>112</v>
      </c>
      <c r="O448" t="s">
        <v>21</v>
      </c>
    </row>
    <row r="449" spans="1:15" x14ac:dyDescent="0.3">
      <c r="A449" t="s">
        <v>112</v>
      </c>
      <c r="B449" t="s">
        <v>23</v>
      </c>
      <c r="N449" t="s">
        <v>112</v>
      </c>
      <c r="O449" t="s">
        <v>22</v>
      </c>
    </row>
    <row r="450" spans="1:15" x14ac:dyDescent="0.3">
      <c r="A450" t="s">
        <v>112</v>
      </c>
      <c r="B450" t="s">
        <v>24</v>
      </c>
      <c r="N450" t="s">
        <v>112</v>
      </c>
      <c r="O450" t="s">
        <v>23</v>
      </c>
    </row>
    <row r="451" spans="1:15" x14ac:dyDescent="0.3">
      <c r="A451" t="s">
        <v>112</v>
      </c>
      <c r="B451" t="s">
        <v>25</v>
      </c>
      <c r="N451" t="s">
        <v>112</v>
      </c>
      <c r="O451" t="s">
        <v>24</v>
      </c>
    </row>
    <row r="452" spans="1:15" x14ac:dyDescent="0.3">
      <c r="A452" t="s">
        <v>114</v>
      </c>
      <c r="B452" t="s">
        <v>21</v>
      </c>
      <c r="N452" t="s">
        <v>112</v>
      </c>
      <c r="O452" t="s">
        <v>25</v>
      </c>
    </row>
    <row r="453" spans="1:15" x14ac:dyDescent="0.3">
      <c r="A453" t="s">
        <v>114</v>
      </c>
      <c r="B453" t="s">
        <v>22</v>
      </c>
      <c r="N453" t="s">
        <v>114</v>
      </c>
      <c r="O453" t="s">
        <v>21</v>
      </c>
    </row>
    <row r="454" spans="1:15" x14ac:dyDescent="0.3">
      <c r="A454" t="s">
        <v>114</v>
      </c>
      <c r="B454" t="s">
        <v>23</v>
      </c>
      <c r="N454" t="s">
        <v>114</v>
      </c>
      <c r="O454" t="s">
        <v>22</v>
      </c>
    </row>
    <row r="455" spans="1:15" x14ac:dyDescent="0.3">
      <c r="A455" t="s">
        <v>114</v>
      </c>
      <c r="B455" t="s">
        <v>24</v>
      </c>
      <c r="N455" t="s">
        <v>114</v>
      </c>
      <c r="O455" t="s">
        <v>23</v>
      </c>
    </row>
    <row r="456" spans="1:15" x14ac:dyDescent="0.3">
      <c r="A456" t="s">
        <v>114</v>
      </c>
      <c r="B456" t="s">
        <v>25</v>
      </c>
      <c r="N456" t="s">
        <v>114</v>
      </c>
      <c r="O456" t="s">
        <v>24</v>
      </c>
    </row>
    <row r="457" spans="1:15" x14ac:dyDescent="0.3">
      <c r="A457" t="s">
        <v>114</v>
      </c>
      <c r="B457" t="s">
        <v>21</v>
      </c>
      <c r="N457" t="s">
        <v>114</v>
      </c>
      <c r="O457" t="s">
        <v>25</v>
      </c>
    </row>
    <row r="458" spans="1:15" x14ac:dyDescent="0.3">
      <c r="A458" t="s">
        <v>114</v>
      </c>
      <c r="B458" t="s">
        <v>22</v>
      </c>
      <c r="N458" t="s">
        <v>114</v>
      </c>
      <c r="O458" t="s">
        <v>21</v>
      </c>
    </row>
    <row r="459" spans="1:15" x14ac:dyDescent="0.3">
      <c r="A459" t="s">
        <v>114</v>
      </c>
      <c r="B459" t="s">
        <v>23</v>
      </c>
      <c r="N459" t="s">
        <v>114</v>
      </c>
      <c r="O459" t="s">
        <v>22</v>
      </c>
    </row>
    <row r="460" spans="1:15" x14ac:dyDescent="0.3">
      <c r="A460" t="s">
        <v>114</v>
      </c>
      <c r="B460" t="s">
        <v>24</v>
      </c>
      <c r="N460" t="s">
        <v>114</v>
      </c>
      <c r="O460" t="s">
        <v>23</v>
      </c>
    </row>
    <row r="461" spans="1:15" x14ac:dyDescent="0.3">
      <c r="A461" t="s">
        <v>114</v>
      </c>
      <c r="B461" t="s">
        <v>25</v>
      </c>
      <c r="N461" t="s">
        <v>114</v>
      </c>
      <c r="O461" t="s">
        <v>24</v>
      </c>
    </row>
    <row r="462" spans="1:15" x14ac:dyDescent="0.3">
      <c r="A462" t="s">
        <v>116</v>
      </c>
      <c r="B462" t="s">
        <v>21</v>
      </c>
      <c r="N462" t="s">
        <v>114</v>
      </c>
      <c r="O462" t="s">
        <v>25</v>
      </c>
    </row>
    <row r="463" spans="1:15" x14ac:dyDescent="0.3">
      <c r="A463" t="s">
        <v>116</v>
      </c>
      <c r="B463" t="s">
        <v>22</v>
      </c>
      <c r="N463" t="s">
        <v>116</v>
      </c>
      <c r="O463" t="s">
        <v>21</v>
      </c>
    </row>
    <row r="464" spans="1:15" x14ac:dyDescent="0.3">
      <c r="A464" t="s">
        <v>116</v>
      </c>
      <c r="B464" t="s">
        <v>23</v>
      </c>
      <c r="N464" t="s">
        <v>116</v>
      </c>
      <c r="O464" t="s">
        <v>22</v>
      </c>
    </row>
    <row r="465" spans="1:15" x14ac:dyDescent="0.3">
      <c r="A465" t="s">
        <v>116</v>
      </c>
      <c r="B465" t="s">
        <v>24</v>
      </c>
      <c r="N465" t="s">
        <v>116</v>
      </c>
      <c r="O465" t="s">
        <v>23</v>
      </c>
    </row>
    <row r="466" spans="1:15" x14ac:dyDescent="0.3">
      <c r="A466" t="s">
        <v>116</v>
      </c>
      <c r="B466" t="s">
        <v>25</v>
      </c>
      <c r="N466" t="s">
        <v>116</v>
      </c>
      <c r="O466" t="s">
        <v>24</v>
      </c>
    </row>
    <row r="467" spans="1:15" x14ac:dyDescent="0.3">
      <c r="A467" t="s">
        <v>116</v>
      </c>
      <c r="B467" t="s">
        <v>21</v>
      </c>
      <c r="N467" t="s">
        <v>116</v>
      </c>
      <c r="O467" t="s">
        <v>25</v>
      </c>
    </row>
    <row r="468" spans="1:15" x14ac:dyDescent="0.3">
      <c r="A468" t="s">
        <v>116</v>
      </c>
      <c r="B468" t="s">
        <v>22</v>
      </c>
      <c r="N468" t="s">
        <v>116</v>
      </c>
      <c r="O468" t="s">
        <v>21</v>
      </c>
    </row>
    <row r="469" spans="1:15" x14ac:dyDescent="0.3">
      <c r="A469" t="s">
        <v>116</v>
      </c>
      <c r="B469" t="s">
        <v>23</v>
      </c>
      <c r="N469" t="s">
        <v>116</v>
      </c>
      <c r="O469" t="s">
        <v>22</v>
      </c>
    </row>
    <row r="470" spans="1:15" x14ac:dyDescent="0.3">
      <c r="A470" t="s">
        <v>116</v>
      </c>
      <c r="B470" t="s">
        <v>24</v>
      </c>
      <c r="N470" t="s">
        <v>116</v>
      </c>
      <c r="O470" t="s">
        <v>23</v>
      </c>
    </row>
    <row r="471" spans="1:15" x14ac:dyDescent="0.3">
      <c r="A471" t="s">
        <v>116</v>
      </c>
      <c r="B471" t="s">
        <v>25</v>
      </c>
      <c r="N471" t="s">
        <v>116</v>
      </c>
      <c r="O471" t="s">
        <v>24</v>
      </c>
    </row>
    <row r="472" spans="1:15" x14ac:dyDescent="0.3">
      <c r="A472" t="s">
        <v>118</v>
      </c>
      <c r="B472" t="s">
        <v>21</v>
      </c>
      <c r="N472" t="s">
        <v>116</v>
      </c>
      <c r="O472" t="s">
        <v>25</v>
      </c>
    </row>
    <row r="473" spans="1:15" x14ac:dyDescent="0.3">
      <c r="A473" t="s">
        <v>118</v>
      </c>
      <c r="B473" t="s">
        <v>22</v>
      </c>
      <c r="N473" t="s">
        <v>118</v>
      </c>
      <c r="O473" t="s">
        <v>21</v>
      </c>
    </row>
    <row r="474" spans="1:15" x14ac:dyDescent="0.3">
      <c r="A474" t="s">
        <v>118</v>
      </c>
      <c r="B474" t="s">
        <v>23</v>
      </c>
      <c r="N474" t="s">
        <v>118</v>
      </c>
      <c r="O474" t="s">
        <v>22</v>
      </c>
    </row>
    <row r="475" spans="1:15" x14ac:dyDescent="0.3">
      <c r="A475" t="s">
        <v>118</v>
      </c>
      <c r="B475" t="s">
        <v>24</v>
      </c>
      <c r="N475" t="s">
        <v>118</v>
      </c>
      <c r="O475" t="s">
        <v>23</v>
      </c>
    </row>
    <row r="476" spans="1:15" x14ac:dyDescent="0.3">
      <c r="A476" t="s">
        <v>118</v>
      </c>
      <c r="B476" t="s">
        <v>25</v>
      </c>
      <c r="N476" t="s">
        <v>118</v>
      </c>
      <c r="O476" t="s">
        <v>24</v>
      </c>
    </row>
    <row r="477" spans="1:15" x14ac:dyDescent="0.3">
      <c r="A477" t="s">
        <v>118</v>
      </c>
      <c r="B477" t="s">
        <v>21</v>
      </c>
      <c r="N477" t="s">
        <v>118</v>
      </c>
      <c r="O477" t="s">
        <v>25</v>
      </c>
    </row>
    <row r="478" spans="1:15" x14ac:dyDescent="0.3">
      <c r="A478" t="s">
        <v>118</v>
      </c>
      <c r="B478" t="s">
        <v>22</v>
      </c>
      <c r="N478" t="s">
        <v>118</v>
      </c>
      <c r="O478" t="s">
        <v>21</v>
      </c>
    </row>
    <row r="479" spans="1:15" x14ac:dyDescent="0.3">
      <c r="A479" t="s">
        <v>118</v>
      </c>
      <c r="B479" t="s">
        <v>23</v>
      </c>
      <c r="N479" t="s">
        <v>118</v>
      </c>
      <c r="O479" t="s">
        <v>22</v>
      </c>
    </row>
    <row r="480" spans="1:15" x14ac:dyDescent="0.3">
      <c r="A480" t="s">
        <v>118</v>
      </c>
      <c r="B480" t="s">
        <v>24</v>
      </c>
      <c r="N480" t="s">
        <v>118</v>
      </c>
      <c r="O480" t="s">
        <v>23</v>
      </c>
    </row>
    <row r="481" spans="1:15" x14ac:dyDescent="0.3">
      <c r="A481" t="s">
        <v>118</v>
      </c>
      <c r="B481" t="s">
        <v>25</v>
      </c>
      <c r="N481" t="s">
        <v>118</v>
      </c>
      <c r="O481" t="s">
        <v>24</v>
      </c>
    </row>
    <row r="482" spans="1:15" x14ac:dyDescent="0.3">
      <c r="A482" t="s">
        <v>120</v>
      </c>
      <c r="B482" t="s">
        <v>21</v>
      </c>
      <c r="N482" t="s">
        <v>118</v>
      </c>
      <c r="O482" t="s">
        <v>25</v>
      </c>
    </row>
    <row r="483" spans="1:15" x14ac:dyDescent="0.3">
      <c r="A483" t="s">
        <v>120</v>
      </c>
      <c r="B483" t="s">
        <v>22</v>
      </c>
      <c r="N483" t="s">
        <v>120</v>
      </c>
      <c r="O483" t="s">
        <v>21</v>
      </c>
    </row>
    <row r="484" spans="1:15" x14ac:dyDescent="0.3">
      <c r="A484" t="s">
        <v>120</v>
      </c>
      <c r="B484" t="s">
        <v>23</v>
      </c>
      <c r="N484" t="s">
        <v>120</v>
      </c>
      <c r="O484" t="s">
        <v>22</v>
      </c>
    </row>
    <row r="485" spans="1:15" x14ac:dyDescent="0.3">
      <c r="A485" t="s">
        <v>120</v>
      </c>
      <c r="B485" t="s">
        <v>24</v>
      </c>
      <c r="N485" t="s">
        <v>120</v>
      </c>
      <c r="O485" t="s">
        <v>23</v>
      </c>
    </row>
    <row r="486" spans="1:15" x14ac:dyDescent="0.3">
      <c r="A486" t="s">
        <v>120</v>
      </c>
      <c r="B486" t="s">
        <v>25</v>
      </c>
      <c r="N486" t="s">
        <v>120</v>
      </c>
      <c r="O486" t="s">
        <v>24</v>
      </c>
    </row>
    <row r="487" spans="1:15" x14ac:dyDescent="0.3">
      <c r="A487" t="s">
        <v>120</v>
      </c>
      <c r="B487" t="s">
        <v>21</v>
      </c>
      <c r="N487" t="s">
        <v>120</v>
      </c>
      <c r="O487" t="s">
        <v>25</v>
      </c>
    </row>
    <row r="488" spans="1:15" x14ac:dyDescent="0.3">
      <c r="A488" t="s">
        <v>120</v>
      </c>
      <c r="B488" t="s">
        <v>22</v>
      </c>
      <c r="N488" t="s">
        <v>120</v>
      </c>
      <c r="O488" t="s">
        <v>21</v>
      </c>
    </row>
    <row r="489" spans="1:15" x14ac:dyDescent="0.3">
      <c r="A489" t="s">
        <v>120</v>
      </c>
      <c r="B489" t="s">
        <v>23</v>
      </c>
      <c r="N489" t="s">
        <v>120</v>
      </c>
      <c r="O489" t="s">
        <v>22</v>
      </c>
    </row>
    <row r="490" spans="1:15" x14ac:dyDescent="0.3">
      <c r="A490" t="s">
        <v>120</v>
      </c>
      <c r="B490" t="s">
        <v>24</v>
      </c>
      <c r="N490" t="s">
        <v>120</v>
      </c>
      <c r="O490" t="s">
        <v>23</v>
      </c>
    </row>
    <row r="491" spans="1:15" x14ac:dyDescent="0.3">
      <c r="A491" t="s">
        <v>120</v>
      </c>
      <c r="B491" t="s">
        <v>25</v>
      </c>
      <c r="N491" t="s">
        <v>120</v>
      </c>
      <c r="O491" t="s">
        <v>24</v>
      </c>
    </row>
    <row r="492" spans="1:15" x14ac:dyDescent="0.3">
      <c r="A492" t="s">
        <v>122</v>
      </c>
      <c r="B492" t="s">
        <v>21</v>
      </c>
      <c r="N492" t="s">
        <v>120</v>
      </c>
      <c r="O492" t="s">
        <v>25</v>
      </c>
    </row>
    <row r="493" spans="1:15" x14ac:dyDescent="0.3">
      <c r="A493" t="s">
        <v>122</v>
      </c>
      <c r="B493" t="s">
        <v>22</v>
      </c>
      <c r="N493" t="s">
        <v>122</v>
      </c>
      <c r="O493" t="s">
        <v>21</v>
      </c>
    </row>
    <row r="494" spans="1:15" x14ac:dyDescent="0.3">
      <c r="A494" t="s">
        <v>122</v>
      </c>
      <c r="B494" t="s">
        <v>23</v>
      </c>
      <c r="N494" t="s">
        <v>122</v>
      </c>
      <c r="O494" t="s">
        <v>22</v>
      </c>
    </row>
    <row r="495" spans="1:15" x14ac:dyDescent="0.3">
      <c r="A495" t="s">
        <v>122</v>
      </c>
      <c r="B495" t="s">
        <v>24</v>
      </c>
      <c r="N495" t="s">
        <v>122</v>
      </c>
      <c r="O495" t="s">
        <v>23</v>
      </c>
    </row>
    <row r="496" spans="1:15" x14ac:dyDescent="0.3">
      <c r="A496" t="s">
        <v>122</v>
      </c>
      <c r="B496" t="s">
        <v>25</v>
      </c>
      <c r="N496" t="s">
        <v>122</v>
      </c>
      <c r="O496" t="s">
        <v>24</v>
      </c>
    </row>
    <row r="497" spans="1:15" x14ac:dyDescent="0.3">
      <c r="A497" t="s">
        <v>122</v>
      </c>
      <c r="B497" t="s">
        <v>21</v>
      </c>
      <c r="N497" t="s">
        <v>122</v>
      </c>
      <c r="O497" t="s">
        <v>25</v>
      </c>
    </row>
    <row r="498" spans="1:15" x14ac:dyDescent="0.3">
      <c r="A498" t="s">
        <v>122</v>
      </c>
      <c r="B498" t="s">
        <v>22</v>
      </c>
      <c r="N498" t="s">
        <v>122</v>
      </c>
      <c r="O498" t="s">
        <v>21</v>
      </c>
    </row>
    <row r="499" spans="1:15" x14ac:dyDescent="0.3">
      <c r="A499" t="s">
        <v>122</v>
      </c>
      <c r="B499" t="s">
        <v>23</v>
      </c>
      <c r="N499" t="s">
        <v>122</v>
      </c>
      <c r="O499" t="s">
        <v>22</v>
      </c>
    </row>
    <row r="500" spans="1:15" x14ac:dyDescent="0.3">
      <c r="A500" t="s">
        <v>122</v>
      </c>
      <c r="B500" t="s">
        <v>24</v>
      </c>
      <c r="N500" t="s">
        <v>122</v>
      </c>
      <c r="O500" t="s">
        <v>23</v>
      </c>
    </row>
    <row r="501" spans="1:15" x14ac:dyDescent="0.3">
      <c r="A501" t="s">
        <v>122</v>
      </c>
      <c r="B501" t="s">
        <v>25</v>
      </c>
      <c r="N501" t="s">
        <v>122</v>
      </c>
      <c r="O501" t="s">
        <v>24</v>
      </c>
    </row>
    <row r="502" spans="1:15" x14ac:dyDescent="0.3">
      <c r="A502" t="s">
        <v>124</v>
      </c>
      <c r="B502" t="s">
        <v>21</v>
      </c>
      <c r="N502" t="s">
        <v>122</v>
      </c>
      <c r="O502" t="s">
        <v>25</v>
      </c>
    </row>
    <row r="503" spans="1:15" x14ac:dyDescent="0.3">
      <c r="A503" t="s">
        <v>124</v>
      </c>
      <c r="B503" t="s">
        <v>22</v>
      </c>
      <c r="N503" t="s">
        <v>124</v>
      </c>
      <c r="O503" t="s">
        <v>21</v>
      </c>
    </row>
    <row r="504" spans="1:15" x14ac:dyDescent="0.3">
      <c r="A504" t="s">
        <v>124</v>
      </c>
      <c r="B504" t="s">
        <v>23</v>
      </c>
      <c r="N504" t="s">
        <v>124</v>
      </c>
      <c r="O504" t="s">
        <v>22</v>
      </c>
    </row>
    <row r="505" spans="1:15" x14ac:dyDescent="0.3">
      <c r="A505" t="s">
        <v>124</v>
      </c>
      <c r="B505" t="s">
        <v>24</v>
      </c>
      <c r="N505" t="s">
        <v>124</v>
      </c>
      <c r="O505" t="s">
        <v>23</v>
      </c>
    </row>
    <row r="506" spans="1:15" x14ac:dyDescent="0.3">
      <c r="A506" t="s">
        <v>124</v>
      </c>
      <c r="B506" t="s">
        <v>25</v>
      </c>
      <c r="N506" t="s">
        <v>124</v>
      </c>
      <c r="O506" t="s">
        <v>24</v>
      </c>
    </row>
    <row r="507" spans="1:15" x14ac:dyDescent="0.3">
      <c r="A507" t="s">
        <v>124</v>
      </c>
      <c r="B507" t="s">
        <v>21</v>
      </c>
      <c r="N507" t="s">
        <v>124</v>
      </c>
      <c r="O507" t="s">
        <v>25</v>
      </c>
    </row>
    <row r="508" spans="1:15" x14ac:dyDescent="0.3">
      <c r="A508" t="s">
        <v>124</v>
      </c>
      <c r="B508" t="s">
        <v>22</v>
      </c>
      <c r="N508" t="s">
        <v>124</v>
      </c>
      <c r="O508" t="s">
        <v>21</v>
      </c>
    </row>
    <row r="509" spans="1:15" x14ac:dyDescent="0.3">
      <c r="A509" t="s">
        <v>124</v>
      </c>
      <c r="B509" t="s">
        <v>23</v>
      </c>
      <c r="N509" t="s">
        <v>124</v>
      </c>
      <c r="O509" t="s">
        <v>22</v>
      </c>
    </row>
    <row r="510" spans="1:15" x14ac:dyDescent="0.3">
      <c r="A510" t="s">
        <v>124</v>
      </c>
      <c r="B510" t="s">
        <v>24</v>
      </c>
      <c r="N510" t="s">
        <v>124</v>
      </c>
      <c r="O510" t="s">
        <v>23</v>
      </c>
    </row>
    <row r="511" spans="1:15" x14ac:dyDescent="0.3">
      <c r="A511" t="s">
        <v>124</v>
      </c>
      <c r="B511" t="s">
        <v>25</v>
      </c>
      <c r="N511" t="s">
        <v>124</v>
      </c>
      <c r="O511" t="s">
        <v>24</v>
      </c>
    </row>
    <row r="512" spans="1:15" x14ac:dyDescent="0.3">
      <c r="A512" t="s">
        <v>126</v>
      </c>
      <c r="B512" t="s">
        <v>21</v>
      </c>
      <c r="N512" t="s">
        <v>124</v>
      </c>
      <c r="O512" t="s">
        <v>25</v>
      </c>
    </row>
    <row r="513" spans="1:15" x14ac:dyDescent="0.3">
      <c r="A513" t="s">
        <v>126</v>
      </c>
      <c r="B513" t="s">
        <v>22</v>
      </c>
      <c r="N513" t="s">
        <v>126</v>
      </c>
      <c r="O513" t="s">
        <v>21</v>
      </c>
    </row>
    <row r="514" spans="1:15" x14ac:dyDescent="0.3">
      <c r="A514" t="s">
        <v>126</v>
      </c>
      <c r="B514" t="s">
        <v>23</v>
      </c>
      <c r="N514" t="s">
        <v>126</v>
      </c>
      <c r="O514" t="s">
        <v>22</v>
      </c>
    </row>
    <row r="515" spans="1:15" x14ac:dyDescent="0.3">
      <c r="A515" t="s">
        <v>126</v>
      </c>
      <c r="B515" t="s">
        <v>24</v>
      </c>
      <c r="N515" t="s">
        <v>126</v>
      </c>
      <c r="O515" t="s">
        <v>23</v>
      </c>
    </row>
    <row r="516" spans="1:15" x14ac:dyDescent="0.3">
      <c r="A516" t="s">
        <v>126</v>
      </c>
      <c r="B516" t="s">
        <v>25</v>
      </c>
      <c r="N516" t="s">
        <v>126</v>
      </c>
      <c r="O516" t="s">
        <v>24</v>
      </c>
    </row>
    <row r="517" spans="1:15" x14ac:dyDescent="0.3">
      <c r="A517" t="s">
        <v>126</v>
      </c>
      <c r="B517" t="s">
        <v>21</v>
      </c>
      <c r="N517" t="s">
        <v>126</v>
      </c>
      <c r="O517" t="s">
        <v>25</v>
      </c>
    </row>
    <row r="518" spans="1:15" x14ac:dyDescent="0.3">
      <c r="A518" t="s">
        <v>126</v>
      </c>
      <c r="B518" t="s">
        <v>22</v>
      </c>
      <c r="N518" t="s">
        <v>126</v>
      </c>
      <c r="O518" t="s">
        <v>21</v>
      </c>
    </row>
    <row r="519" spans="1:15" x14ac:dyDescent="0.3">
      <c r="A519" t="s">
        <v>126</v>
      </c>
      <c r="B519" t="s">
        <v>23</v>
      </c>
      <c r="N519" t="s">
        <v>126</v>
      </c>
      <c r="O519" t="s">
        <v>22</v>
      </c>
    </row>
    <row r="520" spans="1:15" x14ac:dyDescent="0.3">
      <c r="A520" t="s">
        <v>126</v>
      </c>
      <c r="B520" t="s">
        <v>24</v>
      </c>
      <c r="N520" t="s">
        <v>126</v>
      </c>
      <c r="O520" t="s">
        <v>23</v>
      </c>
    </row>
    <row r="521" spans="1:15" x14ac:dyDescent="0.3">
      <c r="A521" t="s">
        <v>126</v>
      </c>
      <c r="B521" t="s">
        <v>25</v>
      </c>
      <c r="N521" t="s">
        <v>126</v>
      </c>
      <c r="O521" t="s">
        <v>24</v>
      </c>
    </row>
    <row r="522" spans="1:15" x14ac:dyDescent="0.3">
      <c r="N522" t="s">
        <v>126</v>
      </c>
      <c r="O522" t="s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40.5546875" bestFit="1" customWidth="1"/>
    <col min="2" max="2" width="10.77734375" bestFit="1" customWidth="1"/>
  </cols>
  <sheetData>
    <row r="1" spans="1:2" x14ac:dyDescent="0.3">
      <c r="A1" t="s">
        <v>155</v>
      </c>
      <c r="B1" t="s">
        <v>157</v>
      </c>
    </row>
    <row r="2" spans="1:2" x14ac:dyDescent="0.3">
      <c r="A2" s="5" t="s">
        <v>21</v>
      </c>
      <c r="B2">
        <v>16</v>
      </c>
    </row>
    <row r="3" spans="1:2" x14ac:dyDescent="0.3">
      <c r="A3" s="5" t="s">
        <v>22</v>
      </c>
      <c r="B3">
        <v>18</v>
      </c>
    </row>
    <row r="4" spans="1:2" x14ac:dyDescent="0.3">
      <c r="A4" s="5" t="s">
        <v>23</v>
      </c>
      <c r="B4">
        <v>20</v>
      </c>
    </row>
    <row r="5" spans="1:2" x14ac:dyDescent="0.3">
      <c r="A5" s="5" t="s">
        <v>24</v>
      </c>
      <c r="B5">
        <v>22</v>
      </c>
    </row>
    <row r="6" spans="1:2" x14ac:dyDescent="0.3">
      <c r="A6" s="5" t="s">
        <v>21</v>
      </c>
      <c r="B6">
        <v>39</v>
      </c>
    </row>
    <row r="7" spans="1:2" x14ac:dyDescent="0.3">
      <c r="A7" s="5" t="s">
        <v>22</v>
      </c>
      <c r="B7">
        <v>39</v>
      </c>
    </row>
    <row r="8" spans="1:2" x14ac:dyDescent="0.3">
      <c r="A8" s="5" t="s">
        <v>23</v>
      </c>
      <c r="B8">
        <v>39</v>
      </c>
    </row>
    <row r="9" spans="1:2" x14ac:dyDescent="0.3">
      <c r="A9" s="5" t="s">
        <v>24</v>
      </c>
      <c r="B9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tabSelected="1" topLeftCell="A380" workbookViewId="0">
      <selection activeCell="L397" sqref="L397"/>
    </sheetView>
  </sheetViews>
  <sheetFormatPr defaultRowHeight="14.4" x14ac:dyDescent="0.3"/>
  <cols>
    <col min="1" max="1" width="8.44140625" bestFit="1" customWidth="1"/>
    <col min="2" max="2" width="40.5546875" bestFit="1" customWidth="1"/>
    <col min="8" max="8" width="10.5546875" customWidth="1"/>
    <col min="10" max="11" width="10.5546875" customWidth="1"/>
  </cols>
  <sheetData>
    <row r="1" spans="1:15" x14ac:dyDescent="0.3">
      <c r="A1" t="s">
        <v>0</v>
      </c>
      <c r="B1" t="s">
        <v>2</v>
      </c>
      <c r="C1" t="s">
        <v>151</v>
      </c>
      <c r="D1" t="s">
        <v>152</v>
      </c>
      <c r="E1" t="s">
        <v>3</v>
      </c>
      <c r="M1" t="s">
        <v>155</v>
      </c>
      <c r="N1" t="s">
        <v>158</v>
      </c>
      <c r="O1" t="s">
        <v>159</v>
      </c>
    </row>
    <row r="2" spans="1:15" x14ac:dyDescent="0.3">
      <c r="A2" t="s">
        <v>17</v>
      </c>
      <c r="B2" t="s">
        <v>21</v>
      </c>
      <c r="C2">
        <v>16</v>
      </c>
      <c r="D2" cm="1">
        <f t="array" ref="D2">INDEX(median_sex_education_total_only!$R$3:$R$313,MATCH(1,($A2=median_sex_education_total_only!$B$3:$B$313)*(Sheet6!$B2=median_sex_education_total_only!$D$3:$D$313)*(Sheet6!$C2=median_sex_education_total_only!$O$3:$O$313),0))</f>
        <v>28515</v>
      </c>
      <c r="E2" cm="1">
        <f t="array" ref="E2">IFERROR(INDEX(median_sex_education_total_only!$E$3:$E$313,MATCH(1,($A2=median_sex_education_total_only!$B$3:$B$313)*(Sheet6!$B2=median_sex_education_total_only!$D$3:$D$313)*(Sheet6!$C2=median_sex_education_total_only!$O$3:$O$313),0)),"")</f>
        <v>28515</v>
      </c>
      <c r="H2" t="s">
        <v>155</v>
      </c>
      <c r="J2" t="s">
        <v>155</v>
      </c>
      <c r="K2" t="s">
        <v>157</v>
      </c>
      <c r="M2" t="s">
        <v>17</v>
      </c>
      <c r="N2" t="s">
        <v>21</v>
      </c>
      <c r="O2">
        <v>16</v>
      </c>
    </row>
    <row r="3" spans="1:15" x14ac:dyDescent="0.3">
      <c r="A3" t="s">
        <v>17</v>
      </c>
      <c r="B3" t="s">
        <v>22</v>
      </c>
      <c r="C3">
        <v>18</v>
      </c>
      <c r="D3" cm="1">
        <f t="array" ref="D3">INDEX(median_sex_education_total_only!$R$3:$R$313,MATCH(1,($A3=median_sex_education_total_only!$B$3:$B$313)*(Sheet6!$B3=median_sex_education_total_only!$D$3:$D$313)*(Sheet6!$C3=median_sex_education_total_only!$O$3:$O$313),0))</f>
        <v>34127</v>
      </c>
      <c r="E3" cm="1">
        <f t="array" ref="E3">IFERROR(INDEX(median_sex_education_total_only!$E$3:$E$313,MATCH(1,($A3=median_sex_education_total_only!$B$3:$B$313)*(Sheet6!$B3=median_sex_education_total_only!$D$3:$D$313)*(Sheet6!$C3=median_sex_education_total_only!$O$3:$O$313),0)),"")</f>
        <v>34127</v>
      </c>
      <c r="H3" t="s">
        <v>17</v>
      </c>
      <c r="J3" t="s">
        <v>21</v>
      </c>
      <c r="K3">
        <v>16</v>
      </c>
      <c r="M3" t="s">
        <v>17</v>
      </c>
      <c r="N3" t="s">
        <v>22</v>
      </c>
      <c r="O3">
        <v>18</v>
      </c>
    </row>
    <row r="4" spans="1:15" x14ac:dyDescent="0.3">
      <c r="A4" t="s">
        <v>17</v>
      </c>
      <c r="B4" t="s">
        <v>23</v>
      </c>
      <c r="C4">
        <v>20</v>
      </c>
      <c r="D4" cm="1">
        <f t="array" ref="D4">INDEX(median_sex_education_total_only!$R$3:$R$313,MATCH(1,($A4=median_sex_education_total_only!$B$3:$B$313)*(Sheet6!$B4=median_sex_education_total_only!$D$3:$D$313)*(Sheet6!$C4=median_sex_education_total_only!$O$3:$O$313),0))</f>
        <v>26279.483456268099</v>
      </c>
      <c r="E4" cm="1">
        <f t="array" ref="E4">IFERROR(INDEX(median_sex_education_total_only!$E$3:$E$313,MATCH(1,($A4=median_sex_education_total_only!$B$3:$B$313)*(Sheet6!$B4=median_sex_education_total_only!$D$3:$D$313)*(Sheet6!$C4=median_sex_education_total_only!$O$3:$O$313),0)),"")</f>
        <v>39501</v>
      </c>
      <c r="H4" t="s">
        <v>26</v>
      </c>
      <c r="J4" t="s">
        <v>22</v>
      </c>
      <c r="K4">
        <v>18</v>
      </c>
      <c r="M4" t="s">
        <v>17</v>
      </c>
      <c r="N4" t="s">
        <v>23</v>
      </c>
      <c r="O4">
        <v>20</v>
      </c>
    </row>
    <row r="5" spans="1:15" x14ac:dyDescent="0.3">
      <c r="A5" t="s">
        <v>17</v>
      </c>
      <c r="B5" t="s">
        <v>24</v>
      </c>
      <c r="C5">
        <v>22</v>
      </c>
      <c r="D5" cm="1">
        <f t="array" ref="D5">INDEX(median_sex_education_total_only!$R$3:$R$313,MATCH(1,($A5=median_sex_education_total_only!$B$3:$B$313)*(Sheet6!$B5=median_sex_education_total_only!$D$3:$D$313)*(Sheet6!$C5=median_sex_education_total_only!$O$3:$O$313),0))</f>
        <v>19421.264748285401</v>
      </c>
      <c r="E5" cm="1">
        <f t="array" ref="E5">IFERROR(INDEX(median_sex_education_total_only!$E$3:$E$313,MATCH(1,($A5=median_sex_education_total_only!$B$3:$B$313)*(Sheet6!$B5=median_sex_education_total_only!$D$3:$D$313)*(Sheet6!$C5=median_sex_education_total_only!$O$3:$O$313),0)),"")</f>
        <v>56640</v>
      </c>
      <c r="H5" t="s">
        <v>28</v>
      </c>
      <c r="J5" t="s">
        <v>23</v>
      </c>
      <c r="K5">
        <v>20</v>
      </c>
      <c r="M5" t="s">
        <v>17</v>
      </c>
      <c r="N5" t="s">
        <v>24</v>
      </c>
      <c r="O5">
        <v>22</v>
      </c>
    </row>
    <row r="6" spans="1:15" x14ac:dyDescent="0.3">
      <c r="A6" t="s">
        <v>17</v>
      </c>
      <c r="B6" t="s">
        <v>21</v>
      </c>
      <c r="C6">
        <v>39</v>
      </c>
      <c r="D6" cm="1">
        <f t="array" ref="D6">INDEX(median_sex_education_total_only!$S$3:$S$313,MATCH(1,($A6=median_sex_education_total_only!$B$3:$B$313)*(Sheet6!$B6=median_sex_education_total_only!$D$3:$D$313)*(Sheet6!$C6=median_sex_education_total_only!$P$3:$P$313),0))</f>
        <v>684360</v>
      </c>
      <c r="E6" t="str" cm="1">
        <f t="array" ref="E6">IFERROR(INDEX(median_sex_education_total_only!$E$3:$E$313,MATCH(1,($A6=median_sex_education_total_only!$B$3:$B$313)*(Sheet6!$B6=median_sex_education_total_only!$D$3:$D$313)*(Sheet6!$C6=median_sex_education_total_only!$O$3:$O$313),0)),"")</f>
        <v/>
      </c>
      <c r="H6" t="s">
        <v>30</v>
      </c>
      <c r="J6" t="s">
        <v>24</v>
      </c>
      <c r="K6">
        <v>22</v>
      </c>
      <c r="M6" t="s">
        <v>17</v>
      </c>
      <c r="N6" t="s">
        <v>21</v>
      </c>
      <c r="O6">
        <v>39</v>
      </c>
    </row>
    <row r="7" spans="1:15" x14ac:dyDescent="0.3">
      <c r="A7" t="s">
        <v>17</v>
      </c>
      <c r="B7" t="s">
        <v>22</v>
      </c>
      <c r="C7">
        <v>39</v>
      </c>
      <c r="D7" cm="1">
        <f t="array" ref="D7">INDEX(median_sex_education_total_only!$S$3:$S$313,MATCH(1,($A7=median_sex_education_total_only!$B$3:$B$313)*(Sheet6!$B7=median_sex_education_total_only!$D$3:$D$313)*(Sheet6!$C7=median_sex_education_total_only!$P$3:$P$313),0))</f>
        <v>750794</v>
      </c>
      <c r="E7" t="str" cm="1">
        <f t="array" ref="E7">IFERROR(INDEX(median_sex_education_total_only!$E$3:$E$313,MATCH(1,($A7=median_sex_education_total_only!$B$3:$B$313)*(Sheet6!$B7=median_sex_education_total_only!$D$3:$D$313)*(Sheet6!$C7=median_sex_education_total_only!$O$3:$O$313),0)),"")</f>
        <v/>
      </c>
      <c r="H7" t="s">
        <v>32</v>
      </c>
      <c r="J7" t="s">
        <v>21</v>
      </c>
      <c r="K7">
        <v>39</v>
      </c>
      <c r="M7" t="s">
        <v>17</v>
      </c>
      <c r="N7" t="s">
        <v>22</v>
      </c>
      <c r="O7">
        <v>39</v>
      </c>
    </row>
    <row r="8" spans="1:15" x14ac:dyDescent="0.3">
      <c r="A8" t="s">
        <v>17</v>
      </c>
      <c r="B8" t="s">
        <v>23</v>
      </c>
      <c r="C8">
        <v>39</v>
      </c>
      <c r="D8" cm="1">
        <f t="array" ref="D8">INDEX(median_sex_education_total_only!$S$3:$S$313,MATCH(1,($A8=median_sex_education_total_only!$B$3:$B$313)*(Sheet6!$B8=median_sex_education_total_only!$D$3:$D$313)*(Sheet6!$C8=median_sex_education_total_only!$P$3:$P$313),0))</f>
        <v>776798.48345626798</v>
      </c>
      <c r="E8" t="str" cm="1">
        <f t="array" ref="E8">IFERROR(INDEX(median_sex_education_total_only!$E$3:$E$313,MATCH(1,($A8=median_sex_education_total_only!$B$3:$B$313)*(Sheet6!$B8=median_sex_education_total_only!$D$3:$D$313)*(Sheet6!$C8=median_sex_education_total_only!$O$3:$O$313),0)),"")</f>
        <v/>
      </c>
      <c r="H8" t="s">
        <v>34</v>
      </c>
      <c r="J8" t="s">
        <v>22</v>
      </c>
      <c r="K8">
        <v>39</v>
      </c>
      <c r="M8" t="s">
        <v>17</v>
      </c>
      <c r="N8" t="s">
        <v>23</v>
      </c>
      <c r="O8">
        <v>39</v>
      </c>
    </row>
    <row r="9" spans="1:15" x14ac:dyDescent="0.3">
      <c r="A9" t="s">
        <v>17</v>
      </c>
      <c r="B9" t="s">
        <v>24</v>
      </c>
      <c r="C9">
        <v>39</v>
      </c>
      <c r="D9" cm="1">
        <f t="array" ref="D9">INDEX(median_sex_education_total_only!$S$3:$S$313,MATCH(1,($A9=median_sex_education_total_only!$B$3:$B$313)*(Sheet6!$B9=median_sex_education_total_only!$D$3:$D$313)*(Sheet6!$C9=median_sex_education_total_only!$P$3:$P$313),0))</f>
        <v>982301.26474828494</v>
      </c>
      <c r="E9" t="str" cm="1">
        <f t="array" ref="E9">IFERROR(INDEX(median_sex_education_total_only!$E$3:$E$313,MATCH(1,($A9=median_sex_education_total_only!$B$3:$B$313)*(Sheet6!$B9=median_sex_education_total_only!$D$3:$D$313)*(Sheet6!$C9=median_sex_education_total_only!$O$3:$O$313),0)),"")</f>
        <v/>
      </c>
      <c r="H9" t="s">
        <v>36</v>
      </c>
      <c r="J9" t="s">
        <v>23</v>
      </c>
      <c r="K9">
        <v>39</v>
      </c>
      <c r="M9" t="s">
        <v>17</v>
      </c>
      <c r="N9" t="s">
        <v>24</v>
      </c>
      <c r="O9">
        <v>39</v>
      </c>
    </row>
    <row r="10" spans="1:15" x14ac:dyDescent="0.3">
      <c r="A10" t="s">
        <v>26</v>
      </c>
      <c r="B10" t="s">
        <v>21</v>
      </c>
      <c r="C10">
        <v>16</v>
      </c>
      <c r="D10" cm="1">
        <f t="array" ref="D10">INDEX(median_sex_education_total_only!$R$3:$R$313,MATCH(1,($A10=median_sex_education_total_only!$B$3:$B$313)*(Sheet6!$B10=median_sex_education_total_only!$D$3:$D$313)*(Sheet6!$C10=median_sex_education_total_only!$O$3:$O$313),0))</f>
        <v>41145</v>
      </c>
      <c r="E10" cm="1">
        <f t="array" ref="E10">IFERROR(INDEX(median_sex_education_total_only!$E$3:$E$313,MATCH(1,($A10=median_sex_education_total_only!$B$3:$B$313)*(Sheet6!$B10=median_sex_education_total_only!$D$3:$D$313)*(Sheet6!$C10=median_sex_education_total_only!$O$3:$O$313),0)),"")</f>
        <v>41145</v>
      </c>
      <c r="H10" t="s">
        <v>38</v>
      </c>
      <c r="J10" t="s">
        <v>24</v>
      </c>
      <c r="K10">
        <v>39</v>
      </c>
      <c r="M10" t="s">
        <v>26</v>
      </c>
      <c r="N10" t="s">
        <v>21</v>
      </c>
      <c r="O10">
        <v>16</v>
      </c>
    </row>
    <row r="11" spans="1:15" x14ac:dyDescent="0.3">
      <c r="A11" t="s">
        <v>26</v>
      </c>
      <c r="B11" t="s">
        <v>22</v>
      </c>
      <c r="C11">
        <v>18</v>
      </c>
      <c r="D11" cm="1">
        <f t="array" ref="D11">INDEX(median_sex_education_total_only!$R$3:$R$313,MATCH(1,($A11=median_sex_education_total_only!$B$3:$B$313)*(Sheet6!$B11=median_sex_education_total_only!$D$3:$D$313)*(Sheet6!$C11=median_sex_education_total_only!$O$3:$O$313),0))</f>
        <v>40651</v>
      </c>
      <c r="E11" cm="1">
        <f t="array" ref="E11">IFERROR(INDEX(median_sex_education_total_only!$E$3:$E$313,MATCH(1,($A11=median_sex_education_total_only!$B$3:$B$313)*(Sheet6!$B11=median_sex_education_total_only!$D$3:$D$313)*(Sheet6!$C11=median_sex_education_total_only!$O$3:$O$313),0)),"")</f>
        <v>40651</v>
      </c>
      <c r="H11" t="s">
        <v>40</v>
      </c>
      <c r="M11" t="s">
        <v>26</v>
      </c>
      <c r="N11" t="s">
        <v>22</v>
      </c>
      <c r="O11">
        <v>18</v>
      </c>
    </row>
    <row r="12" spans="1:15" x14ac:dyDescent="0.3">
      <c r="A12" t="s">
        <v>26</v>
      </c>
      <c r="B12" t="s">
        <v>23</v>
      </c>
      <c r="C12">
        <v>20</v>
      </c>
      <c r="D12" cm="1">
        <f t="array" ref="D12">INDEX(median_sex_education_total_only!$R$3:$R$313,MATCH(1,($A12=median_sex_education_total_only!$B$3:$B$313)*(Sheet6!$B12=median_sex_education_total_only!$D$3:$D$313)*(Sheet6!$C12=median_sex_education_total_only!$O$3:$O$313),0))</f>
        <v>32318.499738376599</v>
      </c>
      <c r="E12" cm="1">
        <f t="array" ref="E12">IFERROR(INDEX(median_sex_education_total_only!$E$3:$E$313,MATCH(1,($A12=median_sex_education_total_only!$B$3:$B$313)*(Sheet6!$B12=median_sex_education_total_only!$D$3:$D$313)*(Sheet6!$C12=median_sex_education_total_only!$O$3:$O$313),0)),"")</f>
        <v>51499</v>
      </c>
      <c r="H12" t="s">
        <v>42</v>
      </c>
      <c r="M12" t="s">
        <v>26</v>
      </c>
      <c r="N12" t="s">
        <v>23</v>
      </c>
      <c r="O12">
        <v>20</v>
      </c>
    </row>
    <row r="13" spans="1:15" x14ac:dyDescent="0.3">
      <c r="A13" t="s">
        <v>26</v>
      </c>
      <c r="B13" t="s">
        <v>24</v>
      </c>
      <c r="C13">
        <v>22</v>
      </c>
      <c r="D13" cm="1">
        <f t="array" ref="D13">INDEX(median_sex_education_total_only!$R$3:$R$313,MATCH(1,($A13=median_sex_education_total_only!$B$3:$B$313)*(Sheet6!$B13=median_sex_education_total_only!$D$3:$D$313)*(Sheet6!$C13=median_sex_education_total_only!$O$3:$O$313),0))</f>
        <v>38202.270949912403</v>
      </c>
      <c r="E13" cm="1">
        <f t="array" ref="E13">IFERROR(INDEX(median_sex_education_total_only!$E$3:$E$313,MATCH(1,($A13=median_sex_education_total_only!$B$3:$B$313)*(Sheet6!$B13=median_sex_education_total_only!$D$3:$D$313)*(Sheet6!$C13=median_sex_education_total_only!$O$3:$O$313),0)),"")</f>
        <v>67321</v>
      </c>
      <c r="H13" t="s">
        <v>44</v>
      </c>
      <c r="M13" t="s">
        <v>26</v>
      </c>
      <c r="N13" t="s">
        <v>24</v>
      </c>
      <c r="O13">
        <v>22</v>
      </c>
    </row>
    <row r="14" spans="1:15" x14ac:dyDescent="0.3">
      <c r="A14" t="s">
        <v>26</v>
      </c>
      <c r="B14" t="s">
        <v>21</v>
      </c>
      <c r="C14">
        <v>39</v>
      </c>
      <c r="D14" cm="1">
        <f t="array" ref="D14">INDEX(median_sex_education_total_only!$S$3:$S$313,MATCH(1,($A14=median_sex_education_total_only!$B$3:$B$313)*(Sheet6!$B14=median_sex_education_total_only!$D$3:$D$313)*(Sheet6!$C14=median_sex_education_total_only!$P$3:$P$313),0))</f>
        <v>987480</v>
      </c>
      <c r="E14" t="str" cm="1">
        <f t="array" ref="E14">IFERROR(INDEX(median_sex_education_total_only!$E$3:$E$313,MATCH(1,($A14=median_sex_education_total_only!$B$3:$B$313)*(Sheet6!$B14=median_sex_education_total_only!$D$3:$D$313)*(Sheet6!$C14=median_sex_education_total_only!$O$3:$O$313),0)),"")</f>
        <v/>
      </c>
      <c r="H14" t="s">
        <v>46</v>
      </c>
      <c r="M14" t="s">
        <v>26</v>
      </c>
      <c r="N14" t="s">
        <v>21</v>
      </c>
      <c r="O14">
        <v>39</v>
      </c>
    </row>
    <row r="15" spans="1:15" x14ac:dyDescent="0.3">
      <c r="A15" t="s">
        <v>26</v>
      </c>
      <c r="B15" t="s">
        <v>22</v>
      </c>
      <c r="C15">
        <v>39</v>
      </c>
      <c r="D15" cm="1">
        <f t="array" ref="D15">INDEX(median_sex_education_total_only!$S$3:$S$313,MATCH(1,($A15=median_sex_education_total_only!$B$3:$B$313)*(Sheet6!$B15=median_sex_education_total_only!$D$3:$D$313)*(Sheet6!$C15=median_sex_education_total_only!$P$3:$P$313),0))</f>
        <v>894322</v>
      </c>
      <c r="E15" t="str" cm="1">
        <f t="array" ref="E15">IFERROR(INDEX(median_sex_education_total_only!$E$3:$E$313,MATCH(1,($A15=median_sex_education_total_only!$B$3:$B$313)*(Sheet6!$B15=median_sex_education_total_only!$D$3:$D$313)*(Sheet6!$C15=median_sex_education_total_only!$O$3:$O$313),0)),"")</f>
        <v/>
      </c>
      <c r="H15" t="s">
        <v>48</v>
      </c>
      <c r="M15" t="s">
        <v>26</v>
      </c>
      <c r="N15" t="s">
        <v>22</v>
      </c>
      <c r="O15">
        <v>39</v>
      </c>
    </row>
    <row r="16" spans="1:15" x14ac:dyDescent="0.3">
      <c r="A16" t="s">
        <v>26</v>
      </c>
      <c r="B16" t="s">
        <v>23</v>
      </c>
      <c r="C16">
        <v>39</v>
      </c>
      <c r="D16" cm="1">
        <f t="array" ref="D16">INDEX(median_sex_education_total_only!$S$3:$S$313,MATCH(1,($A16=median_sex_education_total_only!$B$3:$B$313)*(Sheet6!$B16=median_sex_education_total_only!$D$3:$D$313)*(Sheet6!$C16=median_sex_education_total_only!$P$3:$P$313),0))</f>
        <v>1010799.49973837</v>
      </c>
      <c r="E16" t="str" cm="1">
        <f t="array" ref="E16">IFERROR(INDEX(median_sex_education_total_only!$E$3:$E$313,MATCH(1,($A16=median_sex_education_total_only!$B$3:$B$313)*(Sheet6!$B16=median_sex_education_total_only!$D$3:$D$313)*(Sheet6!$C16=median_sex_education_total_only!$O$3:$O$313),0)),"")</f>
        <v/>
      </c>
      <c r="H16" t="s">
        <v>50</v>
      </c>
      <c r="M16" t="s">
        <v>26</v>
      </c>
      <c r="N16" t="s">
        <v>23</v>
      </c>
      <c r="O16">
        <v>39</v>
      </c>
    </row>
    <row r="17" spans="1:15" x14ac:dyDescent="0.3">
      <c r="A17" t="s">
        <v>26</v>
      </c>
      <c r="B17" t="s">
        <v>24</v>
      </c>
      <c r="C17">
        <v>39</v>
      </c>
      <c r="D17" cm="1">
        <f t="array" ref="D17">INDEX(median_sex_education_total_only!$S$3:$S$313,MATCH(1,($A17=median_sex_education_total_only!$B$3:$B$313)*(Sheet6!$B17=median_sex_education_total_only!$D$3:$D$313)*(Sheet6!$C17=median_sex_education_total_only!$P$3:$P$313),0))</f>
        <v>1182659.2709499099</v>
      </c>
      <c r="E17" t="str" cm="1">
        <f t="array" ref="E17">IFERROR(INDEX(median_sex_education_total_only!$E$3:$E$313,MATCH(1,($A17=median_sex_education_total_only!$B$3:$B$313)*(Sheet6!$B17=median_sex_education_total_only!$D$3:$D$313)*(Sheet6!$C17=median_sex_education_total_only!$O$3:$O$313),0)),"")</f>
        <v/>
      </c>
      <c r="H17" t="s">
        <v>52</v>
      </c>
      <c r="M17" t="s">
        <v>26</v>
      </c>
      <c r="N17" t="s">
        <v>24</v>
      </c>
      <c r="O17">
        <v>39</v>
      </c>
    </row>
    <row r="18" spans="1:15" x14ac:dyDescent="0.3">
      <c r="A18" t="s">
        <v>28</v>
      </c>
      <c r="B18" t="s">
        <v>21</v>
      </c>
      <c r="C18">
        <v>16</v>
      </c>
      <c r="D18" cm="1">
        <f t="array" ref="D18">INDEX(median_sex_education_total_only!$R$3:$R$313,MATCH(1,($A18=median_sex_education_total_only!$B$3:$B$313)*(Sheet6!$B18=median_sex_education_total_only!$D$3:$D$313)*(Sheet6!$C18=median_sex_education_total_only!$O$3:$O$313),0))</f>
        <v>31966</v>
      </c>
      <c r="E18" cm="1">
        <f t="array" ref="E18">IFERROR(INDEX(median_sex_education_total_only!$E$3:$E$313,MATCH(1,($A18=median_sex_education_total_only!$B$3:$B$313)*(Sheet6!$B18=median_sex_education_total_only!$D$3:$D$313)*(Sheet6!$C18=median_sex_education_total_only!$O$3:$O$313),0)),"")</f>
        <v>31966</v>
      </c>
      <c r="H18" t="s">
        <v>54</v>
      </c>
      <c r="M18" t="s">
        <v>28</v>
      </c>
      <c r="N18" t="s">
        <v>21</v>
      </c>
      <c r="O18">
        <v>16</v>
      </c>
    </row>
    <row r="19" spans="1:15" x14ac:dyDescent="0.3">
      <c r="A19" t="s">
        <v>28</v>
      </c>
      <c r="B19" t="s">
        <v>22</v>
      </c>
      <c r="C19">
        <v>18</v>
      </c>
      <c r="D19" cm="1">
        <f t="array" ref="D19">INDEX(median_sex_education_total_only!$R$3:$R$313,MATCH(1,($A19=median_sex_education_total_only!$B$3:$B$313)*(Sheet6!$B19=median_sex_education_total_only!$D$3:$D$313)*(Sheet6!$C19=median_sex_education_total_only!$O$3:$O$313),0))</f>
        <v>38547</v>
      </c>
      <c r="E19" cm="1">
        <f t="array" ref="E19">IFERROR(INDEX(median_sex_education_total_only!$E$3:$E$313,MATCH(1,($A19=median_sex_education_total_only!$B$3:$B$313)*(Sheet6!$B19=median_sex_education_total_only!$D$3:$D$313)*(Sheet6!$C19=median_sex_education_total_only!$O$3:$O$313),0)),"")</f>
        <v>38547</v>
      </c>
      <c r="H19" t="s">
        <v>56</v>
      </c>
      <c r="M19" t="s">
        <v>28</v>
      </c>
      <c r="N19" t="s">
        <v>22</v>
      </c>
      <c r="O19">
        <v>18</v>
      </c>
    </row>
    <row r="20" spans="1:15" x14ac:dyDescent="0.3">
      <c r="A20" t="s">
        <v>28</v>
      </c>
      <c r="B20" t="s">
        <v>23</v>
      </c>
      <c r="C20">
        <v>20</v>
      </c>
      <c r="D20" cm="1">
        <f t="array" ref="D20">INDEX(median_sex_education_total_only!$R$3:$R$313,MATCH(1,($A20=median_sex_education_total_only!$B$3:$B$313)*(Sheet6!$B20=median_sex_education_total_only!$D$3:$D$313)*(Sheet6!$C20=median_sex_education_total_only!$O$3:$O$313),0))</f>
        <v>29704.828665239998</v>
      </c>
      <c r="E20" cm="1">
        <f t="array" ref="E20">IFERROR(INDEX(median_sex_education_total_only!$E$3:$E$313,MATCH(1,($A20=median_sex_education_total_only!$B$3:$B$313)*(Sheet6!$B20=median_sex_education_total_only!$D$3:$D$313)*(Sheet6!$C20=median_sex_education_total_only!$O$3:$O$313),0)),"")</f>
        <v>45115</v>
      </c>
      <c r="H20" t="s">
        <v>58</v>
      </c>
      <c r="M20" t="s">
        <v>28</v>
      </c>
      <c r="N20" t="s">
        <v>23</v>
      </c>
      <c r="O20">
        <v>20</v>
      </c>
    </row>
    <row r="21" spans="1:15" x14ac:dyDescent="0.3">
      <c r="A21" t="s">
        <v>28</v>
      </c>
      <c r="B21" t="s">
        <v>24</v>
      </c>
      <c r="C21">
        <v>22</v>
      </c>
      <c r="D21" cm="1">
        <f t="array" ref="D21">INDEX(median_sex_education_total_only!$R$3:$R$313,MATCH(1,($A21=median_sex_education_total_only!$B$3:$B$313)*(Sheet6!$B21=median_sex_education_total_only!$D$3:$D$313)*(Sheet6!$C21=median_sex_education_total_only!$O$3:$O$313),0))</f>
        <v>20245.789683548501</v>
      </c>
      <c r="E21" cm="1">
        <f t="array" ref="E21">IFERROR(INDEX(median_sex_education_total_only!$E$3:$E$313,MATCH(1,($A21=median_sex_education_total_only!$B$3:$B$313)*(Sheet6!$B21=median_sex_education_total_only!$D$3:$D$313)*(Sheet6!$C21=median_sex_education_total_only!$O$3:$O$313),0)),"")</f>
        <v>63471</v>
      </c>
      <c r="H21" t="s">
        <v>60</v>
      </c>
      <c r="M21" t="s">
        <v>28</v>
      </c>
      <c r="N21" t="s">
        <v>24</v>
      </c>
      <c r="O21">
        <v>22</v>
      </c>
    </row>
    <row r="22" spans="1:15" x14ac:dyDescent="0.3">
      <c r="A22" t="s">
        <v>28</v>
      </c>
      <c r="B22" t="s">
        <v>21</v>
      </c>
      <c r="C22">
        <v>39</v>
      </c>
      <c r="D22" cm="1">
        <f t="array" ref="D22">INDEX(median_sex_education_total_only!$S$3:$S$313,MATCH(1,($A22=median_sex_education_total_only!$B$3:$B$313)*(Sheet6!$B22=median_sex_education_total_only!$D$3:$D$313)*(Sheet6!$C22=median_sex_education_total_only!$P$3:$P$313),0))</f>
        <v>767184</v>
      </c>
      <c r="E22" t="str" cm="1">
        <f t="array" ref="E22">IFERROR(INDEX(median_sex_education_total_only!$E$3:$E$313,MATCH(1,($A22=median_sex_education_total_only!$B$3:$B$313)*(Sheet6!$B22=median_sex_education_total_only!$D$3:$D$313)*(Sheet6!$C22=median_sex_education_total_only!$O$3:$O$313),0)),"")</f>
        <v/>
      </c>
      <c r="H22" t="s">
        <v>62</v>
      </c>
      <c r="M22" t="s">
        <v>28</v>
      </c>
      <c r="N22" t="s">
        <v>21</v>
      </c>
      <c r="O22">
        <v>39</v>
      </c>
    </row>
    <row r="23" spans="1:15" x14ac:dyDescent="0.3">
      <c r="A23" t="s">
        <v>28</v>
      </c>
      <c r="B23" t="s">
        <v>22</v>
      </c>
      <c r="C23">
        <v>39</v>
      </c>
      <c r="D23" cm="1">
        <f t="array" ref="D23">INDEX(median_sex_education_total_only!$S$3:$S$313,MATCH(1,($A23=median_sex_education_total_only!$B$3:$B$313)*(Sheet6!$B23=median_sex_education_total_only!$D$3:$D$313)*(Sheet6!$C23=median_sex_education_total_only!$P$3:$P$313),0))</f>
        <v>848034</v>
      </c>
      <c r="E23" t="str" cm="1">
        <f t="array" ref="E23">IFERROR(INDEX(median_sex_education_total_only!$E$3:$E$313,MATCH(1,($A23=median_sex_education_total_only!$B$3:$B$313)*(Sheet6!$B23=median_sex_education_total_only!$D$3:$D$313)*(Sheet6!$C23=median_sex_education_total_only!$O$3:$O$313),0)),"")</f>
        <v/>
      </c>
      <c r="H23" t="s">
        <v>64</v>
      </c>
      <c r="M23" t="s">
        <v>28</v>
      </c>
      <c r="N23" t="s">
        <v>22</v>
      </c>
      <c r="O23">
        <v>39</v>
      </c>
    </row>
    <row r="24" spans="1:15" x14ac:dyDescent="0.3">
      <c r="A24" t="s">
        <v>28</v>
      </c>
      <c r="B24" t="s">
        <v>23</v>
      </c>
      <c r="C24">
        <v>39</v>
      </c>
      <c r="D24" cm="1">
        <f t="array" ref="D24">INDEX(median_sex_education_total_only!$S$3:$S$313,MATCH(1,($A24=median_sex_education_total_only!$B$3:$B$313)*(Sheet6!$B24=median_sex_education_total_only!$D$3:$D$313)*(Sheet6!$C24=median_sex_education_total_only!$P$3:$P$313),0))</f>
        <v>886889.82866523997</v>
      </c>
      <c r="E24" t="str" cm="1">
        <f t="array" ref="E24">IFERROR(INDEX(median_sex_education_total_only!$E$3:$E$313,MATCH(1,($A24=median_sex_education_total_only!$B$3:$B$313)*(Sheet6!$B24=median_sex_education_total_only!$D$3:$D$313)*(Sheet6!$C24=median_sex_education_total_only!$O$3:$O$313),0)),"")</f>
        <v/>
      </c>
      <c r="H24" t="s">
        <v>66</v>
      </c>
      <c r="M24" t="s">
        <v>28</v>
      </c>
      <c r="N24" t="s">
        <v>23</v>
      </c>
      <c r="O24">
        <v>39</v>
      </c>
    </row>
    <row r="25" spans="1:15" x14ac:dyDescent="0.3">
      <c r="A25" t="s">
        <v>28</v>
      </c>
      <c r="B25" t="s">
        <v>24</v>
      </c>
      <c r="C25">
        <v>39</v>
      </c>
      <c r="D25" cm="1">
        <f t="array" ref="D25">INDEX(median_sex_education_total_only!$S$3:$S$313,MATCH(1,($A25=median_sex_education_total_only!$B$3:$B$313)*(Sheet6!$B25=median_sex_education_total_only!$D$3:$D$313)*(Sheet6!$C25=median_sex_education_total_only!$P$3:$P$313),0))</f>
        <v>1099252.7896835399</v>
      </c>
      <c r="E25" t="str" cm="1">
        <f t="array" ref="E25">IFERROR(INDEX(median_sex_education_total_only!$E$3:$E$313,MATCH(1,($A25=median_sex_education_total_only!$B$3:$B$313)*(Sheet6!$B25=median_sex_education_total_only!$D$3:$D$313)*(Sheet6!$C25=median_sex_education_total_only!$O$3:$O$313),0)),"")</f>
        <v/>
      </c>
      <c r="H25" t="s">
        <v>68</v>
      </c>
      <c r="M25" t="s">
        <v>28</v>
      </c>
      <c r="N25" t="s">
        <v>24</v>
      </c>
      <c r="O25">
        <v>39</v>
      </c>
    </row>
    <row r="26" spans="1:15" x14ac:dyDescent="0.3">
      <c r="A26" t="s">
        <v>30</v>
      </c>
      <c r="B26" t="s">
        <v>21</v>
      </c>
      <c r="C26">
        <v>16</v>
      </c>
      <c r="D26" cm="1">
        <f t="array" ref="D26">INDEX(median_sex_education_total_only!$R$3:$R$313,MATCH(1,($A26=median_sex_education_total_only!$B$3:$B$313)*(Sheet6!$B26=median_sex_education_total_only!$D$3:$D$313)*(Sheet6!$C26=median_sex_education_total_only!$O$3:$O$313),0))</f>
        <v>30770</v>
      </c>
      <c r="E26" cm="1">
        <f t="array" ref="E26">IFERROR(INDEX(median_sex_education_total_only!$E$3:$E$313,MATCH(1,($A26=median_sex_education_total_only!$B$3:$B$313)*(Sheet6!$B26=median_sex_education_total_only!$D$3:$D$313)*(Sheet6!$C26=median_sex_education_total_only!$O$3:$O$313),0)),"")</f>
        <v>30770</v>
      </c>
      <c r="H26" t="s">
        <v>70</v>
      </c>
      <c r="M26" t="s">
        <v>30</v>
      </c>
      <c r="N26" t="s">
        <v>21</v>
      </c>
      <c r="O26">
        <v>16</v>
      </c>
    </row>
    <row r="27" spans="1:15" x14ac:dyDescent="0.3">
      <c r="A27" t="s">
        <v>30</v>
      </c>
      <c r="B27" t="s">
        <v>22</v>
      </c>
      <c r="C27">
        <v>18</v>
      </c>
      <c r="D27" cm="1">
        <f t="array" ref="D27">INDEX(median_sex_education_total_only!$R$3:$R$313,MATCH(1,($A27=median_sex_education_total_only!$B$3:$B$313)*(Sheet6!$B27=median_sex_education_total_only!$D$3:$D$313)*(Sheet6!$C27=median_sex_education_total_only!$O$3:$O$313),0))</f>
        <v>34517</v>
      </c>
      <c r="E27" cm="1">
        <f t="array" ref="E27">IFERROR(INDEX(median_sex_education_total_only!$E$3:$E$313,MATCH(1,($A27=median_sex_education_total_only!$B$3:$B$313)*(Sheet6!$B27=median_sex_education_total_only!$D$3:$D$313)*(Sheet6!$C27=median_sex_education_total_only!$O$3:$O$313),0)),"")</f>
        <v>34517</v>
      </c>
      <c r="H27" t="s">
        <v>72</v>
      </c>
      <c r="M27" t="s">
        <v>30</v>
      </c>
      <c r="N27" t="s">
        <v>22</v>
      </c>
      <c r="O27">
        <v>18</v>
      </c>
    </row>
    <row r="28" spans="1:15" x14ac:dyDescent="0.3">
      <c r="A28" t="s">
        <v>30</v>
      </c>
      <c r="B28" t="s">
        <v>23</v>
      </c>
      <c r="C28">
        <v>20</v>
      </c>
      <c r="D28" cm="1">
        <f t="array" ref="D28">INDEX(median_sex_education_total_only!$R$3:$R$313,MATCH(1,($A28=median_sex_education_total_only!$B$3:$B$313)*(Sheet6!$B28=median_sex_education_total_only!$D$3:$D$313)*(Sheet6!$C28=median_sex_education_total_only!$O$3:$O$313),0))</f>
        <v>27006.167315855</v>
      </c>
      <c r="E28" cm="1">
        <f t="array" ref="E28">IFERROR(INDEX(median_sex_education_total_only!$E$3:$E$313,MATCH(1,($A28=median_sex_education_total_only!$B$3:$B$313)*(Sheet6!$B28=median_sex_education_total_only!$D$3:$D$313)*(Sheet6!$C28=median_sex_education_total_only!$O$3:$O$313),0)),"")</f>
        <v>38814</v>
      </c>
      <c r="H28" t="s">
        <v>74</v>
      </c>
      <c r="M28" t="s">
        <v>30</v>
      </c>
      <c r="N28" t="s">
        <v>23</v>
      </c>
      <c r="O28">
        <v>20</v>
      </c>
    </row>
    <row r="29" spans="1:15" x14ac:dyDescent="0.3">
      <c r="A29" t="s">
        <v>30</v>
      </c>
      <c r="B29" t="s">
        <v>24</v>
      </c>
      <c r="C29">
        <v>22</v>
      </c>
      <c r="D29" cm="1">
        <f t="array" ref="D29">INDEX(median_sex_education_total_only!$R$3:$R$313,MATCH(1,($A29=median_sex_education_total_only!$B$3:$B$313)*(Sheet6!$B29=median_sex_education_total_only!$D$3:$D$313)*(Sheet6!$C29=median_sex_education_total_only!$O$3:$O$313),0))</f>
        <v>19657.263242004399</v>
      </c>
      <c r="E29" cm="1">
        <f t="array" ref="E29">IFERROR(INDEX(median_sex_education_total_only!$E$3:$E$313,MATCH(1,($A29=median_sex_education_total_only!$B$3:$B$313)*(Sheet6!$B29=median_sex_education_total_only!$D$3:$D$313)*(Sheet6!$C29=median_sex_education_total_only!$O$3:$O$313),0)),"")</f>
        <v>53117</v>
      </c>
      <c r="H29" t="s">
        <v>76</v>
      </c>
      <c r="M29" t="s">
        <v>30</v>
      </c>
      <c r="N29" t="s">
        <v>24</v>
      </c>
      <c r="O29">
        <v>22</v>
      </c>
    </row>
    <row r="30" spans="1:15" x14ac:dyDescent="0.3">
      <c r="A30" t="s">
        <v>30</v>
      </c>
      <c r="B30" t="s">
        <v>21</v>
      </c>
      <c r="C30">
        <v>39</v>
      </c>
      <c r="D30" cm="1">
        <f t="array" ref="D30">INDEX(median_sex_education_total_only!$S$3:$S$313,MATCH(1,($A30=median_sex_education_total_only!$B$3:$B$313)*(Sheet6!$B30=median_sex_education_total_only!$D$3:$D$313)*(Sheet6!$C30=median_sex_education_total_only!$P$3:$P$313),0))</f>
        <v>738480</v>
      </c>
      <c r="E30" t="str" cm="1">
        <f t="array" ref="E30">IFERROR(INDEX(median_sex_education_total_only!$E$3:$E$313,MATCH(1,($A30=median_sex_education_total_only!$B$3:$B$313)*(Sheet6!$B30=median_sex_education_total_only!$D$3:$D$313)*(Sheet6!$C30=median_sex_education_total_only!$O$3:$O$313),0)),"")</f>
        <v/>
      </c>
      <c r="H30" t="s">
        <v>78</v>
      </c>
      <c r="M30" t="s">
        <v>30</v>
      </c>
      <c r="N30" t="s">
        <v>21</v>
      </c>
      <c r="O30">
        <v>39</v>
      </c>
    </row>
    <row r="31" spans="1:15" x14ac:dyDescent="0.3">
      <c r="A31" t="s">
        <v>30</v>
      </c>
      <c r="B31" t="s">
        <v>22</v>
      </c>
      <c r="C31">
        <v>39</v>
      </c>
      <c r="D31" cm="1">
        <f t="array" ref="D31">INDEX(median_sex_education_total_only!$S$3:$S$313,MATCH(1,($A31=median_sex_education_total_only!$B$3:$B$313)*(Sheet6!$B31=median_sex_education_total_only!$D$3:$D$313)*(Sheet6!$C31=median_sex_education_total_only!$P$3:$P$313),0))</f>
        <v>759374</v>
      </c>
      <c r="E31" t="str" cm="1">
        <f t="array" ref="E31">IFERROR(INDEX(median_sex_education_total_only!$E$3:$E$313,MATCH(1,($A31=median_sex_education_total_only!$B$3:$B$313)*(Sheet6!$B31=median_sex_education_total_only!$D$3:$D$313)*(Sheet6!$C31=median_sex_education_total_only!$O$3:$O$313),0)),"")</f>
        <v/>
      </c>
      <c r="H31" t="s">
        <v>80</v>
      </c>
      <c r="M31" t="s">
        <v>30</v>
      </c>
      <c r="N31" t="s">
        <v>22</v>
      </c>
      <c r="O31">
        <v>39</v>
      </c>
    </row>
    <row r="32" spans="1:15" x14ac:dyDescent="0.3">
      <c r="A32" t="s">
        <v>30</v>
      </c>
      <c r="B32" t="s">
        <v>23</v>
      </c>
      <c r="C32">
        <v>39</v>
      </c>
      <c r="D32" cm="1">
        <f t="array" ref="D32">INDEX(median_sex_education_total_only!$S$3:$S$313,MATCH(1,($A32=median_sex_education_total_only!$B$3:$B$313)*(Sheet6!$B32=median_sex_education_total_only!$D$3:$D$313)*(Sheet6!$C32=median_sex_education_total_only!$P$3:$P$313),0))</f>
        <v>764472.16731585504</v>
      </c>
      <c r="E32" t="str" cm="1">
        <f t="array" ref="E32">IFERROR(INDEX(median_sex_education_total_only!$E$3:$E$313,MATCH(1,($A32=median_sex_education_total_only!$B$3:$B$313)*(Sheet6!$B32=median_sex_education_total_only!$D$3:$D$313)*(Sheet6!$C32=median_sex_education_total_only!$O$3:$O$313),0)),"")</f>
        <v/>
      </c>
      <c r="H32" t="s">
        <v>82</v>
      </c>
      <c r="M32" t="s">
        <v>30</v>
      </c>
      <c r="N32" t="s">
        <v>23</v>
      </c>
      <c r="O32">
        <v>39</v>
      </c>
    </row>
    <row r="33" spans="1:15" x14ac:dyDescent="0.3">
      <c r="A33" t="s">
        <v>30</v>
      </c>
      <c r="B33" t="s">
        <v>24</v>
      </c>
      <c r="C33">
        <v>39</v>
      </c>
      <c r="D33" cm="1">
        <f t="array" ref="D33">INDEX(median_sex_education_total_only!$S$3:$S$313,MATCH(1,($A33=median_sex_education_total_only!$B$3:$B$313)*(Sheet6!$B33=median_sex_education_total_only!$D$3:$D$313)*(Sheet6!$C33=median_sex_education_total_only!$P$3:$P$313),0))</f>
        <v>922646.26324200397</v>
      </c>
      <c r="E33" t="str" cm="1">
        <f t="array" ref="E33">IFERROR(INDEX(median_sex_education_total_only!$E$3:$E$313,MATCH(1,($A33=median_sex_education_total_only!$B$3:$B$313)*(Sheet6!$B33=median_sex_education_total_only!$D$3:$D$313)*(Sheet6!$C33=median_sex_education_total_only!$O$3:$O$313),0)),"")</f>
        <v/>
      </c>
      <c r="H33" t="s">
        <v>84</v>
      </c>
      <c r="M33" t="s">
        <v>30</v>
      </c>
      <c r="N33" t="s">
        <v>24</v>
      </c>
      <c r="O33">
        <v>39</v>
      </c>
    </row>
    <row r="34" spans="1:15" x14ac:dyDescent="0.3">
      <c r="A34" t="s">
        <v>32</v>
      </c>
      <c r="B34" t="s">
        <v>21</v>
      </c>
      <c r="C34">
        <v>16</v>
      </c>
      <c r="D34" cm="1">
        <f t="array" ref="D34">INDEX(median_sex_education_total_only!$R$3:$R$313,MATCH(1,($A34=median_sex_education_total_only!$B$3:$B$313)*(Sheet6!$B34=median_sex_education_total_only!$D$3:$D$313)*(Sheet6!$C34=median_sex_education_total_only!$O$3:$O$313),0))</f>
        <v>30843</v>
      </c>
      <c r="E34" cm="1">
        <f t="array" ref="E34">IFERROR(INDEX(median_sex_education_total_only!$E$3:$E$313,MATCH(1,($A34=median_sex_education_total_only!$B$3:$B$313)*(Sheet6!$B34=median_sex_education_total_only!$D$3:$D$313)*(Sheet6!$C34=median_sex_education_total_only!$O$3:$O$313),0)),"")</f>
        <v>30843</v>
      </c>
      <c r="H34" t="s">
        <v>86</v>
      </c>
      <c r="M34" t="s">
        <v>32</v>
      </c>
      <c r="N34" t="s">
        <v>21</v>
      </c>
      <c r="O34">
        <v>16</v>
      </c>
    </row>
    <row r="35" spans="1:15" x14ac:dyDescent="0.3">
      <c r="A35" t="s">
        <v>32</v>
      </c>
      <c r="B35" t="s">
        <v>22</v>
      </c>
      <c r="C35">
        <v>18</v>
      </c>
      <c r="D35" cm="1">
        <f t="array" ref="D35">INDEX(median_sex_education_total_only!$R$3:$R$313,MATCH(1,($A35=median_sex_education_total_only!$B$3:$B$313)*(Sheet6!$B35=median_sex_education_total_only!$D$3:$D$313)*(Sheet6!$C35=median_sex_education_total_only!$O$3:$O$313),0))</f>
        <v>38507</v>
      </c>
      <c r="E35" cm="1">
        <f t="array" ref="E35">IFERROR(INDEX(median_sex_education_total_only!$E$3:$E$313,MATCH(1,($A35=median_sex_education_total_only!$B$3:$B$313)*(Sheet6!$B35=median_sex_education_total_only!$D$3:$D$313)*(Sheet6!$C35=median_sex_education_total_only!$O$3:$O$313),0)),"")</f>
        <v>38507</v>
      </c>
      <c r="H35" t="s">
        <v>88</v>
      </c>
      <c r="M35" t="s">
        <v>32</v>
      </c>
      <c r="N35" t="s">
        <v>22</v>
      </c>
      <c r="O35">
        <v>18</v>
      </c>
    </row>
    <row r="36" spans="1:15" x14ac:dyDescent="0.3">
      <c r="A36" t="s">
        <v>32</v>
      </c>
      <c r="B36" t="s">
        <v>23</v>
      </c>
      <c r="C36">
        <v>20</v>
      </c>
      <c r="D36" cm="1">
        <f t="array" ref="D36">INDEX(median_sex_education_total_only!$R$3:$R$313,MATCH(1,($A36=median_sex_education_total_only!$B$3:$B$313)*(Sheet6!$B36=median_sex_education_total_only!$D$3:$D$313)*(Sheet6!$C36=median_sex_education_total_only!$O$3:$O$313),0))</f>
        <v>30017.430391326601</v>
      </c>
      <c r="E36" cm="1">
        <f t="array" ref="E36">IFERROR(INDEX(median_sex_education_total_only!$E$3:$E$313,MATCH(1,($A36=median_sex_education_total_only!$B$3:$B$313)*(Sheet6!$B36=median_sex_education_total_only!$D$3:$D$313)*(Sheet6!$C36=median_sex_education_total_only!$O$3:$O$313),0)),"")</f>
        <v>47535</v>
      </c>
      <c r="H36" t="s">
        <v>90</v>
      </c>
      <c r="M36" t="s">
        <v>32</v>
      </c>
      <c r="N36" t="s">
        <v>23</v>
      </c>
      <c r="O36">
        <v>20</v>
      </c>
    </row>
    <row r="37" spans="1:15" x14ac:dyDescent="0.3">
      <c r="A37" t="s">
        <v>32</v>
      </c>
      <c r="B37" t="s">
        <v>24</v>
      </c>
      <c r="C37">
        <v>22</v>
      </c>
      <c r="D37" cm="1">
        <f t="array" ref="D37">INDEX(median_sex_education_total_only!$R$3:$R$313,MATCH(1,($A37=median_sex_education_total_only!$B$3:$B$313)*(Sheet6!$B37=median_sex_education_total_only!$D$3:$D$313)*(Sheet6!$C37=median_sex_education_total_only!$O$3:$O$313),0))</f>
        <v>39393.529236805902</v>
      </c>
      <c r="E37" cm="1">
        <f t="array" ref="E37">IFERROR(INDEX(median_sex_education_total_only!$E$3:$E$313,MATCH(1,($A37=median_sex_education_total_only!$B$3:$B$313)*(Sheet6!$B37=median_sex_education_total_only!$D$3:$D$313)*(Sheet6!$C37=median_sex_education_total_only!$O$3:$O$313),0)),"")</f>
        <v>75688</v>
      </c>
      <c r="H37" t="s">
        <v>92</v>
      </c>
      <c r="M37" t="s">
        <v>32</v>
      </c>
      <c r="N37" t="s">
        <v>24</v>
      </c>
      <c r="O37">
        <v>22</v>
      </c>
    </row>
    <row r="38" spans="1:15" x14ac:dyDescent="0.3">
      <c r="A38" t="s">
        <v>32</v>
      </c>
      <c r="B38" t="s">
        <v>21</v>
      </c>
      <c r="C38">
        <v>39</v>
      </c>
      <c r="D38" cm="1">
        <f t="array" ref="D38">INDEX(median_sex_education_total_only!$S$3:$S$313,MATCH(1,($A38=median_sex_education_total_only!$B$3:$B$313)*(Sheet6!$B38=median_sex_education_total_only!$D$3:$D$313)*(Sheet6!$C38=median_sex_education_total_only!$P$3:$P$313),0))</f>
        <v>740232</v>
      </c>
      <c r="E38" t="str" cm="1">
        <f t="array" ref="E38">IFERROR(INDEX(median_sex_education_total_only!$E$3:$E$313,MATCH(1,($A38=median_sex_education_total_only!$B$3:$B$313)*(Sheet6!$B38=median_sex_education_total_only!$D$3:$D$313)*(Sheet6!$C38=median_sex_education_total_only!$O$3:$O$313),0)),"")</f>
        <v/>
      </c>
      <c r="H38" t="s">
        <v>94</v>
      </c>
      <c r="M38" t="s">
        <v>32</v>
      </c>
      <c r="N38" t="s">
        <v>21</v>
      </c>
      <c r="O38">
        <v>39</v>
      </c>
    </row>
    <row r="39" spans="1:15" x14ac:dyDescent="0.3">
      <c r="A39" t="s">
        <v>32</v>
      </c>
      <c r="B39" t="s">
        <v>22</v>
      </c>
      <c r="C39">
        <v>39</v>
      </c>
      <c r="D39" cm="1">
        <f t="array" ref="D39">INDEX(median_sex_education_total_only!$S$3:$S$313,MATCH(1,($A39=median_sex_education_total_only!$B$3:$B$313)*(Sheet6!$B39=median_sex_education_total_only!$D$3:$D$313)*(Sheet6!$C39=median_sex_education_total_only!$P$3:$P$313),0))</f>
        <v>847154</v>
      </c>
      <c r="E39" t="str" cm="1">
        <f t="array" ref="E39">IFERROR(INDEX(median_sex_education_total_only!$E$3:$E$313,MATCH(1,($A39=median_sex_education_total_only!$B$3:$B$313)*(Sheet6!$B39=median_sex_education_total_only!$D$3:$D$313)*(Sheet6!$C39=median_sex_education_total_only!$O$3:$O$313),0)),"")</f>
        <v/>
      </c>
      <c r="H39" t="s">
        <v>96</v>
      </c>
      <c r="M39" t="s">
        <v>32</v>
      </c>
      <c r="N39" t="s">
        <v>22</v>
      </c>
      <c r="O39">
        <v>39</v>
      </c>
    </row>
    <row r="40" spans="1:15" x14ac:dyDescent="0.3">
      <c r="A40" t="s">
        <v>32</v>
      </c>
      <c r="B40" t="s">
        <v>23</v>
      </c>
      <c r="C40">
        <v>39</v>
      </c>
      <c r="D40" cm="1">
        <f t="array" ref="D40">INDEX(median_sex_education_total_only!$S$3:$S$313,MATCH(1,($A40=median_sex_education_total_only!$B$3:$B$313)*(Sheet6!$B40=median_sex_education_total_only!$D$3:$D$313)*(Sheet6!$C40=median_sex_education_total_only!$P$3:$P$313),0))</f>
        <v>933182.43039132596</v>
      </c>
      <c r="E40" t="str" cm="1">
        <f t="array" ref="E40">IFERROR(INDEX(median_sex_education_total_only!$E$3:$E$313,MATCH(1,($A40=median_sex_education_total_only!$B$3:$B$313)*(Sheet6!$B40=median_sex_education_total_only!$D$3:$D$313)*(Sheet6!$C40=median_sex_education_total_only!$O$3:$O$313),0)),"")</f>
        <v/>
      </c>
      <c r="H40" t="s">
        <v>98</v>
      </c>
      <c r="M40" t="s">
        <v>32</v>
      </c>
      <c r="N40" t="s">
        <v>23</v>
      </c>
      <c r="O40">
        <v>39</v>
      </c>
    </row>
    <row r="41" spans="1:15" x14ac:dyDescent="0.3">
      <c r="A41" t="s">
        <v>32</v>
      </c>
      <c r="B41" t="s">
        <v>24</v>
      </c>
      <c r="C41">
        <v>39</v>
      </c>
      <c r="D41" cm="1">
        <f t="array" ref="D41">INDEX(median_sex_education_total_only!$S$3:$S$313,MATCH(1,($A41=median_sex_education_total_only!$B$3:$B$313)*(Sheet6!$B41=median_sex_education_total_only!$D$3:$D$313)*(Sheet6!$C41=median_sex_education_total_only!$P$3:$P$313),0))</f>
        <v>1326089.5292368</v>
      </c>
      <c r="E41" t="str" cm="1">
        <f t="array" ref="E41">IFERROR(INDEX(median_sex_education_total_only!$E$3:$E$313,MATCH(1,($A41=median_sex_education_total_only!$B$3:$B$313)*(Sheet6!$B41=median_sex_education_total_only!$D$3:$D$313)*(Sheet6!$C41=median_sex_education_total_only!$O$3:$O$313),0)),"")</f>
        <v/>
      </c>
      <c r="H41" t="s">
        <v>100</v>
      </c>
      <c r="M41" t="s">
        <v>32</v>
      </c>
      <c r="N41" t="s">
        <v>24</v>
      </c>
      <c r="O41">
        <v>39</v>
      </c>
    </row>
    <row r="42" spans="1:15" x14ac:dyDescent="0.3">
      <c r="A42" t="s">
        <v>34</v>
      </c>
      <c r="B42" t="s">
        <v>21</v>
      </c>
      <c r="C42">
        <v>16</v>
      </c>
      <c r="D42" cm="1">
        <f t="array" ref="D42">INDEX(median_sex_education_total_only!$R$3:$R$313,MATCH(1,($A42=median_sex_education_total_only!$B$3:$B$313)*(Sheet6!$B42=median_sex_education_total_only!$D$3:$D$313)*(Sheet6!$C42=median_sex_education_total_only!$O$3:$O$313),0))</f>
        <v>34357</v>
      </c>
      <c r="E42" cm="1">
        <f t="array" ref="E42">IFERROR(INDEX(median_sex_education_total_only!$E$3:$E$313,MATCH(1,($A42=median_sex_education_total_only!$B$3:$B$313)*(Sheet6!$B42=median_sex_education_total_only!$D$3:$D$313)*(Sheet6!$C42=median_sex_education_total_only!$O$3:$O$313),0)),"")</f>
        <v>34357</v>
      </c>
      <c r="H42" t="s">
        <v>102</v>
      </c>
      <c r="M42" t="s">
        <v>34</v>
      </c>
      <c r="N42" t="s">
        <v>21</v>
      </c>
      <c r="O42">
        <v>16</v>
      </c>
    </row>
    <row r="43" spans="1:15" x14ac:dyDescent="0.3">
      <c r="A43" t="s">
        <v>34</v>
      </c>
      <c r="B43" t="s">
        <v>22</v>
      </c>
      <c r="C43">
        <v>18</v>
      </c>
      <c r="D43" cm="1">
        <f t="array" ref="D43">INDEX(median_sex_education_total_only!$R$3:$R$313,MATCH(1,($A43=median_sex_education_total_only!$B$3:$B$313)*(Sheet6!$B43=median_sex_education_total_only!$D$3:$D$313)*(Sheet6!$C43=median_sex_education_total_only!$O$3:$O$313),0))</f>
        <v>42245</v>
      </c>
      <c r="E43" cm="1">
        <f t="array" ref="E43">IFERROR(INDEX(median_sex_education_total_only!$E$3:$E$313,MATCH(1,($A43=median_sex_education_total_only!$B$3:$B$313)*(Sheet6!$B43=median_sex_education_total_only!$D$3:$D$313)*(Sheet6!$C43=median_sex_education_total_only!$O$3:$O$313),0)),"")</f>
        <v>42245</v>
      </c>
      <c r="H43" t="s">
        <v>104</v>
      </c>
      <c r="M43" t="s">
        <v>34</v>
      </c>
      <c r="N43" t="s">
        <v>22</v>
      </c>
      <c r="O43">
        <v>18</v>
      </c>
    </row>
    <row r="44" spans="1:15" x14ac:dyDescent="0.3">
      <c r="A44" t="s">
        <v>34</v>
      </c>
      <c r="B44" t="s">
        <v>23</v>
      </c>
      <c r="C44">
        <v>20</v>
      </c>
      <c r="D44" cm="1">
        <f t="array" ref="D44">INDEX(median_sex_education_total_only!$R$3:$R$313,MATCH(1,($A44=median_sex_education_total_only!$B$3:$B$313)*(Sheet6!$B44=median_sex_education_total_only!$D$3:$D$313)*(Sheet6!$C44=median_sex_education_total_only!$O$3:$O$313),0))</f>
        <v>29616.543675448302</v>
      </c>
      <c r="E44" cm="1">
        <f t="array" ref="E44">IFERROR(INDEX(median_sex_education_total_only!$E$3:$E$313,MATCH(1,($A44=median_sex_education_total_only!$B$3:$B$313)*(Sheet6!$B44=median_sex_education_total_only!$D$3:$D$313)*(Sheet6!$C44=median_sex_education_total_only!$O$3:$O$313),0)),"")</f>
        <v>46542</v>
      </c>
      <c r="H44" t="s">
        <v>106</v>
      </c>
      <c r="M44" t="s">
        <v>34</v>
      </c>
      <c r="N44" t="s">
        <v>23</v>
      </c>
      <c r="O44">
        <v>20</v>
      </c>
    </row>
    <row r="45" spans="1:15" x14ac:dyDescent="0.3">
      <c r="A45" t="s">
        <v>34</v>
      </c>
      <c r="B45" t="s">
        <v>24</v>
      </c>
      <c r="C45">
        <v>22</v>
      </c>
      <c r="D45" cm="1">
        <f t="array" ref="D45">INDEX(median_sex_education_total_only!$R$3:$R$313,MATCH(1,($A45=median_sex_education_total_only!$B$3:$B$313)*(Sheet6!$B45=median_sex_education_total_only!$D$3:$D$313)*(Sheet6!$C45=median_sex_education_total_only!$O$3:$O$313),0))</f>
        <v>34552.042337260798</v>
      </c>
      <c r="E45" cm="1">
        <f t="array" ref="E45">IFERROR(INDEX(median_sex_education_total_only!$E$3:$E$313,MATCH(1,($A45=median_sex_education_total_only!$B$3:$B$313)*(Sheet6!$B45=median_sex_education_total_only!$D$3:$D$313)*(Sheet6!$C45=median_sex_education_total_only!$O$3:$O$313),0)),"")</f>
        <v>69493</v>
      </c>
      <c r="H45" t="s">
        <v>108</v>
      </c>
      <c r="M45" t="s">
        <v>34</v>
      </c>
      <c r="N45" t="s">
        <v>24</v>
      </c>
      <c r="O45">
        <v>22</v>
      </c>
    </row>
    <row r="46" spans="1:15" x14ac:dyDescent="0.3">
      <c r="A46" t="s">
        <v>34</v>
      </c>
      <c r="B46" t="s">
        <v>21</v>
      </c>
      <c r="C46">
        <v>39</v>
      </c>
      <c r="D46" cm="1">
        <f t="array" ref="D46">INDEX(median_sex_education_total_only!$S$3:$S$313,MATCH(1,($A46=median_sex_education_total_only!$B$3:$B$313)*(Sheet6!$B46=median_sex_education_total_only!$D$3:$D$313)*(Sheet6!$C46=median_sex_education_total_only!$P$3:$P$313),0))</f>
        <v>824568</v>
      </c>
      <c r="E46" t="str" cm="1">
        <f t="array" ref="E46">IFERROR(INDEX(median_sex_education_total_only!$E$3:$E$313,MATCH(1,($A46=median_sex_education_total_only!$B$3:$B$313)*(Sheet6!$B46=median_sex_education_total_only!$D$3:$D$313)*(Sheet6!$C46=median_sex_education_total_only!$O$3:$O$313),0)),"")</f>
        <v/>
      </c>
      <c r="H46" t="s">
        <v>110</v>
      </c>
      <c r="M46" t="s">
        <v>34</v>
      </c>
      <c r="N46" t="s">
        <v>21</v>
      </c>
      <c r="O46">
        <v>39</v>
      </c>
    </row>
    <row r="47" spans="1:15" x14ac:dyDescent="0.3">
      <c r="A47" t="s">
        <v>34</v>
      </c>
      <c r="B47" t="s">
        <v>22</v>
      </c>
      <c r="C47">
        <v>39</v>
      </c>
      <c r="D47" cm="1">
        <f t="array" ref="D47">INDEX(median_sex_education_total_only!$S$3:$S$313,MATCH(1,($A47=median_sex_education_total_only!$B$3:$B$313)*(Sheet6!$B47=median_sex_education_total_only!$D$3:$D$313)*(Sheet6!$C47=median_sex_education_total_only!$P$3:$P$313),0))</f>
        <v>929390</v>
      </c>
      <c r="E47" t="str" cm="1">
        <f t="array" ref="E47">IFERROR(INDEX(median_sex_education_total_only!$E$3:$E$313,MATCH(1,($A47=median_sex_education_total_only!$B$3:$B$313)*(Sheet6!$B47=median_sex_education_total_only!$D$3:$D$313)*(Sheet6!$C47=median_sex_education_total_only!$O$3:$O$313),0)),"")</f>
        <v/>
      </c>
      <c r="H47" t="s">
        <v>112</v>
      </c>
      <c r="M47" t="s">
        <v>34</v>
      </c>
      <c r="N47" t="s">
        <v>22</v>
      </c>
      <c r="O47">
        <v>39</v>
      </c>
    </row>
    <row r="48" spans="1:15" x14ac:dyDescent="0.3">
      <c r="A48" t="s">
        <v>34</v>
      </c>
      <c r="B48" t="s">
        <v>23</v>
      </c>
      <c r="C48">
        <v>39</v>
      </c>
      <c r="D48" cm="1">
        <f t="array" ref="D48">INDEX(median_sex_education_total_only!$S$3:$S$313,MATCH(1,($A48=median_sex_education_total_only!$B$3:$B$313)*(Sheet6!$B48=median_sex_education_total_only!$D$3:$D$313)*(Sheet6!$C48=median_sex_education_total_only!$P$3:$P$313),0))</f>
        <v>913914.54367544805</v>
      </c>
      <c r="E48" t="str" cm="1">
        <f t="array" ref="E48">IFERROR(INDEX(median_sex_education_total_only!$E$3:$E$313,MATCH(1,($A48=median_sex_education_total_only!$B$3:$B$313)*(Sheet6!$B48=median_sex_education_total_only!$D$3:$D$313)*(Sheet6!$C48=median_sex_education_total_only!$O$3:$O$313),0)),"")</f>
        <v/>
      </c>
      <c r="H48" t="s">
        <v>114</v>
      </c>
      <c r="M48" t="s">
        <v>34</v>
      </c>
      <c r="N48" t="s">
        <v>23</v>
      </c>
      <c r="O48">
        <v>39</v>
      </c>
    </row>
    <row r="49" spans="1:15" x14ac:dyDescent="0.3">
      <c r="A49" t="s">
        <v>34</v>
      </c>
      <c r="B49" t="s">
        <v>24</v>
      </c>
      <c r="C49">
        <v>39</v>
      </c>
      <c r="D49" cm="1">
        <f t="array" ref="D49">INDEX(median_sex_education_total_only!$S$3:$S$313,MATCH(1,($A49=median_sex_education_total_only!$B$3:$B$313)*(Sheet6!$B49=median_sex_education_total_only!$D$3:$D$313)*(Sheet6!$C49=median_sex_education_total_only!$P$3:$P$313),0))</f>
        <v>1215933.04233726</v>
      </c>
      <c r="E49" t="str" cm="1">
        <f t="array" ref="E49">IFERROR(INDEX(median_sex_education_total_only!$E$3:$E$313,MATCH(1,($A49=median_sex_education_total_only!$B$3:$B$313)*(Sheet6!$B49=median_sex_education_total_only!$D$3:$D$313)*(Sheet6!$C49=median_sex_education_total_only!$O$3:$O$313),0)),"")</f>
        <v/>
      </c>
      <c r="H49" t="s">
        <v>116</v>
      </c>
      <c r="M49" t="s">
        <v>34</v>
      </c>
      <c r="N49" t="s">
        <v>24</v>
      </c>
      <c r="O49">
        <v>39</v>
      </c>
    </row>
    <row r="50" spans="1:15" x14ac:dyDescent="0.3">
      <c r="A50" t="s">
        <v>36</v>
      </c>
      <c r="B50" t="s">
        <v>21</v>
      </c>
      <c r="C50">
        <v>16</v>
      </c>
      <c r="D50" cm="1">
        <f t="array" ref="D50">INDEX(median_sex_education_total_only!$R$3:$R$313,MATCH(1,($A50=median_sex_education_total_only!$B$3:$B$313)*(Sheet6!$B50=median_sex_education_total_only!$D$3:$D$313)*(Sheet6!$C50=median_sex_education_total_only!$O$3:$O$313),0))</f>
        <v>31767</v>
      </c>
      <c r="E50" cm="1">
        <f t="array" ref="E50">IFERROR(INDEX(median_sex_education_total_only!$E$3:$E$313,MATCH(1,($A50=median_sex_education_total_only!$B$3:$B$313)*(Sheet6!$B50=median_sex_education_total_only!$D$3:$D$313)*(Sheet6!$C50=median_sex_education_total_only!$O$3:$O$313),0)),"")</f>
        <v>31767</v>
      </c>
      <c r="H50" t="s">
        <v>118</v>
      </c>
      <c r="M50" t="s">
        <v>36</v>
      </c>
      <c r="N50" t="s">
        <v>21</v>
      </c>
      <c r="O50">
        <v>16</v>
      </c>
    </row>
    <row r="51" spans="1:15" x14ac:dyDescent="0.3">
      <c r="A51" t="s">
        <v>36</v>
      </c>
      <c r="B51" t="s">
        <v>22</v>
      </c>
      <c r="C51">
        <v>18</v>
      </c>
      <c r="D51" cm="1">
        <f t="array" ref="D51">INDEX(median_sex_education_total_only!$R$3:$R$313,MATCH(1,($A51=median_sex_education_total_only!$B$3:$B$313)*(Sheet6!$B51=median_sex_education_total_only!$D$3:$D$313)*(Sheet6!$C51=median_sex_education_total_only!$O$3:$O$313),0))</f>
        <v>41610</v>
      </c>
      <c r="E51" cm="1">
        <f t="array" ref="E51">IFERROR(INDEX(median_sex_education_total_only!$E$3:$E$313,MATCH(1,($A51=median_sex_education_total_only!$B$3:$B$313)*(Sheet6!$B51=median_sex_education_total_only!$D$3:$D$313)*(Sheet6!$C51=median_sex_education_total_only!$O$3:$O$313),0)),"")</f>
        <v>41610</v>
      </c>
      <c r="H51" t="s">
        <v>120</v>
      </c>
      <c r="M51" t="s">
        <v>36</v>
      </c>
      <c r="N51" t="s">
        <v>22</v>
      </c>
      <c r="O51">
        <v>18</v>
      </c>
    </row>
    <row r="52" spans="1:15" x14ac:dyDescent="0.3">
      <c r="A52" t="s">
        <v>36</v>
      </c>
      <c r="B52" t="s">
        <v>23</v>
      </c>
      <c r="C52">
        <v>20</v>
      </c>
      <c r="D52" cm="1">
        <f t="array" ref="D52">INDEX(median_sex_education_total_only!$R$3:$R$313,MATCH(1,($A52=median_sex_education_total_only!$B$3:$B$313)*(Sheet6!$B52=median_sex_education_total_only!$D$3:$D$313)*(Sheet6!$C52=median_sex_education_total_only!$O$3:$O$313),0))</f>
        <v>33597.912282506899</v>
      </c>
      <c r="E52" cm="1">
        <f t="array" ref="E52">IFERROR(INDEX(median_sex_education_total_only!$E$3:$E$313,MATCH(1,($A52=median_sex_education_total_only!$B$3:$B$313)*(Sheet6!$B52=median_sex_education_total_only!$D$3:$D$313)*(Sheet6!$C52=median_sex_education_total_only!$O$3:$O$313),0)),"")</f>
        <v>49709</v>
      </c>
      <c r="H52" t="s">
        <v>122</v>
      </c>
      <c r="M52" t="s">
        <v>36</v>
      </c>
      <c r="N52" t="s">
        <v>23</v>
      </c>
      <c r="O52">
        <v>20</v>
      </c>
    </row>
    <row r="53" spans="1:15" x14ac:dyDescent="0.3">
      <c r="A53" t="s">
        <v>36</v>
      </c>
      <c r="B53" t="s">
        <v>24</v>
      </c>
      <c r="C53">
        <v>22</v>
      </c>
      <c r="D53" cm="1">
        <f t="array" ref="D53">INDEX(median_sex_education_total_only!$R$3:$R$313,MATCH(1,($A53=median_sex_education_total_only!$B$3:$B$313)*(Sheet6!$B53=median_sex_education_total_only!$D$3:$D$313)*(Sheet6!$C53=median_sex_education_total_only!$O$3:$O$313),0))</f>
        <v>34357.281516624898</v>
      </c>
      <c r="E53" cm="1">
        <f t="array" ref="E53">IFERROR(INDEX(median_sex_education_total_only!$E$3:$E$313,MATCH(1,($A53=median_sex_education_total_only!$B$3:$B$313)*(Sheet6!$B53=median_sex_education_total_only!$D$3:$D$313)*(Sheet6!$C53=median_sex_education_total_only!$O$3:$O$313),0)),"")</f>
        <v>75597</v>
      </c>
      <c r="H53" t="s">
        <v>124</v>
      </c>
      <c r="M53" t="s">
        <v>36</v>
      </c>
      <c r="N53" t="s">
        <v>24</v>
      </c>
      <c r="O53">
        <v>22</v>
      </c>
    </row>
    <row r="54" spans="1:15" x14ac:dyDescent="0.3">
      <c r="A54" t="s">
        <v>36</v>
      </c>
      <c r="B54" t="s">
        <v>21</v>
      </c>
      <c r="C54">
        <v>39</v>
      </c>
      <c r="D54" cm="1">
        <f t="array" ref="D54">INDEX(median_sex_education_total_only!$S$3:$S$313,MATCH(1,($A54=median_sex_education_total_only!$B$3:$B$313)*(Sheet6!$B54=median_sex_education_total_only!$D$3:$D$313)*(Sheet6!$C54=median_sex_education_total_only!$P$3:$P$313),0))</f>
        <v>762408</v>
      </c>
      <c r="E54" t="str" cm="1">
        <f t="array" ref="E54">IFERROR(INDEX(median_sex_education_total_only!$E$3:$E$313,MATCH(1,($A54=median_sex_education_total_only!$B$3:$B$313)*(Sheet6!$B54=median_sex_education_total_only!$D$3:$D$313)*(Sheet6!$C54=median_sex_education_total_only!$O$3:$O$313),0)),"")</f>
        <v/>
      </c>
      <c r="H54" t="s">
        <v>126</v>
      </c>
      <c r="M54" t="s">
        <v>36</v>
      </c>
      <c r="N54" t="s">
        <v>21</v>
      </c>
      <c r="O54">
        <v>39</v>
      </c>
    </row>
    <row r="55" spans="1:15" x14ac:dyDescent="0.3">
      <c r="A55" t="s">
        <v>36</v>
      </c>
      <c r="B55" t="s">
        <v>22</v>
      </c>
      <c r="C55">
        <v>39</v>
      </c>
      <c r="D55" cm="1">
        <f t="array" ref="D55">INDEX(median_sex_education_total_only!$S$3:$S$313,MATCH(1,($A55=median_sex_education_total_only!$B$3:$B$313)*(Sheet6!$B55=median_sex_education_total_only!$D$3:$D$313)*(Sheet6!$C55=median_sex_education_total_only!$P$3:$P$313),0))</f>
        <v>915420</v>
      </c>
      <c r="E55" t="str" cm="1">
        <f t="array" ref="E55">IFERROR(INDEX(median_sex_education_total_only!$E$3:$E$313,MATCH(1,($A55=median_sex_education_total_only!$B$3:$B$313)*(Sheet6!$B55=median_sex_education_total_only!$D$3:$D$313)*(Sheet6!$C55=median_sex_education_total_only!$O$3:$O$313),0)),"")</f>
        <v/>
      </c>
      <c r="M55" t="s">
        <v>36</v>
      </c>
      <c r="N55" t="s">
        <v>22</v>
      </c>
      <c r="O55">
        <v>39</v>
      </c>
    </row>
    <row r="56" spans="1:15" x14ac:dyDescent="0.3">
      <c r="A56" t="s">
        <v>36</v>
      </c>
      <c r="B56" t="s">
        <v>23</v>
      </c>
      <c r="C56">
        <v>39</v>
      </c>
      <c r="D56" cm="1">
        <f t="array" ref="D56">INDEX(median_sex_education_total_only!$S$3:$S$313,MATCH(1,($A56=median_sex_education_total_only!$B$3:$B$313)*(Sheet6!$B56=median_sex_education_total_only!$D$3:$D$313)*(Sheet6!$C56=median_sex_education_total_only!$P$3:$P$313),0))</f>
        <v>978068.912282506</v>
      </c>
      <c r="E56" t="str" cm="1">
        <f t="array" ref="E56">IFERROR(INDEX(median_sex_education_total_only!$E$3:$E$313,MATCH(1,($A56=median_sex_education_total_only!$B$3:$B$313)*(Sheet6!$B56=median_sex_education_total_only!$D$3:$D$313)*(Sheet6!$C56=median_sex_education_total_only!$O$3:$O$313),0)),"")</f>
        <v/>
      </c>
      <c r="M56" t="s">
        <v>36</v>
      </c>
      <c r="N56" t="s">
        <v>23</v>
      </c>
      <c r="O56">
        <v>39</v>
      </c>
    </row>
    <row r="57" spans="1:15" x14ac:dyDescent="0.3">
      <c r="A57" t="s">
        <v>36</v>
      </c>
      <c r="B57" t="s">
        <v>24</v>
      </c>
      <c r="C57">
        <v>39</v>
      </c>
      <c r="D57" cm="1">
        <f t="array" ref="D57">INDEX(median_sex_education_total_only!$S$3:$S$313,MATCH(1,($A57=median_sex_education_total_only!$B$3:$B$313)*(Sheet6!$B57=median_sex_education_total_only!$D$3:$D$313)*(Sheet6!$C57=median_sex_education_total_only!$P$3:$P$313),0))</f>
        <v>1319506.28151662</v>
      </c>
      <c r="E57" t="str" cm="1">
        <f t="array" ref="E57">IFERROR(INDEX(median_sex_education_total_only!$E$3:$E$313,MATCH(1,($A57=median_sex_education_total_only!$B$3:$B$313)*(Sheet6!$B57=median_sex_education_total_only!$D$3:$D$313)*(Sheet6!$C57=median_sex_education_total_only!$O$3:$O$313),0)),"")</f>
        <v/>
      </c>
      <c r="M57" t="s">
        <v>36</v>
      </c>
      <c r="N57" t="s">
        <v>24</v>
      </c>
      <c r="O57">
        <v>39</v>
      </c>
    </row>
    <row r="58" spans="1:15" x14ac:dyDescent="0.3">
      <c r="A58" t="s">
        <v>38</v>
      </c>
      <c r="B58" t="s">
        <v>21</v>
      </c>
      <c r="C58">
        <v>16</v>
      </c>
      <c r="D58" cm="1">
        <f t="array" ref="D58">INDEX(median_sex_education_total_only!$R$3:$R$313,MATCH(1,($A58=median_sex_education_total_only!$B$3:$B$313)*(Sheet6!$B58=median_sex_education_total_only!$D$3:$D$313)*(Sheet6!$C58=median_sex_education_total_only!$O$3:$O$313),0))</f>
        <v>34578</v>
      </c>
      <c r="E58" cm="1">
        <f t="array" ref="E58">IFERROR(INDEX(median_sex_education_total_only!$E$3:$E$313,MATCH(1,($A58=median_sex_education_total_only!$B$3:$B$313)*(Sheet6!$B58=median_sex_education_total_only!$D$3:$D$313)*(Sheet6!$C58=median_sex_education_total_only!$O$3:$O$313),0)),"")</f>
        <v>34578</v>
      </c>
      <c r="M58" t="s">
        <v>38</v>
      </c>
      <c r="N58" t="s">
        <v>21</v>
      </c>
      <c r="O58">
        <v>16</v>
      </c>
    </row>
    <row r="59" spans="1:15" x14ac:dyDescent="0.3">
      <c r="A59" t="s">
        <v>38</v>
      </c>
      <c r="B59" t="s">
        <v>22</v>
      </c>
      <c r="C59">
        <v>18</v>
      </c>
      <c r="D59" cm="1">
        <f t="array" ref="D59">INDEX(median_sex_education_total_only!$R$3:$R$313,MATCH(1,($A59=median_sex_education_total_only!$B$3:$B$313)*(Sheet6!$B59=median_sex_education_total_only!$D$3:$D$313)*(Sheet6!$C59=median_sex_education_total_only!$O$3:$O$313),0))</f>
        <v>39820</v>
      </c>
      <c r="E59" cm="1">
        <f t="array" ref="E59">IFERROR(INDEX(median_sex_education_total_only!$E$3:$E$313,MATCH(1,($A59=median_sex_education_total_only!$B$3:$B$313)*(Sheet6!$B59=median_sex_education_total_only!$D$3:$D$313)*(Sheet6!$C59=median_sex_education_total_only!$O$3:$O$313),0)),"")</f>
        <v>39820</v>
      </c>
      <c r="M59" t="s">
        <v>38</v>
      </c>
      <c r="N59" t="s">
        <v>22</v>
      </c>
      <c r="O59">
        <v>18</v>
      </c>
    </row>
    <row r="60" spans="1:15" x14ac:dyDescent="0.3">
      <c r="A60" t="s">
        <v>38</v>
      </c>
      <c r="B60" t="s">
        <v>23</v>
      </c>
      <c r="C60">
        <v>20</v>
      </c>
      <c r="D60" cm="1">
        <f t="array" ref="D60">INDEX(median_sex_education_total_only!$R$3:$R$313,MATCH(1,($A60=median_sex_education_total_only!$B$3:$B$313)*(Sheet6!$B60=median_sex_education_total_only!$D$3:$D$313)*(Sheet6!$C60=median_sex_education_total_only!$O$3:$O$313),0))</f>
        <v>24794.713405442599</v>
      </c>
      <c r="E60" cm="1">
        <f t="array" ref="E60">IFERROR(INDEX(median_sex_education_total_only!$E$3:$E$313,MATCH(1,($A60=median_sex_education_total_only!$B$3:$B$313)*(Sheet6!$B60=median_sex_education_total_only!$D$3:$D$313)*(Sheet6!$C60=median_sex_education_total_only!$O$3:$O$313),0)),"")</f>
        <v>44530</v>
      </c>
      <c r="M60" t="s">
        <v>38</v>
      </c>
      <c r="N60" t="s">
        <v>23</v>
      </c>
      <c r="O60">
        <v>20</v>
      </c>
    </row>
    <row r="61" spans="1:15" x14ac:dyDescent="0.3">
      <c r="A61" t="s">
        <v>38</v>
      </c>
      <c r="B61" t="s">
        <v>24</v>
      </c>
      <c r="C61">
        <v>22</v>
      </c>
      <c r="D61" cm="1">
        <f t="array" ref="D61">INDEX(median_sex_education_total_only!$R$3:$R$313,MATCH(1,($A61=median_sex_education_total_only!$B$3:$B$313)*(Sheet6!$B61=median_sex_education_total_only!$D$3:$D$313)*(Sheet6!$C61=median_sex_education_total_only!$O$3:$O$313),0))</f>
        <v>29258.827905546499</v>
      </c>
      <c r="E61" cm="1">
        <f t="array" ref="E61">IFERROR(INDEX(median_sex_education_total_only!$E$3:$E$313,MATCH(1,($A61=median_sex_education_total_only!$B$3:$B$313)*(Sheet6!$B61=median_sex_education_total_only!$D$3:$D$313)*(Sheet6!$C61=median_sex_education_total_only!$O$3:$O$313),0)),"")</f>
        <v>64139</v>
      </c>
      <c r="M61" t="s">
        <v>38</v>
      </c>
      <c r="N61" t="s">
        <v>24</v>
      </c>
      <c r="O61">
        <v>22</v>
      </c>
    </row>
    <row r="62" spans="1:15" x14ac:dyDescent="0.3">
      <c r="A62" t="s">
        <v>38</v>
      </c>
      <c r="B62" t="s">
        <v>21</v>
      </c>
      <c r="C62">
        <v>39</v>
      </c>
      <c r="D62" cm="1">
        <f t="array" ref="D62">INDEX(median_sex_education_total_only!$S$3:$S$313,MATCH(1,($A62=median_sex_education_total_only!$B$3:$B$313)*(Sheet6!$B62=median_sex_education_total_only!$D$3:$D$313)*(Sheet6!$C62=median_sex_education_total_only!$P$3:$P$313),0))</f>
        <v>829872</v>
      </c>
      <c r="E62" t="str" cm="1">
        <f t="array" ref="E62">IFERROR(INDEX(median_sex_education_total_only!$E$3:$E$313,MATCH(1,($A62=median_sex_education_total_only!$B$3:$B$313)*(Sheet6!$B62=median_sex_education_total_only!$D$3:$D$313)*(Sheet6!$C62=median_sex_education_total_only!$O$3:$O$313),0)),"")</f>
        <v/>
      </c>
      <c r="M62" t="s">
        <v>38</v>
      </c>
      <c r="N62" t="s">
        <v>21</v>
      </c>
      <c r="O62">
        <v>39</v>
      </c>
    </row>
    <row r="63" spans="1:15" x14ac:dyDescent="0.3">
      <c r="A63" t="s">
        <v>38</v>
      </c>
      <c r="B63" t="s">
        <v>22</v>
      </c>
      <c r="C63">
        <v>39</v>
      </c>
      <c r="D63" cm="1">
        <f t="array" ref="D63">INDEX(median_sex_education_total_only!$S$3:$S$313,MATCH(1,($A63=median_sex_education_total_only!$B$3:$B$313)*(Sheet6!$B63=median_sex_education_total_only!$D$3:$D$313)*(Sheet6!$C63=median_sex_education_total_only!$P$3:$P$313),0))</f>
        <v>876040</v>
      </c>
      <c r="E63" t="str" cm="1">
        <f t="array" ref="E63">IFERROR(INDEX(median_sex_education_total_only!$E$3:$E$313,MATCH(1,($A63=median_sex_education_total_only!$B$3:$B$313)*(Sheet6!$B63=median_sex_education_total_only!$D$3:$D$313)*(Sheet6!$C63=median_sex_education_total_only!$O$3:$O$313),0)),"")</f>
        <v/>
      </c>
      <c r="M63" t="s">
        <v>38</v>
      </c>
      <c r="N63" t="s">
        <v>22</v>
      </c>
      <c r="O63">
        <v>39</v>
      </c>
    </row>
    <row r="64" spans="1:15" x14ac:dyDescent="0.3">
      <c r="A64" t="s">
        <v>38</v>
      </c>
      <c r="B64" t="s">
        <v>23</v>
      </c>
      <c r="C64">
        <v>39</v>
      </c>
      <c r="D64" cm="1">
        <f t="array" ref="D64">INDEX(median_sex_education_total_only!$S$3:$S$313,MATCH(1,($A64=median_sex_education_total_only!$B$3:$B$313)*(Sheet6!$B64=median_sex_education_total_only!$D$3:$D$313)*(Sheet6!$C64=median_sex_education_total_only!$P$3:$P$313),0))</f>
        <v>870864.71340544196</v>
      </c>
      <c r="E64" t="str" cm="1">
        <f t="array" ref="E64">IFERROR(INDEX(median_sex_education_total_only!$E$3:$E$313,MATCH(1,($A64=median_sex_education_total_only!$B$3:$B$313)*(Sheet6!$B64=median_sex_education_total_only!$D$3:$D$313)*(Sheet6!$C64=median_sex_education_total_only!$O$3:$O$313),0)),"")</f>
        <v/>
      </c>
      <c r="M64" t="s">
        <v>38</v>
      </c>
      <c r="N64" t="s">
        <v>23</v>
      </c>
      <c r="O64">
        <v>39</v>
      </c>
    </row>
    <row r="65" spans="1:15" x14ac:dyDescent="0.3">
      <c r="A65" t="s">
        <v>38</v>
      </c>
      <c r="B65" t="s">
        <v>24</v>
      </c>
      <c r="C65">
        <v>39</v>
      </c>
      <c r="D65" cm="1">
        <f t="array" ref="D65">INDEX(median_sex_education_total_only!$S$3:$S$313,MATCH(1,($A65=median_sex_education_total_only!$B$3:$B$313)*(Sheet6!$B65=median_sex_education_total_only!$D$3:$D$313)*(Sheet6!$C65=median_sex_education_total_only!$P$3:$P$313),0))</f>
        <v>1119621.8279055399</v>
      </c>
      <c r="E65" t="str" cm="1">
        <f t="array" ref="E65">IFERROR(INDEX(median_sex_education_total_only!$E$3:$E$313,MATCH(1,($A65=median_sex_education_total_only!$B$3:$B$313)*(Sheet6!$B65=median_sex_education_total_only!$D$3:$D$313)*(Sheet6!$C65=median_sex_education_total_only!$O$3:$O$313),0)),"")</f>
        <v/>
      </c>
      <c r="M65" t="s">
        <v>38</v>
      </c>
      <c r="N65" t="s">
        <v>24</v>
      </c>
      <c r="O65">
        <v>39</v>
      </c>
    </row>
    <row r="66" spans="1:15" x14ac:dyDescent="0.3">
      <c r="A66" t="s">
        <v>40</v>
      </c>
      <c r="B66" t="s">
        <v>21</v>
      </c>
      <c r="C66">
        <v>16</v>
      </c>
      <c r="D66" cm="1">
        <f t="array" ref="D66">INDEX(median_sex_education_total_only!$R$3:$R$313,MATCH(1,($A66=median_sex_education_total_only!$B$3:$B$313)*(Sheet6!$B66=median_sex_education_total_only!$D$3:$D$313)*(Sheet6!$C66=median_sex_education_total_only!$O$3:$O$313),0))</f>
        <v>26970</v>
      </c>
      <c r="E66" cm="1">
        <f t="array" ref="E66">IFERROR(INDEX(median_sex_education_total_only!$E$3:$E$313,MATCH(1,($A66=median_sex_education_total_only!$B$3:$B$313)*(Sheet6!$B66=median_sex_education_total_only!$D$3:$D$313)*(Sheet6!$C66=median_sex_education_total_only!$O$3:$O$313),0)),"")</f>
        <v>26970</v>
      </c>
      <c r="M66" t="s">
        <v>40</v>
      </c>
      <c r="N66" t="s">
        <v>21</v>
      </c>
      <c r="O66">
        <v>16</v>
      </c>
    </row>
    <row r="67" spans="1:15" x14ac:dyDescent="0.3">
      <c r="A67" t="s">
        <v>40</v>
      </c>
      <c r="B67" t="s">
        <v>22</v>
      </c>
      <c r="C67">
        <v>18</v>
      </c>
      <c r="D67" cm="1">
        <f t="array" ref="D67">INDEX(median_sex_education_total_only!$R$3:$R$313,MATCH(1,($A67=median_sex_education_total_only!$B$3:$B$313)*(Sheet6!$B67=median_sex_education_total_only!$D$3:$D$313)*(Sheet6!$C67=median_sex_education_total_only!$O$3:$O$313),0))</f>
        <v>38599</v>
      </c>
      <c r="E67" cm="1">
        <f t="array" ref="E67">IFERROR(INDEX(median_sex_education_total_only!$E$3:$E$313,MATCH(1,($A67=median_sex_education_total_only!$B$3:$B$313)*(Sheet6!$B67=median_sex_education_total_only!$D$3:$D$313)*(Sheet6!$C67=median_sex_education_total_only!$O$3:$O$313),0)),"")</f>
        <v>38599</v>
      </c>
      <c r="M67" t="s">
        <v>40</v>
      </c>
      <c r="N67" t="s">
        <v>22</v>
      </c>
      <c r="O67">
        <v>18</v>
      </c>
    </row>
    <row r="68" spans="1:15" x14ac:dyDescent="0.3">
      <c r="A68" t="s">
        <v>40</v>
      </c>
      <c r="B68" t="s">
        <v>23</v>
      </c>
      <c r="C68">
        <v>20</v>
      </c>
      <c r="D68" cm="1">
        <f t="array" ref="D68">INDEX(median_sex_education_total_only!$R$3:$R$313,MATCH(1,($A68=median_sex_education_total_only!$B$3:$B$313)*(Sheet6!$B68=median_sex_education_total_only!$D$3:$D$313)*(Sheet6!$C68=median_sex_education_total_only!$O$3:$O$313),0))</f>
        <v>31107.160611941599</v>
      </c>
      <c r="E68" cm="1">
        <f t="array" ref="E68">IFERROR(INDEX(median_sex_education_total_only!$E$3:$E$313,MATCH(1,($A68=median_sex_education_total_only!$B$3:$B$313)*(Sheet6!$B68=median_sex_education_total_only!$D$3:$D$313)*(Sheet6!$C68=median_sex_education_total_only!$O$3:$O$313),0)),"")</f>
        <v>48566</v>
      </c>
      <c r="M68" t="s">
        <v>40</v>
      </c>
      <c r="N68" t="s">
        <v>23</v>
      </c>
      <c r="O68">
        <v>20</v>
      </c>
    </row>
    <row r="69" spans="1:15" x14ac:dyDescent="0.3">
      <c r="A69" t="s">
        <v>40</v>
      </c>
      <c r="B69" t="s">
        <v>24</v>
      </c>
      <c r="C69">
        <v>22</v>
      </c>
      <c r="D69" cm="1">
        <f t="array" ref="D69">INDEX(median_sex_education_total_only!$R$3:$R$313,MATCH(1,($A69=median_sex_education_total_only!$B$3:$B$313)*(Sheet6!$B69=median_sex_education_total_only!$D$3:$D$313)*(Sheet6!$C69=median_sex_education_total_only!$O$3:$O$313),0))</f>
        <v>49402.062131251601</v>
      </c>
      <c r="E69" cm="1">
        <f t="array" ref="E69">IFERROR(INDEX(median_sex_education_total_only!$E$3:$E$313,MATCH(1,($A69=median_sex_education_total_only!$B$3:$B$313)*(Sheet6!$B69=median_sex_education_total_only!$D$3:$D$313)*(Sheet6!$C69=median_sex_education_total_only!$O$3:$O$313),0)),"")</f>
        <v>83903</v>
      </c>
      <c r="M69" t="s">
        <v>40</v>
      </c>
      <c r="N69" t="s">
        <v>24</v>
      </c>
      <c r="O69">
        <v>22</v>
      </c>
    </row>
    <row r="70" spans="1:15" x14ac:dyDescent="0.3">
      <c r="A70" t="s">
        <v>40</v>
      </c>
      <c r="B70" t="s">
        <v>21</v>
      </c>
      <c r="C70">
        <v>39</v>
      </c>
      <c r="D70" cm="1">
        <f t="array" ref="D70">INDEX(median_sex_education_total_only!$S$3:$S$313,MATCH(1,($A70=median_sex_education_total_only!$B$3:$B$313)*(Sheet6!$B70=median_sex_education_total_only!$D$3:$D$313)*(Sheet6!$C70=median_sex_education_total_only!$P$3:$P$313),0))</f>
        <v>647280</v>
      </c>
      <c r="E70" t="str" cm="1">
        <f t="array" ref="E70">IFERROR(INDEX(median_sex_education_total_only!$E$3:$E$313,MATCH(1,($A70=median_sex_education_total_only!$B$3:$B$313)*(Sheet6!$B70=median_sex_education_total_only!$D$3:$D$313)*(Sheet6!$C70=median_sex_education_total_only!$O$3:$O$313),0)),"")</f>
        <v/>
      </c>
      <c r="M70" t="s">
        <v>40</v>
      </c>
      <c r="N70" t="s">
        <v>21</v>
      </c>
      <c r="O70">
        <v>39</v>
      </c>
    </row>
    <row r="71" spans="1:15" x14ac:dyDescent="0.3">
      <c r="A71" t="s">
        <v>40</v>
      </c>
      <c r="B71" t="s">
        <v>22</v>
      </c>
      <c r="C71">
        <v>39</v>
      </c>
      <c r="D71" cm="1">
        <f t="array" ref="D71">INDEX(median_sex_education_total_only!$S$3:$S$313,MATCH(1,($A71=median_sex_education_total_only!$B$3:$B$313)*(Sheet6!$B71=median_sex_education_total_only!$D$3:$D$313)*(Sheet6!$C71=median_sex_education_total_only!$P$3:$P$313),0))</f>
        <v>849178</v>
      </c>
      <c r="E71" t="str" cm="1">
        <f t="array" ref="E71">IFERROR(INDEX(median_sex_education_total_only!$E$3:$E$313,MATCH(1,($A71=median_sex_education_total_only!$B$3:$B$313)*(Sheet6!$B71=median_sex_education_total_only!$D$3:$D$313)*(Sheet6!$C71=median_sex_education_total_only!$O$3:$O$313),0)),"")</f>
        <v/>
      </c>
      <c r="M71" t="s">
        <v>40</v>
      </c>
      <c r="N71" t="s">
        <v>22</v>
      </c>
      <c r="O71">
        <v>39</v>
      </c>
    </row>
    <row r="72" spans="1:15" x14ac:dyDescent="0.3">
      <c r="A72" t="s">
        <v>40</v>
      </c>
      <c r="B72" t="s">
        <v>23</v>
      </c>
      <c r="C72">
        <v>39</v>
      </c>
      <c r="D72" cm="1">
        <f t="array" ref="D72">INDEX(median_sex_education_total_only!$S$3:$S$313,MATCH(1,($A72=median_sex_education_total_only!$B$3:$B$313)*(Sheet6!$B72=median_sex_education_total_only!$D$3:$D$313)*(Sheet6!$C72=median_sex_education_total_only!$P$3:$P$313),0))</f>
        <v>953861.16061194101</v>
      </c>
      <c r="E72" t="str" cm="1">
        <f t="array" ref="E72">IFERROR(INDEX(median_sex_education_total_only!$E$3:$E$313,MATCH(1,($A72=median_sex_education_total_only!$B$3:$B$313)*(Sheet6!$B72=median_sex_education_total_only!$D$3:$D$313)*(Sheet6!$C72=median_sex_education_total_only!$O$3:$O$313),0)),"")</f>
        <v/>
      </c>
      <c r="M72" t="s">
        <v>40</v>
      </c>
      <c r="N72" t="s">
        <v>23</v>
      </c>
      <c r="O72">
        <v>39</v>
      </c>
    </row>
    <row r="73" spans="1:15" x14ac:dyDescent="0.3">
      <c r="A73" t="s">
        <v>40</v>
      </c>
      <c r="B73" t="s">
        <v>24</v>
      </c>
      <c r="C73">
        <v>39</v>
      </c>
      <c r="D73" cm="1">
        <f t="array" ref="D73">INDEX(median_sex_education_total_only!$S$3:$S$313,MATCH(1,($A73=median_sex_education_total_only!$B$3:$B$313)*(Sheet6!$B73=median_sex_education_total_only!$D$3:$D$313)*(Sheet6!$C73=median_sex_education_total_only!$P$3:$P$313),0))</f>
        <v>1475753.06213125</v>
      </c>
      <c r="E73" t="str" cm="1">
        <f t="array" ref="E73">IFERROR(INDEX(median_sex_education_total_only!$E$3:$E$313,MATCH(1,($A73=median_sex_education_total_only!$B$3:$B$313)*(Sheet6!$B73=median_sex_education_total_only!$D$3:$D$313)*(Sheet6!$C73=median_sex_education_total_only!$O$3:$O$313),0)),"")</f>
        <v/>
      </c>
      <c r="M73" t="s">
        <v>40</v>
      </c>
      <c r="N73" t="s">
        <v>24</v>
      </c>
      <c r="O73">
        <v>39</v>
      </c>
    </row>
    <row r="74" spans="1:15" x14ac:dyDescent="0.3">
      <c r="A74" t="s">
        <v>42</v>
      </c>
      <c r="B74" t="s">
        <v>21</v>
      </c>
      <c r="C74">
        <v>16</v>
      </c>
      <c r="D74" cm="1">
        <f t="array" ref="D74">INDEX(median_sex_education_total_only!$R$3:$R$313,MATCH(1,($A74=median_sex_education_total_only!$B$3:$B$313)*(Sheet6!$B74=median_sex_education_total_only!$D$3:$D$313)*(Sheet6!$C74=median_sex_education_total_only!$O$3:$O$313),0))</f>
        <v>28063</v>
      </c>
      <c r="E74" cm="1">
        <f t="array" ref="E74">IFERROR(INDEX(median_sex_education_total_only!$E$3:$E$313,MATCH(1,($A74=median_sex_education_total_only!$B$3:$B$313)*(Sheet6!$B74=median_sex_education_total_only!$D$3:$D$313)*(Sheet6!$C74=median_sex_education_total_only!$O$3:$O$313),0)),"")</f>
        <v>28063</v>
      </c>
      <c r="M74" t="s">
        <v>42</v>
      </c>
      <c r="N74" t="s">
        <v>21</v>
      </c>
      <c r="O74">
        <v>16</v>
      </c>
    </row>
    <row r="75" spans="1:15" x14ac:dyDescent="0.3">
      <c r="A75" t="s">
        <v>42</v>
      </c>
      <c r="B75" t="s">
        <v>22</v>
      </c>
      <c r="C75">
        <v>18</v>
      </c>
      <c r="D75" cm="1">
        <f t="array" ref="D75">INDEX(median_sex_education_total_only!$R$3:$R$313,MATCH(1,($A75=median_sex_education_total_only!$B$3:$B$313)*(Sheet6!$B75=median_sex_education_total_only!$D$3:$D$313)*(Sheet6!$C75=median_sex_education_total_only!$O$3:$O$313),0))</f>
        <v>34769</v>
      </c>
      <c r="E75" cm="1">
        <f t="array" ref="E75">IFERROR(INDEX(median_sex_education_total_only!$E$3:$E$313,MATCH(1,($A75=median_sex_education_total_only!$B$3:$B$313)*(Sheet6!$B75=median_sex_education_total_only!$D$3:$D$313)*(Sheet6!$C75=median_sex_education_total_only!$O$3:$O$313),0)),"")</f>
        <v>34769</v>
      </c>
      <c r="M75" t="s">
        <v>42</v>
      </c>
      <c r="N75" t="s">
        <v>22</v>
      </c>
      <c r="O75">
        <v>18</v>
      </c>
    </row>
    <row r="76" spans="1:15" x14ac:dyDescent="0.3">
      <c r="A76" t="s">
        <v>42</v>
      </c>
      <c r="B76" t="s">
        <v>23</v>
      </c>
      <c r="C76">
        <v>20</v>
      </c>
      <c r="D76" cm="1">
        <f t="array" ref="D76">INDEX(median_sex_education_total_only!$R$3:$R$313,MATCH(1,($A76=median_sex_education_total_only!$B$3:$B$313)*(Sheet6!$B76=median_sex_education_total_only!$D$3:$D$313)*(Sheet6!$C76=median_sex_education_total_only!$O$3:$O$313),0))</f>
        <v>21458.866090498301</v>
      </c>
      <c r="E76" cm="1">
        <f t="array" ref="E76">IFERROR(INDEX(median_sex_education_total_only!$E$3:$E$313,MATCH(1,($A76=median_sex_education_total_only!$B$3:$B$313)*(Sheet6!$B76=median_sex_education_total_only!$D$3:$D$313)*(Sheet6!$C76=median_sex_education_total_only!$O$3:$O$313),0)),"")</f>
        <v>41565</v>
      </c>
      <c r="M76" t="s">
        <v>42</v>
      </c>
      <c r="N76" t="s">
        <v>23</v>
      </c>
      <c r="O76">
        <v>20</v>
      </c>
    </row>
    <row r="77" spans="1:15" x14ac:dyDescent="0.3">
      <c r="A77" t="s">
        <v>42</v>
      </c>
      <c r="B77" t="s">
        <v>24</v>
      </c>
      <c r="C77">
        <v>22</v>
      </c>
      <c r="D77" cm="1">
        <f t="array" ref="D77">INDEX(median_sex_education_total_only!$R$3:$R$313,MATCH(1,($A77=median_sex_education_total_only!$B$3:$B$313)*(Sheet6!$B77=median_sex_education_total_only!$D$3:$D$313)*(Sheet6!$C77=median_sex_education_total_only!$O$3:$O$313),0))</f>
        <v>20427.153532869699</v>
      </c>
      <c r="E77" cm="1">
        <f t="array" ref="E77">IFERROR(INDEX(median_sex_education_total_only!$E$3:$E$313,MATCH(1,($A77=median_sex_education_total_only!$B$3:$B$313)*(Sheet6!$B77=median_sex_education_total_only!$D$3:$D$313)*(Sheet6!$C77=median_sex_education_total_only!$O$3:$O$313),0)),"")</f>
        <v>56243</v>
      </c>
      <c r="M77" t="s">
        <v>42</v>
      </c>
      <c r="N77" t="s">
        <v>24</v>
      </c>
      <c r="O77">
        <v>22</v>
      </c>
    </row>
    <row r="78" spans="1:15" x14ac:dyDescent="0.3">
      <c r="A78" t="s">
        <v>42</v>
      </c>
      <c r="B78" t="s">
        <v>21</v>
      </c>
      <c r="C78">
        <v>39</v>
      </c>
      <c r="D78" cm="1">
        <f t="array" ref="D78">INDEX(median_sex_education_total_only!$S$3:$S$313,MATCH(1,($A78=median_sex_education_total_only!$B$3:$B$313)*(Sheet6!$B78=median_sex_education_total_only!$D$3:$D$313)*(Sheet6!$C78=median_sex_education_total_only!$P$3:$P$313),0))</f>
        <v>673512</v>
      </c>
      <c r="E78" t="str" cm="1">
        <f t="array" ref="E78">IFERROR(INDEX(median_sex_education_total_only!$E$3:$E$313,MATCH(1,($A78=median_sex_education_total_only!$B$3:$B$313)*(Sheet6!$B78=median_sex_education_total_only!$D$3:$D$313)*(Sheet6!$C78=median_sex_education_total_only!$O$3:$O$313),0)),"")</f>
        <v/>
      </c>
      <c r="M78" t="s">
        <v>42</v>
      </c>
      <c r="N78" t="s">
        <v>21</v>
      </c>
      <c r="O78">
        <v>39</v>
      </c>
    </row>
    <row r="79" spans="1:15" x14ac:dyDescent="0.3">
      <c r="A79" t="s">
        <v>42</v>
      </c>
      <c r="B79" t="s">
        <v>22</v>
      </c>
      <c r="C79">
        <v>39</v>
      </c>
      <c r="D79" cm="1">
        <f t="array" ref="D79">INDEX(median_sex_education_total_only!$S$3:$S$313,MATCH(1,($A79=median_sex_education_total_only!$B$3:$B$313)*(Sheet6!$B79=median_sex_education_total_only!$D$3:$D$313)*(Sheet6!$C79=median_sex_education_total_only!$P$3:$P$313),0))</f>
        <v>764918</v>
      </c>
      <c r="E79" t="str" cm="1">
        <f t="array" ref="E79">IFERROR(INDEX(median_sex_education_total_only!$E$3:$E$313,MATCH(1,($A79=median_sex_education_total_only!$B$3:$B$313)*(Sheet6!$B79=median_sex_education_total_only!$D$3:$D$313)*(Sheet6!$C79=median_sex_education_total_only!$O$3:$O$313),0)),"")</f>
        <v/>
      </c>
      <c r="M79" t="s">
        <v>42</v>
      </c>
      <c r="N79" t="s">
        <v>22</v>
      </c>
      <c r="O79">
        <v>39</v>
      </c>
    </row>
    <row r="80" spans="1:15" x14ac:dyDescent="0.3">
      <c r="A80" t="s">
        <v>42</v>
      </c>
      <c r="B80" t="s">
        <v>23</v>
      </c>
      <c r="C80">
        <v>39</v>
      </c>
      <c r="D80" cm="1">
        <f t="array" ref="D80">INDEX(median_sex_education_total_only!$S$3:$S$313,MATCH(1,($A80=median_sex_education_total_only!$B$3:$B$313)*(Sheet6!$B80=median_sex_education_total_only!$D$3:$D$313)*(Sheet6!$C80=median_sex_education_total_only!$P$3:$P$313),0))</f>
        <v>811193.86609049805</v>
      </c>
      <c r="E80" t="str" cm="1">
        <f t="array" ref="E80">IFERROR(INDEX(median_sex_education_total_only!$E$3:$E$313,MATCH(1,($A80=median_sex_education_total_only!$B$3:$B$313)*(Sheet6!$B80=median_sex_education_total_only!$D$3:$D$313)*(Sheet6!$C80=median_sex_education_total_only!$O$3:$O$313),0)),"")</f>
        <v/>
      </c>
      <c r="M80" t="s">
        <v>42</v>
      </c>
      <c r="N80" t="s">
        <v>23</v>
      </c>
      <c r="O80">
        <v>39</v>
      </c>
    </row>
    <row r="81" spans="1:15" x14ac:dyDescent="0.3">
      <c r="A81" t="s">
        <v>42</v>
      </c>
      <c r="B81" t="s">
        <v>24</v>
      </c>
      <c r="C81">
        <v>39</v>
      </c>
      <c r="D81" cm="1">
        <f t="array" ref="D81">INDEX(median_sex_education_total_only!$S$3:$S$313,MATCH(1,($A81=median_sex_education_total_only!$B$3:$B$313)*(Sheet6!$B81=median_sex_education_total_only!$D$3:$D$313)*(Sheet6!$C81=median_sex_education_total_only!$P$3:$P$313),0))</f>
        <v>976558.15353286895</v>
      </c>
      <c r="E81" t="str" cm="1">
        <f t="array" ref="E81">IFERROR(INDEX(median_sex_education_total_only!$E$3:$E$313,MATCH(1,($A81=median_sex_education_total_only!$B$3:$B$313)*(Sheet6!$B81=median_sex_education_total_only!$D$3:$D$313)*(Sheet6!$C81=median_sex_education_total_only!$O$3:$O$313),0)),"")</f>
        <v/>
      </c>
      <c r="M81" t="s">
        <v>42</v>
      </c>
      <c r="N81" t="s">
        <v>24</v>
      </c>
      <c r="O81">
        <v>39</v>
      </c>
    </row>
    <row r="82" spans="1:15" x14ac:dyDescent="0.3">
      <c r="A82" t="s">
        <v>44</v>
      </c>
      <c r="B82" t="s">
        <v>21</v>
      </c>
      <c r="C82">
        <v>16</v>
      </c>
      <c r="D82" cm="1">
        <f t="array" ref="D82">INDEX(median_sex_education_total_only!$R$3:$R$313,MATCH(1,($A82=median_sex_education_total_only!$B$3:$B$313)*(Sheet6!$B82=median_sex_education_total_only!$D$3:$D$313)*(Sheet6!$C82=median_sex_education_total_only!$O$3:$O$313),0))</f>
        <v>30325</v>
      </c>
      <c r="E82" cm="1">
        <f t="array" ref="E82">IFERROR(INDEX(median_sex_education_total_only!$E$3:$E$313,MATCH(1,($A82=median_sex_education_total_only!$B$3:$B$313)*(Sheet6!$B82=median_sex_education_total_only!$D$3:$D$313)*(Sheet6!$C82=median_sex_education_total_only!$O$3:$O$313),0)),"")</f>
        <v>30325</v>
      </c>
      <c r="M82" t="s">
        <v>44</v>
      </c>
      <c r="N82" t="s">
        <v>21</v>
      </c>
      <c r="O82">
        <v>16</v>
      </c>
    </row>
    <row r="83" spans="1:15" x14ac:dyDescent="0.3">
      <c r="A83" t="s">
        <v>44</v>
      </c>
      <c r="B83" t="s">
        <v>22</v>
      </c>
      <c r="C83">
        <v>18</v>
      </c>
      <c r="D83" cm="1">
        <f t="array" ref="D83">INDEX(median_sex_education_total_only!$R$3:$R$313,MATCH(1,($A83=median_sex_education_total_only!$B$3:$B$313)*(Sheet6!$B83=median_sex_education_total_only!$D$3:$D$313)*(Sheet6!$C83=median_sex_education_total_only!$O$3:$O$313),0))</f>
        <v>35880</v>
      </c>
      <c r="E83" cm="1">
        <f t="array" ref="E83">IFERROR(INDEX(median_sex_education_total_only!$E$3:$E$313,MATCH(1,($A83=median_sex_education_total_only!$B$3:$B$313)*(Sheet6!$B83=median_sex_education_total_only!$D$3:$D$313)*(Sheet6!$C83=median_sex_education_total_only!$O$3:$O$313),0)),"")</f>
        <v>35880</v>
      </c>
      <c r="M83" t="s">
        <v>44</v>
      </c>
      <c r="N83" t="s">
        <v>22</v>
      </c>
      <c r="O83">
        <v>18</v>
      </c>
    </row>
    <row r="84" spans="1:15" x14ac:dyDescent="0.3">
      <c r="A84" t="s">
        <v>44</v>
      </c>
      <c r="B84" t="s">
        <v>23</v>
      </c>
      <c r="C84">
        <v>20</v>
      </c>
      <c r="D84" cm="1">
        <f t="array" ref="D84">INDEX(median_sex_education_total_only!$R$3:$R$313,MATCH(1,($A84=median_sex_education_total_only!$B$3:$B$313)*(Sheet6!$B84=median_sex_education_total_only!$D$3:$D$313)*(Sheet6!$C84=median_sex_education_total_only!$O$3:$O$313),0))</f>
        <v>26467.074338107799</v>
      </c>
      <c r="E84" cm="1">
        <f t="array" ref="E84">IFERROR(INDEX(median_sex_education_total_only!$E$3:$E$313,MATCH(1,($A84=median_sex_education_total_only!$B$3:$B$313)*(Sheet6!$B84=median_sex_education_total_only!$D$3:$D$313)*(Sheet6!$C84=median_sex_education_total_only!$O$3:$O$313),0)),"")</f>
        <v>42139</v>
      </c>
      <c r="M84" t="s">
        <v>44</v>
      </c>
      <c r="N84" t="s">
        <v>23</v>
      </c>
      <c r="O84">
        <v>20</v>
      </c>
    </row>
    <row r="85" spans="1:15" x14ac:dyDescent="0.3">
      <c r="A85" t="s">
        <v>44</v>
      </c>
      <c r="B85" t="s">
        <v>24</v>
      </c>
      <c r="C85">
        <v>22</v>
      </c>
      <c r="D85" cm="1">
        <f t="array" ref="D85">INDEX(median_sex_education_total_only!$R$3:$R$313,MATCH(1,($A85=median_sex_education_total_only!$B$3:$B$313)*(Sheet6!$B85=median_sex_education_total_only!$D$3:$D$313)*(Sheet6!$C85=median_sex_education_total_only!$O$3:$O$313),0))</f>
        <v>28552.768701430999</v>
      </c>
      <c r="E85" cm="1">
        <f t="array" ref="E85">IFERROR(INDEX(median_sex_education_total_only!$E$3:$E$313,MATCH(1,($A85=median_sex_education_total_only!$B$3:$B$313)*(Sheet6!$B85=median_sex_education_total_only!$D$3:$D$313)*(Sheet6!$C85=median_sex_education_total_only!$O$3:$O$313),0)),"")</f>
        <v>63803</v>
      </c>
      <c r="M85" t="s">
        <v>44</v>
      </c>
      <c r="N85" t="s">
        <v>24</v>
      </c>
      <c r="O85">
        <v>22</v>
      </c>
    </row>
    <row r="86" spans="1:15" x14ac:dyDescent="0.3">
      <c r="A86" t="s">
        <v>44</v>
      </c>
      <c r="B86" t="s">
        <v>21</v>
      </c>
      <c r="C86">
        <v>39</v>
      </c>
      <c r="D86" cm="1">
        <f t="array" ref="D86">INDEX(median_sex_education_total_only!$S$3:$S$313,MATCH(1,($A86=median_sex_education_total_only!$B$3:$B$313)*(Sheet6!$B86=median_sex_education_total_only!$D$3:$D$313)*(Sheet6!$C86=median_sex_education_total_only!$P$3:$P$313),0))</f>
        <v>727800</v>
      </c>
      <c r="E86" t="str" cm="1">
        <f t="array" ref="E86">IFERROR(INDEX(median_sex_education_total_only!$E$3:$E$313,MATCH(1,($A86=median_sex_education_total_only!$B$3:$B$313)*(Sheet6!$B86=median_sex_education_total_only!$D$3:$D$313)*(Sheet6!$C86=median_sex_education_total_only!$O$3:$O$313),0)),"")</f>
        <v/>
      </c>
      <c r="M86" t="s">
        <v>44</v>
      </c>
      <c r="N86" t="s">
        <v>21</v>
      </c>
      <c r="O86">
        <v>39</v>
      </c>
    </row>
    <row r="87" spans="1:15" x14ac:dyDescent="0.3">
      <c r="A87" t="s">
        <v>44</v>
      </c>
      <c r="B87" t="s">
        <v>22</v>
      </c>
      <c r="C87">
        <v>39</v>
      </c>
      <c r="D87" cm="1">
        <f t="array" ref="D87">INDEX(median_sex_education_total_only!$S$3:$S$313,MATCH(1,($A87=median_sex_education_total_only!$B$3:$B$313)*(Sheet6!$B87=median_sex_education_total_only!$D$3:$D$313)*(Sheet6!$C87=median_sex_education_total_only!$P$3:$P$313),0))</f>
        <v>789360</v>
      </c>
      <c r="E87" t="str" cm="1">
        <f t="array" ref="E87">IFERROR(INDEX(median_sex_education_total_only!$E$3:$E$313,MATCH(1,($A87=median_sex_education_total_only!$B$3:$B$313)*(Sheet6!$B87=median_sex_education_total_only!$D$3:$D$313)*(Sheet6!$C87=median_sex_education_total_only!$O$3:$O$313),0)),"")</f>
        <v/>
      </c>
      <c r="M87" t="s">
        <v>44</v>
      </c>
      <c r="N87" t="s">
        <v>22</v>
      </c>
      <c r="O87">
        <v>39</v>
      </c>
    </row>
    <row r="88" spans="1:15" x14ac:dyDescent="0.3">
      <c r="A88" t="s">
        <v>44</v>
      </c>
      <c r="B88" t="s">
        <v>23</v>
      </c>
      <c r="C88">
        <v>39</v>
      </c>
      <c r="D88" cm="1">
        <f t="array" ref="D88">INDEX(median_sex_education_total_only!$S$3:$S$313,MATCH(1,($A88=median_sex_education_total_only!$B$3:$B$313)*(Sheet6!$B88=median_sex_education_total_only!$D$3:$D$313)*(Sheet6!$C88=median_sex_education_total_only!$P$3:$P$313),0))</f>
        <v>827108.07433810702</v>
      </c>
      <c r="E88" t="str" cm="1">
        <f t="array" ref="E88">IFERROR(INDEX(median_sex_education_total_only!$E$3:$E$313,MATCH(1,($A88=median_sex_education_total_only!$B$3:$B$313)*(Sheet6!$B88=median_sex_education_total_only!$D$3:$D$313)*(Sheet6!$C88=median_sex_education_total_only!$O$3:$O$313),0)),"")</f>
        <v/>
      </c>
      <c r="M88" t="s">
        <v>44</v>
      </c>
      <c r="N88" t="s">
        <v>23</v>
      </c>
      <c r="O88">
        <v>39</v>
      </c>
    </row>
    <row r="89" spans="1:15" x14ac:dyDescent="0.3">
      <c r="A89" t="s">
        <v>44</v>
      </c>
      <c r="B89" t="s">
        <v>24</v>
      </c>
      <c r="C89">
        <v>39</v>
      </c>
      <c r="D89" cm="1">
        <f t="array" ref="D89">INDEX(median_sex_education_total_only!$S$3:$S$313,MATCH(1,($A89=median_sex_education_total_only!$B$3:$B$313)*(Sheet6!$B89=median_sex_education_total_only!$D$3:$D$313)*(Sheet6!$C89=median_sex_education_total_only!$P$3:$P$313),0))</f>
        <v>1113203.7687014299</v>
      </c>
      <c r="E89" t="str" cm="1">
        <f t="array" ref="E89">IFERROR(INDEX(median_sex_education_total_only!$E$3:$E$313,MATCH(1,($A89=median_sex_education_total_only!$B$3:$B$313)*(Sheet6!$B89=median_sex_education_total_only!$D$3:$D$313)*(Sheet6!$C89=median_sex_education_total_only!$O$3:$O$313),0)),"")</f>
        <v/>
      </c>
      <c r="M89" t="s">
        <v>44</v>
      </c>
      <c r="N89" t="s">
        <v>24</v>
      </c>
      <c r="O89">
        <v>39</v>
      </c>
    </row>
    <row r="90" spans="1:15" x14ac:dyDescent="0.3">
      <c r="A90" t="s">
        <v>46</v>
      </c>
      <c r="B90" t="s">
        <v>21</v>
      </c>
      <c r="C90">
        <v>16</v>
      </c>
      <c r="D90" cm="1">
        <f t="array" ref="D90">INDEX(median_sex_education_total_only!$R$3:$R$313,MATCH(1,($A90=median_sex_education_total_only!$B$3:$B$313)*(Sheet6!$B90=median_sex_education_total_only!$D$3:$D$313)*(Sheet6!$C90=median_sex_education_total_only!$O$3:$O$313),0))</f>
        <v>29829</v>
      </c>
      <c r="E90" cm="1">
        <f t="array" ref="E90">IFERROR(INDEX(median_sex_education_total_only!$E$3:$E$313,MATCH(1,($A90=median_sex_education_total_only!$B$3:$B$313)*(Sheet6!$B90=median_sex_education_total_only!$D$3:$D$313)*(Sheet6!$C90=median_sex_education_total_only!$O$3:$O$313),0)),"")</f>
        <v>29829</v>
      </c>
      <c r="M90" t="s">
        <v>46</v>
      </c>
      <c r="N90" t="s">
        <v>21</v>
      </c>
      <c r="O90">
        <v>16</v>
      </c>
    </row>
    <row r="91" spans="1:15" x14ac:dyDescent="0.3">
      <c r="A91" t="s">
        <v>46</v>
      </c>
      <c r="B91" t="s">
        <v>22</v>
      </c>
      <c r="C91">
        <v>18</v>
      </c>
      <c r="D91" cm="1">
        <f t="array" ref="D91">INDEX(median_sex_education_total_only!$R$3:$R$313,MATCH(1,($A91=median_sex_education_total_only!$B$3:$B$313)*(Sheet6!$B91=median_sex_education_total_only!$D$3:$D$313)*(Sheet6!$C91=median_sex_education_total_only!$O$3:$O$313),0))</f>
        <v>41441</v>
      </c>
      <c r="E91" cm="1">
        <f t="array" ref="E91">IFERROR(INDEX(median_sex_education_total_only!$E$3:$E$313,MATCH(1,($A91=median_sex_education_total_only!$B$3:$B$313)*(Sheet6!$B91=median_sex_education_total_only!$D$3:$D$313)*(Sheet6!$C91=median_sex_education_total_only!$O$3:$O$313),0)),"")</f>
        <v>41441</v>
      </c>
      <c r="M91" t="s">
        <v>46</v>
      </c>
      <c r="N91" t="s">
        <v>22</v>
      </c>
      <c r="O91">
        <v>18</v>
      </c>
    </row>
    <row r="92" spans="1:15" x14ac:dyDescent="0.3">
      <c r="A92" t="s">
        <v>46</v>
      </c>
      <c r="B92" t="s">
        <v>23</v>
      </c>
      <c r="C92">
        <v>20</v>
      </c>
      <c r="D92" cm="1">
        <f t="array" ref="D92">INDEX(median_sex_education_total_only!$R$3:$R$313,MATCH(1,($A92=median_sex_education_total_only!$B$3:$B$313)*(Sheet6!$B92=median_sex_education_total_only!$D$3:$D$313)*(Sheet6!$C92=median_sex_education_total_only!$O$3:$O$313),0))</f>
        <v>31522.1946367565</v>
      </c>
      <c r="E92" cm="1">
        <f t="array" ref="E92">IFERROR(INDEX(median_sex_education_total_only!$E$3:$E$313,MATCH(1,($A92=median_sex_education_total_only!$B$3:$B$313)*(Sheet6!$B92=median_sex_education_total_only!$D$3:$D$313)*(Sheet6!$C92=median_sex_education_total_only!$O$3:$O$313),0)),"")</f>
        <v>46737</v>
      </c>
      <c r="M92" t="s">
        <v>46</v>
      </c>
      <c r="N92" t="s">
        <v>23</v>
      </c>
      <c r="O92">
        <v>20</v>
      </c>
    </row>
    <row r="93" spans="1:15" x14ac:dyDescent="0.3">
      <c r="A93" t="s">
        <v>46</v>
      </c>
      <c r="B93" t="s">
        <v>24</v>
      </c>
      <c r="C93">
        <v>22</v>
      </c>
      <c r="D93" cm="1">
        <f t="array" ref="D93">INDEX(median_sex_education_total_only!$R$3:$R$313,MATCH(1,($A93=median_sex_education_total_only!$B$3:$B$313)*(Sheet6!$B93=median_sex_education_total_only!$D$3:$D$313)*(Sheet6!$C93=median_sex_education_total_only!$O$3:$O$313),0))</f>
        <v>28661.191579076702</v>
      </c>
      <c r="E93" cm="1">
        <f t="array" ref="E93">IFERROR(INDEX(median_sex_education_total_only!$E$3:$E$313,MATCH(1,($A93=median_sex_education_total_only!$B$3:$B$313)*(Sheet6!$B93=median_sex_education_total_only!$D$3:$D$313)*(Sheet6!$C93=median_sex_education_total_only!$O$3:$O$313),0)),"")</f>
        <v>61880</v>
      </c>
      <c r="M93" t="s">
        <v>46</v>
      </c>
      <c r="N93" t="s">
        <v>24</v>
      </c>
      <c r="O93">
        <v>22</v>
      </c>
    </row>
    <row r="94" spans="1:15" x14ac:dyDescent="0.3">
      <c r="A94" t="s">
        <v>46</v>
      </c>
      <c r="B94" t="s">
        <v>21</v>
      </c>
      <c r="C94">
        <v>39</v>
      </c>
      <c r="D94" cm="1">
        <f t="array" ref="D94">INDEX(median_sex_education_total_only!$S$3:$S$313,MATCH(1,($A94=median_sex_education_total_only!$B$3:$B$313)*(Sheet6!$B94=median_sex_education_total_only!$D$3:$D$313)*(Sheet6!$C94=median_sex_education_total_only!$P$3:$P$313),0))</f>
        <v>715896</v>
      </c>
      <c r="E94" t="str" cm="1">
        <f t="array" ref="E94">IFERROR(INDEX(median_sex_education_total_only!$E$3:$E$313,MATCH(1,($A94=median_sex_education_total_only!$B$3:$B$313)*(Sheet6!$B94=median_sex_education_total_only!$D$3:$D$313)*(Sheet6!$C94=median_sex_education_total_only!$O$3:$O$313),0)),"")</f>
        <v/>
      </c>
      <c r="M94" t="s">
        <v>46</v>
      </c>
      <c r="N94" t="s">
        <v>21</v>
      </c>
      <c r="O94">
        <v>39</v>
      </c>
    </row>
    <row r="95" spans="1:15" x14ac:dyDescent="0.3">
      <c r="A95" t="s">
        <v>46</v>
      </c>
      <c r="B95" t="s">
        <v>22</v>
      </c>
      <c r="C95">
        <v>39</v>
      </c>
      <c r="D95" cm="1">
        <f t="array" ref="D95">INDEX(median_sex_education_total_only!$S$3:$S$313,MATCH(1,($A95=median_sex_education_total_only!$B$3:$B$313)*(Sheet6!$B95=median_sex_education_total_only!$D$3:$D$313)*(Sheet6!$C95=median_sex_education_total_only!$P$3:$P$313),0))</f>
        <v>911702</v>
      </c>
      <c r="E95" t="str" cm="1">
        <f t="array" ref="E95">IFERROR(INDEX(median_sex_education_total_only!$E$3:$E$313,MATCH(1,($A95=median_sex_education_total_only!$B$3:$B$313)*(Sheet6!$B95=median_sex_education_total_only!$D$3:$D$313)*(Sheet6!$C95=median_sex_education_total_only!$O$3:$O$313),0)),"")</f>
        <v/>
      </c>
      <c r="M95" t="s">
        <v>46</v>
      </c>
      <c r="N95" t="s">
        <v>22</v>
      </c>
      <c r="O95">
        <v>39</v>
      </c>
    </row>
    <row r="96" spans="1:15" x14ac:dyDescent="0.3">
      <c r="A96" t="s">
        <v>46</v>
      </c>
      <c r="B96" t="s">
        <v>23</v>
      </c>
      <c r="C96">
        <v>39</v>
      </c>
      <c r="D96" cm="1">
        <f t="array" ref="D96">INDEX(median_sex_education_total_only!$S$3:$S$313,MATCH(1,($A96=median_sex_education_total_only!$B$3:$B$313)*(Sheet6!$B96=median_sex_education_total_only!$D$3:$D$313)*(Sheet6!$C96=median_sex_education_total_only!$P$3:$P$313),0))</f>
        <v>919525.19463675597</v>
      </c>
      <c r="E96" t="str" cm="1">
        <f t="array" ref="E96">IFERROR(INDEX(median_sex_education_total_only!$E$3:$E$313,MATCH(1,($A96=median_sex_education_total_only!$B$3:$B$313)*(Sheet6!$B96=median_sex_education_total_only!$D$3:$D$313)*(Sheet6!$C96=median_sex_education_total_only!$O$3:$O$313),0)),"")</f>
        <v/>
      </c>
      <c r="M96" t="s">
        <v>46</v>
      </c>
      <c r="N96" t="s">
        <v>23</v>
      </c>
      <c r="O96">
        <v>39</v>
      </c>
    </row>
    <row r="97" spans="1:15" x14ac:dyDescent="0.3">
      <c r="A97" t="s">
        <v>46</v>
      </c>
      <c r="B97" t="s">
        <v>24</v>
      </c>
      <c r="C97">
        <v>39</v>
      </c>
      <c r="D97" cm="1">
        <f t="array" ref="D97">INDEX(median_sex_education_total_only!$S$3:$S$313,MATCH(1,($A97=median_sex_education_total_only!$B$3:$B$313)*(Sheet6!$B97=median_sex_education_total_only!$D$3:$D$313)*(Sheet6!$C97=median_sex_education_total_only!$P$3:$P$313),0))</f>
        <v>1080621.1915790699</v>
      </c>
      <c r="E97" t="str" cm="1">
        <f t="array" ref="E97">IFERROR(INDEX(median_sex_education_total_only!$E$3:$E$313,MATCH(1,($A97=median_sex_education_total_only!$B$3:$B$313)*(Sheet6!$B97=median_sex_education_total_only!$D$3:$D$313)*(Sheet6!$C97=median_sex_education_total_only!$O$3:$O$313),0)),"")</f>
        <v/>
      </c>
      <c r="M97" t="s">
        <v>46</v>
      </c>
      <c r="N97" t="s">
        <v>24</v>
      </c>
      <c r="O97">
        <v>39</v>
      </c>
    </row>
    <row r="98" spans="1:15" x14ac:dyDescent="0.3">
      <c r="A98" t="s">
        <v>48</v>
      </c>
      <c r="B98" t="s">
        <v>21</v>
      </c>
      <c r="C98">
        <v>16</v>
      </c>
      <c r="D98" cm="1">
        <f t="array" ref="D98">INDEX(median_sex_education_total_only!$R$3:$R$313,MATCH(1,($A98=median_sex_education_total_only!$B$3:$B$313)*(Sheet6!$B98=median_sex_education_total_only!$D$3:$D$313)*(Sheet6!$C98=median_sex_education_total_only!$O$3:$O$313),0))</f>
        <v>35192</v>
      </c>
      <c r="E98" cm="1">
        <f t="array" ref="E98">IFERROR(INDEX(median_sex_education_total_only!$E$3:$E$313,MATCH(1,($A98=median_sex_education_total_only!$B$3:$B$313)*(Sheet6!$B98=median_sex_education_total_only!$D$3:$D$313)*(Sheet6!$C98=median_sex_education_total_only!$O$3:$O$313),0)),"")</f>
        <v>35192</v>
      </c>
      <c r="M98" t="s">
        <v>48</v>
      </c>
      <c r="N98" t="s">
        <v>21</v>
      </c>
      <c r="O98">
        <v>16</v>
      </c>
    </row>
    <row r="99" spans="1:15" x14ac:dyDescent="0.3">
      <c r="A99" t="s">
        <v>48</v>
      </c>
      <c r="B99" t="s">
        <v>22</v>
      </c>
      <c r="C99">
        <v>18</v>
      </c>
      <c r="D99" cm="1">
        <f t="array" ref="D99">INDEX(median_sex_education_total_only!$R$3:$R$313,MATCH(1,($A99=median_sex_education_total_only!$B$3:$B$313)*(Sheet6!$B99=median_sex_education_total_only!$D$3:$D$313)*(Sheet6!$C99=median_sex_education_total_only!$O$3:$O$313),0))</f>
        <v>37406</v>
      </c>
      <c r="E99" cm="1">
        <f t="array" ref="E99">IFERROR(INDEX(median_sex_education_total_only!$E$3:$E$313,MATCH(1,($A99=median_sex_education_total_only!$B$3:$B$313)*(Sheet6!$B99=median_sex_education_total_only!$D$3:$D$313)*(Sheet6!$C99=median_sex_education_total_only!$O$3:$O$313),0)),"")</f>
        <v>37406</v>
      </c>
      <c r="M99" t="s">
        <v>48</v>
      </c>
      <c r="N99" t="s">
        <v>22</v>
      </c>
      <c r="O99">
        <v>18</v>
      </c>
    </row>
    <row r="100" spans="1:15" x14ac:dyDescent="0.3">
      <c r="A100" t="s">
        <v>48</v>
      </c>
      <c r="B100" t="s">
        <v>23</v>
      </c>
      <c r="C100">
        <v>20</v>
      </c>
      <c r="D100" cm="1">
        <f t="array" ref="D100">INDEX(median_sex_education_total_only!$R$3:$R$313,MATCH(1,($A100=median_sex_education_total_only!$B$3:$B$313)*(Sheet6!$B100=median_sex_education_total_only!$D$3:$D$313)*(Sheet6!$C100=median_sex_education_total_only!$O$3:$O$313),0))</f>
        <v>24784.728651799502</v>
      </c>
      <c r="E100" cm="1">
        <f t="array" ref="E100">IFERROR(INDEX(median_sex_education_total_only!$E$3:$E$313,MATCH(1,($A100=median_sex_education_total_only!$B$3:$B$313)*(Sheet6!$B100=median_sex_education_total_only!$D$3:$D$313)*(Sheet6!$C100=median_sex_education_total_only!$O$3:$O$313),0)),"")</f>
        <v>40546</v>
      </c>
      <c r="M100" t="s">
        <v>48</v>
      </c>
      <c r="N100" t="s">
        <v>23</v>
      </c>
      <c r="O100">
        <v>20</v>
      </c>
    </row>
    <row r="101" spans="1:15" x14ac:dyDescent="0.3">
      <c r="A101" t="s">
        <v>48</v>
      </c>
      <c r="B101" t="s">
        <v>24</v>
      </c>
      <c r="C101">
        <v>22</v>
      </c>
      <c r="D101" cm="1">
        <f t="array" ref="D101">INDEX(median_sex_education_total_only!$R$3:$R$313,MATCH(1,($A101=median_sex_education_total_only!$B$3:$B$313)*(Sheet6!$B101=median_sex_education_total_only!$D$3:$D$313)*(Sheet6!$C101=median_sex_education_total_only!$O$3:$O$313),0))</f>
        <v>22297.3127634708</v>
      </c>
      <c r="E101" cm="1">
        <f t="array" ref="E101">IFERROR(INDEX(median_sex_education_total_only!$E$3:$E$313,MATCH(1,($A101=median_sex_education_total_only!$B$3:$B$313)*(Sheet6!$B101=median_sex_education_total_only!$D$3:$D$313)*(Sheet6!$C101=median_sex_education_total_only!$O$3:$O$313),0)),"")</f>
        <v>54796</v>
      </c>
      <c r="M101" t="s">
        <v>48</v>
      </c>
      <c r="N101" t="s">
        <v>24</v>
      </c>
      <c r="O101">
        <v>22</v>
      </c>
    </row>
    <row r="102" spans="1:15" x14ac:dyDescent="0.3">
      <c r="A102" t="s">
        <v>48</v>
      </c>
      <c r="B102" t="s">
        <v>21</v>
      </c>
      <c r="C102">
        <v>39</v>
      </c>
      <c r="D102" cm="1">
        <f t="array" ref="D102">INDEX(median_sex_education_total_only!$S$3:$S$313,MATCH(1,($A102=median_sex_education_total_only!$B$3:$B$313)*(Sheet6!$B102=median_sex_education_total_only!$D$3:$D$313)*(Sheet6!$C102=median_sex_education_total_only!$P$3:$P$313),0))</f>
        <v>844608</v>
      </c>
      <c r="E102" t="str" cm="1">
        <f t="array" ref="E102">IFERROR(INDEX(median_sex_education_total_only!$E$3:$E$313,MATCH(1,($A102=median_sex_education_total_only!$B$3:$B$313)*(Sheet6!$B102=median_sex_education_total_only!$D$3:$D$313)*(Sheet6!$C102=median_sex_education_total_only!$O$3:$O$313),0)),"")</f>
        <v/>
      </c>
      <c r="M102" t="s">
        <v>48</v>
      </c>
      <c r="N102" t="s">
        <v>21</v>
      </c>
      <c r="O102">
        <v>39</v>
      </c>
    </row>
    <row r="103" spans="1:15" x14ac:dyDescent="0.3">
      <c r="A103" t="s">
        <v>48</v>
      </c>
      <c r="B103" t="s">
        <v>22</v>
      </c>
      <c r="C103">
        <v>39</v>
      </c>
      <c r="D103" cm="1">
        <f t="array" ref="D103">INDEX(median_sex_education_total_only!$S$3:$S$313,MATCH(1,($A103=median_sex_education_total_only!$B$3:$B$313)*(Sheet6!$B103=median_sex_education_total_only!$D$3:$D$313)*(Sheet6!$C103=median_sex_education_total_only!$P$3:$P$313),0))</f>
        <v>822932</v>
      </c>
      <c r="E103" t="str" cm="1">
        <f t="array" ref="E103">IFERROR(INDEX(median_sex_education_total_only!$E$3:$E$313,MATCH(1,($A103=median_sex_education_total_only!$B$3:$B$313)*(Sheet6!$B103=median_sex_education_total_only!$D$3:$D$313)*(Sheet6!$C103=median_sex_education_total_only!$O$3:$O$313),0)),"")</f>
        <v/>
      </c>
      <c r="M103" t="s">
        <v>48</v>
      </c>
      <c r="N103" t="s">
        <v>22</v>
      </c>
      <c r="O103">
        <v>39</v>
      </c>
    </row>
    <row r="104" spans="1:15" x14ac:dyDescent="0.3">
      <c r="A104" t="s">
        <v>48</v>
      </c>
      <c r="B104" t="s">
        <v>23</v>
      </c>
      <c r="C104">
        <v>39</v>
      </c>
      <c r="D104" cm="1">
        <f t="array" ref="D104">INDEX(median_sex_education_total_only!$S$3:$S$313,MATCH(1,($A104=median_sex_education_total_only!$B$3:$B$313)*(Sheet6!$B104=median_sex_education_total_only!$D$3:$D$313)*(Sheet6!$C104=median_sex_education_total_only!$P$3:$P$313),0))</f>
        <v>795158.72865179903</v>
      </c>
      <c r="E104" t="str" cm="1">
        <f t="array" ref="E104">IFERROR(INDEX(median_sex_education_total_only!$E$3:$E$313,MATCH(1,($A104=median_sex_education_total_only!$B$3:$B$313)*(Sheet6!$B104=median_sex_education_total_only!$D$3:$D$313)*(Sheet6!$C104=median_sex_education_total_only!$O$3:$O$313),0)),"")</f>
        <v/>
      </c>
      <c r="M104" t="s">
        <v>48</v>
      </c>
      <c r="N104" t="s">
        <v>23</v>
      </c>
      <c r="O104">
        <v>39</v>
      </c>
    </row>
    <row r="105" spans="1:15" x14ac:dyDescent="0.3">
      <c r="A105" t="s">
        <v>48</v>
      </c>
      <c r="B105" t="s">
        <v>24</v>
      </c>
      <c r="C105">
        <v>39</v>
      </c>
      <c r="D105" cm="1">
        <f t="array" ref="D105">INDEX(median_sex_education_total_only!$S$3:$S$313,MATCH(1,($A105=median_sex_education_total_only!$B$3:$B$313)*(Sheet6!$B105=median_sex_education_total_only!$D$3:$D$313)*(Sheet6!$C105=median_sex_education_total_only!$P$3:$P$313),0))</f>
        <v>953829.31276346999</v>
      </c>
      <c r="E105" t="str" cm="1">
        <f t="array" ref="E105">IFERROR(INDEX(median_sex_education_total_only!$E$3:$E$313,MATCH(1,($A105=median_sex_education_total_only!$B$3:$B$313)*(Sheet6!$B105=median_sex_education_total_only!$D$3:$D$313)*(Sheet6!$C105=median_sex_education_total_only!$O$3:$O$313),0)),"")</f>
        <v/>
      </c>
      <c r="M105" t="s">
        <v>48</v>
      </c>
      <c r="N105" t="s">
        <v>24</v>
      </c>
      <c r="O105">
        <v>39</v>
      </c>
    </row>
    <row r="106" spans="1:15" x14ac:dyDescent="0.3">
      <c r="A106" t="s">
        <v>50</v>
      </c>
      <c r="B106" t="s">
        <v>21</v>
      </c>
      <c r="C106">
        <v>16</v>
      </c>
      <c r="D106" cm="1">
        <f t="array" ref="D106">INDEX(median_sex_education_total_only!$R$3:$R$313,MATCH(1,($A106=median_sex_education_total_only!$B$3:$B$313)*(Sheet6!$B106=median_sex_education_total_only!$D$3:$D$313)*(Sheet6!$C106=median_sex_education_total_only!$O$3:$O$313),0))</f>
        <v>31826</v>
      </c>
      <c r="E106" cm="1">
        <f t="array" ref="E106">IFERROR(INDEX(median_sex_education_total_only!$E$3:$E$313,MATCH(1,($A106=median_sex_education_total_only!$B$3:$B$313)*(Sheet6!$B106=median_sex_education_total_only!$D$3:$D$313)*(Sheet6!$C106=median_sex_education_total_only!$O$3:$O$313),0)),"")</f>
        <v>31826</v>
      </c>
      <c r="M106" t="s">
        <v>50</v>
      </c>
      <c r="N106" t="s">
        <v>21</v>
      </c>
      <c r="O106">
        <v>16</v>
      </c>
    </row>
    <row r="107" spans="1:15" x14ac:dyDescent="0.3">
      <c r="A107" t="s">
        <v>50</v>
      </c>
      <c r="B107" t="s">
        <v>22</v>
      </c>
      <c r="C107">
        <v>18</v>
      </c>
      <c r="D107" cm="1">
        <f t="array" ref="D107">INDEX(median_sex_education_total_only!$R$3:$R$313,MATCH(1,($A107=median_sex_education_total_only!$B$3:$B$313)*(Sheet6!$B107=median_sex_education_total_only!$D$3:$D$313)*(Sheet6!$C107=median_sex_education_total_only!$O$3:$O$313),0))</f>
        <v>38766</v>
      </c>
      <c r="E107" cm="1">
        <f t="array" ref="E107">IFERROR(INDEX(median_sex_education_total_only!$E$3:$E$313,MATCH(1,($A107=median_sex_education_total_only!$B$3:$B$313)*(Sheet6!$B107=median_sex_education_total_only!$D$3:$D$313)*(Sheet6!$C107=median_sex_education_total_only!$O$3:$O$313),0)),"")</f>
        <v>38766</v>
      </c>
      <c r="M107" t="s">
        <v>50</v>
      </c>
      <c r="N107" t="s">
        <v>22</v>
      </c>
      <c r="O107">
        <v>18</v>
      </c>
    </row>
    <row r="108" spans="1:15" x14ac:dyDescent="0.3">
      <c r="A108" t="s">
        <v>50</v>
      </c>
      <c r="B108" t="s">
        <v>23</v>
      </c>
      <c r="C108">
        <v>20</v>
      </c>
      <c r="D108" cm="1">
        <f t="array" ref="D108">INDEX(median_sex_education_total_only!$R$3:$R$313,MATCH(1,($A108=median_sex_education_total_only!$B$3:$B$313)*(Sheet6!$B108=median_sex_education_total_only!$D$3:$D$313)*(Sheet6!$C108=median_sex_education_total_only!$O$3:$O$313),0))</f>
        <v>31083.518289736901</v>
      </c>
      <c r="E108" cm="1">
        <f t="array" ref="E108">IFERROR(INDEX(median_sex_education_total_only!$E$3:$E$313,MATCH(1,($A108=median_sex_education_total_only!$B$3:$B$313)*(Sheet6!$B108=median_sex_education_total_only!$D$3:$D$313)*(Sheet6!$C108=median_sex_education_total_only!$O$3:$O$313),0)),"")</f>
        <v>44169</v>
      </c>
      <c r="M108" t="s">
        <v>50</v>
      </c>
      <c r="N108" t="s">
        <v>23</v>
      </c>
      <c r="O108">
        <v>20</v>
      </c>
    </row>
    <row r="109" spans="1:15" x14ac:dyDescent="0.3">
      <c r="A109" t="s">
        <v>50</v>
      </c>
      <c r="B109" t="s">
        <v>24</v>
      </c>
      <c r="C109">
        <v>22</v>
      </c>
      <c r="D109" cm="1">
        <f t="array" ref="D109">INDEX(median_sex_education_total_only!$R$3:$R$313,MATCH(1,($A109=median_sex_education_total_only!$B$3:$B$313)*(Sheet6!$B109=median_sex_education_total_only!$D$3:$D$313)*(Sheet6!$C109=median_sex_education_total_only!$O$3:$O$313),0))</f>
        <v>33480.632719609399</v>
      </c>
      <c r="E109" cm="1">
        <f t="array" ref="E109">IFERROR(INDEX(median_sex_education_total_only!$E$3:$E$313,MATCH(1,($A109=median_sex_education_total_only!$B$3:$B$313)*(Sheet6!$B109=median_sex_education_total_only!$D$3:$D$313)*(Sheet6!$C109=median_sex_education_total_only!$O$3:$O$313),0)),"")</f>
        <v>68489</v>
      </c>
      <c r="M109" t="s">
        <v>50</v>
      </c>
      <c r="N109" t="s">
        <v>24</v>
      </c>
      <c r="O109">
        <v>22</v>
      </c>
    </row>
    <row r="110" spans="1:15" x14ac:dyDescent="0.3">
      <c r="A110" t="s">
        <v>50</v>
      </c>
      <c r="B110" t="s">
        <v>21</v>
      </c>
      <c r="C110">
        <v>39</v>
      </c>
      <c r="D110" cm="1">
        <f t="array" ref="D110">INDEX(median_sex_education_total_only!$S$3:$S$313,MATCH(1,($A110=median_sex_education_total_only!$B$3:$B$313)*(Sheet6!$B110=median_sex_education_total_only!$D$3:$D$313)*(Sheet6!$C110=median_sex_education_total_only!$P$3:$P$313),0))</f>
        <v>763824</v>
      </c>
      <c r="E110" t="str" cm="1">
        <f t="array" ref="E110">IFERROR(INDEX(median_sex_education_total_only!$E$3:$E$313,MATCH(1,($A110=median_sex_education_total_only!$B$3:$B$313)*(Sheet6!$B110=median_sex_education_total_only!$D$3:$D$313)*(Sheet6!$C110=median_sex_education_total_only!$O$3:$O$313),0)),"")</f>
        <v/>
      </c>
      <c r="M110" t="s">
        <v>50</v>
      </c>
      <c r="N110" t="s">
        <v>21</v>
      </c>
      <c r="O110">
        <v>39</v>
      </c>
    </row>
    <row r="111" spans="1:15" x14ac:dyDescent="0.3">
      <c r="A111" t="s">
        <v>50</v>
      </c>
      <c r="B111" t="s">
        <v>22</v>
      </c>
      <c r="C111">
        <v>39</v>
      </c>
      <c r="D111" cm="1">
        <f t="array" ref="D111">INDEX(median_sex_education_total_only!$S$3:$S$313,MATCH(1,($A111=median_sex_education_total_only!$B$3:$B$313)*(Sheet6!$B111=median_sex_education_total_only!$D$3:$D$313)*(Sheet6!$C111=median_sex_education_total_only!$P$3:$P$313),0))</f>
        <v>852852</v>
      </c>
      <c r="E111" t="str" cm="1">
        <f t="array" ref="E111">IFERROR(INDEX(median_sex_education_total_only!$E$3:$E$313,MATCH(1,($A111=median_sex_education_total_only!$B$3:$B$313)*(Sheet6!$B111=median_sex_education_total_only!$D$3:$D$313)*(Sheet6!$C111=median_sex_education_total_only!$O$3:$O$313),0)),"")</f>
        <v/>
      </c>
      <c r="M111" t="s">
        <v>50</v>
      </c>
      <c r="N111" t="s">
        <v>22</v>
      </c>
      <c r="O111">
        <v>39</v>
      </c>
    </row>
    <row r="112" spans="1:15" x14ac:dyDescent="0.3">
      <c r="A112" t="s">
        <v>50</v>
      </c>
      <c r="B112" t="s">
        <v>23</v>
      </c>
      <c r="C112">
        <v>39</v>
      </c>
      <c r="D112" cm="1">
        <f t="array" ref="D112">INDEX(median_sex_education_total_only!$S$3:$S$313,MATCH(1,($A112=median_sex_education_total_only!$B$3:$B$313)*(Sheet6!$B112=median_sex_education_total_only!$D$3:$D$313)*(Sheet6!$C112=median_sex_education_total_only!$P$3:$P$313),0))</f>
        <v>870294.51828973601</v>
      </c>
      <c r="E112" t="str" cm="1">
        <f t="array" ref="E112">IFERROR(INDEX(median_sex_education_total_only!$E$3:$E$313,MATCH(1,($A112=median_sex_education_total_only!$B$3:$B$313)*(Sheet6!$B112=median_sex_education_total_only!$D$3:$D$313)*(Sheet6!$C112=median_sex_education_total_only!$O$3:$O$313),0)),"")</f>
        <v/>
      </c>
      <c r="M112" t="s">
        <v>50</v>
      </c>
      <c r="N112" t="s">
        <v>23</v>
      </c>
      <c r="O112">
        <v>39</v>
      </c>
    </row>
    <row r="113" spans="1:15" x14ac:dyDescent="0.3">
      <c r="A113" t="s">
        <v>50</v>
      </c>
      <c r="B113" t="s">
        <v>24</v>
      </c>
      <c r="C113">
        <v>39</v>
      </c>
      <c r="D113" cm="1">
        <f t="array" ref="D113">INDEX(median_sex_education_total_only!$S$3:$S$313,MATCH(1,($A113=median_sex_education_total_only!$B$3:$B$313)*(Sheet6!$B113=median_sex_education_total_only!$D$3:$D$313)*(Sheet6!$C113=median_sex_education_total_only!$P$3:$P$313),0))</f>
        <v>1197793.6327196001</v>
      </c>
      <c r="E113" t="str" cm="1">
        <f t="array" ref="E113">IFERROR(INDEX(median_sex_education_total_only!$E$3:$E$313,MATCH(1,($A113=median_sex_education_total_only!$B$3:$B$313)*(Sheet6!$B113=median_sex_education_total_only!$D$3:$D$313)*(Sheet6!$C113=median_sex_education_total_only!$O$3:$O$313),0)),"")</f>
        <v/>
      </c>
      <c r="M113" t="s">
        <v>50</v>
      </c>
      <c r="N113" t="s">
        <v>24</v>
      </c>
      <c r="O113">
        <v>39</v>
      </c>
    </row>
    <row r="114" spans="1:15" x14ac:dyDescent="0.3">
      <c r="A114" t="s">
        <v>52</v>
      </c>
      <c r="B114" t="s">
        <v>21</v>
      </c>
      <c r="C114">
        <v>16</v>
      </c>
      <c r="D114" cm="1">
        <f t="array" ref="D114">INDEX(median_sex_education_total_only!$R$3:$R$313,MATCH(1,($A114=median_sex_education_total_only!$B$3:$B$313)*(Sheet6!$B114=median_sex_education_total_only!$D$3:$D$313)*(Sheet6!$C114=median_sex_education_total_only!$O$3:$O$313),0))</f>
        <v>32019</v>
      </c>
      <c r="E114" cm="1">
        <f t="array" ref="E114">IFERROR(INDEX(median_sex_education_total_only!$E$3:$E$313,MATCH(1,($A114=median_sex_education_total_only!$B$3:$B$313)*(Sheet6!$B114=median_sex_education_total_only!$D$3:$D$313)*(Sheet6!$C114=median_sex_education_total_only!$O$3:$O$313),0)),"")</f>
        <v>32019</v>
      </c>
      <c r="M114" t="s">
        <v>52</v>
      </c>
      <c r="N114" t="s">
        <v>21</v>
      </c>
      <c r="O114">
        <v>16</v>
      </c>
    </row>
    <row r="115" spans="1:15" x14ac:dyDescent="0.3">
      <c r="A115" t="s">
        <v>52</v>
      </c>
      <c r="B115" t="s">
        <v>22</v>
      </c>
      <c r="C115">
        <v>18</v>
      </c>
      <c r="D115" cm="1">
        <f t="array" ref="D115">INDEX(median_sex_education_total_only!$R$3:$R$313,MATCH(1,($A115=median_sex_education_total_only!$B$3:$B$313)*(Sheet6!$B115=median_sex_education_total_only!$D$3:$D$313)*(Sheet6!$C115=median_sex_education_total_only!$O$3:$O$313),0))</f>
        <v>38553</v>
      </c>
      <c r="E115" cm="1">
        <f t="array" ref="E115">IFERROR(INDEX(median_sex_education_total_only!$E$3:$E$313,MATCH(1,($A115=median_sex_education_total_only!$B$3:$B$313)*(Sheet6!$B115=median_sex_education_total_only!$D$3:$D$313)*(Sheet6!$C115=median_sex_education_total_only!$O$3:$O$313),0)),"")</f>
        <v>38553</v>
      </c>
      <c r="M115" t="s">
        <v>52</v>
      </c>
      <c r="N115" t="s">
        <v>22</v>
      </c>
      <c r="O115">
        <v>18</v>
      </c>
    </row>
    <row r="116" spans="1:15" x14ac:dyDescent="0.3">
      <c r="A116" t="s">
        <v>52</v>
      </c>
      <c r="B116" t="s">
        <v>23</v>
      </c>
      <c r="C116">
        <v>20</v>
      </c>
      <c r="D116" cm="1">
        <f t="array" ref="D116">INDEX(median_sex_education_total_only!$R$3:$R$313,MATCH(1,($A116=median_sex_education_total_only!$B$3:$B$313)*(Sheet6!$B116=median_sex_education_total_only!$D$3:$D$313)*(Sheet6!$C116=median_sex_education_total_only!$O$3:$O$313),0))</f>
        <v>23602.419460982499</v>
      </c>
      <c r="E116" cm="1">
        <f t="array" ref="E116">IFERROR(INDEX(median_sex_education_total_only!$E$3:$E$313,MATCH(1,($A116=median_sex_education_total_only!$B$3:$B$313)*(Sheet6!$B116=median_sex_education_total_only!$D$3:$D$313)*(Sheet6!$C116=median_sex_education_total_only!$O$3:$O$313),0)),"")</f>
        <v>44403</v>
      </c>
      <c r="M116" t="s">
        <v>52</v>
      </c>
      <c r="N116" t="s">
        <v>23</v>
      </c>
      <c r="O116">
        <v>20</v>
      </c>
    </row>
    <row r="117" spans="1:15" x14ac:dyDescent="0.3">
      <c r="A117" t="s">
        <v>52</v>
      </c>
      <c r="B117" t="s">
        <v>24</v>
      </c>
      <c r="C117">
        <v>22</v>
      </c>
      <c r="D117" cm="1">
        <f t="array" ref="D117">INDEX(median_sex_education_total_only!$R$3:$R$313,MATCH(1,($A117=median_sex_education_total_only!$B$3:$B$313)*(Sheet6!$B117=median_sex_education_total_only!$D$3:$D$313)*(Sheet6!$C117=median_sex_education_total_only!$O$3:$O$313),0))</f>
        <v>23603.580920101602</v>
      </c>
      <c r="E117" cm="1">
        <f t="array" ref="E117">IFERROR(INDEX(median_sex_education_total_only!$E$3:$E$313,MATCH(1,($A117=median_sex_education_total_only!$B$3:$B$313)*(Sheet6!$B117=median_sex_education_total_only!$D$3:$D$313)*(Sheet6!$C117=median_sex_education_total_only!$O$3:$O$313),0)),"")</f>
        <v>58609</v>
      </c>
      <c r="M117" t="s">
        <v>52</v>
      </c>
      <c r="N117" t="s">
        <v>24</v>
      </c>
      <c r="O117">
        <v>22</v>
      </c>
    </row>
    <row r="118" spans="1:15" x14ac:dyDescent="0.3">
      <c r="A118" t="s">
        <v>52</v>
      </c>
      <c r="B118" t="s">
        <v>21</v>
      </c>
      <c r="C118">
        <v>39</v>
      </c>
      <c r="D118" cm="1">
        <f t="array" ref="D118">INDEX(median_sex_education_total_only!$S$3:$S$313,MATCH(1,($A118=median_sex_education_total_only!$B$3:$B$313)*(Sheet6!$B118=median_sex_education_total_only!$D$3:$D$313)*(Sheet6!$C118=median_sex_education_total_only!$P$3:$P$313),0))</f>
        <v>768456</v>
      </c>
      <c r="E118" t="str" cm="1">
        <f t="array" ref="E118">IFERROR(INDEX(median_sex_education_total_only!$E$3:$E$313,MATCH(1,($A118=median_sex_education_total_only!$B$3:$B$313)*(Sheet6!$B118=median_sex_education_total_only!$D$3:$D$313)*(Sheet6!$C118=median_sex_education_total_only!$O$3:$O$313),0)),"")</f>
        <v/>
      </c>
      <c r="M118" t="s">
        <v>52</v>
      </c>
      <c r="N118" t="s">
        <v>21</v>
      </c>
      <c r="O118">
        <v>39</v>
      </c>
    </row>
    <row r="119" spans="1:15" x14ac:dyDescent="0.3">
      <c r="A119" t="s">
        <v>52</v>
      </c>
      <c r="B119" t="s">
        <v>22</v>
      </c>
      <c r="C119">
        <v>39</v>
      </c>
      <c r="D119" cm="1">
        <f t="array" ref="D119">INDEX(median_sex_education_total_only!$S$3:$S$313,MATCH(1,($A119=median_sex_education_total_only!$B$3:$B$313)*(Sheet6!$B119=median_sex_education_total_only!$D$3:$D$313)*(Sheet6!$C119=median_sex_education_total_only!$P$3:$P$313),0))</f>
        <v>848166</v>
      </c>
      <c r="E119" t="str" cm="1">
        <f t="array" ref="E119">IFERROR(INDEX(median_sex_education_total_only!$E$3:$E$313,MATCH(1,($A119=median_sex_education_total_only!$B$3:$B$313)*(Sheet6!$B119=median_sex_education_total_only!$D$3:$D$313)*(Sheet6!$C119=median_sex_education_total_only!$O$3:$O$313),0)),"")</f>
        <v/>
      </c>
      <c r="M119" t="s">
        <v>52</v>
      </c>
      <c r="N119" t="s">
        <v>22</v>
      </c>
      <c r="O119">
        <v>39</v>
      </c>
    </row>
    <row r="120" spans="1:15" x14ac:dyDescent="0.3">
      <c r="A120" t="s">
        <v>52</v>
      </c>
      <c r="B120" t="s">
        <v>23</v>
      </c>
      <c r="C120">
        <v>39</v>
      </c>
      <c r="D120" cm="1">
        <f t="array" ref="D120">INDEX(median_sex_education_total_only!$S$3:$S$313,MATCH(1,($A120=median_sex_education_total_only!$B$3:$B$313)*(Sheet6!$B120=median_sex_education_total_only!$D$3:$D$313)*(Sheet6!$C120=median_sex_education_total_only!$P$3:$P$313),0))</f>
        <v>867259.41946098197</v>
      </c>
      <c r="E120" t="str" cm="1">
        <f t="array" ref="E120">IFERROR(INDEX(median_sex_education_total_only!$E$3:$E$313,MATCH(1,($A120=median_sex_education_total_only!$B$3:$B$313)*(Sheet6!$B120=median_sex_education_total_only!$D$3:$D$313)*(Sheet6!$C120=median_sex_education_total_only!$O$3:$O$313),0)),"")</f>
        <v/>
      </c>
      <c r="M120" t="s">
        <v>52</v>
      </c>
      <c r="N120" t="s">
        <v>23</v>
      </c>
      <c r="O120">
        <v>39</v>
      </c>
    </row>
    <row r="121" spans="1:15" x14ac:dyDescent="0.3">
      <c r="A121" t="s">
        <v>52</v>
      </c>
      <c r="B121" t="s">
        <v>24</v>
      </c>
      <c r="C121">
        <v>39</v>
      </c>
      <c r="D121" cm="1">
        <f t="array" ref="D121">INDEX(median_sex_education_total_only!$S$3:$S$313,MATCH(1,($A121=median_sex_education_total_only!$B$3:$B$313)*(Sheet6!$B121=median_sex_education_total_only!$D$3:$D$313)*(Sheet6!$C121=median_sex_education_total_only!$P$3:$P$313),0))</f>
        <v>1019956.5809201</v>
      </c>
      <c r="E121" t="str" cm="1">
        <f t="array" ref="E121">IFERROR(INDEX(median_sex_education_total_only!$E$3:$E$313,MATCH(1,($A121=median_sex_education_total_only!$B$3:$B$313)*(Sheet6!$B121=median_sex_education_total_only!$D$3:$D$313)*(Sheet6!$C121=median_sex_education_total_only!$O$3:$O$313),0)),"")</f>
        <v/>
      </c>
      <c r="M121" t="s">
        <v>52</v>
      </c>
      <c r="N121" t="s">
        <v>24</v>
      </c>
      <c r="O121">
        <v>39</v>
      </c>
    </row>
    <row r="122" spans="1:15" x14ac:dyDescent="0.3">
      <c r="A122" t="s">
        <v>54</v>
      </c>
      <c r="B122" t="s">
        <v>21</v>
      </c>
      <c r="C122">
        <v>16</v>
      </c>
      <c r="D122" cm="1">
        <f t="array" ref="D122">INDEX(median_sex_education_total_only!$R$3:$R$313,MATCH(1,($A122=median_sex_education_total_only!$B$3:$B$313)*(Sheet6!$B122=median_sex_education_total_only!$D$3:$D$313)*(Sheet6!$C122=median_sex_education_total_only!$O$3:$O$313),0))</f>
        <v>32968</v>
      </c>
      <c r="E122" cm="1">
        <f t="array" ref="E122">IFERROR(INDEX(median_sex_education_total_only!$E$3:$E$313,MATCH(1,($A122=median_sex_education_total_only!$B$3:$B$313)*(Sheet6!$B122=median_sex_education_total_only!$D$3:$D$313)*(Sheet6!$C122=median_sex_education_total_only!$O$3:$O$313),0)),"")</f>
        <v>32968</v>
      </c>
      <c r="M122" t="s">
        <v>54</v>
      </c>
      <c r="N122" t="s">
        <v>21</v>
      </c>
      <c r="O122">
        <v>16</v>
      </c>
    </row>
    <row r="123" spans="1:15" x14ac:dyDescent="0.3">
      <c r="A123" t="s">
        <v>54</v>
      </c>
      <c r="B123" t="s">
        <v>22</v>
      </c>
      <c r="C123">
        <v>18</v>
      </c>
      <c r="D123" cm="1">
        <f t="array" ref="D123">INDEX(median_sex_education_total_only!$R$3:$R$313,MATCH(1,($A123=median_sex_education_total_only!$B$3:$B$313)*(Sheet6!$B123=median_sex_education_total_only!$D$3:$D$313)*(Sheet6!$C123=median_sex_education_total_only!$O$3:$O$313),0))</f>
        <v>39439</v>
      </c>
      <c r="E123" cm="1">
        <f t="array" ref="E123">IFERROR(INDEX(median_sex_education_total_only!$E$3:$E$313,MATCH(1,($A123=median_sex_education_total_only!$B$3:$B$313)*(Sheet6!$B123=median_sex_education_total_only!$D$3:$D$313)*(Sheet6!$C123=median_sex_education_total_only!$O$3:$O$313),0)),"")</f>
        <v>39439</v>
      </c>
      <c r="M123" t="s">
        <v>54</v>
      </c>
      <c r="N123" t="s">
        <v>22</v>
      </c>
      <c r="O123">
        <v>18</v>
      </c>
    </row>
    <row r="124" spans="1:15" x14ac:dyDescent="0.3">
      <c r="A124" t="s">
        <v>54</v>
      </c>
      <c r="B124" t="s">
        <v>23</v>
      </c>
      <c r="C124">
        <v>20</v>
      </c>
      <c r="D124" cm="1">
        <f t="array" ref="D124">INDEX(median_sex_education_total_only!$R$3:$R$313,MATCH(1,($A124=median_sex_education_total_only!$B$3:$B$313)*(Sheet6!$B124=median_sex_education_total_only!$D$3:$D$313)*(Sheet6!$C124=median_sex_education_total_only!$O$3:$O$313),0))</f>
        <v>30122.965489469501</v>
      </c>
      <c r="E124" cm="1">
        <f t="array" ref="E124">IFERROR(INDEX(median_sex_education_total_only!$E$3:$E$313,MATCH(1,($A124=median_sex_education_total_only!$B$3:$B$313)*(Sheet6!$B124=median_sex_education_total_only!$D$3:$D$313)*(Sheet6!$C124=median_sex_education_total_only!$O$3:$O$313),0)),"")</f>
        <v>45837</v>
      </c>
      <c r="M124" t="s">
        <v>54</v>
      </c>
      <c r="N124" t="s">
        <v>23</v>
      </c>
      <c r="O124">
        <v>20</v>
      </c>
    </row>
    <row r="125" spans="1:15" x14ac:dyDescent="0.3">
      <c r="A125" t="s">
        <v>54</v>
      </c>
      <c r="B125" t="s">
        <v>24</v>
      </c>
      <c r="C125">
        <v>22</v>
      </c>
      <c r="D125" cm="1">
        <f t="array" ref="D125">INDEX(median_sex_education_total_only!$R$3:$R$313,MATCH(1,($A125=median_sex_education_total_only!$B$3:$B$313)*(Sheet6!$B125=median_sex_education_total_only!$D$3:$D$313)*(Sheet6!$C125=median_sex_education_total_only!$O$3:$O$313),0))</f>
        <v>17864.3561186394</v>
      </c>
      <c r="E125" cm="1">
        <f t="array" ref="E125">IFERROR(INDEX(median_sex_education_total_only!$E$3:$E$313,MATCH(1,($A125=median_sex_education_total_only!$B$3:$B$313)*(Sheet6!$B125=median_sex_education_total_only!$D$3:$D$313)*(Sheet6!$C125=median_sex_education_total_only!$O$3:$O$313),0)),"")</f>
        <v>58561</v>
      </c>
      <c r="M125" t="s">
        <v>54</v>
      </c>
      <c r="N125" t="s">
        <v>24</v>
      </c>
      <c r="O125">
        <v>22</v>
      </c>
    </row>
    <row r="126" spans="1:15" x14ac:dyDescent="0.3">
      <c r="A126" t="s">
        <v>54</v>
      </c>
      <c r="B126" t="s">
        <v>21</v>
      </c>
      <c r="C126">
        <v>39</v>
      </c>
      <c r="D126" cm="1">
        <f t="array" ref="D126">INDEX(median_sex_education_total_only!$S$3:$S$313,MATCH(1,($A126=median_sex_education_total_only!$B$3:$B$313)*(Sheet6!$B126=median_sex_education_total_only!$D$3:$D$313)*(Sheet6!$C126=median_sex_education_total_only!$P$3:$P$313),0))</f>
        <v>791232</v>
      </c>
      <c r="E126" t="str" cm="1">
        <f t="array" ref="E126">IFERROR(INDEX(median_sex_education_total_only!$E$3:$E$313,MATCH(1,($A126=median_sex_education_total_only!$B$3:$B$313)*(Sheet6!$B126=median_sex_education_total_only!$D$3:$D$313)*(Sheet6!$C126=median_sex_education_total_only!$O$3:$O$313),0)),"")</f>
        <v/>
      </c>
      <c r="M126" t="s">
        <v>54</v>
      </c>
      <c r="N126" t="s">
        <v>21</v>
      </c>
      <c r="O126">
        <v>39</v>
      </c>
    </row>
    <row r="127" spans="1:15" x14ac:dyDescent="0.3">
      <c r="A127" t="s">
        <v>54</v>
      </c>
      <c r="B127" t="s">
        <v>22</v>
      </c>
      <c r="C127">
        <v>39</v>
      </c>
      <c r="D127" cm="1">
        <f t="array" ref="D127">INDEX(median_sex_education_total_only!$S$3:$S$313,MATCH(1,($A127=median_sex_education_total_only!$B$3:$B$313)*(Sheet6!$B127=median_sex_education_total_only!$D$3:$D$313)*(Sheet6!$C127=median_sex_education_total_only!$P$3:$P$313),0))</f>
        <v>867658</v>
      </c>
      <c r="E127" t="str" cm="1">
        <f t="array" ref="E127">IFERROR(INDEX(median_sex_education_total_only!$E$3:$E$313,MATCH(1,($A127=median_sex_education_total_only!$B$3:$B$313)*(Sheet6!$B127=median_sex_education_total_only!$D$3:$D$313)*(Sheet6!$C127=median_sex_education_total_only!$O$3:$O$313),0)),"")</f>
        <v/>
      </c>
      <c r="M127" t="s">
        <v>54</v>
      </c>
      <c r="N127" t="s">
        <v>22</v>
      </c>
      <c r="O127">
        <v>39</v>
      </c>
    </row>
    <row r="128" spans="1:15" x14ac:dyDescent="0.3">
      <c r="A128" t="s">
        <v>54</v>
      </c>
      <c r="B128" t="s">
        <v>23</v>
      </c>
      <c r="C128">
        <v>39</v>
      </c>
      <c r="D128" cm="1">
        <f t="array" ref="D128">INDEX(median_sex_education_total_only!$S$3:$S$313,MATCH(1,($A128=median_sex_education_total_only!$B$3:$B$313)*(Sheet6!$B128=median_sex_education_total_only!$D$3:$D$313)*(Sheet6!$C128=median_sex_education_total_only!$P$3:$P$313),0))</f>
        <v>901025.965489469</v>
      </c>
      <c r="E128" t="str" cm="1">
        <f t="array" ref="E128">IFERROR(INDEX(median_sex_education_total_only!$E$3:$E$313,MATCH(1,($A128=median_sex_education_total_only!$B$3:$B$313)*(Sheet6!$B128=median_sex_education_total_only!$D$3:$D$313)*(Sheet6!$C128=median_sex_education_total_only!$O$3:$O$313),0)),"")</f>
        <v/>
      </c>
      <c r="M128" t="s">
        <v>54</v>
      </c>
      <c r="N128" t="s">
        <v>23</v>
      </c>
      <c r="O128">
        <v>39</v>
      </c>
    </row>
    <row r="129" spans="1:15" x14ac:dyDescent="0.3">
      <c r="A129" t="s">
        <v>54</v>
      </c>
      <c r="B129" t="s">
        <v>24</v>
      </c>
      <c r="C129">
        <v>39</v>
      </c>
      <c r="D129" cm="1">
        <f t="array" ref="D129">INDEX(median_sex_education_total_only!$S$3:$S$313,MATCH(1,($A129=median_sex_education_total_only!$B$3:$B$313)*(Sheet6!$B129=median_sex_education_total_only!$D$3:$D$313)*(Sheet6!$C129=median_sex_education_total_only!$P$3:$P$313),0))</f>
        <v>1013401.35611863</v>
      </c>
      <c r="E129" t="str" cm="1">
        <f t="array" ref="E129">IFERROR(INDEX(median_sex_education_total_only!$E$3:$E$313,MATCH(1,($A129=median_sex_education_total_only!$B$3:$B$313)*(Sheet6!$B129=median_sex_education_total_only!$D$3:$D$313)*(Sheet6!$C129=median_sex_education_total_only!$O$3:$O$313),0)),"")</f>
        <v/>
      </c>
      <c r="M129" t="s">
        <v>54</v>
      </c>
      <c r="N129" t="s">
        <v>24</v>
      </c>
      <c r="O129">
        <v>39</v>
      </c>
    </row>
    <row r="130" spans="1:15" x14ac:dyDescent="0.3">
      <c r="A130" t="s">
        <v>56</v>
      </c>
      <c r="B130" t="s">
        <v>21</v>
      </c>
      <c r="C130">
        <v>16</v>
      </c>
      <c r="D130" cm="1">
        <f t="array" ref="D130">INDEX(median_sex_education_total_only!$R$3:$R$313,MATCH(1,($A130=median_sex_education_total_only!$B$3:$B$313)*(Sheet6!$B130=median_sex_education_total_only!$D$3:$D$313)*(Sheet6!$C130=median_sex_education_total_only!$O$3:$O$313),0))</f>
        <v>32838</v>
      </c>
      <c r="E130" cm="1">
        <f t="array" ref="E130">IFERROR(INDEX(median_sex_education_total_only!$E$3:$E$313,MATCH(1,($A130=median_sex_education_total_only!$B$3:$B$313)*(Sheet6!$B130=median_sex_education_total_only!$D$3:$D$313)*(Sheet6!$C130=median_sex_education_total_only!$O$3:$O$313),0)),"")</f>
        <v>32838</v>
      </c>
      <c r="M130" t="s">
        <v>56</v>
      </c>
      <c r="N130" t="s">
        <v>21</v>
      </c>
      <c r="O130">
        <v>16</v>
      </c>
    </row>
    <row r="131" spans="1:15" x14ac:dyDescent="0.3">
      <c r="A131" t="s">
        <v>56</v>
      </c>
      <c r="B131" t="s">
        <v>22</v>
      </c>
      <c r="C131">
        <v>18</v>
      </c>
      <c r="D131" cm="1">
        <f t="array" ref="D131">INDEX(median_sex_education_total_only!$R$3:$R$313,MATCH(1,($A131=median_sex_education_total_only!$B$3:$B$313)*(Sheet6!$B131=median_sex_education_total_only!$D$3:$D$313)*(Sheet6!$C131=median_sex_education_total_only!$O$3:$O$313),0))</f>
        <v>36659</v>
      </c>
      <c r="E131" cm="1">
        <f t="array" ref="E131">IFERROR(INDEX(median_sex_education_total_only!$E$3:$E$313,MATCH(1,($A131=median_sex_education_total_only!$B$3:$B$313)*(Sheet6!$B131=median_sex_education_total_only!$D$3:$D$313)*(Sheet6!$C131=median_sex_education_total_only!$O$3:$O$313),0)),"")</f>
        <v>36659</v>
      </c>
      <c r="M131" t="s">
        <v>56</v>
      </c>
      <c r="N131" t="s">
        <v>22</v>
      </c>
      <c r="O131">
        <v>18</v>
      </c>
    </row>
    <row r="132" spans="1:15" x14ac:dyDescent="0.3">
      <c r="A132" t="s">
        <v>56</v>
      </c>
      <c r="B132" t="s">
        <v>23</v>
      </c>
      <c r="C132">
        <v>20</v>
      </c>
      <c r="D132" cm="1">
        <f t="array" ref="D132">INDEX(median_sex_education_total_only!$R$3:$R$313,MATCH(1,($A132=median_sex_education_total_only!$B$3:$B$313)*(Sheet6!$B132=median_sex_education_total_only!$D$3:$D$313)*(Sheet6!$C132=median_sex_education_total_only!$O$3:$O$313),0))</f>
        <v>28287.830618113399</v>
      </c>
      <c r="E132" cm="1">
        <f t="array" ref="E132">IFERROR(INDEX(median_sex_education_total_only!$E$3:$E$313,MATCH(1,($A132=median_sex_education_total_only!$B$3:$B$313)*(Sheet6!$B132=median_sex_education_total_only!$D$3:$D$313)*(Sheet6!$C132=median_sex_education_total_only!$O$3:$O$313),0)),"")</f>
        <v>42026</v>
      </c>
      <c r="M132" t="s">
        <v>56</v>
      </c>
      <c r="N132" t="s">
        <v>23</v>
      </c>
      <c r="O132">
        <v>20</v>
      </c>
    </row>
    <row r="133" spans="1:15" x14ac:dyDescent="0.3">
      <c r="A133" t="s">
        <v>56</v>
      </c>
      <c r="B133" t="s">
        <v>24</v>
      </c>
      <c r="C133">
        <v>22</v>
      </c>
      <c r="D133" cm="1">
        <f t="array" ref="D133">INDEX(median_sex_education_total_only!$R$3:$R$313,MATCH(1,($A133=median_sex_education_total_only!$B$3:$B$313)*(Sheet6!$B133=median_sex_education_total_only!$D$3:$D$313)*(Sheet6!$C133=median_sex_education_total_only!$O$3:$O$313),0))</f>
        <v>25059.666843119601</v>
      </c>
      <c r="E133" cm="1">
        <f t="array" ref="E133">IFERROR(INDEX(median_sex_education_total_only!$E$3:$E$313,MATCH(1,($A133=median_sex_education_total_only!$B$3:$B$313)*(Sheet6!$B133=median_sex_education_total_only!$D$3:$D$313)*(Sheet6!$C133=median_sex_education_total_only!$O$3:$O$313),0)),"")</f>
        <v>58583</v>
      </c>
      <c r="M133" t="s">
        <v>56</v>
      </c>
      <c r="N133" t="s">
        <v>24</v>
      </c>
      <c r="O133">
        <v>22</v>
      </c>
    </row>
    <row r="134" spans="1:15" x14ac:dyDescent="0.3">
      <c r="A134" t="s">
        <v>56</v>
      </c>
      <c r="B134" t="s">
        <v>21</v>
      </c>
      <c r="C134">
        <v>39</v>
      </c>
      <c r="D134" cm="1">
        <f t="array" ref="D134">INDEX(median_sex_education_total_only!$S$3:$S$313,MATCH(1,($A134=median_sex_education_total_only!$B$3:$B$313)*(Sheet6!$B134=median_sex_education_total_only!$D$3:$D$313)*(Sheet6!$C134=median_sex_education_total_only!$P$3:$P$313),0))</f>
        <v>788112</v>
      </c>
      <c r="E134" t="str" cm="1">
        <f t="array" ref="E134">IFERROR(INDEX(median_sex_education_total_only!$E$3:$E$313,MATCH(1,($A134=median_sex_education_total_only!$B$3:$B$313)*(Sheet6!$B134=median_sex_education_total_only!$D$3:$D$313)*(Sheet6!$C134=median_sex_education_total_only!$O$3:$O$313),0)),"")</f>
        <v/>
      </c>
      <c r="M134" t="s">
        <v>56</v>
      </c>
      <c r="N134" t="s">
        <v>21</v>
      </c>
      <c r="O134">
        <v>39</v>
      </c>
    </row>
    <row r="135" spans="1:15" x14ac:dyDescent="0.3">
      <c r="A135" t="s">
        <v>56</v>
      </c>
      <c r="B135" t="s">
        <v>22</v>
      </c>
      <c r="C135">
        <v>39</v>
      </c>
      <c r="D135" cm="1">
        <f t="array" ref="D135">INDEX(median_sex_education_total_only!$S$3:$S$313,MATCH(1,($A135=median_sex_education_total_only!$B$3:$B$313)*(Sheet6!$B135=median_sex_education_total_only!$D$3:$D$313)*(Sheet6!$C135=median_sex_education_total_only!$P$3:$P$313),0))</f>
        <v>806498</v>
      </c>
      <c r="E135" t="str" cm="1">
        <f t="array" ref="E135">IFERROR(INDEX(median_sex_education_total_only!$E$3:$E$313,MATCH(1,($A135=median_sex_education_total_only!$B$3:$B$313)*(Sheet6!$B135=median_sex_education_total_only!$D$3:$D$313)*(Sheet6!$C135=median_sex_education_total_only!$O$3:$O$313),0)),"")</f>
        <v/>
      </c>
      <c r="M135" t="s">
        <v>56</v>
      </c>
      <c r="N135" t="s">
        <v>22</v>
      </c>
      <c r="O135">
        <v>39</v>
      </c>
    </row>
    <row r="136" spans="1:15" x14ac:dyDescent="0.3">
      <c r="A136" t="s">
        <v>56</v>
      </c>
      <c r="B136" t="s">
        <v>23</v>
      </c>
      <c r="C136">
        <v>39</v>
      </c>
      <c r="D136" cm="1">
        <f t="array" ref="D136">INDEX(median_sex_education_total_only!$S$3:$S$313,MATCH(1,($A136=median_sex_education_total_only!$B$3:$B$313)*(Sheet6!$B136=median_sex_education_total_only!$D$3:$D$313)*(Sheet6!$C136=median_sex_education_total_only!$P$3:$P$313),0))</f>
        <v>826781.83061811305</v>
      </c>
      <c r="E136" t="str" cm="1">
        <f t="array" ref="E136">IFERROR(INDEX(median_sex_education_total_only!$E$3:$E$313,MATCH(1,($A136=median_sex_education_total_only!$B$3:$B$313)*(Sheet6!$B136=median_sex_education_total_only!$D$3:$D$313)*(Sheet6!$C136=median_sex_education_total_only!$O$3:$O$313),0)),"")</f>
        <v/>
      </c>
      <c r="M136" t="s">
        <v>56</v>
      </c>
      <c r="N136" t="s">
        <v>23</v>
      </c>
      <c r="O136">
        <v>39</v>
      </c>
    </row>
    <row r="137" spans="1:15" x14ac:dyDescent="0.3">
      <c r="A137" t="s">
        <v>56</v>
      </c>
      <c r="B137" t="s">
        <v>24</v>
      </c>
      <c r="C137">
        <v>39</v>
      </c>
      <c r="D137" cm="1">
        <f t="array" ref="D137">INDEX(median_sex_education_total_only!$S$3:$S$313,MATCH(1,($A137=median_sex_education_total_only!$B$3:$B$313)*(Sheet6!$B137=median_sex_education_total_only!$D$3:$D$313)*(Sheet6!$C137=median_sex_education_total_only!$P$3:$P$313),0))</f>
        <v>1020970.66684311</v>
      </c>
      <c r="E137" t="str" cm="1">
        <f t="array" ref="E137">IFERROR(INDEX(median_sex_education_total_only!$E$3:$E$313,MATCH(1,($A137=median_sex_education_total_only!$B$3:$B$313)*(Sheet6!$B137=median_sex_education_total_only!$D$3:$D$313)*(Sheet6!$C137=median_sex_education_total_only!$O$3:$O$313),0)),"")</f>
        <v/>
      </c>
      <c r="M137" t="s">
        <v>56</v>
      </c>
      <c r="N137" t="s">
        <v>24</v>
      </c>
      <c r="O137">
        <v>39</v>
      </c>
    </row>
    <row r="138" spans="1:15" x14ac:dyDescent="0.3">
      <c r="A138" t="s">
        <v>58</v>
      </c>
      <c r="B138" t="s">
        <v>21</v>
      </c>
      <c r="C138">
        <v>16</v>
      </c>
      <c r="D138" cm="1">
        <f t="array" ref="D138">INDEX(median_sex_education_total_only!$R$3:$R$313,MATCH(1,($A138=median_sex_education_total_only!$B$3:$B$313)*(Sheet6!$B138=median_sex_education_total_only!$D$3:$D$313)*(Sheet6!$C138=median_sex_education_total_only!$O$3:$O$313),0))</f>
        <v>27314</v>
      </c>
      <c r="E138" cm="1">
        <f t="array" ref="E138">IFERROR(INDEX(median_sex_education_total_only!$E$3:$E$313,MATCH(1,($A138=median_sex_education_total_only!$B$3:$B$313)*(Sheet6!$B138=median_sex_education_total_only!$D$3:$D$313)*(Sheet6!$C138=median_sex_education_total_only!$O$3:$O$313),0)),"")</f>
        <v>27314</v>
      </c>
      <c r="M138" t="s">
        <v>58</v>
      </c>
      <c r="N138" t="s">
        <v>21</v>
      </c>
      <c r="O138">
        <v>16</v>
      </c>
    </row>
    <row r="139" spans="1:15" x14ac:dyDescent="0.3">
      <c r="A139" t="s">
        <v>58</v>
      </c>
      <c r="B139" t="s">
        <v>22</v>
      </c>
      <c r="C139">
        <v>18</v>
      </c>
      <c r="D139" cm="1">
        <f t="array" ref="D139">INDEX(median_sex_education_total_only!$R$3:$R$313,MATCH(1,($A139=median_sex_education_total_only!$B$3:$B$313)*(Sheet6!$B139=median_sex_education_total_only!$D$3:$D$313)*(Sheet6!$C139=median_sex_education_total_only!$O$3:$O$313),0))</f>
        <v>35301</v>
      </c>
      <c r="E139" cm="1">
        <f t="array" ref="E139">IFERROR(INDEX(median_sex_education_total_only!$E$3:$E$313,MATCH(1,($A139=median_sex_education_total_only!$B$3:$B$313)*(Sheet6!$B139=median_sex_education_total_only!$D$3:$D$313)*(Sheet6!$C139=median_sex_education_total_only!$O$3:$O$313),0)),"")</f>
        <v>35301</v>
      </c>
      <c r="M139" t="s">
        <v>58</v>
      </c>
      <c r="N139" t="s">
        <v>22</v>
      </c>
      <c r="O139">
        <v>18</v>
      </c>
    </row>
    <row r="140" spans="1:15" x14ac:dyDescent="0.3">
      <c r="A140" t="s">
        <v>58</v>
      </c>
      <c r="B140" t="s">
        <v>23</v>
      </c>
      <c r="C140">
        <v>20</v>
      </c>
      <c r="D140" cm="1">
        <f t="array" ref="D140">INDEX(median_sex_education_total_only!$R$3:$R$313,MATCH(1,($A140=median_sex_education_total_only!$B$3:$B$313)*(Sheet6!$B140=median_sex_education_total_only!$D$3:$D$313)*(Sheet6!$C140=median_sex_education_total_only!$O$3:$O$313),0))</f>
        <v>26930.797991034</v>
      </c>
      <c r="E140" cm="1">
        <f t="array" ref="E140">IFERROR(INDEX(median_sex_education_total_only!$E$3:$E$313,MATCH(1,($A140=median_sex_education_total_only!$B$3:$B$313)*(Sheet6!$B140=median_sex_education_total_only!$D$3:$D$313)*(Sheet6!$C140=median_sex_education_total_only!$O$3:$O$313),0)),"")</f>
        <v>40667</v>
      </c>
      <c r="M140" t="s">
        <v>58</v>
      </c>
      <c r="N140" t="s">
        <v>23</v>
      </c>
      <c r="O140">
        <v>20</v>
      </c>
    </row>
    <row r="141" spans="1:15" x14ac:dyDescent="0.3">
      <c r="A141" t="s">
        <v>58</v>
      </c>
      <c r="B141" t="s">
        <v>24</v>
      </c>
      <c r="C141">
        <v>22</v>
      </c>
      <c r="D141" cm="1">
        <f t="array" ref="D141">INDEX(median_sex_education_total_only!$R$3:$R$313,MATCH(1,($A141=median_sex_education_total_only!$B$3:$B$313)*(Sheet6!$B141=median_sex_education_total_only!$D$3:$D$313)*(Sheet6!$C141=median_sex_education_total_only!$O$3:$O$313),0))</f>
        <v>19910.979100280099</v>
      </c>
      <c r="E141" cm="1">
        <f t="array" ref="E141">IFERROR(INDEX(median_sex_education_total_only!$E$3:$E$313,MATCH(1,($A141=median_sex_education_total_only!$B$3:$B$313)*(Sheet6!$B141=median_sex_education_total_only!$D$3:$D$313)*(Sheet6!$C141=median_sex_education_total_only!$O$3:$O$313),0)),"")</f>
        <v>55682</v>
      </c>
      <c r="M141" t="s">
        <v>58</v>
      </c>
      <c r="N141" t="s">
        <v>24</v>
      </c>
      <c r="O141">
        <v>22</v>
      </c>
    </row>
    <row r="142" spans="1:15" x14ac:dyDescent="0.3">
      <c r="A142" t="s">
        <v>58</v>
      </c>
      <c r="B142" t="s">
        <v>21</v>
      </c>
      <c r="C142">
        <v>39</v>
      </c>
      <c r="D142" cm="1">
        <f t="array" ref="D142">INDEX(median_sex_education_total_only!$S$3:$S$313,MATCH(1,($A142=median_sex_education_total_only!$B$3:$B$313)*(Sheet6!$B142=median_sex_education_total_only!$D$3:$D$313)*(Sheet6!$C142=median_sex_education_total_only!$P$3:$P$313),0))</f>
        <v>655536</v>
      </c>
      <c r="E142" t="str" cm="1">
        <f t="array" ref="E142">IFERROR(INDEX(median_sex_education_total_only!$E$3:$E$313,MATCH(1,($A142=median_sex_education_total_only!$B$3:$B$313)*(Sheet6!$B142=median_sex_education_total_only!$D$3:$D$313)*(Sheet6!$C142=median_sex_education_total_only!$O$3:$O$313),0)),"")</f>
        <v/>
      </c>
      <c r="M142" t="s">
        <v>58</v>
      </c>
      <c r="N142" t="s">
        <v>21</v>
      </c>
      <c r="O142">
        <v>39</v>
      </c>
    </row>
    <row r="143" spans="1:15" x14ac:dyDescent="0.3">
      <c r="A143" t="s">
        <v>58</v>
      </c>
      <c r="B143" t="s">
        <v>22</v>
      </c>
      <c r="C143">
        <v>39</v>
      </c>
      <c r="D143" cm="1">
        <f t="array" ref="D143">INDEX(median_sex_education_total_only!$S$3:$S$313,MATCH(1,($A143=median_sex_education_total_only!$B$3:$B$313)*(Sheet6!$B143=median_sex_education_total_only!$D$3:$D$313)*(Sheet6!$C143=median_sex_education_total_only!$P$3:$P$313),0))</f>
        <v>776622</v>
      </c>
      <c r="E143" t="str" cm="1">
        <f t="array" ref="E143">IFERROR(INDEX(median_sex_education_total_only!$E$3:$E$313,MATCH(1,($A143=median_sex_education_total_only!$B$3:$B$313)*(Sheet6!$B143=median_sex_education_total_only!$D$3:$D$313)*(Sheet6!$C143=median_sex_education_total_only!$O$3:$O$313),0)),"")</f>
        <v/>
      </c>
      <c r="M143" t="s">
        <v>58</v>
      </c>
      <c r="N143" t="s">
        <v>22</v>
      </c>
      <c r="O143">
        <v>39</v>
      </c>
    </row>
    <row r="144" spans="1:15" x14ac:dyDescent="0.3">
      <c r="A144" t="s">
        <v>58</v>
      </c>
      <c r="B144" t="s">
        <v>23</v>
      </c>
      <c r="C144">
        <v>39</v>
      </c>
      <c r="D144" cm="1">
        <f t="array" ref="D144">INDEX(median_sex_education_total_only!$S$3:$S$313,MATCH(1,($A144=median_sex_education_total_only!$B$3:$B$313)*(Sheet6!$B144=median_sex_education_total_only!$D$3:$D$313)*(Sheet6!$C144=median_sex_education_total_only!$P$3:$P$313),0))</f>
        <v>799603.79799103399</v>
      </c>
      <c r="E144" t="str" cm="1">
        <f t="array" ref="E144">IFERROR(INDEX(median_sex_education_total_only!$E$3:$E$313,MATCH(1,($A144=median_sex_education_total_only!$B$3:$B$313)*(Sheet6!$B144=median_sex_education_total_only!$D$3:$D$313)*(Sheet6!$C144=median_sex_education_total_only!$O$3:$O$313),0)),"")</f>
        <v/>
      </c>
      <c r="M144" t="s">
        <v>58</v>
      </c>
      <c r="N144" t="s">
        <v>23</v>
      </c>
      <c r="O144">
        <v>39</v>
      </c>
    </row>
    <row r="145" spans="1:15" x14ac:dyDescent="0.3">
      <c r="A145" t="s">
        <v>58</v>
      </c>
      <c r="B145" t="s">
        <v>24</v>
      </c>
      <c r="C145">
        <v>39</v>
      </c>
      <c r="D145" cm="1">
        <f t="array" ref="D145">INDEX(median_sex_education_total_only!$S$3:$S$313,MATCH(1,($A145=median_sex_education_total_only!$B$3:$B$313)*(Sheet6!$B145=median_sex_education_total_only!$D$3:$D$313)*(Sheet6!$C145=median_sex_education_total_only!$P$3:$P$313),0))</f>
        <v>966504.97910027998</v>
      </c>
      <c r="E145" t="str" cm="1">
        <f t="array" ref="E145">IFERROR(INDEX(median_sex_education_total_only!$E$3:$E$313,MATCH(1,($A145=median_sex_education_total_only!$B$3:$B$313)*(Sheet6!$B145=median_sex_education_total_only!$D$3:$D$313)*(Sheet6!$C145=median_sex_education_total_only!$O$3:$O$313),0)),"")</f>
        <v/>
      </c>
      <c r="M145" t="s">
        <v>58</v>
      </c>
      <c r="N145" t="s">
        <v>24</v>
      </c>
      <c r="O145">
        <v>39</v>
      </c>
    </row>
    <row r="146" spans="1:15" x14ac:dyDescent="0.3">
      <c r="A146" t="s">
        <v>60</v>
      </c>
      <c r="B146" t="s">
        <v>21</v>
      </c>
      <c r="C146">
        <v>16</v>
      </c>
      <c r="D146" cm="1">
        <f t="array" ref="D146">INDEX(median_sex_education_total_only!$R$3:$R$313,MATCH(1,($A146=median_sex_education_total_only!$B$3:$B$313)*(Sheet6!$B146=median_sex_education_total_only!$D$3:$D$313)*(Sheet6!$C146=median_sex_education_total_only!$O$3:$O$313),0))</f>
        <v>25977</v>
      </c>
      <c r="E146" cm="1">
        <f t="array" ref="E146">IFERROR(INDEX(median_sex_education_total_only!$E$3:$E$313,MATCH(1,($A146=median_sex_education_total_only!$B$3:$B$313)*(Sheet6!$B146=median_sex_education_total_only!$D$3:$D$313)*(Sheet6!$C146=median_sex_education_total_only!$O$3:$O$313),0)),"")</f>
        <v>25977</v>
      </c>
      <c r="M146" t="s">
        <v>60</v>
      </c>
      <c r="N146" t="s">
        <v>21</v>
      </c>
      <c r="O146">
        <v>16</v>
      </c>
    </row>
    <row r="147" spans="1:15" x14ac:dyDescent="0.3">
      <c r="A147" t="s">
        <v>60</v>
      </c>
      <c r="B147" t="s">
        <v>22</v>
      </c>
      <c r="C147">
        <v>18</v>
      </c>
      <c r="D147" cm="1">
        <f t="array" ref="D147">INDEX(median_sex_education_total_only!$R$3:$R$313,MATCH(1,($A147=median_sex_education_total_only!$B$3:$B$313)*(Sheet6!$B147=median_sex_education_total_only!$D$3:$D$313)*(Sheet6!$C147=median_sex_education_total_only!$O$3:$O$313),0))</f>
        <v>33568</v>
      </c>
      <c r="E147" cm="1">
        <f t="array" ref="E147">IFERROR(INDEX(median_sex_education_total_only!$E$3:$E$313,MATCH(1,($A147=median_sex_education_total_only!$B$3:$B$313)*(Sheet6!$B147=median_sex_education_total_only!$D$3:$D$313)*(Sheet6!$C147=median_sex_education_total_only!$O$3:$O$313),0)),"")</f>
        <v>33568</v>
      </c>
      <c r="M147" t="s">
        <v>60</v>
      </c>
      <c r="N147" t="s">
        <v>22</v>
      </c>
      <c r="O147">
        <v>18</v>
      </c>
    </row>
    <row r="148" spans="1:15" x14ac:dyDescent="0.3">
      <c r="A148" t="s">
        <v>60</v>
      </c>
      <c r="B148" t="s">
        <v>23</v>
      </c>
      <c r="C148">
        <v>20</v>
      </c>
      <c r="D148" cm="1">
        <f t="array" ref="D148">INDEX(median_sex_education_total_only!$R$3:$R$313,MATCH(1,($A148=median_sex_education_total_only!$B$3:$B$313)*(Sheet6!$B148=median_sex_education_total_only!$D$3:$D$313)*(Sheet6!$C148=median_sex_education_total_only!$O$3:$O$313),0))</f>
        <v>23975.867986691399</v>
      </c>
      <c r="E148" cm="1">
        <f t="array" ref="E148">IFERROR(INDEX(median_sex_education_total_only!$E$3:$E$313,MATCH(1,($A148=median_sex_education_total_only!$B$3:$B$313)*(Sheet6!$B148=median_sex_education_total_only!$D$3:$D$313)*(Sheet6!$C148=median_sex_education_total_only!$O$3:$O$313),0)),"")</f>
        <v>40916</v>
      </c>
      <c r="M148" t="s">
        <v>60</v>
      </c>
      <c r="N148" t="s">
        <v>23</v>
      </c>
      <c r="O148">
        <v>20</v>
      </c>
    </row>
    <row r="149" spans="1:15" x14ac:dyDescent="0.3">
      <c r="A149" t="s">
        <v>60</v>
      </c>
      <c r="B149" t="s">
        <v>24</v>
      </c>
      <c r="C149">
        <v>22</v>
      </c>
      <c r="D149" cm="1">
        <f t="array" ref="D149">INDEX(median_sex_education_total_only!$R$3:$R$313,MATCH(1,($A149=median_sex_education_total_only!$B$3:$B$313)*(Sheet6!$B149=median_sex_education_total_only!$D$3:$D$313)*(Sheet6!$C149=median_sex_education_total_only!$O$3:$O$313),0))</f>
        <v>23963.804125879898</v>
      </c>
      <c r="E149" cm="1">
        <f t="array" ref="E149">IFERROR(INDEX(median_sex_education_total_only!$E$3:$E$313,MATCH(1,($A149=median_sex_education_total_only!$B$3:$B$313)*(Sheet6!$B149=median_sex_education_total_only!$D$3:$D$313)*(Sheet6!$C149=median_sex_education_total_only!$O$3:$O$313),0)),"")</f>
        <v>55685</v>
      </c>
      <c r="M149" t="s">
        <v>60</v>
      </c>
      <c r="N149" t="s">
        <v>24</v>
      </c>
      <c r="O149">
        <v>22</v>
      </c>
    </row>
    <row r="150" spans="1:15" x14ac:dyDescent="0.3">
      <c r="A150" t="s">
        <v>60</v>
      </c>
      <c r="B150" t="s">
        <v>21</v>
      </c>
      <c r="C150">
        <v>39</v>
      </c>
      <c r="D150" cm="1">
        <f t="array" ref="D150">INDEX(median_sex_education_total_only!$S$3:$S$313,MATCH(1,($A150=median_sex_education_total_only!$B$3:$B$313)*(Sheet6!$B150=median_sex_education_total_only!$D$3:$D$313)*(Sheet6!$C150=median_sex_education_total_only!$P$3:$P$313),0))</f>
        <v>623448</v>
      </c>
      <c r="E150" t="str" cm="1">
        <f t="array" ref="E150">IFERROR(INDEX(median_sex_education_total_only!$E$3:$E$313,MATCH(1,($A150=median_sex_education_total_only!$B$3:$B$313)*(Sheet6!$B150=median_sex_education_total_only!$D$3:$D$313)*(Sheet6!$C150=median_sex_education_total_only!$O$3:$O$313),0)),"")</f>
        <v/>
      </c>
      <c r="M150" t="s">
        <v>60</v>
      </c>
      <c r="N150" t="s">
        <v>21</v>
      </c>
      <c r="O150">
        <v>39</v>
      </c>
    </row>
    <row r="151" spans="1:15" x14ac:dyDescent="0.3">
      <c r="A151" t="s">
        <v>60</v>
      </c>
      <c r="B151" t="s">
        <v>22</v>
      </c>
      <c r="C151">
        <v>39</v>
      </c>
      <c r="D151" cm="1">
        <f t="array" ref="D151">INDEX(median_sex_education_total_only!$S$3:$S$313,MATCH(1,($A151=median_sex_education_total_only!$B$3:$B$313)*(Sheet6!$B151=median_sex_education_total_only!$D$3:$D$313)*(Sheet6!$C151=median_sex_education_total_only!$P$3:$P$313),0))</f>
        <v>738496</v>
      </c>
      <c r="E151" t="str" cm="1">
        <f t="array" ref="E151">IFERROR(INDEX(median_sex_education_total_only!$E$3:$E$313,MATCH(1,($A151=median_sex_education_total_only!$B$3:$B$313)*(Sheet6!$B151=median_sex_education_total_only!$D$3:$D$313)*(Sheet6!$C151=median_sex_education_total_only!$O$3:$O$313),0)),"")</f>
        <v/>
      </c>
      <c r="M151" t="s">
        <v>60</v>
      </c>
      <c r="N151" t="s">
        <v>22</v>
      </c>
      <c r="O151">
        <v>39</v>
      </c>
    </row>
    <row r="152" spans="1:15" x14ac:dyDescent="0.3">
      <c r="A152" t="s">
        <v>60</v>
      </c>
      <c r="B152" t="s">
        <v>23</v>
      </c>
      <c r="C152">
        <v>39</v>
      </c>
      <c r="D152" cm="1">
        <f t="array" ref="D152">INDEX(median_sex_education_total_only!$S$3:$S$313,MATCH(1,($A152=median_sex_education_total_only!$B$3:$B$313)*(Sheet6!$B152=median_sex_education_total_only!$D$3:$D$313)*(Sheet6!$C152=median_sex_education_total_only!$P$3:$P$313),0))</f>
        <v>801379.86798669095</v>
      </c>
      <c r="E152" t="str" cm="1">
        <f t="array" ref="E152">IFERROR(INDEX(median_sex_education_total_only!$E$3:$E$313,MATCH(1,($A152=median_sex_education_total_only!$B$3:$B$313)*(Sheet6!$B152=median_sex_education_total_only!$D$3:$D$313)*(Sheet6!$C152=median_sex_education_total_only!$O$3:$O$313),0)),"")</f>
        <v/>
      </c>
      <c r="M152" t="s">
        <v>60</v>
      </c>
      <c r="N152" t="s">
        <v>23</v>
      </c>
      <c r="O152">
        <v>39</v>
      </c>
    </row>
    <row r="153" spans="1:15" x14ac:dyDescent="0.3">
      <c r="A153" t="s">
        <v>60</v>
      </c>
      <c r="B153" t="s">
        <v>24</v>
      </c>
      <c r="C153">
        <v>39</v>
      </c>
      <c r="D153" cm="1">
        <f t="array" ref="D153">INDEX(median_sex_education_total_only!$S$3:$S$313,MATCH(1,($A153=median_sex_education_total_only!$B$3:$B$313)*(Sheet6!$B153=median_sex_education_total_only!$D$3:$D$313)*(Sheet6!$C153=median_sex_education_total_only!$P$3:$P$313),0))</f>
        <v>970608.80412588001</v>
      </c>
      <c r="E153" t="str" cm="1">
        <f t="array" ref="E153">IFERROR(INDEX(median_sex_education_total_only!$E$3:$E$313,MATCH(1,($A153=median_sex_education_total_only!$B$3:$B$313)*(Sheet6!$B153=median_sex_education_total_only!$D$3:$D$313)*(Sheet6!$C153=median_sex_education_total_only!$O$3:$O$313),0)),"")</f>
        <v/>
      </c>
      <c r="M153" t="s">
        <v>60</v>
      </c>
      <c r="N153" t="s">
        <v>24</v>
      </c>
      <c r="O153">
        <v>39</v>
      </c>
    </row>
    <row r="154" spans="1:15" x14ac:dyDescent="0.3">
      <c r="A154" t="s">
        <v>62</v>
      </c>
      <c r="B154" t="s">
        <v>21</v>
      </c>
      <c r="C154">
        <v>16</v>
      </c>
      <c r="D154" cm="1">
        <f t="array" ref="D154">INDEX(median_sex_education_total_only!$R$3:$R$313,MATCH(1,($A154=median_sex_education_total_only!$B$3:$B$313)*(Sheet6!$B154=median_sex_education_total_only!$D$3:$D$313)*(Sheet6!$C154=median_sex_education_total_only!$O$3:$O$313),0))</f>
        <v>31011</v>
      </c>
      <c r="E154" cm="1">
        <f t="array" ref="E154">IFERROR(INDEX(median_sex_education_total_only!$E$3:$E$313,MATCH(1,($A154=median_sex_education_total_only!$B$3:$B$313)*(Sheet6!$B154=median_sex_education_total_only!$D$3:$D$313)*(Sheet6!$C154=median_sex_education_total_only!$O$3:$O$313),0)),"")</f>
        <v>31011</v>
      </c>
      <c r="M154" t="s">
        <v>62</v>
      </c>
      <c r="N154" t="s">
        <v>21</v>
      </c>
      <c r="O154">
        <v>16</v>
      </c>
    </row>
    <row r="155" spans="1:15" x14ac:dyDescent="0.3">
      <c r="A155" t="s">
        <v>62</v>
      </c>
      <c r="B155" t="s">
        <v>22</v>
      </c>
      <c r="C155">
        <v>18</v>
      </c>
      <c r="D155" cm="1">
        <f t="array" ref="D155">INDEX(median_sex_education_total_only!$R$3:$R$313,MATCH(1,($A155=median_sex_education_total_only!$B$3:$B$313)*(Sheet6!$B155=median_sex_education_total_only!$D$3:$D$313)*(Sheet6!$C155=median_sex_education_total_only!$O$3:$O$313),0))</f>
        <v>36375</v>
      </c>
      <c r="E155" cm="1">
        <f t="array" ref="E155">IFERROR(INDEX(median_sex_education_total_only!$E$3:$E$313,MATCH(1,($A155=median_sex_education_total_only!$B$3:$B$313)*(Sheet6!$B155=median_sex_education_total_only!$D$3:$D$313)*(Sheet6!$C155=median_sex_education_total_only!$O$3:$O$313),0)),"")</f>
        <v>36375</v>
      </c>
      <c r="M155" t="s">
        <v>62</v>
      </c>
      <c r="N155" t="s">
        <v>22</v>
      </c>
      <c r="O155">
        <v>18</v>
      </c>
    </row>
    <row r="156" spans="1:15" x14ac:dyDescent="0.3">
      <c r="A156" t="s">
        <v>62</v>
      </c>
      <c r="B156" t="s">
        <v>23</v>
      </c>
      <c r="C156">
        <v>20</v>
      </c>
      <c r="D156" cm="1">
        <f t="array" ref="D156">INDEX(median_sex_education_total_only!$R$3:$R$313,MATCH(1,($A156=median_sex_education_total_only!$B$3:$B$313)*(Sheet6!$B156=median_sex_education_total_only!$D$3:$D$313)*(Sheet6!$C156=median_sex_education_total_only!$O$3:$O$313),0))</f>
        <v>28536.177705546001</v>
      </c>
      <c r="E156" cm="1">
        <f t="array" ref="E156">IFERROR(INDEX(median_sex_education_total_only!$E$3:$E$313,MATCH(1,($A156=median_sex_education_total_only!$B$3:$B$313)*(Sheet6!$B156=median_sex_education_total_only!$D$3:$D$313)*(Sheet6!$C156=median_sex_education_total_only!$O$3:$O$313),0)),"")</f>
        <v>43898</v>
      </c>
      <c r="M156" t="s">
        <v>62</v>
      </c>
      <c r="N156" t="s">
        <v>23</v>
      </c>
      <c r="O156">
        <v>20</v>
      </c>
    </row>
    <row r="157" spans="1:15" x14ac:dyDescent="0.3">
      <c r="A157" t="s">
        <v>62</v>
      </c>
      <c r="B157" t="s">
        <v>24</v>
      </c>
      <c r="C157">
        <v>22</v>
      </c>
      <c r="D157" cm="1">
        <f t="array" ref="D157">INDEX(median_sex_education_total_only!$R$3:$R$313,MATCH(1,($A157=median_sex_education_total_only!$B$3:$B$313)*(Sheet6!$B157=median_sex_education_total_only!$D$3:$D$313)*(Sheet6!$C157=median_sex_education_total_only!$O$3:$O$313),0))</f>
        <v>13004.279860894199</v>
      </c>
      <c r="E157" cm="1">
        <f t="array" ref="E157">IFERROR(INDEX(median_sex_education_total_only!$E$3:$E$313,MATCH(1,($A157=median_sex_education_total_only!$B$3:$B$313)*(Sheet6!$B157=median_sex_education_total_only!$D$3:$D$313)*(Sheet6!$C157=median_sex_education_total_only!$O$3:$O$313),0)),"")</f>
        <v>53866</v>
      </c>
      <c r="M157" t="s">
        <v>62</v>
      </c>
      <c r="N157" t="s">
        <v>24</v>
      </c>
      <c r="O157">
        <v>22</v>
      </c>
    </row>
    <row r="158" spans="1:15" x14ac:dyDescent="0.3">
      <c r="A158" t="s">
        <v>62</v>
      </c>
      <c r="B158" t="s">
        <v>21</v>
      </c>
      <c r="C158">
        <v>39</v>
      </c>
      <c r="D158" cm="1">
        <f t="array" ref="D158">INDEX(median_sex_education_total_only!$S$3:$S$313,MATCH(1,($A158=median_sex_education_total_only!$B$3:$B$313)*(Sheet6!$B158=median_sex_education_total_only!$D$3:$D$313)*(Sheet6!$C158=median_sex_education_total_only!$P$3:$P$313),0))</f>
        <v>744264</v>
      </c>
      <c r="E158" t="str" cm="1">
        <f t="array" ref="E158">IFERROR(INDEX(median_sex_education_total_only!$E$3:$E$313,MATCH(1,($A158=median_sex_education_total_only!$B$3:$B$313)*(Sheet6!$B158=median_sex_education_total_only!$D$3:$D$313)*(Sheet6!$C158=median_sex_education_total_only!$O$3:$O$313),0)),"")</f>
        <v/>
      </c>
      <c r="M158" t="s">
        <v>62</v>
      </c>
      <c r="N158" t="s">
        <v>21</v>
      </c>
      <c r="O158">
        <v>39</v>
      </c>
    </row>
    <row r="159" spans="1:15" x14ac:dyDescent="0.3">
      <c r="A159" t="s">
        <v>62</v>
      </c>
      <c r="B159" t="s">
        <v>22</v>
      </c>
      <c r="C159">
        <v>39</v>
      </c>
      <c r="D159" cm="1">
        <f t="array" ref="D159">INDEX(median_sex_education_total_only!$S$3:$S$313,MATCH(1,($A159=median_sex_education_total_only!$B$3:$B$313)*(Sheet6!$B159=median_sex_education_total_only!$D$3:$D$313)*(Sheet6!$C159=median_sex_education_total_only!$P$3:$P$313),0))</f>
        <v>800250</v>
      </c>
      <c r="E159" t="str" cm="1">
        <f t="array" ref="E159">IFERROR(INDEX(median_sex_education_total_only!$E$3:$E$313,MATCH(1,($A159=median_sex_education_total_only!$B$3:$B$313)*(Sheet6!$B159=median_sex_education_total_only!$D$3:$D$313)*(Sheet6!$C159=median_sex_education_total_only!$O$3:$O$313),0)),"")</f>
        <v/>
      </c>
      <c r="M159" t="s">
        <v>62</v>
      </c>
      <c r="N159" t="s">
        <v>22</v>
      </c>
      <c r="O159">
        <v>39</v>
      </c>
    </row>
    <row r="160" spans="1:15" x14ac:dyDescent="0.3">
      <c r="A160" t="s">
        <v>62</v>
      </c>
      <c r="B160" t="s">
        <v>23</v>
      </c>
      <c r="C160">
        <v>39</v>
      </c>
      <c r="D160" cm="1">
        <f t="array" ref="D160">INDEX(median_sex_education_total_only!$S$3:$S$313,MATCH(1,($A160=median_sex_education_total_only!$B$3:$B$313)*(Sheet6!$B160=median_sex_education_total_only!$D$3:$D$313)*(Sheet6!$C160=median_sex_education_total_only!$P$3:$P$313),0))</f>
        <v>862598.17770554603</v>
      </c>
      <c r="E160" t="str" cm="1">
        <f t="array" ref="E160">IFERROR(INDEX(median_sex_education_total_only!$E$3:$E$313,MATCH(1,($A160=median_sex_education_total_only!$B$3:$B$313)*(Sheet6!$B160=median_sex_education_total_only!$D$3:$D$313)*(Sheet6!$C160=median_sex_education_total_only!$O$3:$O$313),0)),"")</f>
        <v/>
      </c>
      <c r="M160" t="s">
        <v>62</v>
      </c>
      <c r="N160" t="s">
        <v>23</v>
      </c>
      <c r="O160">
        <v>39</v>
      </c>
    </row>
    <row r="161" spans="1:15" x14ac:dyDescent="0.3">
      <c r="A161" t="s">
        <v>62</v>
      </c>
      <c r="B161" t="s">
        <v>24</v>
      </c>
      <c r="C161">
        <v>39</v>
      </c>
      <c r="D161" cm="1">
        <f t="array" ref="D161">INDEX(median_sex_education_total_only!$S$3:$S$313,MATCH(1,($A161=median_sex_education_total_only!$B$3:$B$313)*(Sheet6!$B161=median_sex_education_total_only!$D$3:$D$313)*(Sheet6!$C161=median_sex_education_total_only!$P$3:$P$313),0))</f>
        <v>928726.27986089396</v>
      </c>
      <c r="E161" t="str" cm="1">
        <f t="array" ref="E161">IFERROR(INDEX(median_sex_education_total_only!$E$3:$E$313,MATCH(1,($A161=median_sex_education_total_only!$B$3:$B$313)*(Sheet6!$B161=median_sex_education_total_only!$D$3:$D$313)*(Sheet6!$C161=median_sex_education_total_only!$O$3:$O$313),0)),"")</f>
        <v/>
      </c>
      <c r="M161" t="s">
        <v>62</v>
      </c>
      <c r="N161" t="s">
        <v>24</v>
      </c>
      <c r="O161">
        <v>39</v>
      </c>
    </row>
    <row r="162" spans="1:15" x14ac:dyDescent="0.3">
      <c r="A162" t="s">
        <v>64</v>
      </c>
      <c r="B162" t="s">
        <v>21</v>
      </c>
      <c r="C162">
        <v>16</v>
      </c>
      <c r="D162" cm="1">
        <f t="array" ref="D162">INDEX(median_sex_education_total_only!$R$3:$R$313,MATCH(1,($A162=median_sex_education_total_only!$B$3:$B$313)*(Sheet6!$B162=median_sex_education_total_only!$D$3:$D$313)*(Sheet6!$C162=median_sex_education_total_only!$O$3:$O$313),0))</f>
        <v>33805</v>
      </c>
      <c r="E162" cm="1">
        <f t="array" ref="E162">IFERROR(INDEX(median_sex_education_total_only!$E$3:$E$313,MATCH(1,($A162=median_sex_education_total_only!$B$3:$B$313)*(Sheet6!$B162=median_sex_education_total_only!$D$3:$D$313)*(Sheet6!$C162=median_sex_education_total_only!$O$3:$O$313),0)),"")</f>
        <v>33805</v>
      </c>
      <c r="M162" t="s">
        <v>64</v>
      </c>
      <c r="N162" t="s">
        <v>21</v>
      </c>
      <c r="O162">
        <v>16</v>
      </c>
    </row>
    <row r="163" spans="1:15" x14ac:dyDescent="0.3">
      <c r="A163" t="s">
        <v>64</v>
      </c>
      <c r="B163" t="s">
        <v>22</v>
      </c>
      <c r="C163">
        <v>18</v>
      </c>
      <c r="D163" cm="1">
        <f t="array" ref="D163">INDEX(median_sex_education_total_only!$R$3:$R$313,MATCH(1,($A163=median_sex_education_total_only!$B$3:$B$313)*(Sheet6!$B163=median_sex_education_total_only!$D$3:$D$313)*(Sheet6!$C163=median_sex_education_total_only!$O$3:$O$313),0))</f>
        <v>40888</v>
      </c>
      <c r="E163" cm="1">
        <f t="array" ref="E163">IFERROR(INDEX(median_sex_education_total_only!$E$3:$E$313,MATCH(1,($A163=median_sex_education_total_only!$B$3:$B$313)*(Sheet6!$B163=median_sex_education_total_only!$D$3:$D$313)*(Sheet6!$C163=median_sex_education_total_only!$O$3:$O$313),0)),"")</f>
        <v>40888</v>
      </c>
      <c r="M163" t="s">
        <v>64</v>
      </c>
      <c r="N163" t="s">
        <v>22</v>
      </c>
      <c r="O163">
        <v>18</v>
      </c>
    </row>
    <row r="164" spans="1:15" x14ac:dyDescent="0.3">
      <c r="A164" t="s">
        <v>64</v>
      </c>
      <c r="B164" t="s">
        <v>23</v>
      </c>
      <c r="C164">
        <v>20</v>
      </c>
      <c r="D164" cm="1">
        <f t="array" ref="D164">INDEX(median_sex_education_total_only!$R$3:$R$313,MATCH(1,($A164=median_sex_education_total_only!$B$3:$B$313)*(Sheet6!$B164=median_sex_education_total_only!$D$3:$D$313)*(Sheet6!$C164=median_sex_education_total_only!$O$3:$O$313),0))</f>
        <v>37228.225175380299</v>
      </c>
      <c r="E164" cm="1">
        <f t="array" ref="E164">IFERROR(INDEX(median_sex_education_total_only!$E$3:$E$313,MATCH(1,($A164=median_sex_education_total_only!$B$3:$B$313)*(Sheet6!$B164=median_sex_education_total_only!$D$3:$D$313)*(Sheet6!$C164=median_sex_education_total_only!$O$3:$O$313),0)),"")</f>
        <v>50548</v>
      </c>
      <c r="M164" t="s">
        <v>64</v>
      </c>
      <c r="N164" t="s">
        <v>23</v>
      </c>
      <c r="O164">
        <v>20</v>
      </c>
    </row>
    <row r="165" spans="1:15" x14ac:dyDescent="0.3">
      <c r="A165" t="s">
        <v>64</v>
      </c>
      <c r="B165" t="s">
        <v>24</v>
      </c>
      <c r="C165">
        <v>22</v>
      </c>
      <c r="D165" cm="1">
        <f t="array" ref="D165">INDEX(median_sex_education_total_only!$R$3:$R$313,MATCH(1,($A165=median_sex_education_total_only!$B$3:$B$313)*(Sheet6!$B165=median_sex_education_total_only!$D$3:$D$313)*(Sheet6!$C165=median_sex_education_total_only!$O$3:$O$313),0))</f>
        <v>40414.117190948098</v>
      </c>
      <c r="E165" cm="1">
        <f t="array" ref="E165">IFERROR(INDEX(median_sex_education_total_only!$E$3:$E$313,MATCH(1,($A165=median_sex_education_total_only!$B$3:$B$313)*(Sheet6!$B165=median_sex_education_total_only!$D$3:$D$313)*(Sheet6!$C165=median_sex_education_total_only!$O$3:$O$313),0)),"")</f>
        <v>76711</v>
      </c>
      <c r="M165" t="s">
        <v>64</v>
      </c>
      <c r="N165" t="s">
        <v>24</v>
      </c>
      <c r="O165">
        <v>22</v>
      </c>
    </row>
    <row r="166" spans="1:15" x14ac:dyDescent="0.3">
      <c r="A166" t="s">
        <v>64</v>
      </c>
      <c r="B166" t="s">
        <v>21</v>
      </c>
      <c r="C166">
        <v>39</v>
      </c>
      <c r="D166" cm="1">
        <f t="array" ref="D166">INDEX(median_sex_education_total_only!$S$3:$S$313,MATCH(1,($A166=median_sex_education_total_only!$B$3:$B$313)*(Sheet6!$B166=median_sex_education_total_only!$D$3:$D$313)*(Sheet6!$C166=median_sex_education_total_only!$P$3:$P$313),0))</f>
        <v>811320</v>
      </c>
      <c r="E166" t="str" cm="1">
        <f t="array" ref="E166">IFERROR(INDEX(median_sex_education_total_only!$E$3:$E$313,MATCH(1,($A166=median_sex_education_total_only!$B$3:$B$313)*(Sheet6!$B166=median_sex_education_total_only!$D$3:$D$313)*(Sheet6!$C166=median_sex_education_total_only!$O$3:$O$313),0)),"")</f>
        <v/>
      </c>
      <c r="M166" t="s">
        <v>64</v>
      </c>
      <c r="N166" t="s">
        <v>21</v>
      </c>
      <c r="O166">
        <v>39</v>
      </c>
    </row>
    <row r="167" spans="1:15" x14ac:dyDescent="0.3">
      <c r="A167" t="s">
        <v>64</v>
      </c>
      <c r="B167" t="s">
        <v>22</v>
      </c>
      <c r="C167">
        <v>39</v>
      </c>
      <c r="D167" cm="1">
        <f t="array" ref="D167">INDEX(median_sex_education_total_only!$S$3:$S$313,MATCH(1,($A167=median_sex_education_total_only!$B$3:$B$313)*(Sheet6!$B167=median_sex_education_total_only!$D$3:$D$313)*(Sheet6!$C167=median_sex_education_total_only!$P$3:$P$313),0))</f>
        <v>899536</v>
      </c>
      <c r="E167" t="str" cm="1">
        <f t="array" ref="E167">IFERROR(INDEX(median_sex_education_total_only!$E$3:$E$313,MATCH(1,($A167=median_sex_education_total_only!$B$3:$B$313)*(Sheet6!$B167=median_sex_education_total_only!$D$3:$D$313)*(Sheet6!$C167=median_sex_education_total_only!$O$3:$O$313),0)),"")</f>
        <v/>
      </c>
      <c r="M167" t="s">
        <v>64</v>
      </c>
      <c r="N167" t="s">
        <v>22</v>
      </c>
      <c r="O167">
        <v>39</v>
      </c>
    </row>
    <row r="168" spans="1:15" x14ac:dyDescent="0.3">
      <c r="A168" t="s">
        <v>64</v>
      </c>
      <c r="B168" t="s">
        <v>23</v>
      </c>
      <c r="C168">
        <v>39</v>
      </c>
      <c r="D168" cm="1">
        <f t="array" ref="D168">INDEX(median_sex_education_total_only!$S$3:$S$313,MATCH(1,($A168=median_sex_education_total_only!$B$3:$B$313)*(Sheet6!$B168=median_sex_education_total_only!$D$3:$D$313)*(Sheet6!$C168=median_sex_education_total_only!$P$3:$P$313),0))</f>
        <v>997640.22517538001</v>
      </c>
      <c r="E168" t="str" cm="1">
        <f t="array" ref="E168">IFERROR(INDEX(median_sex_education_total_only!$E$3:$E$313,MATCH(1,($A168=median_sex_education_total_only!$B$3:$B$313)*(Sheet6!$B168=median_sex_education_total_only!$D$3:$D$313)*(Sheet6!$C168=median_sex_education_total_only!$O$3:$O$313),0)),"")</f>
        <v/>
      </c>
      <c r="M168" t="s">
        <v>64</v>
      </c>
      <c r="N168" t="s">
        <v>23</v>
      </c>
      <c r="O168">
        <v>39</v>
      </c>
    </row>
    <row r="169" spans="1:15" x14ac:dyDescent="0.3">
      <c r="A169" t="s">
        <v>64</v>
      </c>
      <c r="B169" t="s">
        <v>24</v>
      </c>
      <c r="C169">
        <v>39</v>
      </c>
      <c r="D169" cm="1">
        <f t="array" ref="D169">INDEX(median_sex_education_total_only!$S$3:$S$313,MATCH(1,($A169=median_sex_education_total_only!$B$3:$B$313)*(Sheet6!$B169=median_sex_education_total_only!$D$3:$D$313)*(Sheet6!$C169=median_sex_education_total_only!$P$3:$P$313),0))</f>
        <v>1344501.1171909401</v>
      </c>
      <c r="E169" t="str" cm="1">
        <f t="array" ref="E169">IFERROR(INDEX(median_sex_education_total_only!$E$3:$E$313,MATCH(1,($A169=median_sex_education_total_only!$B$3:$B$313)*(Sheet6!$B169=median_sex_education_total_only!$D$3:$D$313)*(Sheet6!$C169=median_sex_education_total_only!$O$3:$O$313),0)),"")</f>
        <v/>
      </c>
      <c r="M169" t="s">
        <v>64</v>
      </c>
      <c r="N169" t="s">
        <v>24</v>
      </c>
      <c r="O169">
        <v>39</v>
      </c>
    </row>
    <row r="170" spans="1:15" x14ac:dyDescent="0.3">
      <c r="A170" t="s">
        <v>66</v>
      </c>
      <c r="B170" t="s">
        <v>21</v>
      </c>
      <c r="C170">
        <v>16</v>
      </c>
      <c r="D170" cm="1">
        <f t="array" ref="D170">INDEX(median_sex_education_total_only!$R$3:$R$313,MATCH(1,($A170=median_sex_education_total_only!$B$3:$B$313)*(Sheet6!$B170=median_sex_education_total_only!$D$3:$D$313)*(Sheet6!$C170=median_sex_education_total_only!$O$3:$O$313),0))</f>
        <v>34472</v>
      </c>
      <c r="E170" cm="1">
        <f t="array" ref="E170">IFERROR(INDEX(median_sex_education_total_only!$E$3:$E$313,MATCH(1,($A170=median_sex_education_total_only!$B$3:$B$313)*(Sheet6!$B170=median_sex_education_total_only!$D$3:$D$313)*(Sheet6!$C170=median_sex_education_total_only!$O$3:$O$313),0)),"")</f>
        <v>34472</v>
      </c>
      <c r="M170" t="s">
        <v>66</v>
      </c>
      <c r="N170" t="s">
        <v>21</v>
      </c>
      <c r="O170">
        <v>16</v>
      </c>
    </row>
    <row r="171" spans="1:15" x14ac:dyDescent="0.3">
      <c r="A171" t="s">
        <v>66</v>
      </c>
      <c r="B171" t="s">
        <v>22</v>
      </c>
      <c r="C171">
        <v>18</v>
      </c>
      <c r="D171" cm="1">
        <f t="array" ref="D171">INDEX(median_sex_education_total_only!$R$3:$R$313,MATCH(1,($A171=median_sex_education_total_only!$B$3:$B$313)*(Sheet6!$B171=median_sex_education_total_only!$D$3:$D$313)*(Sheet6!$C171=median_sex_education_total_only!$O$3:$O$313),0))</f>
        <v>42196</v>
      </c>
      <c r="E171" cm="1">
        <f t="array" ref="E171">IFERROR(INDEX(median_sex_education_total_only!$E$3:$E$313,MATCH(1,($A171=median_sex_education_total_only!$B$3:$B$313)*(Sheet6!$B171=median_sex_education_total_only!$D$3:$D$313)*(Sheet6!$C171=median_sex_education_total_only!$O$3:$O$313),0)),"")</f>
        <v>42196</v>
      </c>
      <c r="M171" t="s">
        <v>66</v>
      </c>
      <c r="N171" t="s">
        <v>22</v>
      </c>
      <c r="O171">
        <v>18</v>
      </c>
    </row>
    <row r="172" spans="1:15" x14ac:dyDescent="0.3">
      <c r="A172" t="s">
        <v>66</v>
      </c>
      <c r="B172" t="s">
        <v>23</v>
      </c>
      <c r="C172">
        <v>20</v>
      </c>
      <c r="D172" cm="1">
        <f t="array" ref="D172">INDEX(median_sex_education_total_only!$R$3:$R$313,MATCH(1,($A172=median_sex_education_total_only!$B$3:$B$313)*(Sheet6!$B172=median_sex_education_total_only!$D$3:$D$313)*(Sheet6!$C172=median_sex_education_total_only!$O$3:$O$313),0))</f>
        <v>34885.8064340282</v>
      </c>
      <c r="E172" cm="1">
        <f t="array" ref="E172">IFERROR(INDEX(median_sex_education_total_only!$E$3:$E$313,MATCH(1,($A172=median_sex_education_total_only!$B$3:$B$313)*(Sheet6!$B172=median_sex_education_total_only!$D$3:$D$313)*(Sheet6!$C172=median_sex_education_total_only!$O$3:$O$313),0)),"")</f>
        <v>49021</v>
      </c>
      <c r="M172" t="s">
        <v>66</v>
      </c>
      <c r="N172" t="s">
        <v>23</v>
      </c>
      <c r="O172">
        <v>20</v>
      </c>
    </row>
    <row r="173" spans="1:15" x14ac:dyDescent="0.3">
      <c r="A173" t="s">
        <v>66</v>
      </c>
      <c r="B173" t="s">
        <v>24</v>
      </c>
      <c r="C173">
        <v>22</v>
      </c>
      <c r="D173" cm="1">
        <f t="array" ref="D173">INDEX(median_sex_education_total_only!$R$3:$R$313,MATCH(1,($A173=median_sex_education_total_only!$B$3:$B$313)*(Sheet6!$B173=median_sex_education_total_only!$D$3:$D$313)*(Sheet6!$C173=median_sex_education_total_only!$O$3:$O$313),0))</f>
        <v>35012.272477211598</v>
      </c>
      <c r="E173" cm="1">
        <f t="array" ref="E173">IFERROR(INDEX(median_sex_education_total_only!$E$3:$E$313,MATCH(1,($A173=median_sex_education_total_only!$B$3:$B$313)*(Sheet6!$B173=median_sex_education_total_only!$D$3:$D$313)*(Sheet6!$C173=median_sex_education_total_only!$O$3:$O$313),0)),"")</f>
        <v>77137</v>
      </c>
      <c r="M173" t="s">
        <v>66</v>
      </c>
      <c r="N173" t="s">
        <v>24</v>
      </c>
      <c r="O173">
        <v>22</v>
      </c>
    </row>
    <row r="174" spans="1:15" x14ac:dyDescent="0.3">
      <c r="A174" t="s">
        <v>66</v>
      </c>
      <c r="B174" t="s">
        <v>21</v>
      </c>
      <c r="C174">
        <v>39</v>
      </c>
      <c r="D174" cm="1">
        <f t="array" ref="D174">INDEX(median_sex_education_total_only!$S$3:$S$313,MATCH(1,($A174=median_sex_education_total_only!$B$3:$B$313)*(Sheet6!$B174=median_sex_education_total_only!$D$3:$D$313)*(Sheet6!$C174=median_sex_education_total_only!$P$3:$P$313),0))</f>
        <v>827328</v>
      </c>
      <c r="E174" t="str" cm="1">
        <f t="array" ref="E174">IFERROR(INDEX(median_sex_education_total_only!$E$3:$E$313,MATCH(1,($A174=median_sex_education_total_only!$B$3:$B$313)*(Sheet6!$B174=median_sex_education_total_only!$D$3:$D$313)*(Sheet6!$C174=median_sex_education_total_only!$O$3:$O$313),0)),"")</f>
        <v/>
      </c>
      <c r="M174" t="s">
        <v>66</v>
      </c>
      <c r="N174" t="s">
        <v>21</v>
      </c>
      <c r="O174">
        <v>39</v>
      </c>
    </row>
    <row r="175" spans="1:15" x14ac:dyDescent="0.3">
      <c r="A175" t="s">
        <v>66</v>
      </c>
      <c r="B175" t="s">
        <v>22</v>
      </c>
      <c r="C175">
        <v>39</v>
      </c>
      <c r="D175" cm="1">
        <f t="array" ref="D175">INDEX(median_sex_education_total_only!$S$3:$S$313,MATCH(1,($A175=median_sex_education_total_only!$B$3:$B$313)*(Sheet6!$B175=median_sex_education_total_only!$D$3:$D$313)*(Sheet6!$C175=median_sex_education_total_only!$P$3:$P$313),0))</f>
        <v>928312</v>
      </c>
      <c r="E175" t="str" cm="1">
        <f t="array" ref="E175">IFERROR(INDEX(median_sex_education_total_only!$E$3:$E$313,MATCH(1,($A175=median_sex_education_total_only!$B$3:$B$313)*(Sheet6!$B175=median_sex_education_total_only!$D$3:$D$313)*(Sheet6!$C175=median_sex_education_total_only!$O$3:$O$313),0)),"")</f>
        <v/>
      </c>
      <c r="M175" t="s">
        <v>66</v>
      </c>
      <c r="N175" t="s">
        <v>22</v>
      </c>
      <c r="O175">
        <v>39</v>
      </c>
    </row>
    <row r="176" spans="1:15" x14ac:dyDescent="0.3">
      <c r="A176" t="s">
        <v>66</v>
      </c>
      <c r="B176" t="s">
        <v>23</v>
      </c>
      <c r="C176">
        <v>39</v>
      </c>
      <c r="D176" cm="1">
        <f t="array" ref="D176">INDEX(median_sex_education_total_only!$S$3:$S$313,MATCH(1,($A176=median_sex_education_total_only!$B$3:$B$313)*(Sheet6!$B176=median_sex_education_total_only!$D$3:$D$313)*(Sheet6!$C176=median_sex_education_total_only!$P$3:$P$313),0))</f>
        <v>966284.80643402797</v>
      </c>
      <c r="E176" t="str" cm="1">
        <f t="array" ref="E176">IFERROR(INDEX(median_sex_education_total_only!$E$3:$E$313,MATCH(1,($A176=median_sex_education_total_only!$B$3:$B$313)*(Sheet6!$B176=median_sex_education_total_only!$D$3:$D$313)*(Sheet6!$C176=median_sex_education_total_only!$O$3:$O$313),0)),"")</f>
        <v/>
      </c>
      <c r="M176" t="s">
        <v>66</v>
      </c>
      <c r="N176" t="s">
        <v>23</v>
      </c>
      <c r="O176">
        <v>39</v>
      </c>
    </row>
    <row r="177" spans="1:15" x14ac:dyDescent="0.3">
      <c r="A177" t="s">
        <v>66</v>
      </c>
      <c r="B177" t="s">
        <v>24</v>
      </c>
      <c r="C177">
        <v>39</v>
      </c>
      <c r="D177" cm="1">
        <f t="array" ref="D177">INDEX(median_sex_education_total_only!$S$3:$S$313,MATCH(1,($A177=median_sex_education_total_only!$B$3:$B$313)*(Sheet6!$B177=median_sex_education_total_only!$D$3:$D$313)*(Sheet6!$C177=median_sex_education_total_only!$P$3:$P$313),0))</f>
        <v>1346341.27247721</v>
      </c>
      <c r="E177" t="str" cm="1">
        <f t="array" ref="E177">IFERROR(INDEX(median_sex_education_total_only!$E$3:$E$313,MATCH(1,($A177=median_sex_education_total_only!$B$3:$B$313)*(Sheet6!$B177=median_sex_education_total_only!$D$3:$D$313)*(Sheet6!$C177=median_sex_education_total_only!$O$3:$O$313),0)),"")</f>
        <v/>
      </c>
      <c r="M177" t="s">
        <v>66</v>
      </c>
      <c r="N177" t="s">
        <v>24</v>
      </c>
      <c r="O177">
        <v>39</v>
      </c>
    </row>
    <row r="178" spans="1:15" x14ac:dyDescent="0.3">
      <c r="A178" t="s">
        <v>68</v>
      </c>
      <c r="B178" t="s">
        <v>21</v>
      </c>
      <c r="C178">
        <v>16</v>
      </c>
      <c r="D178" cm="1">
        <f t="array" ref="D178">INDEX(median_sex_education_total_only!$R$3:$R$313,MATCH(1,($A178=median_sex_education_total_only!$B$3:$B$313)*(Sheet6!$B178=median_sex_education_total_only!$D$3:$D$313)*(Sheet6!$C178=median_sex_education_total_only!$O$3:$O$313),0))</f>
        <v>30404</v>
      </c>
      <c r="E178" cm="1">
        <f t="array" ref="E178">IFERROR(INDEX(median_sex_education_total_only!$E$3:$E$313,MATCH(1,($A178=median_sex_education_total_only!$B$3:$B$313)*(Sheet6!$B178=median_sex_education_total_only!$D$3:$D$313)*(Sheet6!$C178=median_sex_education_total_only!$O$3:$O$313),0)),"")</f>
        <v>30404</v>
      </c>
      <c r="M178" t="s">
        <v>68</v>
      </c>
      <c r="N178" t="s">
        <v>21</v>
      </c>
      <c r="O178">
        <v>16</v>
      </c>
    </row>
    <row r="179" spans="1:15" x14ac:dyDescent="0.3">
      <c r="A179" t="s">
        <v>68</v>
      </c>
      <c r="B179" t="s">
        <v>22</v>
      </c>
      <c r="C179">
        <v>18</v>
      </c>
      <c r="D179" cm="1">
        <f t="array" ref="D179">INDEX(median_sex_education_total_only!$R$3:$R$313,MATCH(1,($A179=median_sex_education_total_only!$B$3:$B$313)*(Sheet6!$B179=median_sex_education_total_only!$D$3:$D$313)*(Sheet6!$C179=median_sex_education_total_only!$O$3:$O$313),0))</f>
        <v>35865</v>
      </c>
      <c r="E179" cm="1">
        <f t="array" ref="E179">IFERROR(INDEX(median_sex_education_total_only!$E$3:$E$313,MATCH(1,($A179=median_sex_education_total_only!$B$3:$B$313)*(Sheet6!$B179=median_sex_education_total_only!$D$3:$D$313)*(Sheet6!$C179=median_sex_education_total_only!$O$3:$O$313),0)),"")</f>
        <v>35865</v>
      </c>
      <c r="M179" t="s">
        <v>68</v>
      </c>
      <c r="N179" t="s">
        <v>22</v>
      </c>
      <c r="O179">
        <v>18</v>
      </c>
    </row>
    <row r="180" spans="1:15" x14ac:dyDescent="0.3">
      <c r="A180" t="s">
        <v>68</v>
      </c>
      <c r="B180" t="s">
        <v>23</v>
      </c>
      <c r="C180">
        <v>20</v>
      </c>
      <c r="D180" cm="1">
        <f t="array" ref="D180">INDEX(median_sex_education_total_only!$R$3:$R$313,MATCH(1,($A180=median_sex_education_total_only!$B$3:$B$313)*(Sheet6!$B180=median_sex_education_total_only!$D$3:$D$313)*(Sheet6!$C180=median_sex_education_total_only!$O$3:$O$313),0))</f>
        <v>27337.106269463002</v>
      </c>
      <c r="E180" cm="1">
        <f t="array" ref="E180">IFERROR(INDEX(median_sex_education_total_only!$E$3:$E$313,MATCH(1,($A180=median_sex_education_total_only!$B$3:$B$313)*(Sheet6!$B180=median_sex_education_total_only!$D$3:$D$313)*(Sheet6!$C180=median_sex_education_total_only!$O$3:$O$313),0)),"")</f>
        <v>41762</v>
      </c>
      <c r="M180" t="s">
        <v>68</v>
      </c>
      <c r="N180" t="s">
        <v>23</v>
      </c>
      <c r="O180">
        <v>20</v>
      </c>
    </row>
    <row r="181" spans="1:15" x14ac:dyDescent="0.3">
      <c r="A181" t="s">
        <v>68</v>
      </c>
      <c r="B181" t="s">
        <v>24</v>
      </c>
      <c r="C181">
        <v>22</v>
      </c>
      <c r="D181" cm="1">
        <f t="array" ref="D181">INDEX(median_sex_education_total_only!$R$3:$R$313,MATCH(1,($A181=median_sex_education_total_only!$B$3:$B$313)*(Sheet6!$B181=median_sex_education_total_only!$D$3:$D$313)*(Sheet6!$C181=median_sex_education_total_only!$O$3:$O$313),0))</f>
        <v>24184.548508402699</v>
      </c>
      <c r="E181" cm="1">
        <f t="array" ref="E181">IFERROR(INDEX(median_sex_education_total_only!$E$3:$E$313,MATCH(1,($A181=median_sex_education_total_only!$B$3:$B$313)*(Sheet6!$B181=median_sex_education_total_only!$D$3:$D$313)*(Sheet6!$C181=median_sex_education_total_only!$O$3:$O$313),0)),"")</f>
        <v>63077</v>
      </c>
      <c r="M181" t="s">
        <v>68</v>
      </c>
      <c r="N181" t="s">
        <v>24</v>
      </c>
      <c r="O181">
        <v>22</v>
      </c>
    </row>
    <row r="182" spans="1:15" x14ac:dyDescent="0.3">
      <c r="A182" t="s">
        <v>68</v>
      </c>
      <c r="B182" t="s">
        <v>21</v>
      </c>
      <c r="C182">
        <v>39</v>
      </c>
      <c r="D182" cm="1">
        <f t="array" ref="D182">INDEX(median_sex_education_total_only!$S$3:$S$313,MATCH(1,($A182=median_sex_education_total_only!$B$3:$B$313)*(Sheet6!$B182=median_sex_education_total_only!$D$3:$D$313)*(Sheet6!$C182=median_sex_education_total_only!$P$3:$P$313),0))</f>
        <v>729696</v>
      </c>
      <c r="E182" t="str" cm="1">
        <f t="array" ref="E182">IFERROR(INDEX(median_sex_education_total_only!$E$3:$E$313,MATCH(1,($A182=median_sex_education_total_only!$B$3:$B$313)*(Sheet6!$B182=median_sex_education_total_only!$D$3:$D$313)*(Sheet6!$C182=median_sex_education_total_only!$O$3:$O$313),0)),"")</f>
        <v/>
      </c>
      <c r="M182" t="s">
        <v>68</v>
      </c>
      <c r="N182" t="s">
        <v>21</v>
      </c>
      <c r="O182">
        <v>39</v>
      </c>
    </row>
    <row r="183" spans="1:15" x14ac:dyDescent="0.3">
      <c r="A183" t="s">
        <v>68</v>
      </c>
      <c r="B183" t="s">
        <v>22</v>
      </c>
      <c r="C183">
        <v>39</v>
      </c>
      <c r="D183" cm="1">
        <f t="array" ref="D183">INDEX(median_sex_education_total_only!$S$3:$S$313,MATCH(1,($A183=median_sex_education_total_only!$B$3:$B$313)*(Sheet6!$B183=median_sex_education_total_only!$D$3:$D$313)*(Sheet6!$C183=median_sex_education_total_only!$P$3:$P$313),0))</f>
        <v>789030</v>
      </c>
      <c r="E183" t="str" cm="1">
        <f t="array" ref="E183">IFERROR(INDEX(median_sex_education_total_only!$E$3:$E$313,MATCH(1,($A183=median_sex_education_total_only!$B$3:$B$313)*(Sheet6!$B183=median_sex_education_total_only!$D$3:$D$313)*(Sheet6!$C183=median_sex_education_total_only!$O$3:$O$313),0)),"")</f>
        <v/>
      </c>
      <c r="M183" t="s">
        <v>68</v>
      </c>
      <c r="N183" t="s">
        <v>22</v>
      </c>
      <c r="O183">
        <v>39</v>
      </c>
    </row>
    <row r="184" spans="1:15" x14ac:dyDescent="0.3">
      <c r="A184" t="s">
        <v>68</v>
      </c>
      <c r="B184" t="s">
        <v>23</v>
      </c>
      <c r="C184">
        <v>39</v>
      </c>
      <c r="D184" cm="1">
        <f t="array" ref="D184">INDEX(median_sex_education_total_only!$S$3:$S$313,MATCH(1,($A184=median_sex_education_total_only!$B$3:$B$313)*(Sheet6!$B184=median_sex_education_total_only!$D$3:$D$313)*(Sheet6!$C184=median_sex_education_total_only!$P$3:$P$313),0))</f>
        <v>820815.10626946297</v>
      </c>
      <c r="E184" t="str" cm="1">
        <f t="array" ref="E184">IFERROR(INDEX(median_sex_education_total_only!$E$3:$E$313,MATCH(1,($A184=median_sex_education_total_only!$B$3:$B$313)*(Sheet6!$B184=median_sex_education_total_only!$D$3:$D$313)*(Sheet6!$C184=median_sex_education_total_only!$O$3:$O$313),0)),"")</f>
        <v/>
      </c>
      <c r="M184" t="s">
        <v>68</v>
      </c>
      <c r="N184" t="s">
        <v>23</v>
      </c>
      <c r="O184">
        <v>39</v>
      </c>
    </row>
    <row r="185" spans="1:15" x14ac:dyDescent="0.3">
      <c r="A185" t="s">
        <v>68</v>
      </c>
      <c r="B185" t="s">
        <v>24</v>
      </c>
      <c r="C185">
        <v>39</v>
      </c>
      <c r="D185" cm="1">
        <f t="array" ref="D185">INDEX(median_sex_education_total_only!$S$3:$S$313,MATCH(1,($A185=median_sex_education_total_only!$B$3:$B$313)*(Sheet6!$B185=median_sex_education_total_only!$D$3:$D$313)*(Sheet6!$C185=median_sex_education_total_only!$P$3:$P$313),0))</f>
        <v>1096493.5485084001</v>
      </c>
      <c r="E185" t="str" cm="1">
        <f t="array" ref="E185">IFERROR(INDEX(median_sex_education_total_only!$E$3:$E$313,MATCH(1,($A185=median_sex_education_total_only!$B$3:$B$313)*(Sheet6!$B185=median_sex_education_total_only!$D$3:$D$313)*(Sheet6!$C185=median_sex_education_total_only!$O$3:$O$313),0)),"")</f>
        <v/>
      </c>
      <c r="M185" t="s">
        <v>68</v>
      </c>
      <c r="N185" t="s">
        <v>24</v>
      </c>
      <c r="O185">
        <v>39</v>
      </c>
    </row>
    <row r="186" spans="1:15" x14ac:dyDescent="0.3">
      <c r="A186" t="s">
        <v>70</v>
      </c>
      <c r="B186" t="s">
        <v>21</v>
      </c>
      <c r="C186">
        <v>16</v>
      </c>
      <c r="D186" cm="1">
        <f t="array" ref="D186">INDEX(median_sex_education_total_only!$R$3:$R$313,MATCH(1,($A186=median_sex_education_total_only!$B$3:$B$313)*(Sheet6!$B186=median_sex_education_total_only!$D$3:$D$313)*(Sheet6!$C186=median_sex_education_total_only!$O$3:$O$313),0))</f>
        <v>33274</v>
      </c>
      <c r="E186" cm="1">
        <f t="array" ref="E186">IFERROR(INDEX(median_sex_education_total_only!$E$3:$E$313,MATCH(1,($A186=median_sex_education_total_only!$B$3:$B$313)*(Sheet6!$B186=median_sex_education_total_only!$D$3:$D$313)*(Sheet6!$C186=median_sex_education_total_only!$O$3:$O$313),0)),"")</f>
        <v>33274</v>
      </c>
      <c r="M186" t="s">
        <v>70</v>
      </c>
      <c r="N186" t="s">
        <v>21</v>
      </c>
      <c r="O186">
        <v>16</v>
      </c>
    </row>
    <row r="187" spans="1:15" x14ac:dyDescent="0.3">
      <c r="A187" t="s">
        <v>70</v>
      </c>
      <c r="B187" t="s">
        <v>22</v>
      </c>
      <c r="C187">
        <v>18</v>
      </c>
      <c r="D187" cm="1">
        <f t="array" ref="D187">INDEX(median_sex_education_total_only!$R$3:$R$313,MATCH(1,($A187=median_sex_education_total_only!$B$3:$B$313)*(Sheet6!$B187=median_sex_education_total_only!$D$3:$D$313)*(Sheet6!$C187=median_sex_education_total_only!$O$3:$O$313),0))</f>
        <v>39997</v>
      </c>
      <c r="E187" cm="1">
        <f t="array" ref="E187">IFERROR(INDEX(median_sex_education_total_only!$E$3:$E$313,MATCH(1,($A187=median_sex_education_total_only!$B$3:$B$313)*(Sheet6!$B187=median_sex_education_total_only!$D$3:$D$313)*(Sheet6!$C187=median_sex_education_total_only!$O$3:$O$313),0)),"")</f>
        <v>39997</v>
      </c>
      <c r="M187" t="s">
        <v>70</v>
      </c>
      <c r="N187" t="s">
        <v>22</v>
      </c>
      <c r="O187">
        <v>18</v>
      </c>
    </row>
    <row r="188" spans="1:15" x14ac:dyDescent="0.3">
      <c r="A188" t="s">
        <v>70</v>
      </c>
      <c r="B188" t="s">
        <v>23</v>
      </c>
      <c r="C188">
        <v>20</v>
      </c>
      <c r="D188" cm="1">
        <f t="array" ref="D188">INDEX(median_sex_education_total_only!$R$3:$R$313,MATCH(1,($A188=median_sex_education_total_only!$B$3:$B$313)*(Sheet6!$B188=median_sex_education_total_only!$D$3:$D$313)*(Sheet6!$C188=median_sex_education_total_only!$O$3:$O$313),0))</f>
        <v>34489.823195118697</v>
      </c>
      <c r="E188" cm="1">
        <f t="array" ref="E188">IFERROR(INDEX(median_sex_education_total_only!$E$3:$E$313,MATCH(1,($A188=median_sex_education_total_only!$B$3:$B$313)*(Sheet6!$B188=median_sex_education_total_only!$D$3:$D$313)*(Sheet6!$C188=median_sex_education_total_only!$O$3:$O$313),0)),"")</f>
        <v>49014</v>
      </c>
      <c r="M188" t="s">
        <v>70</v>
      </c>
      <c r="N188" t="s">
        <v>23</v>
      </c>
      <c r="O188">
        <v>20</v>
      </c>
    </row>
    <row r="189" spans="1:15" x14ac:dyDescent="0.3">
      <c r="A189" t="s">
        <v>70</v>
      </c>
      <c r="B189" t="s">
        <v>24</v>
      </c>
      <c r="C189">
        <v>22</v>
      </c>
      <c r="D189" cm="1">
        <f t="array" ref="D189">INDEX(median_sex_education_total_only!$R$3:$R$313,MATCH(1,($A189=median_sex_education_total_only!$B$3:$B$313)*(Sheet6!$B189=median_sex_education_total_only!$D$3:$D$313)*(Sheet6!$C189=median_sex_education_total_only!$O$3:$O$313),0))</f>
        <v>24179.8836004287</v>
      </c>
      <c r="E189" cm="1">
        <f t="array" ref="E189">IFERROR(INDEX(median_sex_education_total_only!$E$3:$E$313,MATCH(1,($A189=median_sex_education_total_only!$B$3:$B$313)*(Sheet6!$B189=median_sex_education_total_only!$D$3:$D$313)*(Sheet6!$C189=median_sex_education_total_only!$O$3:$O$313),0)),"")</f>
        <v>68504</v>
      </c>
      <c r="M189" t="s">
        <v>70</v>
      </c>
      <c r="N189" t="s">
        <v>24</v>
      </c>
      <c r="O189">
        <v>22</v>
      </c>
    </row>
    <row r="190" spans="1:15" x14ac:dyDescent="0.3">
      <c r="A190" t="s">
        <v>70</v>
      </c>
      <c r="B190" t="s">
        <v>21</v>
      </c>
      <c r="C190">
        <v>39</v>
      </c>
      <c r="D190" cm="1">
        <f t="array" ref="D190">INDEX(median_sex_education_total_only!$S$3:$S$313,MATCH(1,($A190=median_sex_education_total_only!$B$3:$B$313)*(Sheet6!$B190=median_sex_education_total_only!$D$3:$D$313)*(Sheet6!$C190=median_sex_education_total_only!$P$3:$P$313),0))</f>
        <v>798576</v>
      </c>
      <c r="E190" t="str" cm="1">
        <f t="array" ref="E190">IFERROR(INDEX(median_sex_education_total_only!$E$3:$E$313,MATCH(1,($A190=median_sex_education_total_only!$B$3:$B$313)*(Sheet6!$B190=median_sex_education_total_only!$D$3:$D$313)*(Sheet6!$C190=median_sex_education_total_only!$O$3:$O$313),0)),"")</f>
        <v/>
      </c>
      <c r="M190" t="s">
        <v>70</v>
      </c>
      <c r="N190" t="s">
        <v>21</v>
      </c>
      <c r="O190">
        <v>39</v>
      </c>
    </row>
    <row r="191" spans="1:15" x14ac:dyDescent="0.3">
      <c r="A191" t="s">
        <v>70</v>
      </c>
      <c r="B191" t="s">
        <v>22</v>
      </c>
      <c r="C191">
        <v>39</v>
      </c>
      <c r="D191" cm="1">
        <f t="array" ref="D191">INDEX(median_sex_education_total_only!$S$3:$S$313,MATCH(1,($A191=median_sex_education_total_only!$B$3:$B$313)*(Sheet6!$B191=median_sex_education_total_only!$D$3:$D$313)*(Sheet6!$C191=median_sex_education_total_only!$P$3:$P$313),0))</f>
        <v>879934</v>
      </c>
      <c r="E191" t="str" cm="1">
        <f t="array" ref="E191">IFERROR(INDEX(median_sex_education_total_only!$E$3:$E$313,MATCH(1,($A191=median_sex_education_total_only!$B$3:$B$313)*(Sheet6!$B191=median_sex_education_total_only!$D$3:$D$313)*(Sheet6!$C191=median_sex_education_total_only!$O$3:$O$313),0)),"")</f>
        <v/>
      </c>
      <c r="M191" t="s">
        <v>70</v>
      </c>
      <c r="N191" t="s">
        <v>22</v>
      </c>
      <c r="O191">
        <v>39</v>
      </c>
    </row>
    <row r="192" spans="1:15" x14ac:dyDescent="0.3">
      <c r="A192" t="s">
        <v>70</v>
      </c>
      <c r="B192" t="s">
        <v>23</v>
      </c>
      <c r="C192">
        <v>39</v>
      </c>
      <c r="D192" cm="1">
        <f t="array" ref="D192">INDEX(median_sex_education_total_only!$S$3:$S$313,MATCH(1,($A192=median_sex_education_total_only!$B$3:$B$313)*(Sheet6!$B192=median_sex_education_total_only!$D$3:$D$313)*(Sheet6!$C192=median_sex_education_total_only!$P$3:$P$313),0))</f>
        <v>965755.82319511799</v>
      </c>
      <c r="E192" t="str" cm="1">
        <f t="array" ref="E192">IFERROR(INDEX(median_sex_education_total_only!$E$3:$E$313,MATCH(1,($A192=median_sex_education_total_only!$B$3:$B$313)*(Sheet6!$B192=median_sex_education_total_only!$D$3:$D$313)*(Sheet6!$C192=median_sex_education_total_only!$O$3:$O$313),0)),"")</f>
        <v/>
      </c>
      <c r="M192" t="s">
        <v>70</v>
      </c>
      <c r="N192" t="s">
        <v>23</v>
      </c>
      <c r="O192">
        <v>39</v>
      </c>
    </row>
    <row r="193" spans="1:15" x14ac:dyDescent="0.3">
      <c r="A193" t="s">
        <v>70</v>
      </c>
      <c r="B193" t="s">
        <v>24</v>
      </c>
      <c r="C193">
        <v>39</v>
      </c>
      <c r="D193" cm="1">
        <f t="array" ref="D193">INDEX(median_sex_education_total_only!$S$3:$S$313,MATCH(1,($A193=median_sex_education_total_only!$B$3:$B$313)*(Sheet6!$B193=median_sex_education_total_only!$D$3:$D$313)*(Sheet6!$C193=median_sex_education_total_only!$P$3:$P$313),0))</f>
        <v>1188747.8836004201</v>
      </c>
      <c r="E193" t="str" cm="1">
        <f t="array" ref="E193">IFERROR(INDEX(median_sex_education_total_only!$E$3:$E$313,MATCH(1,($A193=median_sex_education_total_only!$B$3:$B$313)*(Sheet6!$B193=median_sex_education_total_only!$D$3:$D$313)*(Sheet6!$C193=median_sex_education_total_only!$O$3:$O$313),0)),"")</f>
        <v/>
      </c>
      <c r="M193" t="s">
        <v>70</v>
      </c>
      <c r="N193" t="s">
        <v>24</v>
      </c>
      <c r="O193">
        <v>39</v>
      </c>
    </row>
    <row r="194" spans="1:15" x14ac:dyDescent="0.3">
      <c r="A194" t="s">
        <v>72</v>
      </c>
      <c r="B194" t="s">
        <v>21</v>
      </c>
      <c r="C194">
        <v>16</v>
      </c>
      <c r="D194" cm="1">
        <f t="array" ref="D194">INDEX(median_sex_education_total_only!$R$3:$R$313,MATCH(1,($A194=median_sex_education_total_only!$B$3:$B$313)*(Sheet6!$B194=median_sex_education_total_only!$D$3:$D$313)*(Sheet6!$C194=median_sex_education_total_only!$O$3:$O$313),0))</f>
        <v>26775</v>
      </c>
      <c r="E194" cm="1">
        <f t="array" ref="E194">IFERROR(INDEX(median_sex_education_total_only!$E$3:$E$313,MATCH(1,($A194=median_sex_education_total_only!$B$3:$B$313)*(Sheet6!$B194=median_sex_education_total_only!$D$3:$D$313)*(Sheet6!$C194=median_sex_education_total_only!$O$3:$O$313),0)),"")</f>
        <v>26775</v>
      </c>
      <c r="M194" t="s">
        <v>72</v>
      </c>
      <c r="N194" t="s">
        <v>21</v>
      </c>
      <c r="O194">
        <v>16</v>
      </c>
    </row>
    <row r="195" spans="1:15" x14ac:dyDescent="0.3">
      <c r="A195" t="s">
        <v>72</v>
      </c>
      <c r="B195" t="s">
        <v>22</v>
      </c>
      <c r="C195">
        <v>18</v>
      </c>
      <c r="D195" cm="1">
        <f t="array" ref="D195">INDEX(median_sex_education_total_only!$R$3:$R$313,MATCH(1,($A195=median_sex_education_total_only!$B$3:$B$313)*(Sheet6!$B195=median_sex_education_total_only!$D$3:$D$313)*(Sheet6!$C195=median_sex_education_total_only!$O$3:$O$313),0))</f>
        <v>32789</v>
      </c>
      <c r="E195" cm="1">
        <f t="array" ref="E195">IFERROR(INDEX(median_sex_education_total_only!$E$3:$E$313,MATCH(1,($A195=median_sex_education_total_only!$B$3:$B$313)*(Sheet6!$B195=median_sex_education_total_only!$D$3:$D$313)*(Sheet6!$C195=median_sex_education_total_only!$O$3:$O$313),0)),"")</f>
        <v>32789</v>
      </c>
      <c r="M195" t="s">
        <v>72</v>
      </c>
      <c r="N195" t="s">
        <v>22</v>
      </c>
      <c r="O195">
        <v>18</v>
      </c>
    </row>
    <row r="196" spans="1:15" x14ac:dyDescent="0.3">
      <c r="A196" t="s">
        <v>72</v>
      </c>
      <c r="B196" t="s">
        <v>23</v>
      </c>
      <c r="C196">
        <v>20</v>
      </c>
      <c r="D196" cm="1">
        <f t="array" ref="D196">INDEX(median_sex_education_total_only!$R$3:$R$313,MATCH(1,($A196=median_sex_education_total_only!$B$3:$B$313)*(Sheet6!$B196=median_sex_education_total_only!$D$3:$D$313)*(Sheet6!$C196=median_sex_education_total_only!$O$3:$O$313),0))</f>
        <v>26723.267135831498</v>
      </c>
      <c r="E196" cm="1">
        <f t="array" ref="E196">IFERROR(INDEX(median_sex_education_total_only!$E$3:$E$313,MATCH(1,($A196=median_sex_education_total_only!$B$3:$B$313)*(Sheet6!$B196=median_sex_education_total_only!$D$3:$D$313)*(Sheet6!$C196=median_sex_education_total_only!$O$3:$O$313),0)),"")</f>
        <v>37485</v>
      </c>
      <c r="M196" t="s">
        <v>72</v>
      </c>
      <c r="N196" t="s">
        <v>23</v>
      </c>
      <c r="O196">
        <v>20</v>
      </c>
    </row>
    <row r="197" spans="1:15" x14ac:dyDescent="0.3">
      <c r="A197" t="s">
        <v>72</v>
      </c>
      <c r="B197" t="s">
        <v>24</v>
      </c>
      <c r="C197">
        <v>22</v>
      </c>
      <c r="D197" cm="1">
        <f t="array" ref="D197">INDEX(median_sex_education_total_only!$R$3:$R$313,MATCH(1,($A197=median_sex_education_total_only!$B$3:$B$313)*(Sheet6!$B197=median_sex_education_total_only!$D$3:$D$313)*(Sheet6!$C197=median_sex_education_total_only!$O$3:$O$313),0))</f>
        <v>17800.828067940402</v>
      </c>
      <c r="E197" cm="1">
        <f t="array" ref="E197">IFERROR(INDEX(median_sex_education_total_only!$E$3:$E$313,MATCH(1,($A197=median_sex_education_total_only!$B$3:$B$313)*(Sheet6!$B197=median_sex_education_total_only!$D$3:$D$313)*(Sheet6!$C197=median_sex_education_total_only!$O$3:$O$313),0)),"")</f>
        <v>50731</v>
      </c>
      <c r="M197" t="s">
        <v>72</v>
      </c>
      <c r="N197" t="s">
        <v>24</v>
      </c>
      <c r="O197">
        <v>22</v>
      </c>
    </row>
    <row r="198" spans="1:15" x14ac:dyDescent="0.3">
      <c r="A198" t="s">
        <v>72</v>
      </c>
      <c r="B198" t="s">
        <v>21</v>
      </c>
      <c r="C198">
        <v>39</v>
      </c>
      <c r="D198" cm="1">
        <f t="array" ref="D198">INDEX(median_sex_education_total_only!$S$3:$S$313,MATCH(1,($A198=median_sex_education_total_only!$B$3:$B$313)*(Sheet6!$B198=median_sex_education_total_only!$D$3:$D$313)*(Sheet6!$C198=median_sex_education_total_only!$P$3:$P$313),0))</f>
        <v>642600</v>
      </c>
      <c r="E198" t="str" cm="1">
        <f t="array" ref="E198">IFERROR(INDEX(median_sex_education_total_only!$E$3:$E$313,MATCH(1,($A198=median_sex_education_total_only!$B$3:$B$313)*(Sheet6!$B198=median_sex_education_total_only!$D$3:$D$313)*(Sheet6!$C198=median_sex_education_total_only!$O$3:$O$313),0)),"")</f>
        <v/>
      </c>
      <c r="M198" t="s">
        <v>72</v>
      </c>
      <c r="N198" t="s">
        <v>21</v>
      </c>
      <c r="O198">
        <v>39</v>
      </c>
    </row>
    <row r="199" spans="1:15" x14ac:dyDescent="0.3">
      <c r="A199" t="s">
        <v>72</v>
      </c>
      <c r="B199" t="s">
        <v>22</v>
      </c>
      <c r="C199">
        <v>39</v>
      </c>
      <c r="D199" cm="1">
        <f t="array" ref="D199">INDEX(median_sex_education_total_only!$S$3:$S$313,MATCH(1,($A199=median_sex_education_total_only!$B$3:$B$313)*(Sheet6!$B199=median_sex_education_total_only!$D$3:$D$313)*(Sheet6!$C199=median_sex_education_total_only!$P$3:$P$313),0))</f>
        <v>721358</v>
      </c>
      <c r="E199" t="str" cm="1">
        <f t="array" ref="E199">IFERROR(INDEX(median_sex_education_total_only!$E$3:$E$313,MATCH(1,($A199=median_sex_education_total_only!$B$3:$B$313)*(Sheet6!$B199=median_sex_education_total_only!$D$3:$D$313)*(Sheet6!$C199=median_sex_education_total_only!$O$3:$O$313),0)),"")</f>
        <v/>
      </c>
      <c r="M199" t="s">
        <v>72</v>
      </c>
      <c r="N199" t="s">
        <v>22</v>
      </c>
      <c r="O199">
        <v>39</v>
      </c>
    </row>
    <row r="200" spans="1:15" x14ac:dyDescent="0.3">
      <c r="A200" t="s">
        <v>72</v>
      </c>
      <c r="B200" t="s">
        <v>23</v>
      </c>
      <c r="C200">
        <v>39</v>
      </c>
      <c r="D200" cm="1">
        <f t="array" ref="D200">INDEX(median_sex_education_total_only!$S$3:$S$313,MATCH(1,($A200=median_sex_education_total_only!$B$3:$B$313)*(Sheet6!$B200=median_sex_education_total_only!$D$3:$D$313)*(Sheet6!$C200=median_sex_education_total_only!$P$3:$P$313),0))</f>
        <v>738938.26713583095</v>
      </c>
      <c r="E200" t="str" cm="1">
        <f t="array" ref="E200">IFERROR(INDEX(median_sex_education_total_only!$E$3:$E$313,MATCH(1,($A200=median_sex_education_total_only!$B$3:$B$313)*(Sheet6!$B200=median_sex_education_total_only!$D$3:$D$313)*(Sheet6!$C200=median_sex_education_total_only!$O$3:$O$313),0)),"")</f>
        <v/>
      </c>
      <c r="M200" t="s">
        <v>72</v>
      </c>
      <c r="N200" t="s">
        <v>23</v>
      </c>
      <c r="O200">
        <v>39</v>
      </c>
    </row>
    <row r="201" spans="1:15" x14ac:dyDescent="0.3">
      <c r="A201" t="s">
        <v>72</v>
      </c>
      <c r="B201" t="s">
        <v>24</v>
      </c>
      <c r="C201">
        <v>39</v>
      </c>
      <c r="D201" cm="1">
        <f t="array" ref="D201">INDEX(median_sex_education_total_only!$S$3:$S$313,MATCH(1,($A201=median_sex_education_total_only!$B$3:$B$313)*(Sheet6!$B201=median_sex_education_total_only!$D$3:$D$313)*(Sheet6!$C201=median_sex_education_total_only!$P$3:$P$313),0))</f>
        <v>880227.82806793996</v>
      </c>
      <c r="E201" t="str" cm="1">
        <f t="array" ref="E201">IFERROR(INDEX(median_sex_education_total_only!$E$3:$E$313,MATCH(1,($A201=median_sex_education_total_only!$B$3:$B$313)*(Sheet6!$B201=median_sex_education_total_only!$D$3:$D$313)*(Sheet6!$C201=median_sex_education_total_only!$O$3:$O$313),0)),"")</f>
        <v/>
      </c>
      <c r="M201" t="s">
        <v>72</v>
      </c>
      <c r="N201" t="s">
        <v>24</v>
      </c>
      <c r="O201">
        <v>39</v>
      </c>
    </row>
    <row r="202" spans="1:15" x14ac:dyDescent="0.3">
      <c r="A202" t="s">
        <v>74</v>
      </c>
      <c r="B202" t="s">
        <v>21</v>
      </c>
      <c r="C202">
        <v>16</v>
      </c>
      <c r="D202" cm="1">
        <f t="array" ref="D202">INDEX(median_sex_education_total_only!$R$3:$R$313,MATCH(1,($A202=median_sex_education_total_only!$B$3:$B$313)*(Sheet6!$B202=median_sex_education_total_only!$D$3:$D$313)*(Sheet6!$C202=median_sex_education_total_only!$O$3:$O$313),0))</f>
        <v>28414</v>
      </c>
      <c r="E202" cm="1">
        <f t="array" ref="E202">IFERROR(INDEX(median_sex_education_total_only!$E$3:$E$313,MATCH(1,($A202=median_sex_education_total_only!$B$3:$B$313)*(Sheet6!$B202=median_sex_education_total_only!$D$3:$D$313)*(Sheet6!$C202=median_sex_education_total_only!$O$3:$O$313),0)),"")</f>
        <v>28414</v>
      </c>
      <c r="M202" t="s">
        <v>74</v>
      </c>
      <c r="N202" t="s">
        <v>21</v>
      </c>
      <c r="O202">
        <v>16</v>
      </c>
    </row>
    <row r="203" spans="1:15" x14ac:dyDescent="0.3">
      <c r="A203" t="s">
        <v>74</v>
      </c>
      <c r="B203" t="s">
        <v>22</v>
      </c>
      <c r="C203">
        <v>18</v>
      </c>
      <c r="D203" cm="1">
        <f t="array" ref="D203">INDEX(median_sex_education_total_only!$R$3:$R$313,MATCH(1,($A203=median_sex_education_total_only!$B$3:$B$313)*(Sheet6!$B203=median_sex_education_total_only!$D$3:$D$313)*(Sheet6!$C203=median_sex_education_total_only!$O$3:$O$313),0))</f>
        <v>35612</v>
      </c>
      <c r="E203" cm="1">
        <f t="array" ref="E203">IFERROR(INDEX(median_sex_education_total_only!$E$3:$E$313,MATCH(1,($A203=median_sex_education_total_only!$B$3:$B$313)*(Sheet6!$B203=median_sex_education_total_only!$D$3:$D$313)*(Sheet6!$C203=median_sex_education_total_only!$O$3:$O$313),0)),"")</f>
        <v>35612</v>
      </c>
      <c r="M203" t="s">
        <v>74</v>
      </c>
      <c r="N203" t="s">
        <v>22</v>
      </c>
      <c r="O203">
        <v>18</v>
      </c>
    </row>
    <row r="204" spans="1:15" x14ac:dyDescent="0.3">
      <c r="A204" t="s">
        <v>74</v>
      </c>
      <c r="B204" t="s">
        <v>23</v>
      </c>
      <c r="C204">
        <v>20</v>
      </c>
      <c r="D204" cm="1">
        <f t="array" ref="D204">INDEX(median_sex_education_total_only!$R$3:$R$313,MATCH(1,($A204=median_sex_education_total_only!$B$3:$B$313)*(Sheet6!$B204=median_sex_education_total_only!$D$3:$D$313)*(Sheet6!$C204=median_sex_education_total_only!$O$3:$O$313),0))</f>
        <v>27835.040683032301</v>
      </c>
      <c r="E204" cm="1">
        <f t="array" ref="E204">IFERROR(INDEX(median_sex_education_total_only!$E$3:$E$313,MATCH(1,($A204=median_sex_education_total_only!$B$3:$B$313)*(Sheet6!$B204=median_sex_education_total_only!$D$3:$D$313)*(Sheet6!$C204=median_sex_education_total_only!$O$3:$O$313),0)),"")</f>
        <v>41874</v>
      </c>
      <c r="M204" t="s">
        <v>74</v>
      </c>
      <c r="N204" t="s">
        <v>23</v>
      </c>
      <c r="O204">
        <v>20</v>
      </c>
    </row>
    <row r="205" spans="1:15" x14ac:dyDescent="0.3">
      <c r="A205" t="s">
        <v>74</v>
      </c>
      <c r="B205" t="s">
        <v>24</v>
      </c>
      <c r="C205">
        <v>22</v>
      </c>
      <c r="D205" cm="1">
        <f t="array" ref="D205">INDEX(median_sex_education_total_only!$R$3:$R$313,MATCH(1,($A205=median_sex_education_total_only!$B$3:$B$313)*(Sheet6!$B205=median_sex_education_total_only!$D$3:$D$313)*(Sheet6!$C205=median_sex_education_total_only!$O$3:$O$313),0))</f>
        <v>22270.205654799101</v>
      </c>
      <c r="E205" cm="1">
        <f t="array" ref="E205">IFERROR(INDEX(median_sex_education_total_only!$E$3:$E$313,MATCH(1,($A205=median_sex_education_total_only!$B$3:$B$313)*(Sheet6!$B205=median_sex_education_total_only!$D$3:$D$313)*(Sheet6!$C205=median_sex_education_total_only!$O$3:$O$313),0)),"")</f>
        <v>57693</v>
      </c>
      <c r="M205" t="s">
        <v>74</v>
      </c>
      <c r="N205" t="s">
        <v>24</v>
      </c>
      <c r="O205">
        <v>22</v>
      </c>
    </row>
    <row r="206" spans="1:15" x14ac:dyDescent="0.3">
      <c r="A206" t="s">
        <v>74</v>
      </c>
      <c r="B206" t="s">
        <v>21</v>
      </c>
      <c r="C206">
        <v>39</v>
      </c>
      <c r="D206" cm="1">
        <f t="array" ref="D206">INDEX(median_sex_education_total_only!$S$3:$S$313,MATCH(1,($A206=median_sex_education_total_only!$B$3:$B$313)*(Sheet6!$B206=median_sex_education_total_only!$D$3:$D$313)*(Sheet6!$C206=median_sex_education_total_only!$P$3:$P$313),0))</f>
        <v>681936</v>
      </c>
      <c r="E206" t="str" cm="1">
        <f t="array" ref="E206">IFERROR(INDEX(median_sex_education_total_only!$E$3:$E$313,MATCH(1,($A206=median_sex_education_total_only!$B$3:$B$313)*(Sheet6!$B206=median_sex_education_total_only!$D$3:$D$313)*(Sheet6!$C206=median_sex_education_total_only!$O$3:$O$313),0)),"")</f>
        <v/>
      </c>
      <c r="M206" t="s">
        <v>74</v>
      </c>
      <c r="N206" t="s">
        <v>21</v>
      </c>
      <c r="O206">
        <v>39</v>
      </c>
    </row>
    <row r="207" spans="1:15" x14ac:dyDescent="0.3">
      <c r="A207" t="s">
        <v>74</v>
      </c>
      <c r="B207" t="s">
        <v>22</v>
      </c>
      <c r="C207">
        <v>39</v>
      </c>
      <c r="D207" cm="1">
        <f t="array" ref="D207">INDEX(median_sex_education_total_only!$S$3:$S$313,MATCH(1,($A207=median_sex_education_total_only!$B$3:$B$313)*(Sheet6!$B207=median_sex_education_total_only!$D$3:$D$313)*(Sheet6!$C207=median_sex_education_total_only!$P$3:$P$313),0))</f>
        <v>783464</v>
      </c>
      <c r="E207" t="str" cm="1">
        <f t="array" ref="E207">IFERROR(INDEX(median_sex_education_total_only!$E$3:$E$313,MATCH(1,($A207=median_sex_education_total_only!$B$3:$B$313)*(Sheet6!$B207=median_sex_education_total_only!$D$3:$D$313)*(Sheet6!$C207=median_sex_education_total_only!$O$3:$O$313),0)),"")</f>
        <v/>
      </c>
      <c r="M207" t="s">
        <v>74</v>
      </c>
      <c r="N207" t="s">
        <v>22</v>
      </c>
      <c r="O207">
        <v>39</v>
      </c>
    </row>
    <row r="208" spans="1:15" x14ac:dyDescent="0.3">
      <c r="A208" t="s">
        <v>74</v>
      </c>
      <c r="B208" t="s">
        <v>23</v>
      </c>
      <c r="C208">
        <v>39</v>
      </c>
      <c r="D208" cm="1">
        <f t="array" ref="D208">INDEX(median_sex_education_total_only!$S$3:$S$313,MATCH(1,($A208=median_sex_education_total_only!$B$3:$B$313)*(Sheet6!$B208=median_sex_education_total_only!$D$3:$D$313)*(Sheet6!$C208=median_sex_education_total_only!$P$3:$P$313),0))</f>
        <v>823441.04068303201</v>
      </c>
      <c r="E208" t="str" cm="1">
        <f t="array" ref="E208">IFERROR(INDEX(median_sex_education_total_only!$E$3:$E$313,MATCH(1,($A208=median_sex_education_total_only!$B$3:$B$313)*(Sheet6!$B208=median_sex_education_total_only!$D$3:$D$313)*(Sheet6!$C208=median_sex_education_total_only!$O$3:$O$313),0)),"")</f>
        <v/>
      </c>
      <c r="M208" t="s">
        <v>74</v>
      </c>
      <c r="N208" t="s">
        <v>23</v>
      </c>
      <c r="O208">
        <v>39</v>
      </c>
    </row>
    <row r="209" spans="1:15" x14ac:dyDescent="0.3">
      <c r="A209" t="s">
        <v>74</v>
      </c>
      <c r="B209" t="s">
        <v>24</v>
      </c>
      <c r="C209">
        <v>39</v>
      </c>
      <c r="D209" cm="1">
        <f t="array" ref="D209">INDEX(median_sex_education_total_only!$S$3:$S$313,MATCH(1,($A209=median_sex_education_total_only!$B$3:$B$313)*(Sheet6!$B209=median_sex_education_total_only!$D$3:$D$313)*(Sheet6!$C209=median_sex_education_total_only!$P$3:$P$313),0))</f>
        <v>1003051.20565479</v>
      </c>
      <c r="E209" t="str" cm="1">
        <f t="array" ref="E209">IFERROR(INDEX(median_sex_education_total_only!$E$3:$E$313,MATCH(1,($A209=median_sex_education_total_only!$B$3:$B$313)*(Sheet6!$B209=median_sex_education_total_only!$D$3:$D$313)*(Sheet6!$C209=median_sex_education_total_only!$O$3:$O$313),0)),"")</f>
        <v/>
      </c>
      <c r="M209" t="s">
        <v>74</v>
      </c>
      <c r="N209" t="s">
        <v>24</v>
      </c>
      <c r="O209">
        <v>39</v>
      </c>
    </row>
    <row r="210" spans="1:15" x14ac:dyDescent="0.3">
      <c r="A210" t="s">
        <v>76</v>
      </c>
      <c r="B210" t="s">
        <v>21</v>
      </c>
      <c r="C210">
        <v>16</v>
      </c>
      <c r="D210" cm="1">
        <f t="array" ref="D210">INDEX(median_sex_education_total_only!$R$3:$R$313,MATCH(1,($A210=median_sex_education_total_only!$B$3:$B$313)*(Sheet6!$B210=median_sex_education_total_only!$D$3:$D$313)*(Sheet6!$C210=median_sex_education_total_only!$O$3:$O$313),0))</f>
        <v>30133</v>
      </c>
      <c r="E210" cm="1">
        <f t="array" ref="E210">IFERROR(INDEX(median_sex_education_total_only!$E$3:$E$313,MATCH(1,($A210=median_sex_education_total_only!$B$3:$B$313)*(Sheet6!$B210=median_sex_education_total_only!$D$3:$D$313)*(Sheet6!$C210=median_sex_education_total_only!$O$3:$O$313),0)),"")</f>
        <v>30133</v>
      </c>
      <c r="M210" t="s">
        <v>76</v>
      </c>
      <c r="N210" t="s">
        <v>21</v>
      </c>
      <c r="O210">
        <v>16</v>
      </c>
    </row>
    <row r="211" spans="1:15" x14ac:dyDescent="0.3">
      <c r="A211" t="s">
        <v>76</v>
      </c>
      <c r="B211" t="s">
        <v>22</v>
      </c>
      <c r="C211">
        <v>18</v>
      </c>
      <c r="D211" cm="1">
        <f t="array" ref="D211">INDEX(median_sex_education_total_only!$R$3:$R$313,MATCH(1,($A211=median_sex_education_total_only!$B$3:$B$313)*(Sheet6!$B211=median_sex_education_total_only!$D$3:$D$313)*(Sheet6!$C211=median_sex_education_total_only!$O$3:$O$313),0))</f>
        <v>35674</v>
      </c>
      <c r="E211" cm="1">
        <f t="array" ref="E211">IFERROR(INDEX(median_sex_education_total_only!$E$3:$E$313,MATCH(1,($A211=median_sex_education_total_only!$B$3:$B$313)*(Sheet6!$B211=median_sex_education_total_only!$D$3:$D$313)*(Sheet6!$C211=median_sex_education_total_only!$O$3:$O$313),0)),"")</f>
        <v>35674</v>
      </c>
      <c r="M211" t="s">
        <v>76</v>
      </c>
      <c r="N211" t="s">
        <v>22</v>
      </c>
      <c r="O211">
        <v>18</v>
      </c>
    </row>
    <row r="212" spans="1:15" x14ac:dyDescent="0.3">
      <c r="A212" t="s">
        <v>76</v>
      </c>
      <c r="B212" t="s">
        <v>23</v>
      </c>
      <c r="C212">
        <v>20</v>
      </c>
      <c r="D212" cm="1">
        <f t="array" ref="D212">INDEX(median_sex_education_total_only!$R$3:$R$313,MATCH(1,($A212=median_sex_education_total_only!$B$3:$B$313)*(Sheet6!$B212=median_sex_education_total_only!$D$3:$D$313)*(Sheet6!$C212=median_sex_education_total_only!$O$3:$O$313),0))</f>
        <v>25820.111150120701</v>
      </c>
      <c r="E212" cm="1">
        <f t="array" ref="E212">IFERROR(INDEX(median_sex_education_total_only!$E$3:$E$313,MATCH(1,($A212=median_sex_education_total_only!$B$3:$B$313)*(Sheet6!$B212=median_sex_education_total_only!$D$3:$D$313)*(Sheet6!$C212=median_sex_education_total_only!$O$3:$O$313),0)),"")</f>
        <v>39948</v>
      </c>
      <c r="M212" t="s">
        <v>76</v>
      </c>
      <c r="N212" t="s">
        <v>23</v>
      </c>
      <c r="O212">
        <v>20</v>
      </c>
    </row>
    <row r="213" spans="1:15" x14ac:dyDescent="0.3">
      <c r="A213" t="s">
        <v>76</v>
      </c>
      <c r="B213" t="s">
        <v>24</v>
      </c>
      <c r="C213">
        <v>22</v>
      </c>
      <c r="D213" cm="1">
        <f t="array" ref="D213">INDEX(median_sex_education_total_only!$R$3:$R$313,MATCH(1,($A213=median_sex_education_total_only!$B$3:$B$313)*(Sheet6!$B213=median_sex_education_total_only!$D$3:$D$313)*(Sheet6!$C213=median_sex_education_total_only!$O$3:$O$313),0))</f>
        <v>18647.251584743401</v>
      </c>
      <c r="E213" cm="1">
        <f t="array" ref="E213">IFERROR(INDEX(median_sex_education_total_only!$E$3:$E$313,MATCH(1,($A213=median_sex_education_total_only!$B$3:$B$313)*(Sheet6!$B213=median_sex_education_total_only!$D$3:$D$313)*(Sheet6!$C213=median_sex_education_total_only!$O$3:$O$313),0)),"")</f>
        <v>50894</v>
      </c>
      <c r="M213" t="s">
        <v>76</v>
      </c>
      <c r="N213" t="s">
        <v>24</v>
      </c>
      <c r="O213">
        <v>22</v>
      </c>
    </row>
    <row r="214" spans="1:15" x14ac:dyDescent="0.3">
      <c r="A214" t="s">
        <v>76</v>
      </c>
      <c r="B214" t="s">
        <v>21</v>
      </c>
      <c r="C214">
        <v>39</v>
      </c>
      <c r="D214" cm="1">
        <f t="array" ref="D214">INDEX(median_sex_education_total_only!$S$3:$S$313,MATCH(1,($A214=median_sex_education_total_only!$B$3:$B$313)*(Sheet6!$B214=median_sex_education_total_only!$D$3:$D$313)*(Sheet6!$C214=median_sex_education_total_only!$P$3:$P$313),0))</f>
        <v>723192</v>
      </c>
      <c r="E214" t="str" cm="1">
        <f t="array" ref="E214">IFERROR(INDEX(median_sex_education_total_only!$E$3:$E$313,MATCH(1,($A214=median_sex_education_total_only!$B$3:$B$313)*(Sheet6!$B214=median_sex_education_total_only!$D$3:$D$313)*(Sheet6!$C214=median_sex_education_total_only!$O$3:$O$313),0)),"")</f>
        <v/>
      </c>
      <c r="M214" t="s">
        <v>76</v>
      </c>
      <c r="N214" t="s">
        <v>21</v>
      </c>
      <c r="O214">
        <v>39</v>
      </c>
    </row>
    <row r="215" spans="1:15" x14ac:dyDescent="0.3">
      <c r="A215" t="s">
        <v>76</v>
      </c>
      <c r="B215" t="s">
        <v>22</v>
      </c>
      <c r="C215">
        <v>39</v>
      </c>
      <c r="D215" cm="1">
        <f t="array" ref="D215">INDEX(median_sex_education_total_only!$S$3:$S$313,MATCH(1,($A215=median_sex_education_total_only!$B$3:$B$313)*(Sheet6!$B215=median_sex_education_total_only!$D$3:$D$313)*(Sheet6!$C215=median_sex_education_total_only!$P$3:$P$313),0))</f>
        <v>784828</v>
      </c>
      <c r="E215" t="str" cm="1">
        <f t="array" ref="E215">IFERROR(INDEX(median_sex_education_total_only!$E$3:$E$313,MATCH(1,($A215=median_sex_education_total_only!$B$3:$B$313)*(Sheet6!$B215=median_sex_education_total_only!$D$3:$D$313)*(Sheet6!$C215=median_sex_education_total_only!$O$3:$O$313),0)),"")</f>
        <v/>
      </c>
      <c r="M215" t="s">
        <v>76</v>
      </c>
      <c r="N215" t="s">
        <v>22</v>
      </c>
      <c r="O215">
        <v>39</v>
      </c>
    </row>
    <row r="216" spans="1:15" x14ac:dyDescent="0.3">
      <c r="A216" t="s">
        <v>76</v>
      </c>
      <c r="B216" t="s">
        <v>23</v>
      </c>
      <c r="C216">
        <v>39</v>
      </c>
      <c r="D216" cm="1">
        <f t="array" ref="D216">INDEX(median_sex_education_total_only!$S$3:$S$313,MATCH(1,($A216=median_sex_education_total_only!$B$3:$B$313)*(Sheet6!$B216=median_sex_education_total_only!$D$3:$D$313)*(Sheet6!$C216=median_sex_education_total_only!$P$3:$P$313),0))</f>
        <v>784832.11115012004</v>
      </c>
      <c r="E216" t="str" cm="1">
        <f t="array" ref="E216">IFERROR(INDEX(median_sex_education_total_only!$E$3:$E$313,MATCH(1,($A216=median_sex_education_total_only!$B$3:$B$313)*(Sheet6!$B216=median_sex_education_total_only!$D$3:$D$313)*(Sheet6!$C216=median_sex_education_total_only!$O$3:$O$313),0)),"")</f>
        <v/>
      </c>
      <c r="M216" t="s">
        <v>76</v>
      </c>
      <c r="N216" t="s">
        <v>23</v>
      </c>
      <c r="O216">
        <v>39</v>
      </c>
    </row>
    <row r="217" spans="1:15" x14ac:dyDescent="0.3">
      <c r="A217" t="s">
        <v>76</v>
      </c>
      <c r="B217" t="s">
        <v>24</v>
      </c>
      <c r="C217">
        <v>39</v>
      </c>
      <c r="D217" cm="1">
        <f t="array" ref="D217">INDEX(median_sex_education_total_only!$S$3:$S$313,MATCH(1,($A217=median_sex_education_total_only!$B$3:$B$313)*(Sheet6!$B217=median_sex_education_total_only!$D$3:$D$313)*(Sheet6!$C217=median_sex_education_total_only!$P$3:$P$313),0))</f>
        <v>883845.25158474303</v>
      </c>
      <c r="E217" t="str" cm="1">
        <f t="array" ref="E217">IFERROR(INDEX(median_sex_education_total_only!$E$3:$E$313,MATCH(1,($A217=median_sex_education_total_only!$B$3:$B$313)*(Sheet6!$B217=median_sex_education_total_only!$D$3:$D$313)*(Sheet6!$C217=median_sex_education_total_only!$O$3:$O$313),0)),"")</f>
        <v/>
      </c>
      <c r="M217" t="s">
        <v>76</v>
      </c>
      <c r="N217" t="s">
        <v>24</v>
      </c>
      <c r="O217">
        <v>39</v>
      </c>
    </row>
    <row r="218" spans="1:15" x14ac:dyDescent="0.3">
      <c r="A218" t="s">
        <v>78</v>
      </c>
      <c r="B218" t="s">
        <v>21</v>
      </c>
      <c r="C218">
        <v>16</v>
      </c>
      <c r="D218" cm="1">
        <f t="array" ref="D218">INDEX(median_sex_education_total_only!$R$3:$R$313,MATCH(1,($A218=median_sex_education_total_only!$B$3:$B$313)*(Sheet6!$B218=median_sex_education_total_only!$D$3:$D$313)*(Sheet6!$C218=median_sex_education_total_only!$O$3:$O$313),0))</f>
        <v>33308</v>
      </c>
      <c r="E218" cm="1">
        <f t="array" ref="E218">IFERROR(INDEX(median_sex_education_total_only!$E$3:$E$313,MATCH(1,($A218=median_sex_education_total_only!$B$3:$B$313)*(Sheet6!$B218=median_sex_education_total_only!$D$3:$D$313)*(Sheet6!$C218=median_sex_education_total_only!$O$3:$O$313),0)),"")</f>
        <v>33308</v>
      </c>
      <c r="M218" t="s">
        <v>78</v>
      </c>
      <c r="N218" t="s">
        <v>21</v>
      </c>
      <c r="O218">
        <v>16</v>
      </c>
    </row>
    <row r="219" spans="1:15" x14ac:dyDescent="0.3">
      <c r="A219" t="s">
        <v>78</v>
      </c>
      <c r="B219" t="s">
        <v>22</v>
      </c>
      <c r="C219">
        <v>18</v>
      </c>
      <c r="D219" cm="1">
        <f t="array" ref="D219">INDEX(median_sex_education_total_only!$R$3:$R$313,MATCH(1,($A219=median_sex_education_total_only!$B$3:$B$313)*(Sheet6!$B219=median_sex_education_total_only!$D$3:$D$313)*(Sheet6!$C219=median_sex_education_total_only!$O$3:$O$313),0))</f>
        <v>38758</v>
      </c>
      <c r="E219" cm="1">
        <f t="array" ref="E219">IFERROR(INDEX(median_sex_education_total_only!$E$3:$E$313,MATCH(1,($A219=median_sex_education_total_only!$B$3:$B$313)*(Sheet6!$B219=median_sex_education_total_only!$D$3:$D$313)*(Sheet6!$C219=median_sex_education_total_only!$O$3:$O$313),0)),"")</f>
        <v>38758</v>
      </c>
      <c r="M219" t="s">
        <v>78</v>
      </c>
      <c r="N219" t="s">
        <v>22</v>
      </c>
      <c r="O219">
        <v>18</v>
      </c>
    </row>
    <row r="220" spans="1:15" x14ac:dyDescent="0.3">
      <c r="A220" t="s">
        <v>78</v>
      </c>
      <c r="B220" t="s">
        <v>23</v>
      </c>
      <c r="C220">
        <v>20</v>
      </c>
      <c r="D220" cm="1">
        <f t="array" ref="D220">INDEX(median_sex_education_total_only!$R$3:$R$313,MATCH(1,($A220=median_sex_education_total_only!$B$3:$B$313)*(Sheet6!$B220=median_sex_education_total_only!$D$3:$D$313)*(Sheet6!$C220=median_sex_education_total_only!$O$3:$O$313),0))</f>
        <v>28443.972871580299</v>
      </c>
      <c r="E220" cm="1">
        <f t="array" ref="E220">IFERROR(INDEX(median_sex_education_total_only!$E$3:$E$313,MATCH(1,($A220=median_sex_education_total_only!$B$3:$B$313)*(Sheet6!$B220=median_sex_education_total_only!$D$3:$D$313)*(Sheet6!$C220=median_sex_education_total_only!$O$3:$O$313),0)),"")</f>
        <v>44111</v>
      </c>
      <c r="M220" t="s">
        <v>78</v>
      </c>
      <c r="N220" t="s">
        <v>23</v>
      </c>
      <c r="O220">
        <v>20</v>
      </c>
    </row>
    <row r="221" spans="1:15" x14ac:dyDescent="0.3">
      <c r="A221" t="s">
        <v>78</v>
      </c>
      <c r="B221" t="s">
        <v>24</v>
      </c>
      <c r="C221">
        <v>22</v>
      </c>
      <c r="D221" cm="1">
        <f t="array" ref="D221">INDEX(median_sex_education_total_only!$R$3:$R$313,MATCH(1,($A221=median_sex_education_total_only!$B$3:$B$313)*(Sheet6!$B221=median_sex_education_total_only!$D$3:$D$313)*(Sheet6!$C221=median_sex_education_total_only!$O$3:$O$313),0))</f>
        <v>22539.429841944799</v>
      </c>
      <c r="E221" cm="1">
        <f t="array" ref="E221">IFERROR(INDEX(median_sex_education_total_only!$E$3:$E$313,MATCH(1,($A221=median_sex_education_total_only!$B$3:$B$313)*(Sheet6!$B221=median_sex_education_total_only!$D$3:$D$313)*(Sheet6!$C221=median_sex_education_total_only!$O$3:$O$313),0)),"")</f>
        <v>58817</v>
      </c>
      <c r="M221" t="s">
        <v>78</v>
      </c>
      <c r="N221" t="s">
        <v>24</v>
      </c>
      <c r="O221">
        <v>22</v>
      </c>
    </row>
    <row r="222" spans="1:15" x14ac:dyDescent="0.3">
      <c r="A222" t="s">
        <v>78</v>
      </c>
      <c r="B222" t="s">
        <v>21</v>
      </c>
      <c r="C222">
        <v>39</v>
      </c>
      <c r="D222" cm="1">
        <f t="array" ref="D222">INDEX(median_sex_education_total_only!$S$3:$S$313,MATCH(1,($A222=median_sex_education_total_only!$B$3:$B$313)*(Sheet6!$B222=median_sex_education_total_only!$D$3:$D$313)*(Sheet6!$C222=median_sex_education_total_only!$P$3:$P$313),0))</f>
        <v>799392</v>
      </c>
      <c r="E222" t="str" cm="1">
        <f t="array" ref="E222">IFERROR(INDEX(median_sex_education_total_only!$E$3:$E$313,MATCH(1,($A222=median_sex_education_total_only!$B$3:$B$313)*(Sheet6!$B222=median_sex_education_total_only!$D$3:$D$313)*(Sheet6!$C222=median_sex_education_total_only!$O$3:$O$313),0)),"")</f>
        <v/>
      </c>
      <c r="M222" t="s">
        <v>78</v>
      </c>
      <c r="N222" t="s">
        <v>21</v>
      </c>
      <c r="O222">
        <v>39</v>
      </c>
    </row>
    <row r="223" spans="1:15" x14ac:dyDescent="0.3">
      <c r="A223" t="s">
        <v>78</v>
      </c>
      <c r="B223" t="s">
        <v>22</v>
      </c>
      <c r="C223">
        <v>39</v>
      </c>
      <c r="D223" cm="1">
        <f t="array" ref="D223">INDEX(median_sex_education_total_only!$S$3:$S$313,MATCH(1,($A223=median_sex_education_total_only!$B$3:$B$313)*(Sheet6!$B223=median_sex_education_total_only!$D$3:$D$313)*(Sheet6!$C223=median_sex_education_total_only!$P$3:$P$313),0))</f>
        <v>852676</v>
      </c>
      <c r="E223" t="str" cm="1">
        <f t="array" ref="E223">IFERROR(INDEX(median_sex_education_total_only!$E$3:$E$313,MATCH(1,($A223=median_sex_education_total_only!$B$3:$B$313)*(Sheet6!$B223=median_sex_education_total_only!$D$3:$D$313)*(Sheet6!$C223=median_sex_education_total_only!$O$3:$O$313),0)),"")</f>
        <v/>
      </c>
      <c r="M223" t="s">
        <v>78</v>
      </c>
      <c r="N223" t="s">
        <v>22</v>
      </c>
      <c r="O223">
        <v>39</v>
      </c>
    </row>
    <row r="224" spans="1:15" x14ac:dyDescent="0.3">
      <c r="A224" t="s">
        <v>78</v>
      </c>
      <c r="B224" t="s">
        <v>23</v>
      </c>
      <c r="C224">
        <v>39</v>
      </c>
      <c r="D224" cm="1">
        <f t="array" ref="D224">INDEX(median_sex_education_total_only!$S$3:$S$313,MATCH(1,($A224=median_sex_education_total_only!$B$3:$B$313)*(Sheet6!$B224=median_sex_education_total_only!$D$3:$D$313)*(Sheet6!$C224=median_sex_education_total_only!$P$3:$P$313),0))</f>
        <v>866552.97287158004</v>
      </c>
      <c r="E224" t="str" cm="1">
        <f t="array" ref="E224">IFERROR(INDEX(median_sex_education_total_only!$E$3:$E$313,MATCH(1,($A224=median_sex_education_total_only!$B$3:$B$313)*(Sheet6!$B224=median_sex_education_total_only!$D$3:$D$313)*(Sheet6!$C224=median_sex_education_total_only!$O$3:$O$313),0)),"")</f>
        <v/>
      </c>
      <c r="M224" t="s">
        <v>78</v>
      </c>
      <c r="N224" t="s">
        <v>23</v>
      </c>
      <c r="O224">
        <v>39</v>
      </c>
    </row>
    <row r="225" spans="1:15" x14ac:dyDescent="0.3">
      <c r="A225" t="s">
        <v>78</v>
      </c>
      <c r="B225" t="s">
        <v>24</v>
      </c>
      <c r="C225">
        <v>39</v>
      </c>
      <c r="D225" cm="1">
        <f t="array" ref="D225">INDEX(median_sex_education_total_only!$S$3:$S$313,MATCH(1,($A225=median_sex_education_total_only!$B$3:$B$313)*(Sheet6!$B225=median_sex_education_total_only!$D$3:$D$313)*(Sheet6!$C225=median_sex_education_total_only!$P$3:$P$313),0))</f>
        <v>1022428.4298419399</v>
      </c>
      <c r="E225" t="str" cm="1">
        <f t="array" ref="E225">IFERROR(INDEX(median_sex_education_total_only!$E$3:$E$313,MATCH(1,($A225=median_sex_education_total_only!$B$3:$B$313)*(Sheet6!$B225=median_sex_education_total_only!$D$3:$D$313)*(Sheet6!$C225=median_sex_education_total_only!$O$3:$O$313),0)),"")</f>
        <v/>
      </c>
      <c r="M225" t="s">
        <v>78</v>
      </c>
      <c r="N225" t="s">
        <v>24</v>
      </c>
      <c r="O225">
        <v>39</v>
      </c>
    </row>
    <row r="226" spans="1:15" x14ac:dyDescent="0.3">
      <c r="A226" t="s">
        <v>80</v>
      </c>
      <c r="B226" t="s">
        <v>21</v>
      </c>
      <c r="C226">
        <v>16</v>
      </c>
      <c r="D226" cm="1">
        <f t="array" ref="D226">INDEX(median_sex_education_total_only!$R$3:$R$313,MATCH(1,($A226=median_sex_education_total_only!$B$3:$B$313)*(Sheet6!$B226=median_sex_education_total_only!$D$3:$D$313)*(Sheet6!$C226=median_sex_education_total_only!$O$3:$O$313),0))</f>
        <v>34591</v>
      </c>
      <c r="E226" cm="1">
        <f t="array" ref="E226">IFERROR(INDEX(median_sex_education_total_only!$E$3:$E$313,MATCH(1,($A226=median_sex_education_total_only!$B$3:$B$313)*(Sheet6!$B226=median_sex_education_total_only!$D$3:$D$313)*(Sheet6!$C226=median_sex_education_total_only!$O$3:$O$313),0)),"")</f>
        <v>34591</v>
      </c>
      <c r="M226" t="s">
        <v>80</v>
      </c>
      <c r="N226" t="s">
        <v>21</v>
      </c>
      <c r="O226">
        <v>16</v>
      </c>
    </row>
    <row r="227" spans="1:15" x14ac:dyDescent="0.3">
      <c r="A227" t="s">
        <v>80</v>
      </c>
      <c r="B227" t="s">
        <v>22</v>
      </c>
      <c r="C227">
        <v>18</v>
      </c>
      <c r="D227" cm="1">
        <f t="array" ref="D227">INDEX(median_sex_education_total_only!$R$3:$R$313,MATCH(1,($A227=median_sex_education_total_only!$B$3:$B$313)*(Sheet6!$B227=median_sex_education_total_only!$D$3:$D$313)*(Sheet6!$C227=median_sex_education_total_only!$O$3:$O$313),0))</f>
        <v>37581</v>
      </c>
      <c r="E227" cm="1">
        <f t="array" ref="E227">IFERROR(INDEX(median_sex_education_total_only!$E$3:$E$313,MATCH(1,($A227=median_sex_education_total_only!$B$3:$B$313)*(Sheet6!$B227=median_sex_education_total_only!$D$3:$D$313)*(Sheet6!$C227=median_sex_education_total_only!$O$3:$O$313),0)),"")</f>
        <v>37581</v>
      </c>
      <c r="M227" t="s">
        <v>80</v>
      </c>
      <c r="N227" t="s">
        <v>22</v>
      </c>
      <c r="O227">
        <v>18</v>
      </c>
    </row>
    <row r="228" spans="1:15" x14ac:dyDescent="0.3">
      <c r="A228" t="s">
        <v>80</v>
      </c>
      <c r="B228" t="s">
        <v>23</v>
      </c>
      <c r="C228">
        <v>20</v>
      </c>
      <c r="D228" cm="1">
        <f t="array" ref="D228">INDEX(median_sex_education_total_only!$R$3:$R$313,MATCH(1,($A228=median_sex_education_total_only!$B$3:$B$313)*(Sheet6!$B228=median_sex_education_total_only!$D$3:$D$313)*(Sheet6!$C228=median_sex_education_total_only!$O$3:$O$313),0))</f>
        <v>24522.779120643099</v>
      </c>
      <c r="E228" cm="1">
        <f t="array" ref="E228">IFERROR(INDEX(median_sex_education_total_only!$E$3:$E$313,MATCH(1,($A228=median_sex_education_total_only!$B$3:$B$313)*(Sheet6!$B228=median_sex_education_total_only!$D$3:$D$313)*(Sheet6!$C228=median_sex_education_total_only!$O$3:$O$313),0)),"")</f>
        <v>43743</v>
      </c>
      <c r="M228" t="s">
        <v>80</v>
      </c>
      <c r="N228" t="s">
        <v>23</v>
      </c>
      <c r="O228">
        <v>20</v>
      </c>
    </row>
    <row r="229" spans="1:15" x14ac:dyDescent="0.3">
      <c r="A229" t="s">
        <v>80</v>
      </c>
      <c r="B229" t="s">
        <v>24</v>
      </c>
      <c r="C229">
        <v>22</v>
      </c>
      <c r="D229" cm="1">
        <f t="array" ref="D229">INDEX(median_sex_education_total_only!$R$3:$R$313,MATCH(1,($A229=median_sex_education_total_only!$B$3:$B$313)*(Sheet6!$B229=median_sex_education_total_only!$D$3:$D$313)*(Sheet6!$C229=median_sex_education_total_only!$O$3:$O$313),0))</f>
        <v>24703.412991974401</v>
      </c>
      <c r="E229" cm="1">
        <f t="array" ref="E229">IFERROR(INDEX(median_sex_education_total_only!$E$3:$E$313,MATCH(1,($A229=median_sex_education_total_only!$B$3:$B$313)*(Sheet6!$B229=median_sex_education_total_only!$D$3:$D$313)*(Sheet6!$C229=median_sex_education_total_only!$O$3:$O$313),0)),"")</f>
        <v>59999</v>
      </c>
      <c r="M229" t="s">
        <v>80</v>
      </c>
      <c r="N229" t="s">
        <v>24</v>
      </c>
      <c r="O229">
        <v>22</v>
      </c>
    </row>
    <row r="230" spans="1:15" x14ac:dyDescent="0.3">
      <c r="A230" t="s">
        <v>80</v>
      </c>
      <c r="B230" t="s">
        <v>21</v>
      </c>
      <c r="C230">
        <v>39</v>
      </c>
      <c r="D230" cm="1">
        <f t="array" ref="D230">INDEX(median_sex_education_total_only!$S$3:$S$313,MATCH(1,($A230=median_sex_education_total_only!$B$3:$B$313)*(Sheet6!$B230=median_sex_education_total_only!$D$3:$D$313)*(Sheet6!$C230=median_sex_education_total_only!$P$3:$P$313),0))</f>
        <v>830184</v>
      </c>
      <c r="E230" t="str" cm="1">
        <f t="array" ref="E230">IFERROR(INDEX(median_sex_education_total_only!$E$3:$E$313,MATCH(1,($A230=median_sex_education_total_only!$B$3:$B$313)*(Sheet6!$B230=median_sex_education_total_only!$D$3:$D$313)*(Sheet6!$C230=median_sex_education_total_only!$O$3:$O$313),0)),"")</f>
        <v/>
      </c>
      <c r="M230" t="s">
        <v>80</v>
      </c>
      <c r="N230" t="s">
        <v>21</v>
      </c>
      <c r="O230">
        <v>39</v>
      </c>
    </row>
    <row r="231" spans="1:15" x14ac:dyDescent="0.3">
      <c r="A231" t="s">
        <v>80</v>
      </c>
      <c r="B231" t="s">
        <v>22</v>
      </c>
      <c r="C231">
        <v>39</v>
      </c>
      <c r="D231" cm="1">
        <f t="array" ref="D231">INDEX(median_sex_education_total_only!$S$3:$S$313,MATCH(1,($A231=median_sex_education_total_only!$B$3:$B$313)*(Sheet6!$B231=median_sex_education_total_only!$D$3:$D$313)*(Sheet6!$C231=median_sex_education_total_only!$P$3:$P$313),0))</f>
        <v>826782</v>
      </c>
      <c r="E231" t="str" cm="1">
        <f t="array" ref="E231">IFERROR(INDEX(median_sex_education_total_only!$E$3:$E$313,MATCH(1,($A231=median_sex_education_total_only!$B$3:$B$313)*(Sheet6!$B231=median_sex_education_total_only!$D$3:$D$313)*(Sheet6!$C231=median_sex_education_total_only!$O$3:$O$313),0)),"")</f>
        <v/>
      </c>
      <c r="M231" t="s">
        <v>80</v>
      </c>
      <c r="N231" t="s">
        <v>22</v>
      </c>
      <c r="O231">
        <v>39</v>
      </c>
    </row>
    <row r="232" spans="1:15" x14ac:dyDescent="0.3">
      <c r="A232" t="s">
        <v>80</v>
      </c>
      <c r="B232" t="s">
        <v>23</v>
      </c>
      <c r="C232">
        <v>39</v>
      </c>
      <c r="D232" cm="1">
        <f t="array" ref="D232">INDEX(median_sex_education_total_only!$S$3:$S$313,MATCH(1,($A232=median_sex_education_total_only!$B$3:$B$313)*(Sheet6!$B232=median_sex_education_total_only!$D$3:$D$313)*(Sheet6!$C232=median_sex_education_total_only!$P$3:$P$313),0))</f>
        <v>855639.77912064304</v>
      </c>
      <c r="E232" t="str" cm="1">
        <f t="array" ref="E232">IFERROR(INDEX(median_sex_education_total_only!$E$3:$E$313,MATCH(1,($A232=median_sex_education_total_only!$B$3:$B$313)*(Sheet6!$B232=median_sex_education_total_only!$D$3:$D$313)*(Sheet6!$C232=median_sex_education_total_only!$O$3:$O$313),0)),"")</f>
        <v/>
      </c>
      <c r="M232" t="s">
        <v>80</v>
      </c>
      <c r="N232" t="s">
        <v>23</v>
      </c>
      <c r="O232">
        <v>39</v>
      </c>
    </row>
    <row r="233" spans="1:15" x14ac:dyDescent="0.3">
      <c r="A233" t="s">
        <v>80</v>
      </c>
      <c r="B233" t="s">
        <v>24</v>
      </c>
      <c r="C233">
        <v>39</v>
      </c>
      <c r="D233" cm="1">
        <f t="array" ref="D233">INDEX(median_sex_education_total_only!$S$3:$S$313,MATCH(1,($A233=median_sex_education_total_only!$B$3:$B$313)*(Sheet6!$B233=median_sex_education_total_only!$D$3:$D$313)*(Sheet6!$C233=median_sex_education_total_only!$P$3:$P$313),0))</f>
        <v>1044686.41299197</v>
      </c>
      <c r="E233" t="str" cm="1">
        <f t="array" ref="E233">IFERROR(INDEX(median_sex_education_total_only!$E$3:$E$313,MATCH(1,($A233=median_sex_education_total_only!$B$3:$B$313)*(Sheet6!$B233=median_sex_education_total_only!$D$3:$D$313)*(Sheet6!$C233=median_sex_education_total_only!$O$3:$O$313),0)),"")</f>
        <v/>
      </c>
      <c r="M233" t="s">
        <v>80</v>
      </c>
      <c r="N233" t="s">
        <v>24</v>
      </c>
      <c r="O233">
        <v>39</v>
      </c>
    </row>
    <row r="234" spans="1:15" x14ac:dyDescent="0.3">
      <c r="A234" t="s">
        <v>82</v>
      </c>
      <c r="B234" t="s">
        <v>21</v>
      </c>
      <c r="C234">
        <v>16</v>
      </c>
      <c r="D234" cm="1">
        <f t="array" ref="D234">INDEX(median_sex_education_total_only!$R$3:$R$313,MATCH(1,($A234=median_sex_education_total_only!$B$3:$B$313)*(Sheet6!$B234=median_sex_education_total_only!$D$3:$D$313)*(Sheet6!$C234=median_sex_education_total_only!$O$3:$O$313),0))</f>
        <v>38365</v>
      </c>
      <c r="E234" cm="1">
        <f t="array" ref="E234">IFERROR(INDEX(median_sex_education_total_only!$E$3:$E$313,MATCH(1,($A234=median_sex_education_total_only!$B$3:$B$313)*(Sheet6!$B234=median_sex_education_total_only!$D$3:$D$313)*(Sheet6!$C234=median_sex_education_total_only!$O$3:$O$313),0)),"")</f>
        <v>38365</v>
      </c>
      <c r="M234" t="s">
        <v>82</v>
      </c>
      <c r="N234" t="s">
        <v>21</v>
      </c>
      <c r="O234">
        <v>16</v>
      </c>
    </row>
    <row r="235" spans="1:15" x14ac:dyDescent="0.3">
      <c r="A235" t="s">
        <v>82</v>
      </c>
      <c r="B235" t="s">
        <v>22</v>
      </c>
      <c r="C235">
        <v>18</v>
      </c>
      <c r="D235" cm="1">
        <f t="array" ref="D235">INDEX(median_sex_education_total_only!$R$3:$R$313,MATCH(1,($A235=median_sex_education_total_only!$B$3:$B$313)*(Sheet6!$B235=median_sex_education_total_only!$D$3:$D$313)*(Sheet6!$C235=median_sex_education_total_only!$O$3:$O$313),0))</f>
        <v>42335</v>
      </c>
      <c r="E235" cm="1">
        <f t="array" ref="E235">IFERROR(INDEX(median_sex_education_total_only!$E$3:$E$313,MATCH(1,($A235=median_sex_education_total_only!$B$3:$B$313)*(Sheet6!$B235=median_sex_education_total_only!$D$3:$D$313)*(Sheet6!$C235=median_sex_education_total_only!$O$3:$O$313),0)),"")</f>
        <v>42335</v>
      </c>
      <c r="M235" t="s">
        <v>82</v>
      </c>
      <c r="N235" t="s">
        <v>22</v>
      </c>
      <c r="O235">
        <v>18</v>
      </c>
    </row>
    <row r="236" spans="1:15" x14ac:dyDescent="0.3">
      <c r="A236" t="s">
        <v>82</v>
      </c>
      <c r="B236" t="s">
        <v>23</v>
      </c>
      <c r="C236">
        <v>20</v>
      </c>
      <c r="D236" cm="1">
        <f t="array" ref="D236">INDEX(median_sex_education_total_only!$R$3:$R$313,MATCH(1,($A236=median_sex_education_total_only!$B$3:$B$313)*(Sheet6!$B236=median_sex_education_total_only!$D$3:$D$313)*(Sheet6!$C236=median_sex_education_total_only!$O$3:$O$313),0))</f>
        <v>34309.905916869</v>
      </c>
      <c r="E236" cm="1">
        <f t="array" ref="E236">IFERROR(INDEX(median_sex_education_total_only!$E$3:$E$313,MATCH(1,($A236=median_sex_education_total_only!$B$3:$B$313)*(Sheet6!$B236=median_sex_education_total_only!$D$3:$D$313)*(Sheet6!$C236=median_sex_education_total_only!$O$3:$O$313),0)),"")</f>
        <v>48955</v>
      </c>
      <c r="M236" t="s">
        <v>82</v>
      </c>
      <c r="N236" t="s">
        <v>23</v>
      </c>
      <c r="O236">
        <v>20</v>
      </c>
    </row>
    <row r="237" spans="1:15" x14ac:dyDescent="0.3">
      <c r="A237" t="s">
        <v>82</v>
      </c>
      <c r="B237" t="s">
        <v>24</v>
      </c>
      <c r="C237">
        <v>22</v>
      </c>
      <c r="D237" cm="1">
        <f t="array" ref="D237">INDEX(median_sex_education_total_only!$R$3:$R$313,MATCH(1,($A237=median_sex_education_total_only!$B$3:$B$313)*(Sheet6!$B237=median_sex_education_total_only!$D$3:$D$313)*(Sheet6!$C237=median_sex_education_total_only!$O$3:$O$313),0))</f>
        <v>28768.913157223498</v>
      </c>
      <c r="E237" cm="1">
        <f t="array" ref="E237">IFERROR(INDEX(median_sex_education_total_only!$E$3:$E$313,MATCH(1,($A237=median_sex_education_total_only!$B$3:$B$313)*(Sheet6!$B237=median_sex_education_total_only!$D$3:$D$313)*(Sheet6!$C237=median_sex_education_total_only!$O$3:$O$313),0)),"")</f>
        <v>67982</v>
      </c>
      <c r="M237" t="s">
        <v>82</v>
      </c>
      <c r="N237" t="s">
        <v>24</v>
      </c>
      <c r="O237">
        <v>22</v>
      </c>
    </row>
    <row r="238" spans="1:15" x14ac:dyDescent="0.3">
      <c r="A238" t="s">
        <v>82</v>
      </c>
      <c r="B238" t="s">
        <v>21</v>
      </c>
      <c r="C238">
        <v>39</v>
      </c>
      <c r="D238" cm="1">
        <f t="array" ref="D238">INDEX(median_sex_education_total_only!$S$3:$S$313,MATCH(1,($A238=median_sex_education_total_only!$B$3:$B$313)*(Sheet6!$B238=median_sex_education_total_only!$D$3:$D$313)*(Sheet6!$C238=median_sex_education_total_only!$P$3:$P$313),0))</f>
        <v>920760</v>
      </c>
      <c r="E238" t="str" cm="1">
        <f t="array" ref="E238">IFERROR(INDEX(median_sex_education_total_only!$E$3:$E$313,MATCH(1,($A238=median_sex_education_total_only!$B$3:$B$313)*(Sheet6!$B238=median_sex_education_total_only!$D$3:$D$313)*(Sheet6!$C238=median_sex_education_total_only!$O$3:$O$313),0)),"")</f>
        <v/>
      </c>
      <c r="M238" t="s">
        <v>82</v>
      </c>
      <c r="N238" t="s">
        <v>21</v>
      </c>
      <c r="O238">
        <v>39</v>
      </c>
    </row>
    <row r="239" spans="1:15" x14ac:dyDescent="0.3">
      <c r="A239" t="s">
        <v>82</v>
      </c>
      <c r="B239" t="s">
        <v>22</v>
      </c>
      <c r="C239">
        <v>39</v>
      </c>
      <c r="D239" cm="1">
        <f t="array" ref="D239">INDEX(median_sex_education_total_only!$S$3:$S$313,MATCH(1,($A239=median_sex_education_total_only!$B$3:$B$313)*(Sheet6!$B239=median_sex_education_total_only!$D$3:$D$313)*(Sheet6!$C239=median_sex_education_total_only!$P$3:$P$313),0))</f>
        <v>931370</v>
      </c>
      <c r="E239" t="str" cm="1">
        <f t="array" ref="E239">IFERROR(INDEX(median_sex_education_total_only!$E$3:$E$313,MATCH(1,($A239=median_sex_education_total_only!$B$3:$B$313)*(Sheet6!$B239=median_sex_education_total_only!$D$3:$D$313)*(Sheet6!$C239=median_sex_education_total_only!$O$3:$O$313),0)),"")</f>
        <v/>
      </c>
      <c r="M239" t="s">
        <v>82</v>
      </c>
      <c r="N239" t="s">
        <v>22</v>
      </c>
      <c r="O239">
        <v>39</v>
      </c>
    </row>
    <row r="240" spans="1:15" x14ac:dyDescent="0.3">
      <c r="A240" t="s">
        <v>82</v>
      </c>
      <c r="B240" t="s">
        <v>23</v>
      </c>
      <c r="C240">
        <v>39</v>
      </c>
      <c r="D240" cm="1">
        <f t="array" ref="D240">INDEX(median_sex_education_total_only!$S$3:$S$313,MATCH(1,($A240=median_sex_education_total_only!$B$3:$B$313)*(Sheet6!$B240=median_sex_education_total_only!$D$3:$D$313)*(Sheet6!$C240=median_sex_education_total_only!$P$3:$P$313),0))</f>
        <v>964454.90591686894</v>
      </c>
      <c r="E240" t="str" cm="1">
        <f t="array" ref="E240">IFERROR(INDEX(median_sex_education_total_only!$E$3:$E$313,MATCH(1,($A240=median_sex_education_total_only!$B$3:$B$313)*(Sheet6!$B240=median_sex_education_total_only!$D$3:$D$313)*(Sheet6!$C240=median_sex_education_total_only!$O$3:$O$313),0)),"")</f>
        <v/>
      </c>
      <c r="M240" t="s">
        <v>82</v>
      </c>
      <c r="N240" t="s">
        <v>23</v>
      </c>
      <c r="O240">
        <v>39</v>
      </c>
    </row>
    <row r="241" spans="1:15" x14ac:dyDescent="0.3">
      <c r="A241" t="s">
        <v>82</v>
      </c>
      <c r="B241" t="s">
        <v>24</v>
      </c>
      <c r="C241">
        <v>39</v>
      </c>
      <c r="D241" cm="1">
        <f t="array" ref="D241">INDEX(median_sex_education_total_only!$S$3:$S$313,MATCH(1,($A241=median_sex_education_total_only!$B$3:$B$313)*(Sheet6!$B241=median_sex_education_total_only!$D$3:$D$313)*(Sheet6!$C241=median_sex_education_total_only!$P$3:$P$313),0))</f>
        <v>1184462.91315722</v>
      </c>
      <c r="E241" t="str" cm="1">
        <f t="array" ref="E241">IFERROR(INDEX(median_sex_education_total_only!$E$3:$E$313,MATCH(1,($A241=median_sex_education_total_only!$B$3:$B$313)*(Sheet6!$B241=median_sex_education_total_only!$D$3:$D$313)*(Sheet6!$C241=median_sex_education_total_only!$O$3:$O$313),0)),"")</f>
        <v/>
      </c>
      <c r="M241" t="s">
        <v>82</v>
      </c>
      <c r="N241" t="s">
        <v>24</v>
      </c>
      <c r="O241">
        <v>39</v>
      </c>
    </row>
    <row r="242" spans="1:15" x14ac:dyDescent="0.3">
      <c r="A242" t="s">
        <v>84</v>
      </c>
      <c r="B242" t="s">
        <v>21</v>
      </c>
      <c r="C242">
        <v>16</v>
      </c>
      <c r="D242" cm="1">
        <f t="array" ref="D242">INDEX(median_sex_education_total_only!$R$3:$R$313,MATCH(1,($A242=median_sex_education_total_only!$B$3:$B$313)*(Sheet6!$B242=median_sex_education_total_only!$D$3:$D$313)*(Sheet6!$C242=median_sex_education_total_only!$O$3:$O$313),0))</f>
        <v>31962</v>
      </c>
      <c r="E242" cm="1">
        <f t="array" ref="E242">IFERROR(INDEX(median_sex_education_total_only!$E$3:$E$313,MATCH(1,($A242=median_sex_education_total_only!$B$3:$B$313)*(Sheet6!$B242=median_sex_education_total_only!$D$3:$D$313)*(Sheet6!$C242=median_sex_education_total_only!$O$3:$O$313),0)),"")</f>
        <v>31962</v>
      </c>
      <c r="M242" t="s">
        <v>84</v>
      </c>
      <c r="N242" t="s">
        <v>21</v>
      </c>
      <c r="O242">
        <v>16</v>
      </c>
    </row>
    <row r="243" spans="1:15" x14ac:dyDescent="0.3">
      <c r="A243" t="s">
        <v>84</v>
      </c>
      <c r="B243" t="s">
        <v>22</v>
      </c>
      <c r="C243">
        <v>18</v>
      </c>
      <c r="D243" cm="1">
        <f t="array" ref="D243">INDEX(median_sex_education_total_only!$R$3:$R$313,MATCH(1,($A243=median_sex_education_total_only!$B$3:$B$313)*(Sheet6!$B243=median_sex_education_total_only!$D$3:$D$313)*(Sheet6!$C243=median_sex_education_total_only!$O$3:$O$313),0))</f>
        <v>40193</v>
      </c>
      <c r="E243" cm="1">
        <f t="array" ref="E243">IFERROR(INDEX(median_sex_education_total_only!$E$3:$E$313,MATCH(1,($A243=median_sex_education_total_only!$B$3:$B$313)*(Sheet6!$B243=median_sex_education_total_only!$D$3:$D$313)*(Sheet6!$C243=median_sex_education_total_only!$O$3:$O$313),0)),"")</f>
        <v>40193</v>
      </c>
      <c r="M243" t="s">
        <v>84</v>
      </c>
      <c r="N243" t="s">
        <v>22</v>
      </c>
      <c r="O243">
        <v>18</v>
      </c>
    </row>
    <row r="244" spans="1:15" x14ac:dyDescent="0.3">
      <c r="A244" t="s">
        <v>84</v>
      </c>
      <c r="B244" t="s">
        <v>23</v>
      </c>
      <c r="C244">
        <v>20</v>
      </c>
      <c r="D244" cm="1">
        <f t="array" ref="D244">INDEX(median_sex_education_total_only!$R$3:$R$313,MATCH(1,($A244=median_sex_education_total_only!$B$3:$B$313)*(Sheet6!$B244=median_sex_education_total_only!$D$3:$D$313)*(Sheet6!$C244=median_sex_education_total_only!$O$3:$O$313),0))</f>
        <v>34602.1318287057</v>
      </c>
      <c r="E244" cm="1">
        <f t="array" ref="E244">IFERROR(INDEX(median_sex_education_total_only!$E$3:$E$313,MATCH(1,($A244=median_sex_education_total_only!$B$3:$B$313)*(Sheet6!$B244=median_sex_education_total_only!$D$3:$D$313)*(Sheet6!$C244=median_sex_education_total_only!$O$3:$O$313),0)),"")</f>
        <v>50489</v>
      </c>
      <c r="M244" t="s">
        <v>84</v>
      </c>
      <c r="N244" t="s">
        <v>23</v>
      </c>
      <c r="O244">
        <v>20</v>
      </c>
    </row>
    <row r="245" spans="1:15" x14ac:dyDescent="0.3">
      <c r="A245" t="s">
        <v>84</v>
      </c>
      <c r="B245" t="s">
        <v>24</v>
      </c>
      <c r="C245">
        <v>22</v>
      </c>
      <c r="D245" cm="1">
        <f t="array" ref="D245">INDEX(median_sex_education_total_only!$R$3:$R$313,MATCH(1,($A245=median_sex_education_total_only!$B$3:$B$313)*(Sheet6!$B245=median_sex_education_total_only!$D$3:$D$313)*(Sheet6!$C245=median_sex_education_total_only!$O$3:$O$313),0))</f>
        <v>38159.9190029979</v>
      </c>
      <c r="E245" cm="1">
        <f t="array" ref="E245">IFERROR(INDEX(median_sex_education_total_only!$E$3:$E$313,MATCH(1,($A245=median_sex_education_total_only!$B$3:$B$313)*(Sheet6!$B245=median_sex_education_total_only!$D$3:$D$313)*(Sheet6!$C245=median_sex_education_total_only!$O$3:$O$313),0)),"")</f>
        <v>76725</v>
      </c>
      <c r="M245" t="s">
        <v>84</v>
      </c>
      <c r="N245" t="s">
        <v>24</v>
      </c>
      <c r="O245">
        <v>22</v>
      </c>
    </row>
    <row r="246" spans="1:15" x14ac:dyDescent="0.3">
      <c r="A246" t="s">
        <v>84</v>
      </c>
      <c r="B246" t="s">
        <v>21</v>
      </c>
      <c r="C246">
        <v>39</v>
      </c>
      <c r="D246" cm="1">
        <f t="array" ref="D246">INDEX(median_sex_education_total_only!$S$3:$S$313,MATCH(1,($A246=median_sex_education_total_only!$B$3:$B$313)*(Sheet6!$B246=median_sex_education_total_only!$D$3:$D$313)*(Sheet6!$C246=median_sex_education_total_only!$P$3:$P$313),0))</f>
        <v>767088</v>
      </c>
      <c r="E246" t="str" cm="1">
        <f t="array" ref="E246">IFERROR(INDEX(median_sex_education_total_only!$E$3:$E$313,MATCH(1,($A246=median_sex_education_total_only!$B$3:$B$313)*(Sheet6!$B246=median_sex_education_total_only!$D$3:$D$313)*(Sheet6!$C246=median_sex_education_total_only!$O$3:$O$313),0)),"")</f>
        <v/>
      </c>
      <c r="M246" t="s">
        <v>84</v>
      </c>
      <c r="N246" t="s">
        <v>21</v>
      </c>
      <c r="O246">
        <v>39</v>
      </c>
    </row>
    <row r="247" spans="1:15" x14ac:dyDescent="0.3">
      <c r="A247" t="s">
        <v>84</v>
      </c>
      <c r="B247" t="s">
        <v>22</v>
      </c>
      <c r="C247">
        <v>39</v>
      </c>
      <c r="D247" cm="1">
        <f t="array" ref="D247">INDEX(median_sex_education_total_only!$S$3:$S$313,MATCH(1,($A247=median_sex_education_total_only!$B$3:$B$313)*(Sheet6!$B247=median_sex_education_total_only!$D$3:$D$313)*(Sheet6!$C247=median_sex_education_total_only!$P$3:$P$313),0))</f>
        <v>884246</v>
      </c>
      <c r="E247" t="str" cm="1">
        <f t="array" ref="E247">IFERROR(INDEX(median_sex_education_total_only!$E$3:$E$313,MATCH(1,($A247=median_sex_education_total_only!$B$3:$B$313)*(Sheet6!$B247=median_sex_education_total_only!$D$3:$D$313)*(Sheet6!$C247=median_sex_education_total_only!$O$3:$O$313),0)),"")</f>
        <v/>
      </c>
      <c r="M247" t="s">
        <v>84</v>
      </c>
      <c r="N247" t="s">
        <v>22</v>
      </c>
      <c r="O247">
        <v>39</v>
      </c>
    </row>
    <row r="248" spans="1:15" x14ac:dyDescent="0.3">
      <c r="A248" t="s">
        <v>84</v>
      </c>
      <c r="B248" t="s">
        <v>23</v>
      </c>
      <c r="C248">
        <v>39</v>
      </c>
      <c r="D248" cm="1">
        <f t="array" ref="D248">INDEX(median_sex_education_total_only!$S$3:$S$313,MATCH(1,($A248=median_sex_education_total_only!$B$3:$B$313)*(Sheet6!$B248=median_sex_education_total_only!$D$3:$D$313)*(Sheet6!$C248=median_sex_education_total_only!$P$3:$P$313),0))</f>
        <v>993893.13182870497</v>
      </c>
      <c r="E248" t="str" cm="1">
        <f t="array" ref="E248">IFERROR(INDEX(median_sex_education_total_only!$E$3:$E$313,MATCH(1,($A248=median_sex_education_total_only!$B$3:$B$313)*(Sheet6!$B248=median_sex_education_total_only!$D$3:$D$313)*(Sheet6!$C248=median_sex_education_total_only!$O$3:$O$313),0)),"")</f>
        <v/>
      </c>
      <c r="M248" t="s">
        <v>84</v>
      </c>
      <c r="N248" t="s">
        <v>23</v>
      </c>
      <c r="O248">
        <v>39</v>
      </c>
    </row>
    <row r="249" spans="1:15" x14ac:dyDescent="0.3">
      <c r="A249" t="s">
        <v>84</v>
      </c>
      <c r="B249" t="s">
        <v>24</v>
      </c>
      <c r="C249">
        <v>39</v>
      </c>
      <c r="D249" cm="1">
        <f t="array" ref="D249">INDEX(median_sex_education_total_only!$S$3:$S$313,MATCH(1,($A249=median_sex_education_total_only!$B$3:$B$313)*(Sheet6!$B249=median_sex_education_total_only!$D$3:$D$313)*(Sheet6!$C249=median_sex_education_total_only!$P$3:$P$313),0))</f>
        <v>1342484.91900299</v>
      </c>
      <c r="E249" t="str" cm="1">
        <f t="array" ref="E249">IFERROR(INDEX(median_sex_education_total_only!$E$3:$E$313,MATCH(1,($A249=median_sex_education_total_only!$B$3:$B$313)*(Sheet6!$B249=median_sex_education_total_only!$D$3:$D$313)*(Sheet6!$C249=median_sex_education_total_only!$O$3:$O$313),0)),"")</f>
        <v/>
      </c>
      <c r="M249" t="s">
        <v>84</v>
      </c>
      <c r="N249" t="s">
        <v>24</v>
      </c>
      <c r="O249">
        <v>39</v>
      </c>
    </row>
    <row r="250" spans="1:15" x14ac:dyDescent="0.3">
      <c r="A250" t="s">
        <v>86</v>
      </c>
      <c r="B250" t="s">
        <v>21</v>
      </c>
      <c r="C250">
        <v>16</v>
      </c>
      <c r="D250" cm="1">
        <f t="array" ref="D250">INDEX(median_sex_education_total_only!$R$3:$R$313,MATCH(1,($A250=median_sex_education_total_only!$B$3:$B$313)*(Sheet6!$B250=median_sex_education_total_only!$D$3:$D$313)*(Sheet6!$C250=median_sex_education_total_only!$O$3:$O$313),0))</f>
        <v>26396</v>
      </c>
      <c r="E250" cm="1">
        <f t="array" ref="E250">IFERROR(INDEX(median_sex_education_total_only!$E$3:$E$313,MATCH(1,($A250=median_sex_education_total_only!$B$3:$B$313)*(Sheet6!$B250=median_sex_education_total_only!$D$3:$D$313)*(Sheet6!$C250=median_sex_education_total_only!$O$3:$O$313),0)),"")</f>
        <v>26396</v>
      </c>
      <c r="M250" t="s">
        <v>86</v>
      </c>
      <c r="N250" t="s">
        <v>21</v>
      </c>
      <c r="O250">
        <v>16</v>
      </c>
    </row>
    <row r="251" spans="1:15" x14ac:dyDescent="0.3">
      <c r="A251" t="s">
        <v>86</v>
      </c>
      <c r="B251" t="s">
        <v>22</v>
      </c>
      <c r="C251">
        <v>18</v>
      </c>
      <c r="D251" cm="1">
        <f t="array" ref="D251">INDEX(median_sex_education_total_only!$R$3:$R$313,MATCH(1,($A251=median_sex_education_total_only!$B$3:$B$313)*(Sheet6!$B251=median_sex_education_total_only!$D$3:$D$313)*(Sheet6!$C251=median_sex_education_total_only!$O$3:$O$313),0))</f>
        <v>31961</v>
      </c>
      <c r="E251" cm="1">
        <f t="array" ref="E251">IFERROR(INDEX(median_sex_education_total_only!$E$3:$E$313,MATCH(1,($A251=median_sex_education_total_only!$B$3:$B$313)*(Sheet6!$B251=median_sex_education_total_only!$D$3:$D$313)*(Sheet6!$C251=median_sex_education_total_only!$O$3:$O$313),0)),"")</f>
        <v>31961</v>
      </c>
      <c r="M251" t="s">
        <v>86</v>
      </c>
      <c r="N251" t="s">
        <v>22</v>
      </c>
      <c r="O251">
        <v>18</v>
      </c>
    </row>
    <row r="252" spans="1:15" x14ac:dyDescent="0.3">
      <c r="A252" t="s">
        <v>86</v>
      </c>
      <c r="B252" t="s">
        <v>23</v>
      </c>
      <c r="C252">
        <v>20</v>
      </c>
      <c r="D252" cm="1">
        <f t="array" ref="D252">INDEX(median_sex_education_total_only!$R$3:$R$313,MATCH(1,($A252=median_sex_education_total_only!$B$3:$B$313)*(Sheet6!$B252=median_sex_education_total_only!$D$3:$D$313)*(Sheet6!$C252=median_sex_education_total_only!$O$3:$O$313),0))</f>
        <v>27473.218600186599</v>
      </c>
      <c r="E252" cm="1">
        <f t="array" ref="E252">IFERROR(INDEX(median_sex_education_total_only!$E$3:$E$313,MATCH(1,($A252=median_sex_education_total_only!$B$3:$B$313)*(Sheet6!$B252=median_sex_education_total_only!$D$3:$D$313)*(Sheet6!$C252=median_sex_education_total_only!$O$3:$O$313),0)),"")</f>
        <v>39701</v>
      </c>
      <c r="M252" t="s">
        <v>86</v>
      </c>
      <c r="N252" t="s">
        <v>23</v>
      </c>
      <c r="O252">
        <v>20</v>
      </c>
    </row>
    <row r="253" spans="1:15" x14ac:dyDescent="0.3">
      <c r="A253" t="s">
        <v>86</v>
      </c>
      <c r="B253" t="s">
        <v>24</v>
      </c>
      <c r="C253">
        <v>22</v>
      </c>
      <c r="D253" cm="1">
        <f t="array" ref="D253">INDEX(median_sex_education_total_only!$R$3:$R$313,MATCH(1,($A253=median_sex_education_total_only!$B$3:$B$313)*(Sheet6!$B253=median_sex_education_total_only!$D$3:$D$313)*(Sheet6!$C253=median_sex_education_total_only!$O$3:$O$313),0))</f>
        <v>24062.785464442299</v>
      </c>
      <c r="E253" cm="1">
        <f t="array" ref="E253">IFERROR(INDEX(median_sex_education_total_only!$E$3:$E$313,MATCH(1,($A253=median_sex_education_total_only!$B$3:$B$313)*(Sheet6!$B253=median_sex_education_total_only!$D$3:$D$313)*(Sheet6!$C253=median_sex_education_total_only!$O$3:$O$313),0)),"")</f>
        <v>55322</v>
      </c>
      <c r="M253" t="s">
        <v>86</v>
      </c>
      <c r="N253" t="s">
        <v>24</v>
      </c>
      <c r="O253">
        <v>22</v>
      </c>
    </row>
    <row r="254" spans="1:15" x14ac:dyDescent="0.3">
      <c r="A254" t="s">
        <v>86</v>
      </c>
      <c r="B254" t="s">
        <v>21</v>
      </c>
      <c r="C254">
        <v>39</v>
      </c>
      <c r="D254" cm="1">
        <f t="array" ref="D254">INDEX(median_sex_education_total_only!$S$3:$S$313,MATCH(1,($A254=median_sex_education_total_only!$B$3:$B$313)*(Sheet6!$B254=median_sex_education_total_only!$D$3:$D$313)*(Sheet6!$C254=median_sex_education_total_only!$P$3:$P$313),0))</f>
        <v>633504</v>
      </c>
      <c r="E254" t="str" cm="1">
        <f t="array" ref="E254">IFERROR(INDEX(median_sex_education_total_only!$E$3:$E$313,MATCH(1,($A254=median_sex_education_total_only!$B$3:$B$313)*(Sheet6!$B254=median_sex_education_total_only!$D$3:$D$313)*(Sheet6!$C254=median_sex_education_total_only!$O$3:$O$313),0)),"")</f>
        <v/>
      </c>
      <c r="M254" t="s">
        <v>86</v>
      </c>
      <c r="N254" t="s">
        <v>21</v>
      </c>
      <c r="O254">
        <v>39</v>
      </c>
    </row>
    <row r="255" spans="1:15" x14ac:dyDescent="0.3">
      <c r="A255" t="s">
        <v>86</v>
      </c>
      <c r="B255" t="s">
        <v>22</v>
      </c>
      <c r="C255">
        <v>39</v>
      </c>
      <c r="D255" cm="1">
        <f t="array" ref="D255">INDEX(median_sex_education_total_only!$S$3:$S$313,MATCH(1,($A255=median_sex_education_total_only!$B$3:$B$313)*(Sheet6!$B255=median_sex_education_total_only!$D$3:$D$313)*(Sheet6!$C255=median_sex_education_total_only!$P$3:$P$313),0))</f>
        <v>703142</v>
      </c>
      <c r="E255" t="str" cm="1">
        <f t="array" ref="E255">IFERROR(INDEX(median_sex_education_total_only!$E$3:$E$313,MATCH(1,($A255=median_sex_education_total_only!$B$3:$B$313)*(Sheet6!$B255=median_sex_education_total_only!$D$3:$D$313)*(Sheet6!$C255=median_sex_education_total_only!$O$3:$O$313),0)),"")</f>
        <v/>
      </c>
      <c r="M255" t="s">
        <v>86</v>
      </c>
      <c r="N255" t="s">
        <v>22</v>
      </c>
      <c r="O255">
        <v>39</v>
      </c>
    </row>
    <row r="256" spans="1:15" x14ac:dyDescent="0.3">
      <c r="A256" t="s">
        <v>86</v>
      </c>
      <c r="B256" t="s">
        <v>23</v>
      </c>
      <c r="C256">
        <v>39</v>
      </c>
      <c r="D256" cm="1">
        <f t="array" ref="D256">INDEX(median_sex_education_total_only!$S$3:$S$313,MATCH(1,($A256=median_sex_education_total_only!$B$3:$B$313)*(Sheet6!$B256=median_sex_education_total_only!$D$3:$D$313)*(Sheet6!$C256=median_sex_education_total_only!$P$3:$P$313),0))</f>
        <v>781792.21860018605</v>
      </c>
      <c r="E256" t="str" cm="1">
        <f t="array" ref="E256">IFERROR(INDEX(median_sex_education_total_only!$E$3:$E$313,MATCH(1,($A256=median_sex_education_total_only!$B$3:$B$313)*(Sheet6!$B256=median_sex_education_total_only!$D$3:$D$313)*(Sheet6!$C256=median_sex_education_total_only!$O$3:$O$313),0)),"")</f>
        <v/>
      </c>
      <c r="M256" t="s">
        <v>86</v>
      </c>
      <c r="N256" t="s">
        <v>23</v>
      </c>
      <c r="O256">
        <v>39</v>
      </c>
    </row>
    <row r="257" spans="1:15" x14ac:dyDescent="0.3">
      <c r="A257" t="s">
        <v>86</v>
      </c>
      <c r="B257" t="s">
        <v>24</v>
      </c>
      <c r="C257">
        <v>39</v>
      </c>
      <c r="D257" cm="1">
        <f t="array" ref="D257">INDEX(median_sex_education_total_only!$S$3:$S$313,MATCH(1,($A257=median_sex_education_total_only!$B$3:$B$313)*(Sheet6!$B257=median_sex_education_total_only!$D$3:$D$313)*(Sheet6!$C257=median_sex_education_total_only!$P$3:$P$313),0))</f>
        <v>964536.78546444199</v>
      </c>
      <c r="E257" t="str" cm="1">
        <f t="array" ref="E257">IFERROR(INDEX(median_sex_education_total_only!$E$3:$E$313,MATCH(1,($A257=median_sex_education_total_only!$B$3:$B$313)*(Sheet6!$B257=median_sex_education_total_only!$D$3:$D$313)*(Sheet6!$C257=median_sex_education_total_only!$O$3:$O$313),0)),"")</f>
        <v/>
      </c>
      <c r="M257" t="s">
        <v>86</v>
      </c>
      <c r="N257" t="s">
        <v>24</v>
      </c>
      <c r="O257">
        <v>39</v>
      </c>
    </row>
    <row r="258" spans="1:15" x14ac:dyDescent="0.3">
      <c r="A258" t="s">
        <v>88</v>
      </c>
      <c r="B258" t="s">
        <v>21</v>
      </c>
      <c r="C258">
        <v>16</v>
      </c>
      <c r="D258" cm="1">
        <f t="array" ref="D258">INDEX(median_sex_education_total_only!$R$3:$R$313,MATCH(1,($A258=median_sex_education_total_only!$B$3:$B$313)*(Sheet6!$B258=median_sex_education_total_only!$D$3:$D$313)*(Sheet6!$C258=median_sex_education_total_only!$O$3:$O$313),0))</f>
        <v>29259</v>
      </c>
      <c r="E258" cm="1">
        <f t="array" ref="E258">IFERROR(INDEX(median_sex_education_total_only!$E$3:$E$313,MATCH(1,($A258=median_sex_education_total_only!$B$3:$B$313)*(Sheet6!$B258=median_sex_education_total_only!$D$3:$D$313)*(Sheet6!$C258=median_sex_education_total_only!$O$3:$O$313),0)),"")</f>
        <v>29259</v>
      </c>
      <c r="M258" t="s">
        <v>88</v>
      </c>
      <c r="N258" t="s">
        <v>21</v>
      </c>
      <c r="O258">
        <v>16</v>
      </c>
    </row>
    <row r="259" spans="1:15" x14ac:dyDescent="0.3">
      <c r="A259" t="s">
        <v>88</v>
      </c>
      <c r="B259" t="s">
        <v>22</v>
      </c>
      <c r="C259">
        <v>18</v>
      </c>
      <c r="D259" cm="1">
        <f t="array" ref="D259">INDEX(median_sex_education_total_only!$R$3:$R$313,MATCH(1,($A259=median_sex_education_total_only!$B$3:$B$313)*(Sheet6!$B259=median_sex_education_total_only!$D$3:$D$313)*(Sheet6!$C259=median_sex_education_total_only!$O$3:$O$313),0))</f>
        <v>37377</v>
      </c>
      <c r="E259" cm="1">
        <f t="array" ref="E259">IFERROR(INDEX(median_sex_education_total_only!$E$3:$E$313,MATCH(1,($A259=median_sex_education_total_only!$B$3:$B$313)*(Sheet6!$B259=median_sex_education_total_only!$D$3:$D$313)*(Sheet6!$C259=median_sex_education_total_only!$O$3:$O$313),0)),"")</f>
        <v>37377</v>
      </c>
      <c r="M259" t="s">
        <v>88</v>
      </c>
      <c r="N259" t="s">
        <v>22</v>
      </c>
      <c r="O259">
        <v>18</v>
      </c>
    </row>
    <row r="260" spans="1:15" x14ac:dyDescent="0.3">
      <c r="A260" t="s">
        <v>88</v>
      </c>
      <c r="B260" t="s">
        <v>23</v>
      </c>
      <c r="C260">
        <v>20</v>
      </c>
      <c r="D260" cm="1">
        <f t="array" ref="D260">INDEX(median_sex_education_total_only!$R$3:$R$313,MATCH(1,($A260=median_sex_education_total_only!$B$3:$B$313)*(Sheet6!$B260=median_sex_education_total_only!$D$3:$D$313)*(Sheet6!$C260=median_sex_education_total_only!$O$3:$O$313),0))</f>
        <v>30851.2578409495</v>
      </c>
      <c r="E260" cm="1">
        <f t="array" ref="E260">IFERROR(INDEX(median_sex_education_total_only!$E$3:$E$313,MATCH(1,($A260=median_sex_education_total_only!$B$3:$B$313)*(Sheet6!$B260=median_sex_education_total_only!$D$3:$D$313)*(Sheet6!$C260=median_sex_education_total_only!$O$3:$O$313),0)),"")</f>
        <v>46298</v>
      </c>
      <c r="M260" t="s">
        <v>88</v>
      </c>
      <c r="N260" t="s">
        <v>23</v>
      </c>
      <c r="O260">
        <v>20</v>
      </c>
    </row>
    <row r="261" spans="1:15" x14ac:dyDescent="0.3">
      <c r="A261" t="s">
        <v>88</v>
      </c>
      <c r="B261" t="s">
        <v>24</v>
      </c>
      <c r="C261">
        <v>22</v>
      </c>
      <c r="D261" cm="1">
        <f t="array" ref="D261">INDEX(median_sex_education_total_only!$R$3:$R$313,MATCH(1,($A261=median_sex_education_total_only!$B$3:$B$313)*(Sheet6!$B261=median_sex_education_total_only!$D$3:$D$313)*(Sheet6!$C261=median_sex_education_total_only!$O$3:$O$313),0))</f>
        <v>31419.9348937176</v>
      </c>
      <c r="E261" cm="1">
        <f t="array" ref="E261">IFERROR(INDEX(median_sex_education_total_only!$E$3:$E$313,MATCH(1,($A261=median_sex_education_total_only!$B$3:$B$313)*(Sheet6!$B261=median_sex_education_total_only!$D$3:$D$313)*(Sheet6!$C261=median_sex_education_total_only!$O$3:$O$313),0)),"")</f>
        <v>71567</v>
      </c>
      <c r="M261" t="s">
        <v>88</v>
      </c>
      <c r="N261" t="s">
        <v>24</v>
      </c>
      <c r="O261">
        <v>22</v>
      </c>
    </row>
    <row r="262" spans="1:15" x14ac:dyDescent="0.3">
      <c r="A262" t="s">
        <v>88</v>
      </c>
      <c r="B262" t="s">
        <v>21</v>
      </c>
      <c r="C262">
        <v>39</v>
      </c>
      <c r="D262" cm="1">
        <f t="array" ref="D262">INDEX(median_sex_education_total_only!$S$3:$S$313,MATCH(1,($A262=median_sex_education_total_only!$B$3:$B$313)*(Sheet6!$B262=median_sex_education_total_only!$D$3:$D$313)*(Sheet6!$C262=median_sex_education_total_only!$P$3:$P$313),0))</f>
        <v>702216</v>
      </c>
      <c r="E262" t="str" cm="1">
        <f t="array" ref="E262">IFERROR(INDEX(median_sex_education_total_only!$E$3:$E$313,MATCH(1,($A262=median_sex_education_total_only!$B$3:$B$313)*(Sheet6!$B262=median_sex_education_total_only!$D$3:$D$313)*(Sheet6!$C262=median_sex_education_total_only!$O$3:$O$313),0)),"")</f>
        <v/>
      </c>
      <c r="M262" t="s">
        <v>88</v>
      </c>
      <c r="N262" t="s">
        <v>21</v>
      </c>
      <c r="O262">
        <v>39</v>
      </c>
    </row>
    <row r="263" spans="1:15" x14ac:dyDescent="0.3">
      <c r="A263" t="s">
        <v>88</v>
      </c>
      <c r="B263" t="s">
        <v>22</v>
      </c>
      <c r="C263">
        <v>39</v>
      </c>
      <c r="D263" cm="1">
        <f t="array" ref="D263">INDEX(median_sex_education_total_only!$S$3:$S$313,MATCH(1,($A263=median_sex_education_total_only!$B$3:$B$313)*(Sheet6!$B263=median_sex_education_total_only!$D$3:$D$313)*(Sheet6!$C263=median_sex_education_total_only!$P$3:$P$313),0))</f>
        <v>822294</v>
      </c>
      <c r="E263" t="str" cm="1">
        <f t="array" ref="E263">IFERROR(INDEX(median_sex_education_total_only!$E$3:$E$313,MATCH(1,($A263=median_sex_education_total_only!$B$3:$B$313)*(Sheet6!$B263=median_sex_education_total_only!$D$3:$D$313)*(Sheet6!$C263=median_sex_education_total_only!$O$3:$O$313),0)),"")</f>
        <v/>
      </c>
      <c r="M263" t="s">
        <v>88</v>
      </c>
      <c r="N263" t="s">
        <v>22</v>
      </c>
      <c r="O263">
        <v>39</v>
      </c>
    </row>
    <row r="264" spans="1:15" x14ac:dyDescent="0.3">
      <c r="A264" t="s">
        <v>88</v>
      </c>
      <c r="B264" t="s">
        <v>23</v>
      </c>
      <c r="C264">
        <v>39</v>
      </c>
      <c r="D264" cm="1">
        <f t="array" ref="D264">INDEX(median_sex_education_total_only!$S$3:$S$313,MATCH(1,($A264=median_sex_education_total_only!$B$3:$B$313)*(Sheet6!$B264=median_sex_education_total_only!$D$3:$D$313)*(Sheet6!$C264=median_sex_education_total_only!$P$3:$P$313),0))</f>
        <v>910513.25784094899</v>
      </c>
      <c r="E264" t="str" cm="1">
        <f t="array" ref="E264">IFERROR(INDEX(median_sex_education_total_only!$E$3:$E$313,MATCH(1,($A264=median_sex_education_total_only!$B$3:$B$313)*(Sheet6!$B264=median_sex_education_total_only!$D$3:$D$313)*(Sheet6!$C264=median_sex_education_total_only!$O$3:$O$313),0)),"")</f>
        <v/>
      </c>
      <c r="M264" t="s">
        <v>88</v>
      </c>
      <c r="N264" t="s">
        <v>23</v>
      </c>
      <c r="O264">
        <v>39</v>
      </c>
    </row>
    <row r="265" spans="1:15" x14ac:dyDescent="0.3">
      <c r="A265" t="s">
        <v>88</v>
      </c>
      <c r="B265" t="s">
        <v>24</v>
      </c>
      <c r="C265">
        <v>39</v>
      </c>
      <c r="D265" cm="1">
        <f t="array" ref="D265">INDEX(median_sex_education_total_only!$S$3:$S$313,MATCH(1,($A265=median_sex_education_total_only!$B$3:$B$313)*(Sheet6!$B265=median_sex_education_total_only!$D$3:$D$313)*(Sheet6!$C265=median_sex_education_total_only!$P$3:$P$313),0))</f>
        <v>1248058.9348937101</v>
      </c>
      <c r="E265" t="str" cm="1">
        <f t="array" ref="E265">IFERROR(INDEX(median_sex_education_total_only!$E$3:$E$313,MATCH(1,($A265=median_sex_education_total_only!$B$3:$B$313)*(Sheet6!$B265=median_sex_education_total_only!$D$3:$D$313)*(Sheet6!$C265=median_sex_education_total_only!$O$3:$O$313),0)),"")</f>
        <v/>
      </c>
      <c r="M265" t="s">
        <v>88</v>
      </c>
      <c r="N265" t="s">
        <v>24</v>
      </c>
      <c r="O265">
        <v>39</v>
      </c>
    </row>
    <row r="266" spans="1:15" x14ac:dyDescent="0.3">
      <c r="A266" t="s">
        <v>90</v>
      </c>
      <c r="B266" t="s">
        <v>21</v>
      </c>
      <c r="C266">
        <v>16</v>
      </c>
      <c r="D266" cm="1">
        <f t="array" ref="D266">INDEX(median_sex_education_total_only!$R$3:$R$313,MATCH(1,($A266=median_sex_education_total_only!$B$3:$B$313)*(Sheet6!$B266=median_sex_education_total_only!$D$3:$D$313)*(Sheet6!$C266=median_sex_education_total_only!$O$3:$O$313),0))</f>
        <v>30324</v>
      </c>
      <c r="E266" cm="1">
        <f t="array" ref="E266">IFERROR(INDEX(median_sex_education_total_only!$E$3:$E$313,MATCH(1,($A266=median_sex_education_total_only!$B$3:$B$313)*(Sheet6!$B266=median_sex_education_total_only!$D$3:$D$313)*(Sheet6!$C266=median_sex_education_total_only!$O$3:$O$313),0)),"")</f>
        <v>30324</v>
      </c>
      <c r="M266" t="s">
        <v>90</v>
      </c>
      <c r="N266" t="s">
        <v>21</v>
      </c>
      <c r="O266">
        <v>16</v>
      </c>
    </row>
    <row r="267" spans="1:15" x14ac:dyDescent="0.3">
      <c r="A267" t="s">
        <v>90</v>
      </c>
      <c r="B267" t="s">
        <v>22</v>
      </c>
      <c r="C267">
        <v>18</v>
      </c>
      <c r="D267" cm="1">
        <f t="array" ref="D267">INDEX(median_sex_education_total_only!$R$3:$R$313,MATCH(1,($A267=median_sex_education_total_only!$B$3:$B$313)*(Sheet6!$B267=median_sex_education_total_only!$D$3:$D$313)*(Sheet6!$C267=median_sex_education_total_only!$O$3:$O$313),0))</f>
        <v>35269</v>
      </c>
      <c r="E267" cm="1">
        <f t="array" ref="E267">IFERROR(INDEX(median_sex_education_total_only!$E$3:$E$313,MATCH(1,($A267=median_sex_education_total_only!$B$3:$B$313)*(Sheet6!$B267=median_sex_education_total_only!$D$3:$D$313)*(Sheet6!$C267=median_sex_education_total_only!$O$3:$O$313),0)),"")</f>
        <v>35269</v>
      </c>
      <c r="M267" t="s">
        <v>90</v>
      </c>
      <c r="N267" t="s">
        <v>22</v>
      </c>
      <c r="O267">
        <v>18</v>
      </c>
    </row>
    <row r="268" spans="1:15" x14ac:dyDescent="0.3">
      <c r="A268" t="s">
        <v>90</v>
      </c>
      <c r="B268" t="s">
        <v>23</v>
      </c>
      <c r="C268">
        <v>20</v>
      </c>
      <c r="D268" cm="1">
        <f t="array" ref="D268">INDEX(median_sex_education_total_only!$R$3:$R$313,MATCH(1,($A268=median_sex_education_total_only!$B$3:$B$313)*(Sheet6!$B268=median_sex_education_total_only!$D$3:$D$313)*(Sheet6!$C268=median_sex_education_total_only!$O$3:$O$313),0))</f>
        <v>23511.674175233999</v>
      </c>
      <c r="E268" cm="1">
        <f t="array" ref="E268">IFERROR(INDEX(median_sex_education_total_only!$E$3:$E$313,MATCH(1,($A268=median_sex_education_total_only!$B$3:$B$313)*(Sheet6!$B268=median_sex_education_total_only!$D$3:$D$313)*(Sheet6!$C268=median_sex_education_total_only!$O$3:$O$313),0)),"")</f>
        <v>41354</v>
      </c>
      <c r="M268" t="s">
        <v>90</v>
      </c>
      <c r="N268" t="s">
        <v>23</v>
      </c>
      <c r="O268">
        <v>20</v>
      </c>
    </row>
    <row r="269" spans="1:15" x14ac:dyDescent="0.3">
      <c r="A269" t="s">
        <v>90</v>
      </c>
      <c r="B269" t="s">
        <v>24</v>
      </c>
      <c r="C269">
        <v>22</v>
      </c>
      <c r="D269" cm="1">
        <f t="array" ref="D269">INDEX(median_sex_education_total_only!$R$3:$R$313,MATCH(1,($A269=median_sex_education_total_only!$B$3:$B$313)*(Sheet6!$B269=median_sex_education_total_only!$D$3:$D$313)*(Sheet6!$C269=median_sex_education_total_only!$O$3:$O$313),0))</f>
        <v>21715.639526569699</v>
      </c>
      <c r="E269" cm="1">
        <f t="array" ref="E269">IFERROR(INDEX(median_sex_education_total_only!$E$3:$E$313,MATCH(1,($A269=median_sex_education_total_only!$B$3:$B$313)*(Sheet6!$B269=median_sex_education_total_only!$D$3:$D$313)*(Sheet6!$C269=median_sex_education_total_only!$O$3:$O$313),0)),"")</f>
        <v>59713</v>
      </c>
      <c r="M269" t="s">
        <v>90</v>
      </c>
      <c r="N269" t="s">
        <v>24</v>
      </c>
      <c r="O269">
        <v>22</v>
      </c>
    </row>
    <row r="270" spans="1:15" x14ac:dyDescent="0.3">
      <c r="A270" t="s">
        <v>90</v>
      </c>
      <c r="B270" t="s">
        <v>21</v>
      </c>
      <c r="C270">
        <v>39</v>
      </c>
      <c r="D270" cm="1">
        <f t="array" ref="D270">INDEX(median_sex_education_total_only!$S$3:$S$313,MATCH(1,($A270=median_sex_education_total_only!$B$3:$B$313)*(Sheet6!$B270=median_sex_education_total_only!$D$3:$D$313)*(Sheet6!$C270=median_sex_education_total_only!$P$3:$P$313),0))</f>
        <v>727776</v>
      </c>
      <c r="E270" t="str" cm="1">
        <f t="array" ref="E270">IFERROR(INDEX(median_sex_education_total_only!$E$3:$E$313,MATCH(1,($A270=median_sex_education_total_only!$B$3:$B$313)*(Sheet6!$B270=median_sex_education_total_only!$D$3:$D$313)*(Sheet6!$C270=median_sex_education_total_only!$O$3:$O$313),0)),"")</f>
        <v/>
      </c>
      <c r="M270" t="s">
        <v>90</v>
      </c>
      <c r="N270" t="s">
        <v>21</v>
      </c>
      <c r="O270">
        <v>39</v>
      </c>
    </row>
    <row r="271" spans="1:15" x14ac:dyDescent="0.3">
      <c r="A271" t="s">
        <v>90</v>
      </c>
      <c r="B271" t="s">
        <v>22</v>
      </c>
      <c r="C271">
        <v>39</v>
      </c>
      <c r="D271" cm="1">
        <f t="array" ref="D271">INDEX(median_sex_education_total_only!$S$3:$S$313,MATCH(1,($A271=median_sex_education_total_only!$B$3:$B$313)*(Sheet6!$B271=median_sex_education_total_only!$D$3:$D$313)*(Sheet6!$C271=median_sex_education_total_only!$P$3:$P$313),0))</f>
        <v>775918</v>
      </c>
      <c r="E271" t="str" cm="1">
        <f t="array" ref="E271">IFERROR(INDEX(median_sex_education_total_only!$E$3:$E$313,MATCH(1,($A271=median_sex_education_total_only!$B$3:$B$313)*(Sheet6!$B271=median_sex_education_total_only!$D$3:$D$313)*(Sheet6!$C271=median_sex_education_total_only!$O$3:$O$313),0)),"")</f>
        <v/>
      </c>
      <c r="M271" t="s">
        <v>90</v>
      </c>
      <c r="N271" t="s">
        <v>22</v>
      </c>
      <c r="O271">
        <v>39</v>
      </c>
    </row>
    <row r="272" spans="1:15" x14ac:dyDescent="0.3">
      <c r="A272" t="s">
        <v>90</v>
      </c>
      <c r="B272" t="s">
        <v>23</v>
      </c>
      <c r="C272">
        <v>39</v>
      </c>
      <c r="D272" cm="1">
        <f t="array" ref="D272">INDEX(median_sex_education_total_only!$S$3:$S$313,MATCH(1,($A272=median_sex_education_total_only!$B$3:$B$313)*(Sheet6!$B272=median_sex_education_total_only!$D$3:$D$313)*(Sheet6!$C272=median_sex_education_total_only!$P$3:$P$313),0))</f>
        <v>809237.67417523405</v>
      </c>
      <c r="E272" t="str" cm="1">
        <f t="array" ref="E272">IFERROR(INDEX(median_sex_education_total_only!$E$3:$E$313,MATCH(1,($A272=median_sex_education_total_only!$B$3:$B$313)*(Sheet6!$B272=median_sex_education_total_only!$D$3:$D$313)*(Sheet6!$C272=median_sex_education_total_only!$O$3:$O$313),0)),"")</f>
        <v/>
      </c>
      <c r="M272" t="s">
        <v>90</v>
      </c>
      <c r="N272" t="s">
        <v>23</v>
      </c>
      <c r="O272">
        <v>39</v>
      </c>
    </row>
    <row r="273" spans="1:15" x14ac:dyDescent="0.3">
      <c r="A273" t="s">
        <v>90</v>
      </c>
      <c r="B273" t="s">
        <v>24</v>
      </c>
      <c r="C273">
        <v>39</v>
      </c>
      <c r="D273" cm="1">
        <f t="array" ref="D273">INDEX(median_sex_education_total_only!$S$3:$S$313,MATCH(1,($A273=median_sex_education_total_only!$B$3:$B$313)*(Sheet6!$B273=median_sex_education_total_only!$D$3:$D$313)*(Sheet6!$C273=median_sex_education_total_only!$P$3:$P$313),0))</f>
        <v>1036836.63952656</v>
      </c>
      <c r="E273" t="str" cm="1">
        <f t="array" ref="E273">IFERROR(INDEX(median_sex_education_total_only!$E$3:$E$313,MATCH(1,($A273=median_sex_education_total_only!$B$3:$B$313)*(Sheet6!$B273=median_sex_education_total_only!$D$3:$D$313)*(Sheet6!$C273=median_sex_education_total_only!$O$3:$O$313),0)),"")</f>
        <v/>
      </c>
      <c r="M273" t="s">
        <v>90</v>
      </c>
      <c r="N273" t="s">
        <v>24</v>
      </c>
      <c r="O273">
        <v>39</v>
      </c>
    </row>
    <row r="274" spans="1:15" x14ac:dyDescent="0.3">
      <c r="A274" t="s">
        <v>92</v>
      </c>
      <c r="B274" t="s">
        <v>21</v>
      </c>
      <c r="C274">
        <v>16</v>
      </c>
      <c r="D274" cm="1">
        <f t="array" ref="D274">INDEX(median_sex_education_total_only!$R$3:$R$313,MATCH(1,($A274=median_sex_education_total_only!$B$3:$B$313)*(Sheet6!$B274=median_sex_education_total_only!$D$3:$D$313)*(Sheet6!$C274=median_sex_education_total_only!$O$3:$O$313),0))</f>
        <v>41762</v>
      </c>
      <c r="E274" cm="1">
        <f t="array" ref="E274">IFERROR(INDEX(median_sex_education_total_only!$E$3:$E$313,MATCH(1,($A274=median_sex_education_total_only!$B$3:$B$313)*(Sheet6!$B274=median_sex_education_total_only!$D$3:$D$313)*(Sheet6!$C274=median_sex_education_total_only!$O$3:$O$313),0)),"")</f>
        <v>41762</v>
      </c>
      <c r="M274" t="s">
        <v>92</v>
      </c>
      <c r="N274" t="s">
        <v>21</v>
      </c>
      <c r="O274">
        <v>16</v>
      </c>
    </row>
    <row r="275" spans="1:15" x14ac:dyDescent="0.3">
      <c r="A275" t="s">
        <v>92</v>
      </c>
      <c r="B275" t="s">
        <v>22</v>
      </c>
      <c r="C275">
        <v>18</v>
      </c>
      <c r="D275" cm="1">
        <f t="array" ref="D275">INDEX(median_sex_education_total_only!$R$3:$R$313,MATCH(1,($A275=median_sex_education_total_only!$B$3:$B$313)*(Sheet6!$B275=median_sex_education_total_only!$D$3:$D$313)*(Sheet6!$C275=median_sex_education_total_only!$O$3:$O$313),0))</f>
        <v>39250</v>
      </c>
      <c r="E275" cm="1">
        <f t="array" ref="E275">IFERROR(INDEX(median_sex_education_total_only!$E$3:$E$313,MATCH(1,($A275=median_sex_education_total_only!$B$3:$B$313)*(Sheet6!$B275=median_sex_education_total_only!$D$3:$D$313)*(Sheet6!$C275=median_sex_education_total_only!$O$3:$O$313),0)),"")</f>
        <v>39250</v>
      </c>
      <c r="M275" t="s">
        <v>92</v>
      </c>
      <c r="N275" t="s">
        <v>22</v>
      </c>
      <c r="O275">
        <v>18</v>
      </c>
    </row>
    <row r="276" spans="1:15" x14ac:dyDescent="0.3">
      <c r="A276" t="s">
        <v>92</v>
      </c>
      <c r="B276" t="s">
        <v>23</v>
      </c>
      <c r="C276">
        <v>20</v>
      </c>
      <c r="D276" cm="1">
        <f t="array" ref="D276">INDEX(median_sex_education_total_only!$R$3:$R$313,MATCH(1,($A276=median_sex_education_total_only!$B$3:$B$313)*(Sheet6!$B276=median_sex_education_total_only!$D$3:$D$313)*(Sheet6!$C276=median_sex_education_total_only!$O$3:$O$313),0))</f>
        <v>28547.961153335302</v>
      </c>
      <c r="E276" cm="1">
        <f t="array" ref="E276">IFERROR(INDEX(median_sex_education_total_only!$E$3:$E$313,MATCH(1,($A276=median_sex_education_total_only!$B$3:$B$313)*(Sheet6!$B276=median_sex_education_total_only!$D$3:$D$313)*(Sheet6!$C276=median_sex_education_total_only!$O$3:$O$313),0)),"")</f>
        <v>47258</v>
      </c>
      <c r="M276" t="s">
        <v>92</v>
      </c>
      <c r="N276" t="s">
        <v>23</v>
      </c>
      <c r="O276">
        <v>20</v>
      </c>
    </row>
    <row r="277" spans="1:15" x14ac:dyDescent="0.3">
      <c r="A277" t="s">
        <v>92</v>
      </c>
      <c r="B277" t="s">
        <v>24</v>
      </c>
      <c r="C277">
        <v>22</v>
      </c>
      <c r="D277" cm="1">
        <f t="array" ref="D277">INDEX(median_sex_education_total_only!$R$3:$R$313,MATCH(1,($A277=median_sex_education_total_only!$B$3:$B$313)*(Sheet6!$B277=median_sex_education_total_only!$D$3:$D$313)*(Sheet6!$C277=median_sex_education_total_only!$O$3:$O$313),0))</f>
        <v>16053.322921656199</v>
      </c>
      <c r="E277" cm="1">
        <f t="array" ref="E277">IFERROR(INDEX(median_sex_education_total_only!$E$3:$E$313,MATCH(1,($A277=median_sex_education_total_only!$B$3:$B$313)*(Sheet6!$B277=median_sex_education_total_only!$D$3:$D$313)*(Sheet6!$C277=median_sex_education_total_only!$O$3:$O$313),0)),"")</f>
        <v>56830</v>
      </c>
      <c r="M277" t="s">
        <v>92</v>
      </c>
      <c r="N277" t="s">
        <v>24</v>
      </c>
      <c r="O277">
        <v>22</v>
      </c>
    </row>
    <row r="278" spans="1:15" x14ac:dyDescent="0.3">
      <c r="A278" t="s">
        <v>92</v>
      </c>
      <c r="B278" t="s">
        <v>21</v>
      </c>
      <c r="C278">
        <v>39</v>
      </c>
      <c r="D278" cm="1">
        <f t="array" ref="D278">INDEX(median_sex_education_total_only!$S$3:$S$313,MATCH(1,($A278=median_sex_education_total_only!$B$3:$B$313)*(Sheet6!$B278=median_sex_education_total_only!$D$3:$D$313)*(Sheet6!$C278=median_sex_education_total_only!$P$3:$P$313),0))</f>
        <v>1002288</v>
      </c>
      <c r="E278" t="str" cm="1">
        <f t="array" ref="E278">IFERROR(INDEX(median_sex_education_total_only!$E$3:$E$313,MATCH(1,($A278=median_sex_education_total_only!$B$3:$B$313)*(Sheet6!$B278=median_sex_education_total_only!$D$3:$D$313)*(Sheet6!$C278=median_sex_education_total_only!$O$3:$O$313),0)),"")</f>
        <v/>
      </c>
      <c r="M278" t="s">
        <v>92</v>
      </c>
      <c r="N278" t="s">
        <v>21</v>
      </c>
      <c r="O278">
        <v>39</v>
      </c>
    </row>
    <row r="279" spans="1:15" x14ac:dyDescent="0.3">
      <c r="A279" t="s">
        <v>92</v>
      </c>
      <c r="B279" t="s">
        <v>22</v>
      </c>
      <c r="C279">
        <v>39</v>
      </c>
      <c r="D279" cm="1">
        <f t="array" ref="D279">INDEX(median_sex_education_total_only!$S$3:$S$313,MATCH(1,($A279=median_sex_education_total_only!$B$3:$B$313)*(Sheet6!$B279=median_sex_education_total_only!$D$3:$D$313)*(Sheet6!$C279=median_sex_education_total_only!$P$3:$P$313),0))</f>
        <v>863500</v>
      </c>
      <c r="E279" t="str" cm="1">
        <f t="array" ref="E279">IFERROR(INDEX(median_sex_education_total_only!$E$3:$E$313,MATCH(1,($A279=median_sex_education_total_only!$B$3:$B$313)*(Sheet6!$B279=median_sex_education_total_only!$D$3:$D$313)*(Sheet6!$C279=median_sex_education_total_only!$O$3:$O$313),0)),"")</f>
        <v/>
      </c>
      <c r="M279" t="s">
        <v>92</v>
      </c>
      <c r="N279" t="s">
        <v>22</v>
      </c>
      <c r="O279">
        <v>39</v>
      </c>
    </row>
    <row r="280" spans="1:15" x14ac:dyDescent="0.3">
      <c r="A280" t="s">
        <v>92</v>
      </c>
      <c r="B280" t="s">
        <v>23</v>
      </c>
      <c r="C280">
        <v>39</v>
      </c>
      <c r="D280" cm="1">
        <f t="array" ref="D280">INDEX(median_sex_education_total_only!$S$3:$S$313,MATCH(1,($A280=median_sex_education_total_only!$B$3:$B$313)*(Sheet6!$B280=median_sex_education_total_only!$D$3:$D$313)*(Sheet6!$C280=median_sex_education_total_only!$P$3:$P$313),0))</f>
        <v>926449.96115333505</v>
      </c>
      <c r="E280" t="str" cm="1">
        <f t="array" ref="E280">IFERROR(INDEX(median_sex_education_total_only!$E$3:$E$313,MATCH(1,($A280=median_sex_education_total_only!$B$3:$B$313)*(Sheet6!$B280=median_sex_education_total_only!$D$3:$D$313)*(Sheet6!$C280=median_sex_education_total_only!$O$3:$O$313),0)),"")</f>
        <v/>
      </c>
      <c r="M280" t="s">
        <v>92</v>
      </c>
      <c r="N280" t="s">
        <v>23</v>
      </c>
      <c r="O280">
        <v>39</v>
      </c>
    </row>
    <row r="281" spans="1:15" x14ac:dyDescent="0.3">
      <c r="A281" t="s">
        <v>92</v>
      </c>
      <c r="B281" t="s">
        <v>24</v>
      </c>
      <c r="C281">
        <v>39</v>
      </c>
      <c r="D281" cm="1">
        <f t="array" ref="D281">INDEX(median_sex_education_total_only!$S$3:$S$313,MATCH(1,($A281=median_sex_education_total_only!$B$3:$B$313)*(Sheet6!$B281=median_sex_education_total_only!$D$3:$D$313)*(Sheet6!$C281=median_sex_education_total_only!$P$3:$P$313),0))</f>
        <v>982163.32292165596</v>
      </c>
      <c r="E281" t="str" cm="1">
        <f t="array" ref="E281">IFERROR(INDEX(median_sex_education_total_only!$E$3:$E$313,MATCH(1,($A281=median_sex_education_total_only!$B$3:$B$313)*(Sheet6!$B281=median_sex_education_total_only!$D$3:$D$313)*(Sheet6!$C281=median_sex_education_total_only!$O$3:$O$313),0)),"")</f>
        <v/>
      </c>
      <c r="M281" t="s">
        <v>92</v>
      </c>
      <c r="N281" t="s">
        <v>24</v>
      </c>
      <c r="O281">
        <v>39</v>
      </c>
    </row>
    <row r="282" spans="1:15" x14ac:dyDescent="0.3">
      <c r="A282" t="s">
        <v>94</v>
      </c>
      <c r="B282" t="s">
        <v>21</v>
      </c>
      <c r="C282">
        <v>16</v>
      </c>
      <c r="D282" cm="1">
        <f t="array" ref="D282">INDEX(median_sex_education_total_only!$R$3:$R$313,MATCH(1,($A282=median_sex_education_total_only!$B$3:$B$313)*(Sheet6!$B282=median_sex_education_total_only!$D$3:$D$313)*(Sheet6!$C282=median_sex_education_total_only!$O$3:$O$313),0))</f>
        <v>30152</v>
      </c>
      <c r="E282" cm="1">
        <f t="array" ref="E282">IFERROR(INDEX(median_sex_education_total_only!$E$3:$E$313,MATCH(1,($A282=median_sex_education_total_only!$B$3:$B$313)*(Sheet6!$B282=median_sex_education_total_only!$D$3:$D$313)*(Sheet6!$C282=median_sex_education_total_only!$O$3:$O$313),0)),"")</f>
        <v>30152</v>
      </c>
      <c r="M282" t="s">
        <v>94</v>
      </c>
      <c r="N282" t="s">
        <v>21</v>
      </c>
      <c r="O282">
        <v>16</v>
      </c>
    </row>
    <row r="283" spans="1:15" x14ac:dyDescent="0.3">
      <c r="A283" t="s">
        <v>94</v>
      </c>
      <c r="B283" t="s">
        <v>22</v>
      </c>
      <c r="C283">
        <v>18</v>
      </c>
      <c r="D283" cm="1">
        <f t="array" ref="D283">INDEX(median_sex_education_total_only!$R$3:$R$313,MATCH(1,($A283=median_sex_education_total_only!$B$3:$B$313)*(Sheet6!$B283=median_sex_education_total_only!$D$3:$D$313)*(Sheet6!$C283=median_sex_education_total_only!$O$3:$O$313),0))</f>
        <v>36919</v>
      </c>
      <c r="E283" cm="1">
        <f t="array" ref="E283">IFERROR(INDEX(median_sex_education_total_only!$E$3:$E$313,MATCH(1,($A283=median_sex_education_total_only!$B$3:$B$313)*(Sheet6!$B283=median_sex_education_total_only!$D$3:$D$313)*(Sheet6!$C283=median_sex_education_total_only!$O$3:$O$313),0)),"")</f>
        <v>36919</v>
      </c>
      <c r="M283" t="s">
        <v>94</v>
      </c>
      <c r="N283" t="s">
        <v>22</v>
      </c>
      <c r="O283">
        <v>18</v>
      </c>
    </row>
    <row r="284" spans="1:15" x14ac:dyDescent="0.3">
      <c r="A284" t="s">
        <v>94</v>
      </c>
      <c r="B284" t="s">
        <v>23</v>
      </c>
      <c r="C284">
        <v>20</v>
      </c>
      <c r="D284" cm="1">
        <f t="array" ref="D284">INDEX(median_sex_education_total_only!$R$3:$R$313,MATCH(1,($A284=median_sex_education_total_only!$B$3:$B$313)*(Sheet6!$B284=median_sex_education_total_only!$D$3:$D$313)*(Sheet6!$C284=median_sex_education_total_only!$O$3:$O$313),0))</f>
        <v>26964.0470768495</v>
      </c>
      <c r="E284" cm="1">
        <f t="array" ref="E284">IFERROR(INDEX(median_sex_education_total_only!$E$3:$E$313,MATCH(1,($A284=median_sex_education_total_only!$B$3:$B$313)*(Sheet6!$B284=median_sex_education_total_only!$D$3:$D$313)*(Sheet6!$C284=median_sex_education_total_only!$O$3:$O$313),0)),"")</f>
        <v>42690</v>
      </c>
      <c r="M284" t="s">
        <v>94</v>
      </c>
      <c r="N284" t="s">
        <v>23</v>
      </c>
      <c r="O284">
        <v>20</v>
      </c>
    </row>
    <row r="285" spans="1:15" x14ac:dyDescent="0.3">
      <c r="A285" t="s">
        <v>94</v>
      </c>
      <c r="B285" t="s">
        <v>24</v>
      </c>
      <c r="C285">
        <v>22</v>
      </c>
      <c r="D285" cm="1">
        <f t="array" ref="D285">INDEX(median_sex_education_total_only!$R$3:$R$313,MATCH(1,($A285=median_sex_education_total_only!$B$3:$B$313)*(Sheet6!$B285=median_sex_education_total_only!$D$3:$D$313)*(Sheet6!$C285=median_sex_education_total_only!$O$3:$O$313),0))</f>
        <v>28350.435386726698</v>
      </c>
      <c r="E285" cm="1">
        <f t="array" ref="E285">IFERROR(INDEX(median_sex_education_total_only!$E$3:$E$313,MATCH(1,($A285=median_sex_education_total_only!$B$3:$B$313)*(Sheet6!$B285=median_sex_education_total_only!$D$3:$D$313)*(Sheet6!$C285=median_sex_education_total_only!$O$3:$O$313),0)),"")</f>
        <v>62605</v>
      </c>
      <c r="M285" t="s">
        <v>94</v>
      </c>
      <c r="N285" t="s">
        <v>24</v>
      </c>
      <c r="O285">
        <v>22</v>
      </c>
    </row>
    <row r="286" spans="1:15" x14ac:dyDescent="0.3">
      <c r="A286" t="s">
        <v>94</v>
      </c>
      <c r="B286" t="s">
        <v>21</v>
      </c>
      <c r="C286">
        <v>39</v>
      </c>
      <c r="D286" cm="1">
        <f t="array" ref="D286">INDEX(median_sex_education_total_only!$S$3:$S$313,MATCH(1,($A286=median_sex_education_total_only!$B$3:$B$313)*(Sheet6!$B286=median_sex_education_total_only!$D$3:$D$313)*(Sheet6!$C286=median_sex_education_total_only!$P$3:$P$313),0))</f>
        <v>723648</v>
      </c>
      <c r="E286" t="str" cm="1">
        <f t="array" ref="E286">IFERROR(INDEX(median_sex_education_total_only!$E$3:$E$313,MATCH(1,($A286=median_sex_education_total_only!$B$3:$B$313)*(Sheet6!$B286=median_sex_education_total_only!$D$3:$D$313)*(Sheet6!$C286=median_sex_education_total_only!$O$3:$O$313),0)),"")</f>
        <v/>
      </c>
      <c r="M286" t="s">
        <v>94</v>
      </c>
      <c r="N286" t="s">
        <v>21</v>
      </c>
      <c r="O286">
        <v>39</v>
      </c>
    </row>
    <row r="287" spans="1:15" x14ac:dyDescent="0.3">
      <c r="A287" t="s">
        <v>94</v>
      </c>
      <c r="B287" t="s">
        <v>22</v>
      </c>
      <c r="C287">
        <v>39</v>
      </c>
      <c r="D287" cm="1">
        <f t="array" ref="D287">INDEX(median_sex_education_total_only!$S$3:$S$313,MATCH(1,($A287=median_sex_education_total_only!$B$3:$B$313)*(Sheet6!$B287=median_sex_education_total_only!$D$3:$D$313)*(Sheet6!$C287=median_sex_education_total_only!$P$3:$P$313),0))</f>
        <v>812218</v>
      </c>
      <c r="E287" t="str" cm="1">
        <f t="array" ref="E287">IFERROR(INDEX(median_sex_education_total_only!$E$3:$E$313,MATCH(1,($A287=median_sex_education_total_only!$B$3:$B$313)*(Sheet6!$B287=median_sex_education_total_only!$D$3:$D$313)*(Sheet6!$C287=median_sex_education_total_only!$O$3:$O$313),0)),"")</f>
        <v/>
      </c>
      <c r="M287" t="s">
        <v>94</v>
      </c>
      <c r="N287" t="s">
        <v>22</v>
      </c>
      <c r="O287">
        <v>39</v>
      </c>
    </row>
    <row r="288" spans="1:15" x14ac:dyDescent="0.3">
      <c r="A288" t="s">
        <v>94</v>
      </c>
      <c r="B288" t="s">
        <v>23</v>
      </c>
      <c r="C288">
        <v>39</v>
      </c>
      <c r="D288" cm="1">
        <f t="array" ref="D288">INDEX(median_sex_education_total_only!$S$3:$S$313,MATCH(1,($A288=median_sex_education_total_only!$B$3:$B$313)*(Sheet6!$B288=median_sex_education_total_only!$D$3:$D$313)*(Sheet6!$C288=median_sex_education_total_only!$P$3:$P$313),0))</f>
        <v>838074.04707684903</v>
      </c>
      <c r="E288" t="str" cm="1">
        <f t="array" ref="E288">IFERROR(INDEX(median_sex_education_total_only!$E$3:$E$313,MATCH(1,($A288=median_sex_education_total_only!$B$3:$B$313)*(Sheet6!$B288=median_sex_education_total_only!$D$3:$D$313)*(Sheet6!$C288=median_sex_education_total_only!$O$3:$O$313),0)),"")</f>
        <v/>
      </c>
      <c r="M288" t="s">
        <v>94</v>
      </c>
      <c r="N288" t="s">
        <v>23</v>
      </c>
      <c r="O288">
        <v>39</v>
      </c>
    </row>
    <row r="289" spans="1:15" x14ac:dyDescent="0.3">
      <c r="A289" t="s">
        <v>94</v>
      </c>
      <c r="B289" t="s">
        <v>24</v>
      </c>
      <c r="C289">
        <v>39</v>
      </c>
      <c r="D289" cm="1">
        <f t="array" ref="D289">INDEX(median_sex_education_total_only!$S$3:$S$313,MATCH(1,($A289=median_sex_education_total_only!$B$3:$B$313)*(Sheet6!$B289=median_sex_education_total_only!$D$3:$D$313)*(Sheet6!$C289=median_sex_education_total_only!$P$3:$P$313),0))</f>
        <v>1092635.4353867201</v>
      </c>
      <c r="E289" t="str" cm="1">
        <f t="array" ref="E289">IFERROR(INDEX(median_sex_education_total_only!$E$3:$E$313,MATCH(1,($A289=median_sex_education_total_only!$B$3:$B$313)*(Sheet6!$B289=median_sex_education_total_only!$D$3:$D$313)*(Sheet6!$C289=median_sex_education_total_only!$O$3:$O$313),0)),"")</f>
        <v/>
      </c>
      <c r="M289" t="s">
        <v>94</v>
      </c>
      <c r="N289" t="s">
        <v>24</v>
      </c>
      <c r="O289">
        <v>39</v>
      </c>
    </row>
    <row r="290" spans="1:15" x14ac:dyDescent="0.3">
      <c r="A290" t="s">
        <v>96</v>
      </c>
      <c r="B290" t="s">
        <v>21</v>
      </c>
      <c r="C290">
        <v>16</v>
      </c>
      <c r="D290" cm="1">
        <f t="array" ref="D290">INDEX(median_sex_education_total_only!$R$3:$R$313,MATCH(1,($A290=median_sex_education_total_only!$B$3:$B$313)*(Sheet6!$B290=median_sex_education_total_only!$D$3:$D$313)*(Sheet6!$C290=median_sex_education_total_only!$O$3:$O$313),0))</f>
        <v>30354</v>
      </c>
      <c r="E290" cm="1">
        <f t="array" ref="E290">IFERROR(INDEX(median_sex_education_total_only!$E$3:$E$313,MATCH(1,($A290=median_sex_education_total_only!$B$3:$B$313)*(Sheet6!$B290=median_sex_education_total_only!$D$3:$D$313)*(Sheet6!$C290=median_sex_education_total_only!$O$3:$O$313),0)),"")</f>
        <v>30354</v>
      </c>
      <c r="M290" t="s">
        <v>96</v>
      </c>
      <c r="N290" t="s">
        <v>21</v>
      </c>
      <c r="O290">
        <v>16</v>
      </c>
    </row>
    <row r="291" spans="1:15" x14ac:dyDescent="0.3">
      <c r="A291" t="s">
        <v>96</v>
      </c>
      <c r="B291" t="s">
        <v>22</v>
      </c>
      <c r="C291">
        <v>18</v>
      </c>
      <c r="D291" cm="1">
        <f t="array" ref="D291">INDEX(median_sex_education_total_only!$R$3:$R$313,MATCH(1,($A291=median_sex_education_total_only!$B$3:$B$313)*(Sheet6!$B291=median_sex_education_total_only!$D$3:$D$313)*(Sheet6!$C291=median_sex_education_total_only!$O$3:$O$313),0))</f>
        <v>35332</v>
      </c>
      <c r="E291" cm="1">
        <f t="array" ref="E291">IFERROR(INDEX(median_sex_education_total_only!$E$3:$E$313,MATCH(1,($A291=median_sex_education_total_only!$B$3:$B$313)*(Sheet6!$B291=median_sex_education_total_only!$D$3:$D$313)*(Sheet6!$C291=median_sex_education_total_only!$O$3:$O$313),0)),"")</f>
        <v>35332</v>
      </c>
      <c r="M291" t="s">
        <v>96</v>
      </c>
      <c r="N291" t="s">
        <v>22</v>
      </c>
      <c r="O291">
        <v>18</v>
      </c>
    </row>
    <row r="292" spans="1:15" x14ac:dyDescent="0.3">
      <c r="A292" t="s">
        <v>96</v>
      </c>
      <c r="B292" t="s">
        <v>23</v>
      </c>
      <c r="C292">
        <v>20</v>
      </c>
      <c r="D292" cm="1">
        <f t="array" ref="D292">INDEX(median_sex_education_total_only!$R$3:$R$313,MATCH(1,($A292=median_sex_education_total_only!$B$3:$B$313)*(Sheet6!$B292=median_sex_education_total_only!$D$3:$D$313)*(Sheet6!$C292=median_sex_education_total_only!$O$3:$O$313),0))</f>
        <v>25707.958859400202</v>
      </c>
      <c r="E292" cm="1">
        <f t="array" ref="E292">IFERROR(INDEX(median_sex_education_total_only!$E$3:$E$313,MATCH(1,($A292=median_sex_education_total_only!$B$3:$B$313)*(Sheet6!$B292=median_sex_education_total_only!$D$3:$D$313)*(Sheet6!$C292=median_sex_education_total_only!$O$3:$O$313),0)),"")</f>
        <v>40237</v>
      </c>
      <c r="M292" t="s">
        <v>96</v>
      </c>
      <c r="N292" t="s">
        <v>23</v>
      </c>
      <c r="O292">
        <v>20</v>
      </c>
    </row>
    <row r="293" spans="1:15" x14ac:dyDescent="0.3">
      <c r="A293" t="s">
        <v>96</v>
      </c>
      <c r="B293" t="s">
        <v>24</v>
      </c>
      <c r="C293">
        <v>22</v>
      </c>
      <c r="D293" cm="1">
        <f t="array" ref="D293">INDEX(median_sex_education_total_only!$R$3:$R$313,MATCH(1,($A293=median_sex_education_total_only!$B$3:$B$313)*(Sheet6!$B293=median_sex_education_total_only!$D$3:$D$313)*(Sheet6!$C293=median_sex_education_total_only!$O$3:$O$313),0))</f>
        <v>19369.782831435699</v>
      </c>
      <c r="E293" cm="1">
        <f t="array" ref="E293">IFERROR(INDEX(median_sex_education_total_only!$E$3:$E$313,MATCH(1,($A293=median_sex_education_total_only!$B$3:$B$313)*(Sheet6!$B293=median_sex_education_total_only!$D$3:$D$313)*(Sheet6!$C293=median_sex_education_total_only!$O$3:$O$313),0)),"")</f>
        <v>53732</v>
      </c>
      <c r="M293" t="s">
        <v>96</v>
      </c>
      <c r="N293" t="s">
        <v>24</v>
      </c>
      <c r="O293">
        <v>22</v>
      </c>
    </row>
    <row r="294" spans="1:15" x14ac:dyDescent="0.3">
      <c r="A294" t="s">
        <v>96</v>
      </c>
      <c r="B294" t="s">
        <v>21</v>
      </c>
      <c r="C294">
        <v>39</v>
      </c>
      <c r="D294" cm="1">
        <f t="array" ref="D294">INDEX(median_sex_education_total_only!$S$3:$S$313,MATCH(1,($A294=median_sex_education_total_only!$B$3:$B$313)*(Sheet6!$B294=median_sex_education_total_only!$D$3:$D$313)*(Sheet6!$C294=median_sex_education_total_only!$P$3:$P$313),0))</f>
        <v>728496</v>
      </c>
      <c r="E294" t="str" cm="1">
        <f t="array" ref="E294">IFERROR(INDEX(median_sex_education_total_only!$E$3:$E$313,MATCH(1,($A294=median_sex_education_total_only!$B$3:$B$313)*(Sheet6!$B294=median_sex_education_total_only!$D$3:$D$313)*(Sheet6!$C294=median_sex_education_total_only!$O$3:$O$313),0)),"")</f>
        <v/>
      </c>
      <c r="M294" t="s">
        <v>96</v>
      </c>
      <c r="N294" t="s">
        <v>21</v>
      </c>
      <c r="O294">
        <v>39</v>
      </c>
    </row>
    <row r="295" spans="1:15" x14ac:dyDescent="0.3">
      <c r="A295" t="s">
        <v>96</v>
      </c>
      <c r="B295" t="s">
        <v>22</v>
      </c>
      <c r="C295">
        <v>39</v>
      </c>
      <c r="D295" cm="1">
        <f t="array" ref="D295">INDEX(median_sex_education_total_only!$S$3:$S$313,MATCH(1,($A295=median_sex_education_total_only!$B$3:$B$313)*(Sheet6!$B295=median_sex_education_total_only!$D$3:$D$313)*(Sheet6!$C295=median_sex_education_total_only!$P$3:$P$313),0))</f>
        <v>777304</v>
      </c>
      <c r="E295" t="str" cm="1">
        <f t="array" ref="E295">IFERROR(INDEX(median_sex_education_total_only!$E$3:$E$313,MATCH(1,($A295=median_sex_education_total_only!$B$3:$B$313)*(Sheet6!$B295=median_sex_education_total_only!$D$3:$D$313)*(Sheet6!$C295=median_sex_education_total_only!$O$3:$O$313),0)),"")</f>
        <v/>
      </c>
      <c r="M295" t="s">
        <v>96</v>
      </c>
      <c r="N295" t="s">
        <v>22</v>
      </c>
      <c r="O295">
        <v>39</v>
      </c>
    </row>
    <row r="296" spans="1:15" x14ac:dyDescent="0.3">
      <c r="A296" t="s">
        <v>96</v>
      </c>
      <c r="B296" t="s">
        <v>23</v>
      </c>
      <c r="C296">
        <v>39</v>
      </c>
      <c r="D296" cm="1">
        <f t="array" ref="D296">INDEX(median_sex_education_total_only!$S$3:$S$313,MATCH(1,($A296=median_sex_education_total_only!$B$3:$B$313)*(Sheet6!$B296=median_sex_education_total_only!$D$3:$D$313)*(Sheet6!$C296=median_sex_education_total_only!$P$3:$P$313),0))</f>
        <v>790210.95885940001</v>
      </c>
      <c r="E296" t="str" cm="1">
        <f t="array" ref="E296">IFERROR(INDEX(median_sex_education_total_only!$E$3:$E$313,MATCH(1,($A296=median_sex_education_total_only!$B$3:$B$313)*(Sheet6!$B296=median_sex_education_total_only!$D$3:$D$313)*(Sheet6!$C296=median_sex_education_total_only!$O$3:$O$313),0)),"")</f>
        <v/>
      </c>
      <c r="M296" t="s">
        <v>96</v>
      </c>
      <c r="N296" t="s">
        <v>23</v>
      </c>
      <c r="O296">
        <v>39</v>
      </c>
    </row>
    <row r="297" spans="1:15" x14ac:dyDescent="0.3">
      <c r="A297" t="s">
        <v>96</v>
      </c>
      <c r="B297" t="s">
        <v>24</v>
      </c>
      <c r="C297">
        <v>39</v>
      </c>
      <c r="D297" cm="1">
        <f t="array" ref="D297">INDEX(median_sex_education_total_only!$S$3:$S$313,MATCH(1,($A297=median_sex_education_total_only!$B$3:$B$313)*(Sheet6!$B297=median_sex_education_total_only!$D$3:$D$313)*(Sheet6!$C297=median_sex_education_total_only!$P$3:$P$313),0))</f>
        <v>932813.78283143498</v>
      </c>
      <c r="E297" t="str" cm="1">
        <f t="array" ref="E297">IFERROR(INDEX(median_sex_education_total_only!$E$3:$E$313,MATCH(1,($A297=median_sex_education_total_only!$B$3:$B$313)*(Sheet6!$B297=median_sex_education_total_only!$D$3:$D$313)*(Sheet6!$C297=median_sex_education_total_only!$O$3:$O$313),0)),"")</f>
        <v/>
      </c>
      <c r="M297" t="s">
        <v>96</v>
      </c>
      <c r="N297" t="s">
        <v>24</v>
      </c>
      <c r="O297">
        <v>39</v>
      </c>
    </row>
    <row r="298" spans="1:15" x14ac:dyDescent="0.3">
      <c r="A298" t="s">
        <v>98</v>
      </c>
      <c r="B298" t="s">
        <v>21</v>
      </c>
      <c r="C298">
        <v>16</v>
      </c>
      <c r="D298" cm="1">
        <f t="array" ref="D298">INDEX(median_sex_education_total_only!$R$3:$R$313,MATCH(1,($A298=median_sex_education_total_only!$B$3:$B$313)*(Sheet6!$B298=median_sex_education_total_only!$D$3:$D$313)*(Sheet6!$C298=median_sex_education_total_only!$O$3:$O$313),0))</f>
        <v>30994</v>
      </c>
      <c r="E298" cm="1">
        <f t="array" ref="E298">IFERROR(INDEX(median_sex_education_total_only!$E$3:$E$313,MATCH(1,($A298=median_sex_education_total_only!$B$3:$B$313)*(Sheet6!$B298=median_sex_education_total_only!$D$3:$D$313)*(Sheet6!$C298=median_sex_education_total_only!$O$3:$O$313),0)),"")</f>
        <v>30994</v>
      </c>
      <c r="M298" t="s">
        <v>98</v>
      </c>
      <c r="N298" t="s">
        <v>21</v>
      </c>
      <c r="O298">
        <v>16</v>
      </c>
    </row>
    <row r="299" spans="1:15" x14ac:dyDescent="0.3">
      <c r="A299" t="s">
        <v>98</v>
      </c>
      <c r="B299" t="s">
        <v>22</v>
      </c>
      <c r="C299">
        <v>18</v>
      </c>
      <c r="D299" cm="1">
        <f t="array" ref="D299">INDEX(median_sex_education_total_only!$R$3:$R$313,MATCH(1,($A299=median_sex_education_total_only!$B$3:$B$313)*(Sheet6!$B299=median_sex_education_total_only!$D$3:$D$313)*(Sheet6!$C299=median_sex_education_total_only!$O$3:$O$313),0))</f>
        <v>37284</v>
      </c>
      <c r="E299" cm="1">
        <f t="array" ref="E299">IFERROR(INDEX(median_sex_education_total_only!$E$3:$E$313,MATCH(1,($A299=median_sex_education_total_only!$B$3:$B$313)*(Sheet6!$B299=median_sex_education_total_only!$D$3:$D$313)*(Sheet6!$C299=median_sex_education_total_only!$O$3:$O$313),0)),"")</f>
        <v>37284</v>
      </c>
      <c r="M299" t="s">
        <v>98</v>
      </c>
      <c r="N299" t="s">
        <v>22</v>
      </c>
      <c r="O299">
        <v>18</v>
      </c>
    </row>
    <row r="300" spans="1:15" x14ac:dyDescent="0.3">
      <c r="A300" t="s">
        <v>98</v>
      </c>
      <c r="B300" t="s">
        <v>23</v>
      </c>
      <c r="C300">
        <v>20</v>
      </c>
      <c r="D300" cm="1">
        <f t="array" ref="D300">INDEX(median_sex_education_total_only!$R$3:$R$313,MATCH(1,($A300=median_sex_education_total_only!$B$3:$B$313)*(Sheet6!$B300=median_sex_education_total_only!$D$3:$D$313)*(Sheet6!$C300=median_sex_education_total_only!$O$3:$O$313),0))</f>
        <v>27389.345348500701</v>
      </c>
      <c r="E300" cm="1">
        <f t="array" ref="E300">IFERROR(INDEX(median_sex_education_total_only!$E$3:$E$313,MATCH(1,($A300=median_sex_education_total_only!$B$3:$B$313)*(Sheet6!$B300=median_sex_education_total_only!$D$3:$D$313)*(Sheet6!$C300=median_sex_education_total_only!$O$3:$O$313),0)),"")</f>
        <v>42769</v>
      </c>
      <c r="M300" t="s">
        <v>98</v>
      </c>
      <c r="N300" t="s">
        <v>23</v>
      </c>
      <c r="O300">
        <v>20</v>
      </c>
    </row>
    <row r="301" spans="1:15" x14ac:dyDescent="0.3">
      <c r="A301" t="s">
        <v>98</v>
      </c>
      <c r="B301" t="s">
        <v>24</v>
      </c>
      <c r="C301">
        <v>22</v>
      </c>
      <c r="D301" cm="1">
        <f t="array" ref="D301">INDEX(median_sex_education_total_only!$R$3:$R$313,MATCH(1,($A301=median_sex_education_total_only!$B$3:$B$313)*(Sheet6!$B301=median_sex_education_total_only!$D$3:$D$313)*(Sheet6!$C301=median_sex_education_total_only!$O$3:$O$313),0))</f>
        <v>24962.033145953599</v>
      </c>
      <c r="E301" cm="1">
        <f t="array" ref="E301">IFERROR(INDEX(median_sex_education_total_only!$E$3:$E$313,MATCH(1,($A301=median_sex_education_total_only!$B$3:$B$313)*(Sheet6!$B301=median_sex_education_total_only!$D$3:$D$313)*(Sheet6!$C301=median_sex_education_total_only!$O$3:$O$313),0)),"")</f>
        <v>62676</v>
      </c>
      <c r="M301" t="s">
        <v>98</v>
      </c>
      <c r="N301" t="s">
        <v>24</v>
      </c>
      <c r="O301">
        <v>22</v>
      </c>
    </row>
    <row r="302" spans="1:15" x14ac:dyDescent="0.3">
      <c r="A302" t="s">
        <v>98</v>
      </c>
      <c r="B302" t="s">
        <v>21</v>
      </c>
      <c r="C302">
        <v>39</v>
      </c>
      <c r="D302" cm="1">
        <f t="array" ref="D302">INDEX(median_sex_education_total_only!$S$3:$S$313,MATCH(1,($A302=median_sex_education_total_only!$B$3:$B$313)*(Sheet6!$B302=median_sex_education_total_only!$D$3:$D$313)*(Sheet6!$C302=median_sex_education_total_only!$P$3:$P$313),0))</f>
        <v>743856</v>
      </c>
      <c r="E302" t="str" cm="1">
        <f t="array" ref="E302">IFERROR(INDEX(median_sex_education_total_only!$E$3:$E$313,MATCH(1,($A302=median_sex_education_total_only!$B$3:$B$313)*(Sheet6!$B302=median_sex_education_total_only!$D$3:$D$313)*(Sheet6!$C302=median_sex_education_total_only!$O$3:$O$313),0)),"")</f>
        <v/>
      </c>
      <c r="M302" t="s">
        <v>98</v>
      </c>
      <c r="N302" t="s">
        <v>21</v>
      </c>
      <c r="O302">
        <v>39</v>
      </c>
    </row>
    <row r="303" spans="1:15" x14ac:dyDescent="0.3">
      <c r="A303" t="s">
        <v>98</v>
      </c>
      <c r="B303" t="s">
        <v>22</v>
      </c>
      <c r="C303">
        <v>39</v>
      </c>
      <c r="D303" cm="1">
        <f t="array" ref="D303">INDEX(median_sex_education_total_only!$S$3:$S$313,MATCH(1,($A303=median_sex_education_total_only!$B$3:$B$313)*(Sheet6!$B303=median_sex_education_total_only!$D$3:$D$313)*(Sheet6!$C303=median_sex_education_total_only!$P$3:$P$313),0))</f>
        <v>820248</v>
      </c>
      <c r="E303" t="str" cm="1">
        <f t="array" ref="E303">IFERROR(INDEX(median_sex_education_total_only!$E$3:$E$313,MATCH(1,($A303=median_sex_education_total_only!$B$3:$B$313)*(Sheet6!$B303=median_sex_education_total_only!$D$3:$D$313)*(Sheet6!$C303=median_sex_education_total_only!$O$3:$O$313),0)),"")</f>
        <v/>
      </c>
      <c r="M303" t="s">
        <v>98</v>
      </c>
      <c r="N303" t="s">
        <v>22</v>
      </c>
      <c r="O303">
        <v>39</v>
      </c>
    </row>
    <row r="304" spans="1:15" x14ac:dyDescent="0.3">
      <c r="A304" t="s">
        <v>98</v>
      </c>
      <c r="B304" t="s">
        <v>23</v>
      </c>
      <c r="C304">
        <v>39</v>
      </c>
      <c r="D304" cm="1">
        <f t="array" ref="D304">INDEX(median_sex_education_total_only!$S$3:$S$313,MATCH(1,($A304=median_sex_education_total_only!$B$3:$B$313)*(Sheet6!$B304=median_sex_education_total_only!$D$3:$D$313)*(Sheet6!$C304=median_sex_education_total_only!$P$3:$P$313),0))</f>
        <v>840000.34534849995</v>
      </c>
      <c r="E304" t="str" cm="1">
        <f t="array" ref="E304">IFERROR(INDEX(median_sex_education_total_only!$E$3:$E$313,MATCH(1,($A304=median_sex_education_total_only!$B$3:$B$313)*(Sheet6!$B304=median_sex_education_total_only!$D$3:$D$313)*(Sheet6!$C304=median_sex_education_total_only!$O$3:$O$313),0)),"")</f>
        <v/>
      </c>
      <c r="M304" t="s">
        <v>98</v>
      </c>
      <c r="N304" t="s">
        <v>23</v>
      </c>
      <c r="O304">
        <v>39</v>
      </c>
    </row>
    <row r="305" spans="1:15" x14ac:dyDescent="0.3">
      <c r="A305" t="s">
        <v>98</v>
      </c>
      <c r="B305" t="s">
        <v>24</v>
      </c>
      <c r="C305">
        <v>39</v>
      </c>
      <c r="D305" cm="1">
        <f t="array" ref="D305">INDEX(median_sex_education_total_only!$S$3:$S$313,MATCH(1,($A305=median_sex_education_total_only!$B$3:$B$313)*(Sheet6!$B305=median_sex_education_total_only!$D$3:$D$313)*(Sheet6!$C305=median_sex_education_total_only!$P$3:$P$313),0))</f>
        <v>1090454.0331459499</v>
      </c>
      <c r="E305" t="str" cm="1">
        <f t="array" ref="E305">IFERROR(INDEX(median_sex_education_total_only!$E$3:$E$313,MATCH(1,($A305=median_sex_education_total_only!$B$3:$B$313)*(Sheet6!$B305=median_sex_education_total_only!$D$3:$D$313)*(Sheet6!$C305=median_sex_education_total_only!$O$3:$O$313),0)),"")</f>
        <v/>
      </c>
      <c r="M305" t="s">
        <v>98</v>
      </c>
      <c r="N305" t="s">
        <v>24</v>
      </c>
      <c r="O305">
        <v>39</v>
      </c>
    </row>
    <row r="306" spans="1:15" x14ac:dyDescent="0.3">
      <c r="A306" t="s">
        <v>100</v>
      </c>
      <c r="B306" t="s">
        <v>21</v>
      </c>
      <c r="C306">
        <v>16</v>
      </c>
      <c r="D306" cm="1">
        <f t="array" ref="D306">INDEX(median_sex_education_total_only!$R$3:$R$313,MATCH(1,($A306=median_sex_education_total_only!$B$3:$B$313)*(Sheet6!$B306=median_sex_education_total_only!$D$3:$D$313)*(Sheet6!$C306=median_sex_education_total_only!$O$3:$O$313),0))</f>
        <v>32177</v>
      </c>
      <c r="E306" cm="1">
        <f t="array" ref="E306">IFERROR(INDEX(median_sex_education_total_only!$E$3:$E$313,MATCH(1,($A306=median_sex_education_total_only!$B$3:$B$313)*(Sheet6!$B306=median_sex_education_total_only!$D$3:$D$313)*(Sheet6!$C306=median_sex_education_total_only!$O$3:$O$313),0)),"")</f>
        <v>32177</v>
      </c>
      <c r="M306" t="s">
        <v>100</v>
      </c>
      <c r="N306" t="s">
        <v>21</v>
      </c>
      <c r="O306">
        <v>16</v>
      </c>
    </row>
    <row r="307" spans="1:15" x14ac:dyDescent="0.3">
      <c r="A307" t="s">
        <v>100</v>
      </c>
      <c r="B307" t="s">
        <v>22</v>
      </c>
      <c r="C307">
        <v>18</v>
      </c>
      <c r="D307" cm="1">
        <f t="array" ref="D307">INDEX(median_sex_education_total_only!$R$3:$R$313,MATCH(1,($A307=median_sex_education_total_only!$B$3:$B$313)*(Sheet6!$B307=median_sex_education_total_only!$D$3:$D$313)*(Sheet6!$C307=median_sex_education_total_only!$O$3:$O$313),0))</f>
        <v>38087</v>
      </c>
      <c r="E307" cm="1">
        <f t="array" ref="E307">IFERROR(INDEX(median_sex_education_total_only!$E$3:$E$313,MATCH(1,($A307=median_sex_education_total_only!$B$3:$B$313)*(Sheet6!$B307=median_sex_education_total_only!$D$3:$D$313)*(Sheet6!$C307=median_sex_education_total_only!$O$3:$O$313),0)),"")</f>
        <v>38087</v>
      </c>
      <c r="M307" t="s">
        <v>100</v>
      </c>
      <c r="N307" t="s">
        <v>22</v>
      </c>
      <c r="O307">
        <v>18</v>
      </c>
    </row>
    <row r="308" spans="1:15" x14ac:dyDescent="0.3">
      <c r="A308" t="s">
        <v>100</v>
      </c>
      <c r="B308" t="s">
        <v>23</v>
      </c>
      <c r="C308">
        <v>20</v>
      </c>
      <c r="D308" cm="1">
        <f t="array" ref="D308">INDEX(median_sex_education_total_only!$R$3:$R$313,MATCH(1,($A308=median_sex_education_total_only!$B$3:$B$313)*(Sheet6!$B308=median_sex_education_total_only!$D$3:$D$313)*(Sheet6!$C308=median_sex_education_total_only!$O$3:$O$313),0))</f>
        <v>25978.489193585301</v>
      </c>
      <c r="E308" cm="1">
        <f t="array" ref="E308">IFERROR(INDEX(median_sex_education_total_only!$E$3:$E$313,MATCH(1,($A308=median_sex_education_total_only!$B$3:$B$313)*(Sheet6!$B308=median_sex_education_total_only!$D$3:$D$313)*(Sheet6!$C308=median_sex_education_total_only!$O$3:$O$313),0)),"")</f>
        <v>44804</v>
      </c>
      <c r="M308" t="s">
        <v>100</v>
      </c>
      <c r="N308" t="s">
        <v>23</v>
      </c>
      <c r="O308">
        <v>20</v>
      </c>
    </row>
    <row r="309" spans="1:15" x14ac:dyDescent="0.3">
      <c r="A309" t="s">
        <v>100</v>
      </c>
      <c r="B309" t="s">
        <v>24</v>
      </c>
      <c r="C309">
        <v>22</v>
      </c>
      <c r="D309" cm="1">
        <f t="array" ref="D309">INDEX(median_sex_education_total_only!$R$3:$R$313,MATCH(1,($A309=median_sex_education_total_only!$B$3:$B$313)*(Sheet6!$B309=median_sex_education_total_only!$D$3:$D$313)*(Sheet6!$C309=median_sex_education_total_only!$O$3:$O$313),0))</f>
        <v>19725.010620584701</v>
      </c>
      <c r="E309" cm="1">
        <f t="array" ref="E309">IFERROR(INDEX(median_sex_education_total_only!$E$3:$E$313,MATCH(1,($A309=median_sex_education_total_only!$B$3:$B$313)*(Sheet6!$B309=median_sex_education_total_only!$D$3:$D$313)*(Sheet6!$C309=median_sex_education_total_only!$O$3:$O$313),0)),"")</f>
        <v>64722</v>
      </c>
      <c r="M309" t="s">
        <v>100</v>
      </c>
      <c r="N309" t="s">
        <v>24</v>
      </c>
      <c r="O309">
        <v>22</v>
      </c>
    </row>
    <row r="310" spans="1:15" x14ac:dyDescent="0.3">
      <c r="A310" t="s">
        <v>100</v>
      </c>
      <c r="B310" t="s">
        <v>21</v>
      </c>
      <c r="C310">
        <v>39</v>
      </c>
      <c r="D310" cm="1">
        <f t="array" ref="D310">INDEX(median_sex_education_total_only!$S$3:$S$313,MATCH(1,($A310=median_sex_education_total_only!$B$3:$B$313)*(Sheet6!$B310=median_sex_education_total_only!$D$3:$D$313)*(Sheet6!$C310=median_sex_education_total_only!$P$3:$P$313),0))</f>
        <v>772248</v>
      </c>
      <c r="E310" t="str" cm="1">
        <f t="array" ref="E310">IFERROR(INDEX(median_sex_education_total_only!$E$3:$E$313,MATCH(1,($A310=median_sex_education_total_only!$B$3:$B$313)*(Sheet6!$B310=median_sex_education_total_only!$D$3:$D$313)*(Sheet6!$C310=median_sex_education_total_only!$O$3:$O$313),0)),"")</f>
        <v/>
      </c>
      <c r="M310" t="s">
        <v>100</v>
      </c>
      <c r="N310" t="s">
        <v>21</v>
      </c>
      <c r="O310">
        <v>39</v>
      </c>
    </row>
    <row r="311" spans="1:15" x14ac:dyDescent="0.3">
      <c r="A311" t="s">
        <v>100</v>
      </c>
      <c r="B311" t="s">
        <v>22</v>
      </c>
      <c r="C311">
        <v>39</v>
      </c>
      <c r="D311" cm="1">
        <f t="array" ref="D311">INDEX(median_sex_education_total_only!$S$3:$S$313,MATCH(1,($A311=median_sex_education_total_only!$B$3:$B$313)*(Sheet6!$B311=median_sex_education_total_only!$D$3:$D$313)*(Sheet6!$C311=median_sex_education_total_only!$P$3:$P$313),0))</f>
        <v>837914</v>
      </c>
      <c r="E311" t="str" cm="1">
        <f t="array" ref="E311">IFERROR(INDEX(median_sex_education_total_only!$E$3:$E$313,MATCH(1,($A311=median_sex_education_total_only!$B$3:$B$313)*(Sheet6!$B311=median_sex_education_total_only!$D$3:$D$313)*(Sheet6!$C311=median_sex_education_total_only!$O$3:$O$313),0)),"")</f>
        <v/>
      </c>
      <c r="M311" t="s">
        <v>100</v>
      </c>
      <c r="N311" t="s">
        <v>22</v>
      </c>
      <c r="O311">
        <v>39</v>
      </c>
    </row>
    <row r="312" spans="1:15" x14ac:dyDescent="0.3">
      <c r="A312" t="s">
        <v>100</v>
      </c>
      <c r="B312" t="s">
        <v>23</v>
      </c>
      <c r="C312">
        <v>39</v>
      </c>
      <c r="D312" cm="1">
        <f t="array" ref="D312">INDEX(median_sex_education_total_only!$S$3:$S$313,MATCH(1,($A312=median_sex_education_total_only!$B$3:$B$313)*(Sheet6!$B312=median_sex_education_total_only!$D$3:$D$313)*(Sheet6!$C312=median_sex_education_total_only!$P$3:$P$313),0))</f>
        <v>877254.489193585</v>
      </c>
      <c r="E312" t="str" cm="1">
        <f t="array" ref="E312">IFERROR(INDEX(median_sex_education_total_only!$E$3:$E$313,MATCH(1,($A312=median_sex_education_total_only!$B$3:$B$313)*(Sheet6!$B312=median_sex_education_total_only!$D$3:$D$313)*(Sheet6!$C312=median_sex_education_total_only!$O$3:$O$313),0)),"")</f>
        <v/>
      </c>
      <c r="M312" t="s">
        <v>100</v>
      </c>
      <c r="N312" t="s">
        <v>23</v>
      </c>
      <c r="O312">
        <v>39</v>
      </c>
    </row>
    <row r="313" spans="1:15" x14ac:dyDescent="0.3">
      <c r="A313" t="s">
        <v>100</v>
      </c>
      <c r="B313" t="s">
        <v>24</v>
      </c>
      <c r="C313">
        <v>39</v>
      </c>
      <c r="D313" cm="1">
        <f t="array" ref="D313">INDEX(median_sex_education_total_only!$S$3:$S$313,MATCH(1,($A313=median_sex_education_total_only!$B$3:$B$313)*(Sheet6!$B313=median_sex_education_total_only!$D$3:$D$313)*(Sheet6!$C313=median_sex_education_total_only!$P$3:$P$313),0))</f>
        <v>1119999.0106205801</v>
      </c>
      <c r="E313" t="str" cm="1">
        <f t="array" ref="E313">IFERROR(INDEX(median_sex_education_total_only!$E$3:$E$313,MATCH(1,($A313=median_sex_education_total_only!$B$3:$B$313)*(Sheet6!$B313=median_sex_education_total_only!$D$3:$D$313)*(Sheet6!$C313=median_sex_education_total_only!$O$3:$O$313),0)),"")</f>
        <v/>
      </c>
      <c r="M313" t="s">
        <v>100</v>
      </c>
      <c r="N313" t="s">
        <v>24</v>
      </c>
      <c r="O313">
        <v>39</v>
      </c>
    </row>
    <row r="314" spans="1:15" x14ac:dyDescent="0.3">
      <c r="A314" t="s">
        <v>102</v>
      </c>
      <c r="B314" t="s">
        <v>21</v>
      </c>
      <c r="C314">
        <v>16</v>
      </c>
      <c r="D314" cm="1">
        <f t="array" ref="D314">INDEX(median_sex_education_total_only!$R$3:$R$313,MATCH(1,($A314=median_sex_education_total_only!$B$3:$B$313)*(Sheet6!$B314=median_sex_education_total_only!$D$3:$D$313)*(Sheet6!$C314=median_sex_education_total_only!$O$3:$O$313),0))</f>
        <v>35287</v>
      </c>
      <c r="E314" cm="1">
        <f t="array" ref="E314">IFERROR(INDEX(median_sex_education_total_only!$E$3:$E$313,MATCH(1,($A314=median_sex_education_total_only!$B$3:$B$313)*(Sheet6!$B314=median_sex_education_total_only!$D$3:$D$313)*(Sheet6!$C314=median_sex_education_total_only!$O$3:$O$313),0)),"")</f>
        <v>35287</v>
      </c>
      <c r="M314" t="s">
        <v>102</v>
      </c>
      <c r="N314" t="s">
        <v>21</v>
      </c>
      <c r="O314">
        <v>16</v>
      </c>
    </row>
    <row r="315" spans="1:15" x14ac:dyDescent="0.3">
      <c r="A315" t="s">
        <v>102</v>
      </c>
      <c r="B315" t="s">
        <v>22</v>
      </c>
      <c r="C315">
        <v>18</v>
      </c>
      <c r="D315" cm="1">
        <f t="array" ref="D315">INDEX(median_sex_education_total_only!$R$3:$R$313,MATCH(1,($A315=median_sex_education_total_only!$B$3:$B$313)*(Sheet6!$B315=median_sex_education_total_only!$D$3:$D$313)*(Sheet6!$C315=median_sex_education_total_only!$O$3:$O$313),0))</f>
        <v>41160</v>
      </c>
      <c r="E315" cm="1">
        <f t="array" ref="E315">IFERROR(INDEX(median_sex_education_total_only!$E$3:$E$313,MATCH(1,($A315=median_sex_education_total_only!$B$3:$B$313)*(Sheet6!$B315=median_sex_education_total_only!$D$3:$D$313)*(Sheet6!$C315=median_sex_education_total_only!$O$3:$O$313),0)),"")</f>
        <v>41160</v>
      </c>
      <c r="M315" t="s">
        <v>102</v>
      </c>
      <c r="N315" t="s">
        <v>22</v>
      </c>
      <c r="O315">
        <v>18</v>
      </c>
    </row>
    <row r="316" spans="1:15" x14ac:dyDescent="0.3">
      <c r="A316" t="s">
        <v>102</v>
      </c>
      <c r="B316" t="s">
        <v>23</v>
      </c>
      <c r="C316">
        <v>20</v>
      </c>
      <c r="D316" cm="1">
        <f t="array" ref="D316">INDEX(median_sex_education_total_only!$R$3:$R$313,MATCH(1,($A316=median_sex_education_total_only!$B$3:$B$313)*(Sheet6!$B316=median_sex_education_total_only!$D$3:$D$313)*(Sheet6!$C316=median_sex_education_total_only!$O$3:$O$313),0))</f>
        <v>33847.513002157699</v>
      </c>
      <c r="E316" cm="1">
        <f t="array" ref="E316">IFERROR(INDEX(median_sex_education_total_only!$E$3:$E$313,MATCH(1,($A316=median_sex_education_total_only!$B$3:$B$313)*(Sheet6!$B316=median_sex_education_total_only!$D$3:$D$313)*(Sheet6!$C316=median_sex_education_total_only!$O$3:$O$313),0)),"")</f>
        <v>48802</v>
      </c>
      <c r="M316" t="s">
        <v>102</v>
      </c>
      <c r="N316" t="s">
        <v>23</v>
      </c>
      <c r="O316">
        <v>20</v>
      </c>
    </row>
    <row r="317" spans="1:15" x14ac:dyDescent="0.3">
      <c r="A317" t="s">
        <v>102</v>
      </c>
      <c r="B317" t="s">
        <v>24</v>
      </c>
      <c r="C317">
        <v>22</v>
      </c>
      <c r="D317" cm="1">
        <f t="array" ref="D317">INDEX(median_sex_education_total_only!$R$3:$R$313,MATCH(1,($A317=median_sex_education_total_only!$B$3:$B$313)*(Sheet6!$B317=median_sex_education_total_only!$D$3:$D$313)*(Sheet6!$C317=median_sex_education_total_only!$O$3:$O$313),0))</f>
        <v>16382.4459058704</v>
      </c>
      <c r="E317" cm="1">
        <f t="array" ref="E317">IFERROR(INDEX(median_sex_education_total_only!$E$3:$E$313,MATCH(1,($A317=median_sex_education_total_only!$B$3:$B$313)*(Sheet6!$B317=median_sex_education_total_only!$D$3:$D$313)*(Sheet6!$C317=median_sex_education_total_only!$O$3:$O$313),0)),"")</f>
        <v>67148</v>
      </c>
      <c r="M317" t="s">
        <v>102</v>
      </c>
      <c r="N317" t="s">
        <v>24</v>
      </c>
      <c r="O317">
        <v>22</v>
      </c>
    </row>
    <row r="318" spans="1:15" x14ac:dyDescent="0.3">
      <c r="A318" t="s">
        <v>102</v>
      </c>
      <c r="B318" t="s">
        <v>21</v>
      </c>
      <c r="C318">
        <v>39</v>
      </c>
      <c r="D318" cm="1">
        <f t="array" ref="D318">INDEX(median_sex_education_total_only!$S$3:$S$313,MATCH(1,($A318=median_sex_education_total_only!$B$3:$B$313)*(Sheet6!$B318=median_sex_education_total_only!$D$3:$D$313)*(Sheet6!$C318=median_sex_education_total_only!$P$3:$P$313),0))</f>
        <v>846888</v>
      </c>
      <c r="E318" t="str" cm="1">
        <f t="array" ref="E318">IFERROR(INDEX(median_sex_education_total_only!$E$3:$E$313,MATCH(1,($A318=median_sex_education_total_only!$B$3:$B$313)*(Sheet6!$B318=median_sex_education_total_only!$D$3:$D$313)*(Sheet6!$C318=median_sex_education_total_only!$O$3:$O$313),0)),"")</f>
        <v/>
      </c>
      <c r="M318" t="s">
        <v>102</v>
      </c>
      <c r="N318" t="s">
        <v>21</v>
      </c>
      <c r="O318">
        <v>39</v>
      </c>
    </row>
    <row r="319" spans="1:15" x14ac:dyDescent="0.3">
      <c r="A319" t="s">
        <v>102</v>
      </c>
      <c r="B319" t="s">
        <v>22</v>
      </c>
      <c r="C319">
        <v>39</v>
      </c>
      <c r="D319" cm="1">
        <f t="array" ref="D319">INDEX(median_sex_education_total_only!$S$3:$S$313,MATCH(1,($A319=median_sex_education_total_only!$B$3:$B$313)*(Sheet6!$B319=median_sex_education_total_only!$D$3:$D$313)*(Sheet6!$C319=median_sex_education_total_only!$P$3:$P$313),0))</f>
        <v>905520</v>
      </c>
      <c r="E319" t="str" cm="1">
        <f t="array" ref="E319">IFERROR(INDEX(median_sex_education_total_only!$E$3:$E$313,MATCH(1,($A319=median_sex_education_total_only!$B$3:$B$313)*(Sheet6!$B319=median_sex_education_total_only!$D$3:$D$313)*(Sheet6!$C319=median_sex_education_total_only!$O$3:$O$313),0)),"")</f>
        <v/>
      </c>
      <c r="M319" t="s">
        <v>102</v>
      </c>
      <c r="N319" t="s">
        <v>22</v>
      </c>
      <c r="O319">
        <v>39</v>
      </c>
    </row>
    <row r="320" spans="1:15" x14ac:dyDescent="0.3">
      <c r="A320" t="s">
        <v>102</v>
      </c>
      <c r="B320" t="s">
        <v>23</v>
      </c>
      <c r="C320">
        <v>39</v>
      </c>
      <c r="D320" cm="1">
        <f t="array" ref="D320">INDEX(median_sex_education_total_only!$S$3:$S$313,MATCH(1,($A320=median_sex_education_total_only!$B$3:$B$313)*(Sheet6!$B320=median_sex_education_total_only!$D$3:$D$313)*(Sheet6!$C320=median_sex_education_total_only!$P$3:$P$313),0))</f>
        <v>961085.51300215698</v>
      </c>
      <c r="E320" t="str" cm="1">
        <f t="array" ref="E320">IFERROR(INDEX(median_sex_education_total_only!$E$3:$E$313,MATCH(1,($A320=median_sex_education_total_only!$B$3:$B$313)*(Sheet6!$B320=median_sex_education_total_only!$D$3:$D$313)*(Sheet6!$C320=median_sex_education_total_only!$O$3:$O$313),0)),"")</f>
        <v/>
      </c>
      <c r="M320" t="s">
        <v>102</v>
      </c>
      <c r="N320" t="s">
        <v>23</v>
      </c>
      <c r="O320">
        <v>39</v>
      </c>
    </row>
    <row r="321" spans="1:15" x14ac:dyDescent="0.3">
      <c r="A321" t="s">
        <v>102</v>
      </c>
      <c r="B321" t="s">
        <v>24</v>
      </c>
      <c r="C321">
        <v>39</v>
      </c>
      <c r="D321" cm="1">
        <f t="array" ref="D321">INDEX(median_sex_education_total_only!$S$3:$S$313,MATCH(1,($A321=median_sex_education_total_only!$B$3:$B$313)*(Sheet6!$B321=median_sex_education_total_only!$D$3:$D$313)*(Sheet6!$C321=median_sex_education_total_only!$P$3:$P$313),0))</f>
        <v>1157898.4459058701</v>
      </c>
      <c r="E321" t="str" cm="1">
        <f t="array" ref="E321">IFERROR(INDEX(median_sex_education_total_only!$E$3:$E$313,MATCH(1,($A321=median_sex_education_total_only!$B$3:$B$313)*(Sheet6!$B321=median_sex_education_total_only!$D$3:$D$313)*(Sheet6!$C321=median_sex_education_total_only!$O$3:$O$313),0)),"")</f>
        <v/>
      </c>
      <c r="M321" t="s">
        <v>102</v>
      </c>
      <c r="N321" t="s">
        <v>24</v>
      </c>
      <c r="O321">
        <v>39</v>
      </c>
    </row>
    <row r="322" spans="1:15" x14ac:dyDescent="0.3">
      <c r="A322" t="s">
        <v>104</v>
      </c>
      <c r="B322" t="s">
        <v>21</v>
      </c>
      <c r="C322">
        <v>16</v>
      </c>
      <c r="D322" cm="1">
        <f t="array" ref="D322">INDEX(median_sex_education_total_only!$R$3:$R$313,MATCH(1,($A322=median_sex_education_total_only!$B$3:$B$313)*(Sheet6!$B322=median_sex_education_total_only!$D$3:$D$313)*(Sheet6!$C322=median_sex_education_total_only!$O$3:$O$313),0))</f>
        <v>27141</v>
      </c>
      <c r="E322" cm="1">
        <f t="array" ref="E322">IFERROR(INDEX(median_sex_education_total_only!$E$3:$E$313,MATCH(1,($A322=median_sex_education_total_only!$B$3:$B$313)*(Sheet6!$B322=median_sex_education_total_only!$D$3:$D$313)*(Sheet6!$C322=median_sex_education_total_only!$O$3:$O$313),0)),"")</f>
        <v>27141</v>
      </c>
      <c r="M322" t="s">
        <v>104</v>
      </c>
      <c r="N322" t="s">
        <v>21</v>
      </c>
      <c r="O322">
        <v>16</v>
      </c>
    </row>
    <row r="323" spans="1:15" x14ac:dyDescent="0.3">
      <c r="A323" t="s">
        <v>104</v>
      </c>
      <c r="B323" t="s">
        <v>22</v>
      </c>
      <c r="C323">
        <v>18</v>
      </c>
      <c r="D323" cm="1">
        <f t="array" ref="D323">INDEX(median_sex_education_total_only!$R$3:$R$313,MATCH(1,($A323=median_sex_education_total_only!$B$3:$B$313)*(Sheet6!$B323=median_sex_education_total_only!$D$3:$D$313)*(Sheet6!$C323=median_sex_education_total_only!$O$3:$O$313),0))</f>
        <v>34785</v>
      </c>
      <c r="E323" cm="1">
        <f t="array" ref="E323">IFERROR(INDEX(median_sex_education_total_only!$E$3:$E$313,MATCH(1,($A323=median_sex_education_total_only!$B$3:$B$313)*(Sheet6!$B323=median_sex_education_total_only!$D$3:$D$313)*(Sheet6!$C323=median_sex_education_total_only!$O$3:$O$313),0)),"")</f>
        <v>34785</v>
      </c>
      <c r="M323" t="s">
        <v>104</v>
      </c>
      <c r="N323" t="s">
        <v>22</v>
      </c>
      <c r="O323">
        <v>18</v>
      </c>
    </row>
    <row r="324" spans="1:15" x14ac:dyDescent="0.3">
      <c r="A324" t="s">
        <v>104</v>
      </c>
      <c r="B324" t="s">
        <v>23</v>
      </c>
      <c r="C324">
        <v>20</v>
      </c>
      <c r="D324" cm="1">
        <f t="array" ref="D324">INDEX(median_sex_education_total_only!$R$3:$R$313,MATCH(1,($A324=median_sex_education_total_only!$B$3:$B$313)*(Sheet6!$B324=median_sex_education_total_only!$D$3:$D$313)*(Sheet6!$C324=median_sex_education_total_only!$O$3:$O$313),0))</f>
        <v>24406.709225402101</v>
      </c>
      <c r="E324" cm="1">
        <f t="array" ref="E324">IFERROR(INDEX(median_sex_education_total_only!$E$3:$E$313,MATCH(1,($A324=median_sex_education_total_only!$B$3:$B$313)*(Sheet6!$B324=median_sex_education_total_only!$D$3:$D$313)*(Sheet6!$C324=median_sex_education_total_only!$O$3:$O$313),0)),"")</f>
        <v>40386</v>
      </c>
      <c r="M324" t="s">
        <v>104</v>
      </c>
      <c r="N324" t="s">
        <v>23</v>
      </c>
      <c r="O324">
        <v>20</v>
      </c>
    </row>
    <row r="325" spans="1:15" x14ac:dyDescent="0.3">
      <c r="A325" t="s">
        <v>104</v>
      </c>
      <c r="B325" t="s">
        <v>24</v>
      </c>
      <c r="C325">
        <v>22</v>
      </c>
      <c r="D325" cm="1">
        <f t="array" ref="D325">INDEX(median_sex_education_total_only!$R$3:$R$313,MATCH(1,($A325=median_sex_education_total_only!$B$3:$B$313)*(Sheet6!$B325=median_sex_education_total_only!$D$3:$D$313)*(Sheet6!$C325=median_sex_education_total_only!$O$3:$O$313),0))</f>
        <v>21296.681958235898</v>
      </c>
      <c r="E325" cm="1">
        <f t="array" ref="E325">IFERROR(INDEX(median_sex_education_total_only!$E$3:$E$313,MATCH(1,($A325=median_sex_education_total_only!$B$3:$B$313)*(Sheet6!$B325=median_sex_education_total_only!$D$3:$D$313)*(Sheet6!$C325=median_sex_education_total_only!$O$3:$O$313),0)),"")</f>
        <v>57407</v>
      </c>
      <c r="M325" t="s">
        <v>104</v>
      </c>
      <c r="N325" t="s">
        <v>24</v>
      </c>
      <c r="O325">
        <v>22</v>
      </c>
    </row>
    <row r="326" spans="1:15" x14ac:dyDescent="0.3">
      <c r="A326" t="s">
        <v>104</v>
      </c>
      <c r="B326" t="s">
        <v>21</v>
      </c>
      <c r="C326">
        <v>39</v>
      </c>
      <c r="D326" cm="1">
        <f t="array" ref="D326">INDEX(median_sex_education_total_only!$S$3:$S$313,MATCH(1,($A326=median_sex_education_total_only!$B$3:$B$313)*(Sheet6!$B326=median_sex_education_total_only!$D$3:$D$313)*(Sheet6!$C326=median_sex_education_total_only!$P$3:$P$313),0))</f>
        <v>651384</v>
      </c>
      <c r="E326" t="str" cm="1">
        <f t="array" ref="E326">IFERROR(INDEX(median_sex_education_total_only!$E$3:$E$313,MATCH(1,($A326=median_sex_education_total_only!$B$3:$B$313)*(Sheet6!$B326=median_sex_education_total_only!$D$3:$D$313)*(Sheet6!$C326=median_sex_education_total_only!$O$3:$O$313),0)),"")</f>
        <v/>
      </c>
      <c r="M326" t="s">
        <v>104</v>
      </c>
      <c r="N326" t="s">
        <v>21</v>
      </c>
      <c r="O326">
        <v>39</v>
      </c>
    </row>
    <row r="327" spans="1:15" x14ac:dyDescent="0.3">
      <c r="A327" t="s">
        <v>104</v>
      </c>
      <c r="B327" t="s">
        <v>22</v>
      </c>
      <c r="C327">
        <v>39</v>
      </c>
      <c r="D327" cm="1">
        <f t="array" ref="D327">INDEX(median_sex_education_total_only!$S$3:$S$313,MATCH(1,($A327=median_sex_education_total_only!$B$3:$B$313)*(Sheet6!$B327=median_sex_education_total_only!$D$3:$D$313)*(Sheet6!$C327=median_sex_education_total_only!$P$3:$P$313),0))</f>
        <v>765270</v>
      </c>
      <c r="E327" t="str" cm="1">
        <f t="array" ref="E327">IFERROR(INDEX(median_sex_education_total_only!$E$3:$E$313,MATCH(1,($A327=median_sex_education_total_only!$B$3:$B$313)*(Sheet6!$B327=median_sex_education_total_only!$D$3:$D$313)*(Sheet6!$C327=median_sex_education_total_only!$O$3:$O$313),0)),"")</f>
        <v/>
      </c>
      <c r="M327" t="s">
        <v>104</v>
      </c>
      <c r="N327" t="s">
        <v>22</v>
      </c>
      <c r="O327">
        <v>39</v>
      </c>
    </row>
    <row r="328" spans="1:15" x14ac:dyDescent="0.3">
      <c r="A328" t="s">
        <v>104</v>
      </c>
      <c r="B328" t="s">
        <v>23</v>
      </c>
      <c r="C328">
        <v>39</v>
      </c>
      <c r="D328" cm="1">
        <f t="array" ref="D328">INDEX(median_sex_education_total_only!$S$3:$S$313,MATCH(1,($A328=median_sex_education_total_only!$B$3:$B$313)*(Sheet6!$B328=median_sex_education_total_only!$D$3:$D$313)*(Sheet6!$C328=median_sex_education_total_only!$P$3:$P$313),0))</f>
        <v>791740.70922540198</v>
      </c>
      <c r="E328" t="str" cm="1">
        <f t="array" ref="E328">IFERROR(INDEX(median_sex_education_total_only!$E$3:$E$313,MATCH(1,($A328=median_sex_education_total_only!$B$3:$B$313)*(Sheet6!$B328=median_sex_education_total_only!$D$3:$D$313)*(Sheet6!$C328=median_sex_education_total_only!$O$3:$O$313),0)),"")</f>
        <v/>
      </c>
      <c r="M328" t="s">
        <v>104</v>
      </c>
      <c r="N328" t="s">
        <v>23</v>
      </c>
      <c r="O328">
        <v>39</v>
      </c>
    </row>
    <row r="329" spans="1:15" x14ac:dyDescent="0.3">
      <c r="A329" t="s">
        <v>104</v>
      </c>
      <c r="B329" t="s">
        <v>24</v>
      </c>
      <c r="C329">
        <v>39</v>
      </c>
      <c r="D329" cm="1">
        <f t="array" ref="D329">INDEX(median_sex_education_total_only!$S$3:$S$313,MATCH(1,($A329=median_sex_education_total_only!$B$3:$B$313)*(Sheet6!$B329=median_sex_education_total_only!$D$3:$D$313)*(Sheet6!$C329=median_sex_education_total_only!$P$3:$P$313),0))</f>
        <v>997215.68195823499</v>
      </c>
      <c r="E329" t="str" cm="1">
        <f t="array" ref="E329">IFERROR(INDEX(median_sex_education_total_only!$E$3:$E$313,MATCH(1,($A329=median_sex_education_total_only!$B$3:$B$313)*(Sheet6!$B329=median_sex_education_total_only!$D$3:$D$313)*(Sheet6!$C329=median_sex_education_total_only!$O$3:$O$313),0)),"")</f>
        <v/>
      </c>
      <c r="M329" t="s">
        <v>104</v>
      </c>
      <c r="N329" t="s">
        <v>24</v>
      </c>
      <c r="O329">
        <v>39</v>
      </c>
    </row>
    <row r="330" spans="1:15" x14ac:dyDescent="0.3">
      <c r="A330" t="s">
        <v>106</v>
      </c>
      <c r="B330" t="s">
        <v>21</v>
      </c>
      <c r="C330">
        <v>16</v>
      </c>
      <c r="D330" cm="1">
        <f t="array" ref="D330">INDEX(median_sex_education_total_only!$R$3:$R$313,MATCH(1,($A330=median_sex_education_total_only!$B$3:$B$313)*(Sheet6!$B330=median_sex_education_total_only!$D$3:$D$313)*(Sheet6!$C330=median_sex_education_total_only!$O$3:$O$313),0))</f>
        <v>30523</v>
      </c>
      <c r="E330" cm="1">
        <f t="array" ref="E330">IFERROR(INDEX(median_sex_education_total_only!$E$3:$E$313,MATCH(1,($A330=median_sex_education_total_only!$B$3:$B$313)*(Sheet6!$B330=median_sex_education_total_only!$D$3:$D$313)*(Sheet6!$C330=median_sex_education_total_only!$O$3:$O$313),0)),"")</f>
        <v>30523</v>
      </c>
      <c r="M330" t="s">
        <v>106</v>
      </c>
      <c r="N330" t="s">
        <v>21</v>
      </c>
      <c r="O330">
        <v>16</v>
      </c>
    </row>
    <row r="331" spans="1:15" x14ac:dyDescent="0.3">
      <c r="A331" t="s">
        <v>106</v>
      </c>
      <c r="B331" t="s">
        <v>22</v>
      </c>
      <c r="C331">
        <v>18</v>
      </c>
      <c r="D331" cm="1">
        <f t="array" ref="D331">INDEX(median_sex_education_total_only!$R$3:$R$313,MATCH(1,($A331=median_sex_education_total_only!$B$3:$B$313)*(Sheet6!$B331=median_sex_education_total_only!$D$3:$D$313)*(Sheet6!$C331=median_sex_education_total_only!$O$3:$O$313),0))</f>
        <v>38669</v>
      </c>
      <c r="E331" cm="1">
        <f t="array" ref="E331">IFERROR(INDEX(median_sex_education_total_only!$E$3:$E$313,MATCH(1,($A331=median_sex_education_total_only!$B$3:$B$313)*(Sheet6!$B331=median_sex_education_total_only!$D$3:$D$313)*(Sheet6!$C331=median_sex_education_total_only!$O$3:$O$313),0)),"")</f>
        <v>38669</v>
      </c>
      <c r="M331" t="s">
        <v>106</v>
      </c>
      <c r="N331" t="s">
        <v>22</v>
      </c>
      <c r="O331">
        <v>18</v>
      </c>
    </row>
    <row r="332" spans="1:15" x14ac:dyDescent="0.3">
      <c r="A332" t="s">
        <v>106</v>
      </c>
      <c r="B332" t="s">
        <v>23</v>
      </c>
      <c r="C332">
        <v>20</v>
      </c>
      <c r="D332" cm="1">
        <f t="array" ref="D332">INDEX(median_sex_education_total_only!$R$3:$R$313,MATCH(1,($A332=median_sex_education_total_only!$B$3:$B$313)*(Sheet6!$B332=median_sex_education_total_only!$D$3:$D$313)*(Sheet6!$C332=median_sex_education_total_only!$O$3:$O$313),0))</f>
        <v>28375.923350948</v>
      </c>
      <c r="E332" cm="1">
        <f t="array" ref="E332">IFERROR(INDEX(median_sex_education_total_only!$E$3:$E$313,MATCH(1,($A332=median_sex_education_total_only!$B$3:$B$313)*(Sheet6!$B332=median_sex_education_total_only!$D$3:$D$313)*(Sheet6!$C332=median_sex_education_total_only!$O$3:$O$313),0)),"")</f>
        <v>45237</v>
      </c>
      <c r="M332" t="s">
        <v>106</v>
      </c>
      <c r="N332" t="s">
        <v>23</v>
      </c>
      <c r="O332">
        <v>20</v>
      </c>
    </row>
    <row r="333" spans="1:15" x14ac:dyDescent="0.3">
      <c r="A333" t="s">
        <v>106</v>
      </c>
      <c r="B333" t="s">
        <v>24</v>
      </c>
      <c r="C333">
        <v>22</v>
      </c>
      <c r="D333" cm="1">
        <f t="array" ref="D333">INDEX(median_sex_education_total_only!$R$3:$R$313,MATCH(1,($A333=median_sex_education_total_only!$B$3:$B$313)*(Sheet6!$B333=median_sex_education_total_only!$D$3:$D$313)*(Sheet6!$C333=median_sex_education_total_only!$O$3:$O$313),0))</f>
        <v>14797.0471863779</v>
      </c>
      <c r="E333" cm="1">
        <f t="array" ref="E333">IFERROR(INDEX(median_sex_education_total_only!$E$3:$E$313,MATCH(1,($A333=median_sex_education_total_only!$B$3:$B$313)*(Sheet6!$B333=median_sex_education_total_only!$D$3:$D$313)*(Sheet6!$C333=median_sex_education_total_only!$O$3:$O$313),0)),"")</f>
        <v>52325</v>
      </c>
      <c r="M333" t="s">
        <v>106</v>
      </c>
      <c r="N333" t="s">
        <v>24</v>
      </c>
      <c r="O333">
        <v>22</v>
      </c>
    </row>
    <row r="334" spans="1:15" x14ac:dyDescent="0.3">
      <c r="A334" t="s">
        <v>106</v>
      </c>
      <c r="B334" t="s">
        <v>21</v>
      </c>
      <c r="C334">
        <v>39</v>
      </c>
      <c r="D334" cm="1">
        <f t="array" ref="D334">INDEX(median_sex_education_total_only!$S$3:$S$313,MATCH(1,($A334=median_sex_education_total_only!$B$3:$B$313)*(Sheet6!$B334=median_sex_education_total_only!$D$3:$D$313)*(Sheet6!$C334=median_sex_education_total_only!$P$3:$P$313),0))</f>
        <v>732552</v>
      </c>
      <c r="E334" t="str" cm="1">
        <f t="array" ref="E334">IFERROR(INDEX(median_sex_education_total_only!$E$3:$E$313,MATCH(1,($A334=median_sex_education_total_only!$B$3:$B$313)*(Sheet6!$B334=median_sex_education_total_only!$D$3:$D$313)*(Sheet6!$C334=median_sex_education_total_only!$O$3:$O$313),0)),"")</f>
        <v/>
      </c>
      <c r="M334" t="s">
        <v>106</v>
      </c>
      <c r="N334" t="s">
        <v>21</v>
      </c>
      <c r="O334">
        <v>39</v>
      </c>
    </row>
    <row r="335" spans="1:15" x14ac:dyDescent="0.3">
      <c r="A335" t="s">
        <v>106</v>
      </c>
      <c r="B335" t="s">
        <v>22</v>
      </c>
      <c r="C335">
        <v>39</v>
      </c>
      <c r="D335" cm="1">
        <f t="array" ref="D335">INDEX(median_sex_education_total_only!$S$3:$S$313,MATCH(1,($A335=median_sex_education_total_only!$B$3:$B$313)*(Sheet6!$B335=median_sex_education_total_only!$D$3:$D$313)*(Sheet6!$C335=median_sex_education_total_only!$P$3:$P$313),0))</f>
        <v>850718</v>
      </c>
      <c r="E335" t="str" cm="1">
        <f t="array" ref="E335">IFERROR(INDEX(median_sex_education_total_only!$E$3:$E$313,MATCH(1,($A335=median_sex_education_total_only!$B$3:$B$313)*(Sheet6!$B335=median_sex_education_total_only!$D$3:$D$313)*(Sheet6!$C335=median_sex_education_total_only!$O$3:$O$313),0)),"")</f>
        <v/>
      </c>
      <c r="M335" t="s">
        <v>106</v>
      </c>
      <c r="N335" t="s">
        <v>22</v>
      </c>
      <c r="O335">
        <v>39</v>
      </c>
    </row>
    <row r="336" spans="1:15" x14ac:dyDescent="0.3">
      <c r="A336" t="s">
        <v>106</v>
      </c>
      <c r="B336" t="s">
        <v>23</v>
      </c>
      <c r="C336">
        <v>39</v>
      </c>
      <c r="D336" cm="1">
        <f t="array" ref="D336">INDEX(median_sex_education_total_only!$S$3:$S$313,MATCH(1,($A336=median_sex_education_total_only!$B$3:$B$313)*(Sheet6!$B336=median_sex_education_total_only!$D$3:$D$313)*(Sheet6!$C336=median_sex_education_total_only!$P$3:$P$313),0))</f>
        <v>887878.92335094803</v>
      </c>
      <c r="E336" t="str" cm="1">
        <f t="array" ref="E336">IFERROR(INDEX(median_sex_education_total_only!$E$3:$E$313,MATCH(1,($A336=median_sex_education_total_only!$B$3:$B$313)*(Sheet6!$B336=median_sex_education_total_only!$D$3:$D$313)*(Sheet6!$C336=median_sex_education_total_only!$O$3:$O$313),0)),"")</f>
        <v/>
      </c>
      <c r="M336" t="s">
        <v>106</v>
      </c>
      <c r="N336" t="s">
        <v>23</v>
      </c>
      <c r="O336">
        <v>39</v>
      </c>
    </row>
    <row r="337" spans="1:15" x14ac:dyDescent="0.3">
      <c r="A337" t="s">
        <v>106</v>
      </c>
      <c r="B337" t="s">
        <v>24</v>
      </c>
      <c r="C337">
        <v>39</v>
      </c>
      <c r="D337" cm="1">
        <f t="array" ref="D337">INDEX(median_sex_education_total_only!$S$3:$S$313,MATCH(1,($A337=median_sex_education_total_only!$B$3:$B$313)*(Sheet6!$B337=median_sex_education_total_only!$D$3:$D$313)*(Sheet6!$C337=median_sex_education_total_only!$P$3:$P$313),0))</f>
        <v>904322.04718637699</v>
      </c>
      <c r="E337" t="str" cm="1">
        <f t="array" ref="E337">IFERROR(INDEX(median_sex_education_total_only!$E$3:$E$313,MATCH(1,($A337=median_sex_education_total_only!$B$3:$B$313)*(Sheet6!$B337=median_sex_education_total_only!$D$3:$D$313)*(Sheet6!$C337=median_sex_education_total_only!$O$3:$O$313),0)),"")</f>
        <v/>
      </c>
      <c r="M337" t="s">
        <v>106</v>
      </c>
      <c r="N337" t="s">
        <v>24</v>
      </c>
      <c r="O337">
        <v>39</v>
      </c>
    </row>
    <row r="338" spans="1:15" x14ac:dyDescent="0.3">
      <c r="A338" t="s">
        <v>108</v>
      </c>
      <c r="B338" t="s">
        <v>21</v>
      </c>
      <c r="C338">
        <v>16</v>
      </c>
      <c r="D338" cm="1">
        <f t="array" ref="D338">INDEX(median_sex_education_total_only!$R$3:$R$313,MATCH(1,($A338=median_sex_education_total_only!$B$3:$B$313)*(Sheet6!$B338=median_sex_education_total_only!$D$3:$D$313)*(Sheet6!$C338=median_sex_education_total_only!$O$3:$O$313),0))</f>
        <v>30183</v>
      </c>
      <c r="E338" cm="1">
        <f t="array" ref="E338">IFERROR(INDEX(median_sex_education_total_only!$E$3:$E$313,MATCH(1,($A338=median_sex_education_total_only!$B$3:$B$313)*(Sheet6!$B338=median_sex_education_total_only!$D$3:$D$313)*(Sheet6!$C338=median_sex_education_total_only!$O$3:$O$313),0)),"")</f>
        <v>30183</v>
      </c>
      <c r="M338" t="s">
        <v>108</v>
      </c>
      <c r="N338" t="s">
        <v>21</v>
      </c>
      <c r="O338">
        <v>16</v>
      </c>
    </row>
    <row r="339" spans="1:15" x14ac:dyDescent="0.3">
      <c r="A339" t="s">
        <v>108</v>
      </c>
      <c r="B339" t="s">
        <v>22</v>
      </c>
      <c r="C339">
        <v>18</v>
      </c>
      <c r="D339" cm="1">
        <f t="array" ref="D339">INDEX(median_sex_education_total_only!$R$3:$R$313,MATCH(1,($A339=median_sex_education_total_only!$B$3:$B$313)*(Sheet6!$B339=median_sex_education_total_only!$D$3:$D$313)*(Sheet6!$C339=median_sex_education_total_only!$O$3:$O$313),0))</f>
        <v>36093</v>
      </c>
      <c r="E339" cm="1">
        <f t="array" ref="E339">IFERROR(INDEX(median_sex_education_total_only!$E$3:$E$313,MATCH(1,($A339=median_sex_education_total_only!$B$3:$B$313)*(Sheet6!$B339=median_sex_education_total_only!$D$3:$D$313)*(Sheet6!$C339=median_sex_education_total_only!$O$3:$O$313),0)),"")</f>
        <v>36093</v>
      </c>
      <c r="M339" t="s">
        <v>108</v>
      </c>
      <c r="N339" t="s">
        <v>22</v>
      </c>
      <c r="O339">
        <v>18</v>
      </c>
    </row>
    <row r="340" spans="1:15" x14ac:dyDescent="0.3">
      <c r="A340" t="s">
        <v>108</v>
      </c>
      <c r="B340" t="s">
        <v>23</v>
      </c>
      <c r="C340">
        <v>20</v>
      </c>
      <c r="D340" cm="1">
        <f t="array" ref="D340">INDEX(median_sex_education_total_only!$R$3:$R$313,MATCH(1,($A340=median_sex_education_total_only!$B$3:$B$313)*(Sheet6!$B340=median_sex_education_total_only!$D$3:$D$313)*(Sheet6!$C340=median_sex_education_total_only!$O$3:$O$313),0))</f>
        <v>25856.075264204101</v>
      </c>
      <c r="E340" cm="1">
        <f t="array" ref="E340">IFERROR(INDEX(median_sex_education_total_only!$E$3:$E$313,MATCH(1,($A340=median_sex_education_total_only!$B$3:$B$313)*(Sheet6!$B340=median_sex_education_total_only!$D$3:$D$313)*(Sheet6!$C340=median_sex_education_total_only!$O$3:$O$313),0)),"")</f>
        <v>41663</v>
      </c>
      <c r="M340" t="s">
        <v>108</v>
      </c>
      <c r="N340" t="s">
        <v>23</v>
      </c>
      <c r="O340">
        <v>20</v>
      </c>
    </row>
    <row r="341" spans="1:15" x14ac:dyDescent="0.3">
      <c r="A341" t="s">
        <v>108</v>
      </c>
      <c r="B341" t="s">
        <v>24</v>
      </c>
      <c r="C341">
        <v>22</v>
      </c>
      <c r="D341" cm="1">
        <f t="array" ref="D341">INDEX(median_sex_education_total_only!$R$3:$R$313,MATCH(1,($A341=median_sex_education_total_only!$B$3:$B$313)*(Sheet6!$B341=median_sex_education_total_only!$D$3:$D$313)*(Sheet6!$C341=median_sex_education_total_only!$O$3:$O$313),0))</f>
        <v>24198.7506740389</v>
      </c>
      <c r="E341" cm="1">
        <f t="array" ref="E341">IFERROR(INDEX(median_sex_education_total_only!$E$3:$E$313,MATCH(1,($A341=median_sex_education_total_only!$B$3:$B$313)*(Sheet6!$B341=median_sex_education_total_only!$D$3:$D$313)*(Sheet6!$C341=median_sex_education_total_only!$O$3:$O$313),0)),"")</f>
        <v>57539</v>
      </c>
      <c r="M341" t="s">
        <v>108</v>
      </c>
      <c r="N341" t="s">
        <v>24</v>
      </c>
      <c r="O341">
        <v>22</v>
      </c>
    </row>
    <row r="342" spans="1:15" x14ac:dyDescent="0.3">
      <c r="A342" t="s">
        <v>108</v>
      </c>
      <c r="B342" t="s">
        <v>21</v>
      </c>
      <c r="C342">
        <v>39</v>
      </c>
      <c r="D342" cm="1">
        <f t="array" ref="D342">INDEX(median_sex_education_total_only!$S$3:$S$313,MATCH(1,($A342=median_sex_education_total_only!$B$3:$B$313)*(Sheet6!$B342=median_sex_education_total_only!$D$3:$D$313)*(Sheet6!$C342=median_sex_education_total_only!$P$3:$P$313),0))</f>
        <v>724392</v>
      </c>
      <c r="E342" t="str" cm="1">
        <f t="array" ref="E342">IFERROR(INDEX(median_sex_education_total_only!$E$3:$E$313,MATCH(1,($A342=median_sex_education_total_only!$B$3:$B$313)*(Sheet6!$B342=median_sex_education_total_only!$D$3:$D$313)*(Sheet6!$C342=median_sex_education_total_only!$O$3:$O$313),0)),"")</f>
        <v/>
      </c>
      <c r="M342" t="s">
        <v>108</v>
      </c>
      <c r="N342" t="s">
        <v>21</v>
      </c>
      <c r="O342">
        <v>39</v>
      </c>
    </row>
    <row r="343" spans="1:15" x14ac:dyDescent="0.3">
      <c r="A343" t="s">
        <v>108</v>
      </c>
      <c r="B343" t="s">
        <v>22</v>
      </c>
      <c r="C343">
        <v>39</v>
      </c>
      <c r="D343" cm="1">
        <f t="array" ref="D343">INDEX(median_sex_education_total_only!$S$3:$S$313,MATCH(1,($A343=median_sex_education_total_only!$B$3:$B$313)*(Sheet6!$B343=median_sex_education_total_only!$D$3:$D$313)*(Sheet6!$C343=median_sex_education_total_only!$P$3:$P$313),0))</f>
        <v>794046</v>
      </c>
      <c r="E343" t="str" cm="1">
        <f t="array" ref="E343">IFERROR(INDEX(median_sex_education_total_only!$E$3:$E$313,MATCH(1,($A343=median_sex_education_total_only!$B$3:$B$313)*(Sheet6!$B343=median_sex_education_total_only!$D$3:$D$313)*(Sheet6!$C343=median_sex_education_total_only!$O$3:$O$313),0)),"")</f>
        <v/>
      </c>
      <c r="M343" t="s">
        <v>108</v>
      </c>
      <c r="N343" t="s">
        <v>22</v>
      </c>
      <c r="O343">
        <v>39</v>
      </c>
    </row>
    <row r="344" spans="1:15" x14ac:dyDescent="0.3">
      <c r="A344" t="s">
        <v>108</v>
      </c>
      <c r="B344" t="s">
        <v>23</v>
      </c>
      <c r="C344">
        <v>39</v>
      </c>
      <c r="D344" cm="1">
        <f t="array" ref="D344">INDEX(median_sex_education_total_only!$S$3:$S$313,MATCH(1,($A344=median_sex_education_total_only!$B$3:$B$313)*(Sheet6!$B344=median_sex_education_total_only!$D$3:$D$313)*(Sheet6!$C344=median_sex_education_total_only!$P$3:$P$313),0))</f>
        <v>817453.07526420394</v>
      </c>
      <c r="E344" t="str" cm="1">
        <f t="array" ref="E344">IFERROR(INDEX(median_sex_education_total_only!$E$3:$E$313,MATCH(1,($A344=median_sex_education_total_only!$B$3:$B$313)*(Sheet6!$B344=median_sex_education_total_only!$D$3:$D$313)*(Sheet6!$C344=median_sex_education_total_only!$O$3:$O$313),0)),"")</f>
        <v/>
      </c>
      <c r="M344" t="s">
        <v>108</v>
      </c>
      <c r="N344" t="s">
        <v>23</v>
      </c>
      <c r="O344">
        <v>39</v>
      </c>
    </row>
    <row r="345" spans="1:15" x14ac:dyDescent="0.3">
      <c r="A345" t="s">
        <v>108</v>
      </c>
      <c r="B345" t="s">
        <v>24</v>
      </c>
      <c r="C345">
        <v>39</v>
      </c>
      <c r="D345" cm="1">
        <f t="array" ref="D345">INDEX(median_sex_education_total_only!$S$3:$S$313,MATCH(1,($A345=median_sex_education_total_only!$B$3:$B$313)*(Sheet6!$B345=median_sex_education_total_only!$D$3:$D$313)*(Sheet6!$C345=median_sex_education_total_only!$P$3:$P$313),0))</f>
        <v>1002361.75067403</v>
      </c>
      <c r="E345" t="str" cm="1">
        <f t="array" ref="E345">IFERROR(INDEX(median_sex_education_total_only!$E$3:$E$313,MATCH(1,($A345=median_sex_education_total_only!$B$3:$B$313)*(Sheet6!$B345=median_sex_education_total_only!$D$3:$D$313)*(Sheet6!$C345=median_sex_education_total_only!$O$3:$O$313),0)),"")</f>
        <v/>
      </c>
      <c r="M345" t="s">
        <v>108</v>
      </c>
      <c r="N345" t="s">
        <v>24</v>
      </c>
      <c r="O345">
        <v>39</v>
      </c>
    </row>
    <row r="346" spans="1:15" x14ac:dyDescent="0.3">
      <c r="A346" t="s">
        <v>110</v>
      </c>
      <c r="B346" t="s">
        <v>21</v>
      </c>
      <c r="C346">
        <v>16</v>
      </c>
      <c r="D346" cm="1">
        <f t="array" ref="D346">INDEX(median_sex_education_total_only!$R$3:$R$313,MATCH(1,($A346=median_sex_education_total_only!$B$3:$B$313)*(Sheet6!$B346=median_sex_education_total_only!$D$3:$D$313)*(Sheet6!$C346=median_sex_education_total_only!$O$3:$O$313),0))</f>
        <v>29317</v>
      </c>
      <c r="E346" cm="1">
        <f t="array" ref="E346">IFERROR(INDEX(median_sex_education_total_only!$E$3:$E$313,MATCH(1,($A346=median_sex_education_total_only!$B$3:$B$313)*(Sheet6!$B346=median_sex_education_total_only!$D$3:$D$313)*(Sheet6!$C346=median_sex_education_total_only!$O$3:$O$313),0)),"")</f>
        <v>29317</v>
      </c>
      <c r="M346" t="s">
        <v>110</v>
      </c>
      <c r="N346" t="s">
        <v>21</v>
      </c>
      <c r="O346">
        <v>16</v>
      </c>
    </row>
    <row r="347" spans="1:15" x14ac:dyDescent="0.3">
      <c r="A347" t="s">
        <v>110</v>
      </c>
      <c r="B347" t="s">
        <v>22</v>
      </c>
      <c r="C347">
        <v>18</v>
      </c>
      <c r="D347" cm="1">
        <f t="array" ref="D347">INDEX(median_sex_education_total_only!$R$3:$R$313,MATCH(1,($A347=median_sex_education_total_only!$B$3:$B$313)*(Sheet6!$B347=median_sex_education_total_only!$D$3:$D$313)*(Sheet6!$C347=median_sex_education_total_only!$O$3:$O$313),0))</f>
        <v>36217</v>
      </c>
      <c r="E347" cm="1">
        <f t="array" ref="E347">IFERROR(INDEX(median_sex_education_total_only!$E$3:$E$313,MATCH(1,($A347=median_sex_education_total_only!$B$3:$B$313)*(Sheet6!$B347=median_sex_education_total_only!$D$3:$D$313)*(Sheet6!$C347=median_sex_education_total_only!$O$3:$O$313),0)),"")</f>
        <v>36217</v>
      </c>
      <c r="M347" t="s">
        <v>110</v>
      </c>
      <c r="N347" t="s">
        <v>22</v>
      </c>
      <c r="O347">
        <v>18</v>
      </c>
    </row>
    <row r="348" spans="1:15" x14ac:dyDescent="0.3">
      <c r="A348" t="s">
        <v>110</v>
      </c>
      <c r="B348" t="s">
        <v>23</v>
      </c>
      <c r="C348">
        <v>20</v>
      </c>
      <c r="D348" cm="1">
        <f t="array" ref="D348">INDEX(median_sex_education_total_only!$R$3:$R$313,MATCH(1,($A348=median_sex_education_total_only!$B$3:$B$313)*(Sheet6!$B348=median_sex_education_total_only!$D$3:$D$313)*(Sheet6!$C348=median_sex_education_total_only!$O$3:$O$313),0))</f>
        <v>28661.001420066899</v>
      </c>
      <c r="E348" cm="1">
        <f t="array" ref="E348">IFERROR(INDEX(median_sex_education_total_only!$E$3:$E$313,MATCH(1,($A348=median_sex_education_total_only!$B$3:$B$313)*(Sheet6!$B348=median_sex_education_total_only!$D$3:$D$313)*(Sheet6!$C348=median_sex_education_total_only!$O$3:$O$313),0)),"")</f>
        <v>43687</v>
      </c>
      <c r="M348" t="s">
        <v>110</v>
      </c>
      <c r="N348" t="s">
        <v>23</v>
      </c>
      <c r="O348">
        <v>20</v>
      </c>
    </row>
    <row r="349" spans="1:15" x14ac:dyDescent="0.3">
      <c r="A349" t="s">
        <v>110</v>
      </c>
      <c r="B349" t="s">
        <v>24</v>
      </c>
      <c r="C349">
        <v>22</v>
      </c>
      <c r="D349" cm="1">
        <f t="array" ref="D349">INDEX(median_sex_education_total_only!$R$3:$R$313,MATCH(1,($A349=median_sex_education_total_only!$B$3:$B$313)*(Sheet6!$B349=median_sex_education_total_only!$D$3:$D$313)*(Sheet6!$C349=median_sex_education_total_only!$O$3:$O$313),0))</f>
        <v>31240.6605980731</v>
      </c>
      <c r="E349" cm="1">
        <f t="array" ref="E349">IFERROR(INDEX(median_sex_education_total_only!$E$3:$E$313,MATCH(1,($A349=median_sex_education_total_only!$B$3:$B$313)*(Sheet6!$B349=median_sex_education_total_only!$D$3:$D$313)*(Sheet6!$C349=median_sex_education_total_only!$O$3:$O$313),0)),"")</f>
        <v>64905</v>
      </c>
      <c r="M349" t="s">
        <v>110</v>
      </c>
      <c r="N349" t="s">
        <v>24</v>
      </c>
      <c r="O349">
        <v>22</v>
      </c>
    </row>
    <row r="350" spans="1:15" x14ac:dyDescent="0.3">
      <c r="A350" t="s">
        <v>110</v>
      </c>
      <c r="B350" t="s">
        <v>21</v>
      </c>
      <c r="C350">
        <v>39</v>
      </c>
      <c r="D350" cm="1">
        <f t="array" ref="D350">INDEX(median_sex_education_total_only!$S$3:$S$313,MATCH(1,($A350=median_sex_education_total_only!$B$3:$B$313)*(Sheet6!$B350=median_sex_education_total_only!$D$3:$D$313)*(Sheet6!$C350=median_sex_education_total_only!$P$3:$P$313),0))</f>
        <v>703608</v>
      </c>
      <c r="E350" t="str" cm="1">
        <f t="array" ref="E350">IFERROR(INDEX(median_sex_education_total_only!$E$3:$E$313,MATCH(1,($A350=median_sex_education_total_only!$B$3:$B$313)*(Sheet6!$B350=median_sex_education_total_only!$D$3:$D$313)*(Sheet6!$C350=median_sex_education_total_only!$O$3:$O$313),0)),"")</f>
        <v/>
      </c>
      <c r="M350" t="s">
        <v>110</v>
      </c>
      <c r="N350" t="s">
        <v>21</v>
      </c>
      <c r="O350">
        <v>39</v>
      </c>
    </row>
    <row r="351" spans="1:15" x14ac:dyDescent="0.3">
      <c r="A351" t="s">
        <v>110</v>
      </c>
      <c r="B351" t="s">
        <v>22</v>
      </c>
      <c r="C351">
        <v>39</v>
      </c>
      <c r="D351" cm="1">
        <f t="array" ref="D351">INDEX(median_sex_education_total_only!$S$3:$S$313,MATCH(1,($A351=median_sex_education_total_only!$B$3:$B$313)*(Sheet6!$B351=median_sex_education_total_only!$D$3:$D$313)*(Sheet6!$C351=median_sex_education_total_only!$P$3:$P$313),0))</f>
        <v>796774</v>
      </c>
      <c r="E351" t="str" cm="1">
        <f t="array" ref="E351">IFERROR(INDEX(median_sex_education_total_only!$E$3:$E$313,MATCH(1,($A351=median_sex_education_total_only!$B$3:$B$313)*(Sheet6!$B351=median_sex_education_total_only!$D$3:$D$313)*(Sheet6!$C351=median_sex_education_total_only!$O$3:$O$313),0)),"")</f>
        <v/>
      </c>
      <c r="M351" t="s">
        <v>110</v>
      </c>
      <c r="N351" t="s">
        <v>22</v>
      </c>
      <c r="O351">
        <v>39</v>
      </c>
    </row>
    <row r="352" spans="1:15" x14ac:dyDescent="0.3">
      <c r="A352" t="s">
        <v>110</v>
      </c>
      <c r="B352" t="s">
        <v>23</v>
      </c>
      <c r="C352">
        <v>39</v>
      </c>
      <c r="D352" cm="1">
        <f t="array" ref="D352">INDEX(median_sex_education_total_only!$S$3:$S$313,MATCH(1,($A352=median_sex_education_total_only!$B$3:$B$313)*(Sheet6!$B352=median_sex_education_total_only!$D$3:$D$313)*(Sheet6!$C352=median_sex_education_total_only!$P$3:$P$313),0))</f>
        <v>858714.00142006599</v>
      </c>
      <c r="E352" t="str" cm="1">
        <f t="array" ref="E352">IFERROR(INDEX(median_sex_education_total_only!$E$3:$E$313,MATCH(1,($A352=median_sex_education_total_only!$B$3:$B$313)*(Sheet6!$B352=median_sex_education_total_only!$D$3:$D$313)*(Sheet6!$C352=median_sex_education_total_only!$O$3:$O$313),0)),"")</f>
        <v/>
      </c>
      <c r="M352" t="s">
        <v>110</v>
      </c>
      <c r="N352" t="s">
        <v>23</v>
      </c>
      <c r="O352">
        <v>39</v>
      </c>
    </row>
    <row r="353" spans="1:15" x14ac:dyDescent="0.3">
      <c r="A353" t="s">
        <v>110</v>
      </c>
      <c r="B353" t="s">
        <v>24</v>
      </c>
      <c r="C353">
        <v>39</v>
      </c>
      <c r="D353" cm="1">
        <f t="array" ref="D353">INDEX(median_sex_education_total_only!$S$3:$S$313,MATCH(1,($A353=median_sex_education_total_only!$B$3:$B$313)*(Sheet6!$B353=median_sex_education_total_only!$D$3:$D$313)*(Sheet6!$C353=median_sex_education_total_only!$P$3:$P$313),0))</f>
        <v>1134625.6605980699</v>
      </c>
      <c r="E353" t="str" cm="1">
        <f t="array" ref="E353">IFERROR(INDEX(median_sex_education_total_only!$E$3:$E$313,MATCH(1,($A353=median_sex_education_total_only!$B$3:$B$313)*(Sheet6!$B353=median_sex_education_total_only!$D$3:$D$313)*(Sheet6!$C353=median_sex_education_total_only!$O$3:$O$313),0)),"")</f>
        <v/>
      </c>
      <c r="M353" t="s">
        <v>110</v>
      </c>
      <c r="N353" t="s">
        <v>24</v>
      </c>
      <c r="O353">
        <v>39</v>
      </c>
    </row>
    <row r="354" spans="1:15" x14ac:dyDescent="0.3">
      <c r="A354" t="s">
        <v>112</v>
      </c>
      <c r="B354" t="s">
        <v>21</v>
      </c>
      <c r="C354">
        <v>16</v>
      </c>
      <c r="D354" cm="1">
        <f t="array" ref="D354">INDEX(median_sex_education_total_only!$R$3:$R$313,MATCH(1,($A354=median_sex_education_total_only!$B$3:$B$313)*(Sheet6!$B354=median_sex_education_total_only!$D$3:$D$313)*(Sheet6!$C354=median_sex_education_total_only!$O$3:$O$313),0))</f>
        <v>37472</v>
      </c>
      <c r="E354" cm="1">
        <f t="array" ref="E354">IFERROR(INDEX(median_sex_education_total_only!$E$3:$E$313,MATCH(1,($A354=median_sex_education_total_only!$B$3:$B$313)*(Sheet6!$B354=median_sex_education_total_only!$D$3:$D$313)*(Sheet6!$C354=median_sex_education_total_only!$O$3:$O$313),0)),"")</f>
        <v>37472</v>
      </c>
      <c r="M354" t="s">
        <v>112</v>
      </c>
      <c r="N354" t="s">
        <v>21</v>
      </c>
      <c r="O354">
        <v>16</v>
      </c>
    </row>
    <row r="355" spans="1:15" x14ac:dyDescent="0.3">
      <c r="A355" t="s">
        <v>112</v>
      </c>
      <c r="B355" t="s">
        <v>22</v>
      </c>
      <c r="C355">
        <v>18</v>
      </c>
      <c r="D355" cm="1">
        <f t="array" ref="D355">INDEX(median_sex_education_total_only!$R$3:$R$313,MATCH(1,($A355=median_sex_education_total_only!$B$3:$B$313)*(Sheet6!$B355=median_sex_education_total_only!$D$3:$D$313)*(Sheet6!$C355=median_sex_education_total_only!$O$3:$O$313),0))</f>
        <v>40700</v>
      </c>
      <c r="E355" cm="1">
        <f t="array" ref="E355">IFERROR(INDEX(median_sex_education_total_only!$E$3:$E$313,MATCH(1,($A355=median_sex_education_total_only!$B$3:$B$313)*(Sheet6!$B355=median_sex_education_total_only!$D$3:$D$313)*(Sheet6!$C355=median_sex_education_total_only!$O$3:$O$313),0)),"")</f>
        <v>40700</v>
      </c>
      <c r="M355" t="s">
        <v>112</v>
      </c>
      <c r="N355" t="s">
        <v>22</v>
      </c>
      <c r="O355">
        <v>18</v>
      </c>
    </row>
    <row r="356" spans="1:15" x14ac:dyDescent="0.3">
      <c r="A356" t="s">
        <v>112</v>
      </c>
      <c r="B356" t="s">
        <v>23</v>
      </c>
      <c r="C356">
        <v>20</v>
      </c>
      <c r="D356" cm="1">
        <f t="array" ref="D356">INDEX(median_sex_education_total_only!$R$3:$R$313,MATCH(1,($A356=median_sex_education_total_only!$B$3:$B$313)*(Sheet6!$B356=median_sex_education_total_only!$D$3:$D$313)*(Sheet6!$C356=median_sex_education_total_only!$O$3:$O$313),0))</f>
        <v>32286.831665280999</v>
      </c>
      <c r="E356" cm="1">
        <f t="array" ref="E356">IFERROR(INDEX(median_sex_education_total_only!$E$3:$E$313,MATCH(1,($A356=median_sex_education_total_only!$B$3:$B$313)*(Sheet6!$B356=median_sex_education_total_only!$D$3:$D$313)*(Sheet6!$C356=median_sex_education_total_only!$O$3:$O$313),0)),"")</f>
        <v>43406</v>
      </c>
      <c r="M356" t="s">
        <v>112</v>
      </c>
      <c r="N356" t="s">
        <v>23</v>
      </c>
      <c r="O356">
        <v>20</v>
      </c>
    </row>
    <row r="357" spans="1:15" x14ac:dyDescent="0.3">
      <c r="A357" t="s">
        <v>112</v>
      </c>
      <c r="B357" t="s">
        <v>24</v>
      </c>
      <c r="C357">
        <v>22</v>
      </c>
      <c r="D357" cm="1">
        <f t="array" ref="D357">INDEX(median_sex_education_total_only!$R$3:$R$313,MATCH(1,($A357=median_sex_education_total_only!$B$3:$B$313)*(Sheet6!$B357=median_sex_education_total_only!$D$3:$D$313)*(Sheet6!$C357=median_sex_education_total_only!$O$3:$O$313),0))</f>
        <v>25117.943585712699</v>
      </c>
      <c r="E357" cm="1">
        <f t="array" ref="E357">IFERROR(INDEX(median_sex_education_total_only!$E$3:$E$313,MATCH(1,($A357=median_sex_education_total_only!$B$3:$B$313)*(Sheet6!$B357=median_sex_education_total_only!$D$3:$D$313)*(Sheet6!$C357=median_sex_education_total_only!$O$3:$O$313),0)),"")</f>
        <v>60973</v>
      </c>
      <c r="M357" t="s">
        <v>112</v>
      </c>
      <c r="N357" t="s">
        <v>24</v>
      </c>
      <c r="O357">
        <v>22</v>
      </c>
    </row>
    <row r="358" spans="1:15" x14ac:dyDescent="0.3">
      <c r="A358" t="s">
        <v>112</v>
      </c>
      <c r="B358" t="s">
        <v>21</v>
      </c>
      <c r="C358">
        <v>39</v>
      </c>
      <c r="D358" cm="1">
        <f t="array" ref="D358">INDEX(median_sex_education_total_only!$S$3:$S$313,MATCH(1,($A358=median_sex_education_total_only!$B$3:$B$313)*(Sheet6!$B358=median_sex_education_total_only!$D$3:$D$313)*(Sheet6!$C358=median_sex_education_total_only!$P$3:$P$313),0))</f>
        <v>899328</v>
      </c>
      <c r="E358" t="str" cm="1">
        <f t="array" ref="E358">IFERROR(INDEX(median_sex_education_total_only!$E$3:$E$313,MATCH(1,($A358=median_sex_education_total_only!$B$3:$B$313)*(Sheet6!$B358=median_sex_education_total_only!$D$3:$D$313)*(Sheet6!$C358=median_sex_education_total_only!$O$3:$O$313),0)),"")</f>
        <v/>
      </c>
      <c r="M358" t="s">
        <v>112</v>
      </c>
      <c r="N358" t="s">
        <v>21</v>
      </c>
      <c r="O358">
        <v>39</v>
      </c>
    </row>
    <row r="359" spans="1:15" x14ac:dyDescent="0.3">
      <c r="A359" t="s">
        <v>112</v>
      </c>
      <c r="B359" t="s">
        <v>22</v>
      </c>
      <c r="C359">
        <v>39</v>
      </c>
      <c r="D359" cm="1">
        <f t="array" ref="D359">INDEX(median_sex_education_total_only!$S$3:$S$313,MATCH(1,($A359=median_sex_education_total_only!$B$3:$B$313)*(Sheet6!$B359=median_sex_education_total_only!$D$3:$D$313)*(Sheet6!$C359=median_sex_education_total_only!$P$3:$P$313),0))</f>
        <v>895400</v>
      </c>
      <c r="E359" t="str" cm="1">
        <f t="array" ref="E359">IFERROR(INDEX(median_sex_education_total_only!$E$3:$E$313,MATCH(1,($A359=median_sex_education_total_only!$B$3:$B$313)*(Sheet6!$B359=median_sex_education_total_only!$D$3:$D$313)*(Sheet6!$C359=median_sex_education_total_only!$O$3:$O$313),0)),"")</f>
        <v/>
      </c>
      <c r="M359" t="s">
        <v>112</v>
      </c>
      <c r="N359" t="s">
        <v>22</v>
      </c>
      <c r="O359">
        <v>39</v>
      </c>
    </row>
    <row r="360" spans="1:15" x14ac:dyDescent="0.3">
      <c r="A360" t="s">
        <v>112</v>
      </c>
      <c r="B360" t="s">
        <v>23</v>
      </c>
      <c r="C360">
        <v>39</v>
      </c>
      <c r="D360" cm="1">
        <f t="array" ref="D360">INDEX(median_sex_education_total_only!$S$3:$S$313,MATCH(1,($A360=median_sex_education_total_only!$B$3:$B$313)*(Sheet6!$B360=median_sex_education_total_only!$D$3:$D$313)*(Sheet6!$C360=median_sex_education_total_only!$P$3:$P$313),0))</f>
        <v>857000.83166528097</v>
      </c>
      <c r="E360" t="str" cm="1">
        <f t="array" ref="E360">IFERROR(INDEX(median_sex_education_total_only!$E$3:$E$313,MATCH(1,($A360=median_sex_education_total_only!$B$3:$B$313)*(Sheet6!$B360=median_sex_education_total_only!$D$3:$D$313)*(Sheet6!$C360=median_sex_education_total_only!$O$3:$O$313),0)),"")</f>
        <v/>
      </c>
      <c r="M360" t="s">
        <v>112</v>
      </c>
      <c r="N360" t="s">
        <v>23</v>
      </c>
      <c r="O360">
        <v>39</v>
      </c>
    </row>
    <row r="361" spans="1:15" x14ac:dyDescent="0.3">
      <c r="A361" t="s">
        <v>112</v>
      </c>
      <c r="B361" t="s">
        <v>24</v>
      </c>
      <c r="C361">
        <v>39</v>
      </c>
      <c r="D361" cm="1">
        <f t="array" ref="D361">INDEX(median_sex_education_total_only!$S$3:$S$313,MATCH(1,($A361=median_sex_education_total_only!$B$3:$B$313)*(Sheet6!$B361=median_sex_education_total_only!$D$3:$D$313)*(Sheet6!$C361=median_sex_education_total_only!$P$3:$P$313),0))</f>
        <v>1061658.9435857099</v>
      </c>
      <c r="E361" t="str" cm="1">
        <f t="array" ref="E361">IFERROR(INDEX(median_sex_education_total_only!$E$3:$E$313,MATCH(1,($A361=median_sex_education_total_only!$B$3:$B$313)*(Sheet6!$B361=median_sex_education_total_only!$D$3:$D$313)*(Sheet6!$C361=median_sex_education_total_only!$O$3:$O$313),0)),"")</f>
        <v/>
      </c>
      <c r="M361" t="s">
        <v>112</v>
      </c>
      <c r="N361" t="s">
        <v>24</v>
      </c>
      <c r="O361">
        <v>39</v>
      </c>
    </row>
    <row r="362" spans="1:15" x14ac:dyDescent="0.3">
      <c r="A362" t="s">
        <v>114</v>
      </c>
      <c r="B362" t="s">
        <v>21</v>
      </c>
      <c r="C362">
        <v>16</v>
      </c>
      <c r="D362" cm="1">
        <f t="array" ref="D362">INDEX(median_sex_education_total_only!$R$3:$R$313,MATCH(1,($A362=median_sex_education_total_only!$B$3:$B$313)*(Sheet6!$B362=median_sex_education_total_only!$D$3:$D$313)*(Sheet6!$C362=median_sex_education_total_only!$O$3:$O$313),0))</f>
        <v>34612</v>
      </c>
      <c r="E362" cm="1">
        <f t="array" ref="E362">IFERROR(INDEX(median_sex_education_total_only!$E$3:$E$313,MATCH(1,($A362=median_sex_education_total_only!$B$3:$B$313)*(Sheet6!$B362=median_sex_education_total_only!$D$3:$D$313)*(Sheet6!$C362=median_sex_education_total_only!$O$3:$O$313),0)),"")</f>
        <v>34612</v>
      </c>
      <c r="M362" t="s">
        <v>114</v>
      </c>
      <c r="N362" t="s">
        <v>21</v>
      </c>
      <c r="O362">
        <v>16</v>
      </c>
    </row>
    <row r="363" spans="1:15" x14ac:dyDescent="0.3">
      <c r="A363" t="s">
        <v>114</v>
      </c>
      <c r="B363" t="s">
        <v>22</v>
      </c>
      <c r="C363">
        <v>18</v>
      </c>
      <c r="D363" cm="1">
        <f t="array" ref="D363">INDEX(median_sex_education_total_only!$R$3:$R$313,MATCH(1,($A363=median_sex_education_total_only!$B$3:$B$313)*(Sheet6!$B363=median_sex_education_total_only!$D$3:$D$313)*(Sheet6!$C363=median_sex_education_total_only!$O$3:$O$313),0))</f>
        <v>41388</v>
      </c>
      <c r="E363" cm="1">
        <f t="array" ref="E363">IFERROR(INDEX(median_sex_education_total_only!$E$3:$E$313,MATCH(1,($A363=median_sex_education_total_only!$B$3:$B$313)*(Sheet6!$B363=median_sex_education_total_only!$D$3:$D$313)*(Sheet6!$C363=median_sex_education_total_only!$O$3:$O$313),0)),"")</f>
        <v>41388</v>
      </c>
      <c r="M363" t="s">
        <v>114</v>
      </c>
      <c r="N363" t="s">
        <v>22</v>
      </c>
      <c r="O363">
        <v>18</v>
      </c>
    </row>
    <row r="364" spans="1:15" x14ac:dyDescent="0.3">
      <c r="A364" t="s">
        <v>114</v>
      </c>
      <c r="B364" t="s">
        <v>23</v>
      </c>
      <c r="C364">
        <v>20</v>
      </c>
      <c r="D364" cm="1">
        <f t="array" ref="D364">INDEX(median_sex_education_total_only!$R$3:$R$313,MATCH(1,($A364=median_sex_education_total_only!$B$3:$B$313)*(Sheet6!$B364=median_sex_education_total_only!$D$3:$D$313)*(Sheet6!$C364=median_sex_education_total_only!$O$3:$O$313),0))</f>
        <v>31795.096044781501</v>
      </c>
      <c r="E364" cm="1">
        <f t="array" ref="E364">IFERROR(INDEX(median_sex_education_total_only!$E$3:$E$313,MATCH(1,($A364=median_sex_education_total_only!$B$3:$B$313)*(Sheet6!$B364=median_sex_education_total_only!$D$3:$D$313)*(Sheet6!$C364=median_sex_education_total_only!$O$3:$O$313),0)),"")</f>
        <v>44003</v>
      </c>
      <c r="M364" t="s">
        <v>114</v>
      </c>
      <c r="N364" t="s">
        <v>23</v>
      </c>
      <c r="O364">
        <v>20</v>
      </c>
    </row>
    <row r="365" spans="1:15" x14ac:dyDescent="0.3">
      <c r="A365" t="s">
        <v>114</v>
      </c>
      <c r="B365" t="s">
        <v>24</v>
      </c>
      <c r="C365">
        <v>22</v>
      </c>
      <c r="D365" cm="1">
        <f t="array" ref="D365">INDEX(median_sex_education_total_only!$R$3:$R$313,MATCH(1,($A365=median_sex_education_total_only!$B$3:$B$313)*(Sheet6!$B365=median_sex_education_total_only!$D$3:$D$313)*(Sheet6!$C365=median_sex_education_total_only!$O$3:$O$313),0))</f>
        <v>11048.9826071961</v>
      </c>
      <c r="E365" cm="1">
        <f t="array" ref="E365">IFERROR(INDEX(median_sex_education_total_only!$E$3:$E$313,MATCH(1,($A365=median_sex_education_total_only!$B$3:$B$313)*(Sheet6!$B365=median_sex_education_total_only!$D$3:$D$313)*(Sheet6!$C365=median_sex_education_total_only!$O$3:$O$313),0)),"")</f>
        <v>54163</v>
      </c>
      <c r="M365" t="s">
        <v>114</v>
      </c>
      <c r="N365" t="s">
        <v>24</v>
      </c>
      <c r="O365">
        <v>22</v>
      </c>
    </row>
    <row r="366" spans="1:15" x14ac:dyDescent="0.3">
      <c r="A366" t="s">
        <v>114</v>
      </c>
      <c r="B366" t="s">
        <v>21</v>
      </c>
      <c r="C366">
        <v>39</v>
      </c>
      <c r="D366" cm="1">
        <f t="array" ref="D366">INDEX(median_sex_education_total_only!$S$3:$S$313,MATCH(1,($A366=median_sex_education_total_only!$B$3:$B$313)*(Sheet6!$B366=median_sex_education_total_only!$D$3:$D$313)*(Sheet6!$C366=median_sex_education_total_only!$P$3:$P$313),0))</f>
        <v>830688</v>
      </c>
      <c r="E366" t="str" cm="1">
        <f t="array" ref="E366">IFERROR(INDEX(median_sex_education_total_only!$E$3:$E$313,MATCH(1,($A366=median_sex_education_total_only!$B$3:$B$313)*(Sheet6!$B366=median_sex_education_total_only!$D$3:$D$313)*(Sheet6!$C366=median_sex_education_total_only!$O$3:$O$313),0)),"")</f>
        <v/>
      </c>
      <c r="M366" t="s">
        <v>114</v>
      </c>
      <c r="N366" t="s">
        <v>21</v>
      </c>
      <c r="O366">
        <v>39</v>
      </c>
    </row>
    <row r="367" spans="1:15" x14ac:dyDescent="0.3">
      <c r="A367" t="s">
        <v>114</v>
      </c>
      <c r="B367" t="s">
        <v>22</v>
      </c>
      <c r="C367">
        <v>39</v>
      </c>
      <c r="D367" cm="1">
        <f t="array" ref="D367">INDEX(median_sex_education_total_only!$S$3:$S$313,MATCH(1,($A367=median_sex_education_total_only!$B$3:$B$313)*(Sheet6!$B367=median_sex_education_total_only!$D$3:$D$313)*(Sheet6!$C367=median_sex_education_total_only!$P$3:$P$313),0))</f>
        <v>910536</v>
      </c>
      <c r="E367" t="str" cm="1">
        <f t="array" ref="E367">IFERROR(INDEX(median_sex_education_total_only!$E$3:$E$313,MATCH(1,($A367=median_sex_education_total_only!$B$3:$B$313)*(Sheet6!$B367=median_sex_education_total_only!$D$3:$D$313)*(Sheet6!$C367=median_sex_education_total_only!$O$3:$O$313),0)),"")</f>
        <v/>
      </c>
      <c r="M367" t="s">
        <v>114</v>
      </c>
      <c r="N367" t="s">
        <v>22</v>
      </c>
      <c r="O367">
        <v>39</v>
      </c>
    </row>
    <row r="368" spans="1:15" x14ac:dyDescent="0.3">
      <c r="A368" t="s">
        <v>114</v>
      </c>
      <c r="B368" t="s">
        <v>23</v>
      </c>
      <c r="C368">
        <v>39</v>
      </c>
      <c r="D368" cm="1">
        <f t="array" ref="D368">INDEX(median_sex_education_total_only!$S$3:$S$313,MATCH(1,($A368=median_sex_education_total_only!$B$3:$B$313)*(Sheet6!$B368=median_sex_education_total_only!$D$3:$D$313)*(Sheet6!$C368=median_sex_education_total_only!$P$3:$P$313),0))</f>
        <v>867852.09604478104</v>
      </c>
      <c r="E368" t="str" cm="1">
        <f t="array" ref="E368">IFERROR(INDEX(median_sex_education_total_only!$E$3:$E$313,MATCH(1,($A368=median_sex_education_total_only!$B$3:$B$313)*(Sheet6!$B368=median_sex_education_total_only!$D$3:$D$313)*(Sheet6!$C368=median_sex_education_total_only!$O$3:$O$313),0)),"")</f>
        <v/>
      </c>
      <c r="M368" t="s">
        <v>114</v>
      </c>
      <c r="N368" t="s">
        <v>23</v>
      </c>
      <c r="O368">
        <v>39</v>
      </c>
    </row>
    <row r="369" spans="1:15" x14ac:dyDescent="0.3">
      <c r="A369" t="s">
        <v>114</v>
      </c>
      <c r="B369" t="s">
        <v>24</v>
      </c>
      <c r="C369">
        <v>39</v>
      </c>
      <c r="D369" cm="1">
        <f t="array" ref="D369">INDEX(median_sex_education_total_only!$S$3:$S$313,MATCH(1,($A369=median_sex_education_total_only!$B$3:$B$313)*(Sheet6!$B369=median_sex_education_total_only!$D$3:$D$313)*(Sheet6!$C369=median_sex_education_total_only!$P$3:$P$313),0))</f>
        <v>931819.98260719597</v>
      </c>
      <c r="E369" t="str" cm="1">
        <f t="array" ref="E369">IFERROR(INDEX(median_sex_education_total_only!$E$3:$E$313,MATCH(1,($A369=median_sex_education_total_only!$B$3:$B$313)*(Sheet6!$B369=median_sex_education_total_only!$D$3:$D$313)*(Sheet6!$C369=median_sex_education_total_only!$O$3:$O$313),0)),"")</f>
        <v/>
      </c>
      <c r="M369" t="s">
        <v>114</v>
      </c>
      <c r="N369" t="s">
        <v>24</v>
      </c>
      <c r="O369">
        <v>39</v>
      </c>
    </row>
    <row r="370" spans="1:15" x14ac:dyDescent="0.3">
      <c r="A370" t="s">
        <v>116</v>
      </c>
      <c r="B370" t="s">
        <v>21</v>
      </c>
      <c r="C370">
        <v>16</v>
      </c>
      <c r="D370" cm="1">
        <f t="array" ref="D370">INDEX(median_sex_education_total_only!$R$3:$R$313,MATCH(1,($A370=median_sex_education_total_only!$B$3:$B$313)*(Sheet6!$B370=median_sex_education_total_only!$D$3:$D$313)*(Sheet6!$C370=median_sex_education_total_only!$O$3:$O$313),0))</f>
        <v>30436</v>
      </c>
      <c r="E370" cm="1">
        <f t="array" ref="E370">IFERROR(INDEX(median_sex_education_total_only!$E$3:$E$313,MATCH(1,($A370=median_sex_education_total_only!$B$3:$B$313)*(Sheet6!$B370=median_sex_education_total_only!$D$3:$D$313)*(Sheet6!$C370=median_sex_education_total_only!$O$3:$O$313),0)),"")</f>
        <v>30436</v>
      </c>
      <c r="M370" t="s">
        <v>116</v>
      </c>
      <c r="N370" t="s">
        <v>21</v>
      </c>
      <c r="O370">
        <v>16</v>
      </c>
    </row>
    <row r="371" spans="1:15" x14ac:dyDescent="0.3">
      <c r="A371" t="s">
        <v>116</v>
      </c>
      <c r="B371" t="s">
        <v>22</v>
      </c>
      <c r="C371">
        <v>18</v>
      </c>
      <c r="D371" cm="1">
        <f t="array" ref="D371">INDEX(median_sex_education_total_only!$R$3:$R$313,MATCH(1,($A371=median_sex_education_total_only!$B$3:$B$313)*(Sheet6!$B371=median_sex_education_total_only!$D$3:$D$313)*(Sheet6!$C371=median_sex_education_total_only!$O$3:$O$313),0))</f>
        <v>39730</v>
      </c>
      <c r="E371" cm="1">
        <f t="array" ref="E371">IFERROR(INDEX(median_sex_education_total_only!$E$3:$E$313,MATCH(1,($A371=median_sex_education_total_only!$B$3:$B$313)*(Sheet6!$B371=median_sex_education_total_only!$D$3:$D$313)*(Sheet6!$C371=median_sex_education_total_only!$O$3:$O$313),0)),"")</f>
        <v>39730</v>
      </c>
      <c r="M371" t="s">
        <v>116</v>
      </c>
      <c r="N371" t="s">
        <v>22</v>
      </c>
      <c r="O371">
        <v>18</v>
      </c>
    </row>
    <row r="372" spans="1:15" x14ac:dyDescent="0.3">
      <c r="A372" t="s">
        <v>116</v>
      </c>
      <c r="B372" t="s">
        <v>23</v>
      </c>
      <c r="C372">
        <v>20</v>
      </c>
      <c r="D372" cm="1">
        <f t="array" ref="D372">INDEX(median_sex_education_total_only!$R$3:$R$313,MATCH(1,($A372=median_sex_education_total_only!$B$3:$B$313)*(Sheet6!$B372=median_sex_education_total_only!$D$3:$D$313)*(Sheet6!$C372=median_sex_education_total_only!$O$3:$O$313),0))</f>
        <v>30256.4024685279</v>
      </c>
      <c r="E372" cm="1">
        <f t="array" ref="E372">IFERROR(INDEX(median_sex_education_total_only!$E$3:$E$313,MATCH(1,($A372=median_sex_education_total_only!$B$3:$B$313)*(Sheet6!$B372=median_sex_education_total_only!$D$3:$D$313)*(Sheet6!$C372=median_sex_education_total_only!$O$3:$O$313),0)),"")</f>
        <v>45135</v>
      </c>
      <c r="M372" t="s">
        <v>116</v>
      </c>
      <c r="N372" t="s">
        <v>23</v>
      </c>
      <c r="O372">
        <v>20</v>
      </c>
    </row>
    <row r="373" spans="1:15" x14ac:dyDescent="0.3">
      <c r="A373" t="s">
        <v>116</v>
      </c>
      <c r="B373" t="s">
        <v>24</v>
      </c>
      <c r="C373">
        <v>22</v>
      </c>
      <c r="D373" cm="1">
        <f t="array" ref="D373">INDEX(median_sex_education_total_only!$R$3:$R$313,MATCH(1,($A373=median_sex_education_total_only!$B$3:$B$313)*(Sheet6!$B373=median_sex_education_total_only!$D$3:$D$313)*(Sheet6!$C373=median_sex_education_total_only!$O$3:$O$313),0))</f>
        <v>32030.7246971922</v>
      </c>
      <c r="E373" cm="1">
        <f t="array" ref="E373">IFERROR(INDEX(median_sex_education_total_only!$E$3:$E$313,MATCH(1,($A373=median_sex_education_total_only!$B$3:$B$313)*(Sheet6!$B373=median_sex_education_total_only!$D$3:$D$313)*(Sheet6!$C373=median_sex_education_total_only!$O$3:$O$313),0)),"")</f>
        <v>73893</v>
      </c>
      <c r="M373" t="s">
        <v>116</v>
      </c>
      <c r="N373" t="s">
        <v>24</v>
      </c>
      <c r="O373">
        <v>22</v>
      </c>
    </row>
    <row r="374" spans="1:15" x14ac:dyDescent="0.3">
      <c r="A374" t="s">
        <v>116</v>
      </c>
      <c r="B374" t="s">
        <v>21</v>
      </c>
      <c r="C374">
        <v>39</v>
      </c>
      <c r="D374" cm="1">
        <f t="array" ref="D374">INDEX(median_sex_education_total_only!$S$3:$S$313,MATCH(1,($A374=median_sex_education_total_only!$B$3:$B$313)*(Sheet6!$B374=median_sex_education_total_only!$D$3:$D$313)*(Sheet6!$C374=median_sex_education_total_only!$P$3:$P$313),0))</f>
        <v>730464</v>
      </c>
      <c r="E374" t="str" cm="1">
        <f t="array" ref="E374">IFERROR(INDEX(median_sex_education_total_only!$E$3:$E$313,MATCH(1,($A374=median_sex_education_total_only!$B$3:$B$313)*(Sheet6!$B374=median_sex_education_total_only!$D$3:$D$313)*(Sheet6!$C374=median_sex_education_total_only!$O$3:$O$313),0)),"")</f>
        <v/>
      </c>
      <c r="M374" t="s">
        <v>116</v>
      </c>
      <c r="N374" t="s">
        <v>21</v>
      </c>
      <c r="O374">
        <v>39</v>
      </c>
    </row>
    <row r="375" spans="1:15" x14ac:dyDescent="0.3">
      <c r="A375" t="s">
        <v>116</v>
      </c>
      <c r="B375" t="s">
        <v>22</v>
      </c>
      <c r="C375">
        <v>39</v>
      </c>
      <c r="D375" cm="1">
        <f t="array" ref="D375">INDEX(median_sex_education_total_only!$S$3:$S$313,MATCH(1,($A375=median_sex_education_total_only!$B$3:$B$313)*(Sheet6!$B375=median_sex_education_total_only!$D$3:$D$313)*(Sheet6!$C375=median_sex_education_total_only!$P$3:$P$313),0))</f>
        <v>874060</v>
      </c>
      <c r="E375" t="str" cm="1">
        <f t="array" ref="E375">IFERROR(INDEX(median_sex_education_total_only!$E$3:$E$313,MATCH(1,($A375=median_sex_education_total_only!$B$3:$B$313)*(Sheet6!$B375=median_sex_education_total_only!$D$3:$D$313)*(Sheet6!$C375=median_sex_education_total_only!$O$3:$O$313),0)),"")</f>
        <v/>
      </c>
      <c r="M375" t="s">
        <v>116</v>
      </c>
      <c r="N375" t="s">
        <v>22</v>
      </c>
      <c r="O375">
        <v>39</v>
      </c>
    </row>
    <row r="376" spans="1:15" x14ac:dyDescent="0.3">
      <c r="A376" t="s">
        <v>116</v>
      </c>
      <c r="B376" t="s">
        <v>23</v>
      </c>
      <c r="C376">
        <v>39</v>
      </c>
      <c r="D376" cm="1">
        <f t="array" ref="D376">INDEX(median_sex_education_total_only!$S$3:$S$313,MATCH(1,($A376=median_sex_education_total_only!$B$3:$B$313)*(Sheet6!$B376=median_sex_education_total_only!$D$3:$D$313)*(Sheet6!$C376=median_sex_education_total_only!$P$3:$P$313),0))</f>
        <v>887821.40246852697</v>
      </c>
      <c r="E376" t="str" cm="1">
        <f t="array" ref="E376">IFERROR(INDEX(median_sex_education_total_only!$E$3:$E$313,MATCH(1,($A376=median_sex_education_total_only!$B$3:$B$313)*(Sheet6!$B376=median_sex_education_total_only!$D$3:$D$313)*(Sheet6!$C376=median_sex_education_total_only!$O$3:$O$313),0)),"")</f>
        <v/>
      </c>
      <c r="M376" t="s">
        <v>116</v>
      </c>
      <c r="N376" t="s">
        <v>23</v>
      </c>
      <c r="O376">
        <v>39</v>
      </c>
    </row>
    <row r="377" spans="1:15" x14ac:dyDescent="0.3">
      <c r="A377" t="s">
        <v>116</v>
      </c>
      <c r="B377" t="s">
        <v>24</v>
      </c>
      <c r="C377">
        <v>39</v>
      </c>
      <c r="D377" cm="1">
        <f t="array" ref="D377">INDEX(median_sex_education_total_only!$S$3:$S$313,MATCH(1,($A377=median_sex_education_total_only!$B$3:$B$313)*(Sheet6!$B377=median_sex_education_total_only!$D$3:$D$313)*(Sheet6!$C377=median_sex_education_total_only!$P$3:$P$313),0))</f>
        <v>1288211.7246971901</v>
      </c>
      <c r="E377" t="str" cm="1">
        <f t="array" ref="E377">IFERROR(INDEX(median_sex_education_total_only!$E$3:$E$313,MATCH(1,($A377=median_sex_education_total_only!$B$3:$B$313)*(Sheet6!$B377=median_sex_education_total_only!$D$3:$D$313)*(Sheet6!$C377=median_sex_education_total_only!$O$3:$O$313),0)),"")</f>
        <v/>
      </c>
      <c r="M377" t="s">
        <v>116</v>
      </c>
      <c r="N377" t="s">
        <v>24</v>
      </c>
      <c r="O377">
        <v>39</v>
      </c>
    </row>
    <row r="378" spans="1:15" x14ac:dyDescent="0.3">
      <c r="A378" t="s">
        <v>118</v>
      </c>
      <c r="B378" t="s">
        <v>21</v>
      </c>
      <c r="C378">
        <v>16</v>
      </c>
      <c r="D378" cm="1">
        <f t="array" ref="D378">INDEX(median_sex_education_total_only!$R$3:$R$313,MATCH(1,($A378=median_sex_education_total_only!$B$3:$B$313)*(Sheet6!$B378=median_sex_education_total_only!$D$3:$D$313)*(Sheet6!$C378=median_sex_education_total_only!$O$3:$O$313),0))</f>
        <v>36000</v>
      </c>
      <c r="E378" cm="1">
        <f t="array" ref="E378">IFERROR(INDEX(median_sex_education_total_only!$E$3:$E$313,MATCH(1,($A378=median_sex_education_total_only!$B$3:$B$313)*(Sheet6!$B378=median_sex_education_total_only!$D$3:$D$313)*(Sheet6!$C378=median_sex_education_total_only!$O$3:$O$313),0)),"")</f>
        <v>36000</v>
      </c>
      <c r="M378" t="s">
        <v>118</v>
      </c>
      <c r="N378" t="s">
        <v>21</v>
      </c>
      <c r="O378">
        <v>16</v>
      </c>
    </row>
    <row r="379" spans="1:15" x14ac:dyDescent="0.3">
      <c r="A379" t="s">
        <v>118</v>
      </c>
      <c r="B379" t="s">
        <v>22</v>
      </c>
      <c r="C379">
        <v>18</v>
      </c>
      <c r="D379" cm="1">
        <f t="array" ref="D379">INDEX(median_sex_education_total_only!$R$3:$R$313,MATCH(1,($A379=median_sex_education_total_only!$B$3:$B$313)*(Sheet6!$B379=median_sex_education_total_only!$D$3:$D$313)*(Sheet6!$C379=median_sex_education_total_only!$O$3:$O$313),0))</f>
        <v>42288</v>
      </c>
      <c r="E379" cm="1">
        <f t="array" ref="E379">IFERROR(INDEX(median_sex_education_total_only!$E$3:$E$313,MATCH(1,($A379=median_sex_education_total_only!$B$3:$B$313)*(Sheet6!$B379=median_sex_education_total_only!$D$3:$D$313)*(Sheet6!$C379=median_sex_education_total_only!$O$3:$O$313),0)),"")</f>
        <v>42288</v>
      </c>
      <c r="M379" t="s">
        <v>118</v>
      </c>
      <c r="N379" t="s">
        <v>22</v>
      </c>
      <c r="O379">
        <v>18</v>
      </c>
    </row>
    <row r="380" spans="1:15" x14ac:dyDescent="0.3">
      <c r="A380" t="s">
        <v>118</v>
      </c>
      <c r="B380" t="s">
        <v>23</v>
      </c>
      <c r="C380">
        <v>20</v>
      </c>
      <c r="D380" cm="1">
        <f t="array" ref="D380">INDEX(median_sex_education_total_only!$R$3:$R$313,MATCH(1,($A380=median_sex_education_total_only!$B$3:$B$313)*(Sheet6!$B380=median_sex_education_total_only!$D$3:$D$313)*(Sheet6!$C380=median_sex_education_total_only!$O$3:$O$313),0))</f>
        <v>35112.254848563003</v>
      </c>
      <c r="E380" cm="1">
        <f t="array" ref="E380">IFERROR(INDEX(median_sex_education_total_only!$E$3:$E$313,MATCH(1,($A380=median_sex_education_total_only!$B$3:$B$313)*(Sheet6!$B380=median_sex_education_total_only!$D$3:$D$313)*(Sheet6!$C380=median_sex_education_total_only!$O$3:$O$313),0)),"")</f>
        <v>51740</v>
      </c>
      <c r="M380" t="s">
        <v>118</v>
      </c>
      <c r="N380" t="s">
        <v>23</v>
      </c>
      <c r="O380">
        <v>20</v>
      </c>
    </row>
    <row r="381" spans="1:15" x14ac:dyDescent="0.3">
      <c r="A381" t="s">
        <v>118</v>
      </c>
      <c r="B381" t="s">
        <v>24</v>
      </c>
      <c r="C381">
        <v>22</v>
      </c>
      <c r="D381" cm="1">
        <f t="array" ref="D381">INDEX(median_sex_education_total_only!$R$3:$R$313,MATCH(1,($A381=median_sex_education_total_only!$B$3:$B$313)*(Sheet6!$B381=median_sex_education_total_only!$D$3:$D$313)*(Sheet6!$C381=median_sex_education_total_only!$O$3:$O$313),0))</f>
        <v>44709.8831808541</v>
      </c>
      <c r="E381" cm="1">
        <f t="array" ref="E381">IFERROR(INDEX(median_sex_education_total_only!$E$3:$E$313,MATCH(1,($A381=median_sex_education_total_only!$B$3:$B$313)*(Sheet6!$B381=median_sex_education_total_only!$D$3:$D$313)*(Sheet6!$C381=median_sex_education_total_only!$O$3:$O$313),0)),"")</f>
        <v>76376</v>
      </c>
      <c r="M381" t="s">
        <v>118</v>
      </c>
      <c r="N381" t="s">
        <v>24</v>
      </c>
      <c r="O381">
        <v>22</v>
      </c>
    </row>
    <row r="382" spans="1:15" x14ac:dyDescent="0.3">
      <c r="A382" t="s">
        <v>118</v>
      </c>
      <c r="B382" t="s">
        <v>21</v>
      </c>
      <c r="C382">
        <v>39</v>
      </c>
      <c r="D382" cm="1">
        <f t="array" ref="D382">INDEX(median_sex_education_total_only!$S$3:$S$313,MATCH(1,($A382=median_sex_education_total_only!$B$3:$B$313)*(Sheet6!$B382=median_sex_education_total_only!$D$3:$D$313)*(Sheet6!$C382=median_sex_education_total_only!$P$3:$P$313),0))</f>
        <v>864000</v>
      </c>
      <c r="E382" t="str" cm="1">
        <f t="array" ref="E382">IFERROR(INDEX(median_sex_education_total_only!$E$3:$E$313,MATCH(1,($A382=median_sex_education_total_only!$B$3:$B$313)*(Sheet6!$B382=median_sex_education_total_only!$D$3:$D$313)*(Sheet6!$C382=median_sex_education_total_only!$O$3:$O$313),0)),"")</f>
        <v/>
      </c>
      <c r="M382" t="s">
        <v>118</v>
      </c>
      <c r="N382" t="s">
        <v>21</v>
      </c>
      <c r="O382">
        <v>39</v>
      </c>
    </row>
    <row r="383" spans="1:15" x14ac:dyDescent="0.3">
      <c r="A383" t="s">
        <v>118</v>
      </c>
      <c r="B383" t="s">
        <v>22</v>
      </c>
      <c r="C383">
        <v>39</v>
      </c>
      <c r="D383" cm="1">
        <f t="array" ref="D383">INDEX(median_sex_education_total_only!$S$3:$S$313,MATCH(1,($A383=median_sex_education_total_only!$B$3:$B$313)*(Sheet6!$B383=median_sex_education_total_only!$D$3:$D$313)*(Sheet6!$C383=median_sex_education_total_only!$P$3:$P$313),0))</f>
        <v>930336</v>
      </c>
      <c r="E383" t="str" cm="1">
        <f t="array" ref="E383">IFERROR(INDEX(median_sex_education_total_only!$E$3:$E$313,MATCH(1,($A383=median_sex_education_total_only!$B$3:$B$313)*(Sheet6!$B383=median_sex_education_total_only!$D$3:$D$313)*(Sheet6!$C383=median_sex_education_total_only!$O$3:$O$313),0)),"")</f>
        <v/>
      </c>
      <c r="M383" t="s">
        <v>118</v>
      </c>
      <c r="N383" t="s">
        <v>22</v>
      </c>
      <c r="O383">
        <v>39</v>
      </c>
    </row>
    <row r="384" spans="1:15" x14ac:dyDescent="0.3">
      <c r="A384" t="s">
        <v>118</v>
      </c>
      <c r="B384" t="s">
        <v>23</v>
      </c>
      <c r="C384">
        <v>39</v>
      </c>
      <c r="D384" cm="1">
        <f t="array" ref="D384">INDEX(median_sex_education_total_only!$S$3:$S$313,MATCH(1,($A384=median_sex_education_total_only!$B$3:$B$313)*(Sheet6!$B384=median_sex_education_total_only!$D$3:$D$313)*(Sheet6!$C384=median_sex_education_total_only!$P$3:$P$313),0))</f>
        <v>1018172.25484856</v>
      </c>
      <c r="E384" t="str" cm="1">
        <f t="array" ref="E384">IFERROR(INDEX(median_sex_education_total_only!$E$3:$E$313,MATCH(1,($A384=median_sex_education_total_only!$B$3:$B$313)*(Sheet6!$B384=median_sex_education_total_only!$D$3:$D$313)*(Sheet6!$C384=median_sex_education_total_only!$O$3:$O$313),0)),"")</f>
        <v/>
      </c>
      <c r="M384" t="s">
        <v>118</v>
      </c>
      <c r="N384" t="s">
        <v>23</v>
      </c>
      <c r="O384">
        <v>39</v>
      </c>
    </row>
    <row r="385" spans="1:15" x14ac:dyDescent="0.3">
      <c r="A385" t="s">
        <v>118</v>
      </c>
      <c r="B385" t="s">
        <v>24</v>
      </c>
      <c r="C385">
        <v>39</v>
      </c>
      <c r="D385" cm="1">
        <f t="array" ref="D385">INDEX(median_sex_education_total_only!$S$3:$S$313,MATCH(1,($A385=median_sex_education_total_only!$B$3:$B$313)*(Sheet6!$B385=median_sex_education_total_only!$D$3:$D$313)*(Sheet6!$C385=median_sex_education_total_only!$P$3:$P$313),0))</f>
        <v>1343101.88318085</v>
      </c>
      <c r="E385" t="str" cm="1">
        <f t="array" ref="E385">IFERROR(INDEX(median_sex_education_total_only!$E$3:$E$313,MATCH(1,($A385=median_sex_education_total_only!$B$3:$B$313)*(Sheet6!$B385=median_sex_education_total_only!$D$3:$D$313)*(Sheet6!$C385=median_sex_education_total_only!$O$3:$O$313),0)),"")</f>
        <v/>
      </c>
      <c r="M385" t="s">
        <v>118</v>
      </c>
      <c r="N385" t="s">
        <v>24</v>
      </c>
      <c r="O385">
        <v>39</v>
      </c>
    </row>
    <row r="386" spans="1:15" x14ac:dyDescent="0.3">
      <c r="A386" t="s">
        <v>120</v>
      </c>
      <c r="B386" t="s">
        <v>21</v>
      </c>
      <c r="C386">
        <v>16</v>
      </c>
      <c r="D386" cm="1">
        <f t="array" ref="D386">INDEX(median_sex_education_total_only!$R$3:$R$313,MATCH(1,($A386=median_sex_education_total_only!$B$3:$B$313)*(Sheet6!$B386=median_sex_education_total_only!$D$3:$D$313)*(Sheet6!$C386=median_sex_education_total_only!$O$3:$O$313),0))</f>
        <v>26692</v>
      </c>
      <c r="E386" cm="1">
        <f t="array" ref="E386">IFERROR(INDEX(median_sex_education_total_only!$E$3:$E$313,MATCH(1,($A386=median_sex_education_total_only!$B$3:$B$313)*(Sheet6!$B386=median_sex_education_total_only!$D$3:$D$313)*(Sheet6!$C386=median_sex_education_total_only!$O$3:$O$313),0)),"")</f>
        <v>26692</v>
      </c>
      <c r="M386" t="s">
        <v>120</v>
      </c>
      <c r="N386" t="s">
        <v>21</v>
      </c>
      <c r="O386">
        <v>16</v>
      </c>
    </row>
    <row r="387" spans="1:15" x14ac:dyDescent="0.3">
      <c r="A387" t="s">
        <v>120</v>
      </c>
      <c r="B387" t="s">
        <v>22</v>
      </c>
      <c r="C387">
        <v>18</v>
      </c>
      <c r="D387" cm="1">
        <f t="array" ref="D387">INDEX(median_sex_education_total_only!$R$3:$R$313,MATCH(1,($A387=median_sex_education_total_only!$B$3:$B$313)*(Sheet6!$B387=median_sex_education_total_only!$D$3:$D$313)*(Sheet6!$C387=median_sex_education_total_only!$O$3:$O$313),0))</f>
        <v>35052</v>
      </c>
      <c r="E387" cm="1">
        <f t="array" ref="E387">IFERROR(INDEX(median_sex_education_total_only!$E$3:$E$313,MATCH(1,($A387=median_sex_education_total_only!$B$3:$B$313)*(Sheet6!$B387=median_sex_education_total_only!$D$3:$D$313)*(Sheet6!$C387=median_sex_education_total_only!$O$3:$O$313),0)),"")</f>
        <v>35052</v>
      </c>
      <c r="M387" t="s">
        <v>120</v>
      </c>
      <c r="N387" t="s">
        <v>22</v>
      </c>
      <c r="O387">
        <v>18</v>
      </c>
    </row>
    <row r="388" spans="1:15" x14ac:dyDescent="0.3">
      <c r="A388" t="s">
        <v>120</v>
      </c>
      <c r="B388" t="s">
        <v>23</v>
      </c>
      <c r="C388">
        <v>20</v>
      </c>
      <c r="D388" cm="1">
        <f t="array" ref="D388">INDEX(median_sex_education_total_only!$R$3:$R$313,MATCH(1,($A388=median_sex_education_total_only!$B$3:$B$313)*(Sheet6!$B388=median_sex_education_total_only!$D$3:$D$313)*(Sheet6!$C388=median_sex_education_total_only!$O$3:$O$313),0))</f>
        <v>28775.404609327499</v>
      </c>
      <c r="E388" cm="1">
        <f t="array" ref="E388">IFERROR(INDEX(median_sex_education_total_only!$E$3:$E$313,MATCH(1,($A388=median_sex_education_total_only!$B$3:$B$313)*(Sheet6!$B388=median_sex_education_total_only!$D$3:$D$313)*(Sheet6!$C388=median_sex_education_total_only!$O$3:$O$313),0)),"")</f>
        <v>40791</v>
      </c>
      <c r="M388" t="s">
        <v>120</v>
      </c>
      <c r="N388" t="s">
        <v>23</v>
      </c>
      <c r="O388">
        <v>20</v>
      </c>
    </row>
    <row r="389" spans="1:15" x14ac:dyDescent="0.3">
      <c r="A389" t="s">
        <v>120</v>
      </c>
      <c r="B389" t="s">
        <v>24</v>
      </c>
      <c r="C389">
        <v>22</v>
      </c>
      <c r="D389" cm="1">
        <f t="array" ref="D389">INDEX(median_sex_education_total_only!$R$3:$R$313,MATCH(1,($A389=median_sex_education_total_only!$B$3:$B$313)*(Sheet6!$B389=median_sex_education_total_only!$D$3:$D$313)*(Sheet6!$C389=median_sex_education_total_only!$O$3:$O$313),0))</f>
        <v>15975.7595572228</v>
      </c>
      <c r="E389" cm="1">
        <f t="array" ref="E389">IFERROR(INDEX(median_sex_education_total_only!$E$3:$E$313,MATCH(1,($A389=median_sex_education_total_only!$B$3:$B$313)*(Sheet6!$B389=median_sex_education_total_only!$D$3:$D$313)*(Sheet6!$C389=median_sex_education_total_only!$O$3:$O$313),0)),"")</f>
        <v>52887</v>
      </c>
      <c r="M389" t="s">
        <v>120</v>
      </c>
      <c r="N389" t="s">
        <v>24</v>
      </c>
      <c r="O389">
        <v>22</v>
      </c>
    </row>
    <row r="390" spans="1:15" x14ac:dyDescent="0.3">
      <c r="A390" t="s">
        <v>120</v>
      </c>
      <c r="B390" t="s">
        <v>21</v>
      </c>
      <c r="C390">
        <v>39</v>
      </c>
      <c r="D390" cm="1">
        <f t="array" ref="D390">INDEX(median_sex_education_total_only!$S$3:$S$313,MATCH(1,($A390=median_sex_education_total_only!$B$3:$B$313)*(Sheet6!$B390=median_sex_education_total_only!$D$3:$D$313)*(Sheet6!$C390=median_sex_education_total_only!$P$3:$P$313),0))</f>
        <v>640608</v>
      </c>
      <c r="E390" t="str" cm="1">
        <f t="array" ref="E390">IFERROR(INDEX(median_sex_education_total_only!$E$3:$E$313,MATCH(1,($A390=median_sex_education_total_only!$B$3:$B$313)*(Sheet6!$B390=median_sex_education_total_only!$D$3:$D$313)*(Sheet6!$C390=median_sex_education_total_only!$O$3:$O$313),0)),"")</f>
        <v/>
      </c>
      <c r="M390" t="s">
        <v>120</v>
      </c>
      <c r="N390" t="s">
        <v>21</v>
      </c>
      <c r="O390">
        <v>39</v>
      </c>
    </row>
    <row r="391" spans="1:15" x14ac:dyDescent="0.3">
      <c r="A391" t="s">
        <v>120</v>
      </c>
      <c r="B391" t="s">
        <v>22</v>
      </c>
      <c r="C391">
        <v>39</v>
      </c>
      <c r="D391" cm="1">
        <f t="array" ref="D391">INDEX(median_sex_education_total_only!$S$3:$S$313,MATCH(1,($A391=median_sex_education_total_only!$B$3:$B$313)*(Sheet6!$B391=median_sex_education_total_only!$D$3:$D$313)*(Sheet6!$C391=median_sex_education_total_only!$P$3:$P$313),0))</f>
        <v>771144</v>
      </c>
      <c r="E391" t="str" cm="1">
        <f t="array" ref="E391">IFERROR(INDEX(median_sex_education_total_only!$E$3:$E$313,MATCH(1,($A391=median_sex_education_total_only!$B$3:$B$313)*(Sheet6!$B391=median_sex_education_total_only!$D$3:$D$313)*(Sheet6!$C391=median_sex_education_total_only!$O$3:$O$313),0)),"")</f>
        <v/>
      </c>
      <c r="M391" t="s">
        <v>120</v>
      </c>
      <c r="N391" t="s">
        <v>22</v>
      </c>
      <c r="O391">
        <v>39</v>
      </c>
    </row>
    <row r="392" spans="1:15" x14ac:dyDescent="0.3">
      <c r="A392" t="s">
        <v>120</v>
      </c>
      <c r="B392" t="s">
        <v>23</v>
      </c>
      <c r="C392">
        <v>39</v>
      </c>
      <c r="D392" cm="1">
        <f t="array" ref="D392">INDEX(median_sex_education_total_only!$S$3:$S$313,MATCH(1,($A392=median_sex_education_total_only!$B$3:$B$313)*(Sheet6!$B392=median_sex_education_total_only!$D$3:$D$313)*(Sheet6!$C392=median_sex_education_total_only!$P$3:$P$313),0))</f>
        <v>803804.40460932697</v>
      </c>
      <c r="E392" t="str" cm="1">
        <f t="array" ref="E392">IFERROR(INDEX(median_sex_education_total_only!$E$3:$E$313,MATCH(1,($A392=median_sex_education_total_only!$B$3:$B$313)*(Sheet6!$B392=median_sex_education_total_only!$D$3:$D$313)*(Sheet6!$C392=median_sex_education_total_only!$O$3:$O$313),0)),"")</f>
        <v/>
      </c>
      <c r="M392" t="s">
        <v>120</v>
      </c>
      <c r="N392" t="s">
        <v>23</v>
      </c>
      <c r="O392">
        <v>39</v>
      </c>
    </row>
    <row r="393" spans="1:15" x14ac:dyDescent="0.3">
      <c r="A393" t="s">
        <v>120</v>
      </c>
      <c r="B393" t="s">
        <v>24</v>
      </c>
      <c r="C393">
        <v>39</v>
      </c>
      <c r="D393" cm="1">
        <f t="array" ref="D393">INDEX(median_sex_education_total_only!$S$3:$S$313,MATCH(1,($A393=median_sex_education_total_only!$B$3:$B$313)*(Sheet6!$B393=median_sex_education_total_only!$D$3:$D$313)*(Sheet6!$C393=median_sex_education_total_only!$P$3:$P$313),0))</f>
        <v>915054.75955722295</v>
      </c>
      <c r="E393" t="str" cm="1">
        <f t="array" ref="E393">IFERROR(INDEX(median_sex_education_total_only!$E$3:$E$313,MATCH(1,($A393=median_sex_education_total_only!$B$3:$B$313)*(Sheet6!$B393=median_sex_education_total_only!$D$3:$D$313)*(Sheet6!$C393=median_sex_education_total_only!$O$3:$O$313),0)),"")</f>
        <v/>
      </c>
      <c r="M393" t="s">
        <v>120</v>
      </c>
      <c r="N393" t="s">
        <v>24</v>
      </c>
      <c r="O393">
        <v>39</v>
      </c>
    </row>
    <row r="394" spans="1:15" x14ac:dyDescent="0.3">
      <c r="A394" t="s">
        <v>122</v>
      </c>
      <c r="B394" t="s">
        <v>21</v>
      </c>
      <c r="C394">
        <v>16</v>
      </c>
      <c r="D394" cm="1">
        <f t="array" ref="D394">INDEX(median_sex_education_total_only!$R$3:$R$313,MATCH(1,($A394=median_sex_education_total_only!$B$3:$B$313)*(Sheet6!$B394=median_sex_education_total_only!$D$3:$D$313)*(Sheet6!$C394=median_sex_education_total_only!$O$3:$O$313),0))</f>
        <v>35193</v>
      </c>
      <c r="E394" cm="1">
        <f t="array" ref="E394">IFERROR(INDEX(median_sex_education_total_only!$E$3:$E$313,MATCH(1,($A394=median_sex_education_total_only!$B$3:$B$313)*(Sheet6!$B394=median_sex_education_total_only!$D$3:$D$313)*(Sheet6!$C394=median_sex_education_total_only!$O$3:$O$313),0)),"")</f>
        <v>35193</v>
      </c>
      <c r="M394" t="s">
        <v>122</v>
      </c>
      <c r="N394" t="s">
        <v>21</v>
      </c>
      <c r="O394">
        <v>16</v>
      </c>
    </row>
    <row r="395" spans="1:15" x14ac:dyDescent="0.3">
      <c r="A395" t="s">
        <v>122</v>
      </c>
      <c r="B395" t="s">
        <v>22</v>
      </c>
      <c r="C395">
        <v>18</v>
      </c>
      <c r="D395" cm="1">
        <f t="array" ref="D395">INDEX(median_sex_education_total_only!$R$3:$R$313,MATCH(1,($A395=median_sex_education_total_only!$B$3:$B$313)*(Sheet6!$B395=median_sex_education_total_only!$D$3:$D$313)*(Sheet6!$C395=median_sex_education_total_only!$O$3:$O$313),0))</f>
        <v>40104</v>
      </c>
      <c r="E395" cm="1">
        <f t="array" ref="E395">IFERROR(INDEX(median_sex_education_total_only!$E$3:$E$313,MATCH(1,($A395=median_sex_education_total_only!$B$3:$B$313)*(Sheet6!$B395=median_sex_education_total_only!$D$3:$D$313)*(Sheet6!$C395=median_sex_education_total_only!$O$3:$O$313),0)),"")</f>
        <v>40104</v>
      </c>
      <c r="M395" t="s">
        <v>122</v>
      </c>
      <c r="N395" t="s">
        <v>22</v>
      </c>
      <c r="O395">
        <v>18</v>
      </c>
    </row>
    <row r="396" spans="1:15" x14ac:dyDescent="0.3">
      <c r="A396" t="s">
        <v>122</v>
      </c>
      <c r="B396" t="s">
        <v>23</v>
      </c>
      <c r="C396">
        <v>20</v>
      </c>
      <c r="D396" cm="1">
        <f t="array" ref="D396">INDEX(median_sex_education_total_only!$R$3:$R$313,MATCH(1,($A396=median_sex_education_total_only!$B$3:$B$313)*(Sheet6!$B396=median_sex_education_total_only!$D$3:$D$313)*(Sheet6!$C396=median_sex_education_total_only!$O$3:$O$313),0))</f>
        <v>32062.851679855401</v>
      </c>
      <c r="E396" cm="1">
        <f t="array" ref="E396">IFERROR(INDEX(median_sex_education_total_only!$E$3:$E$313,MATCH(1,($A396=median_sex_education_total_only!$B$3:$B$313)*(Sheet6!$B396=median_sex_education_total_only!$D$3:$D$313)*(Sheet6!$C396=median_sex_education_total_only!$O$3:$O$313),0)),"")</f>
        <v>45726</v>
      </c>
      <c r="M396" t="s">
        <v>122</v>
      </c>
      <c r="N396" t="s">
        <v>23</v>
      </c>
      <c r="O396">
        <v>20</v>
      </c>
    </row>
    <row r="397" spans="1:15" x14ac:dyDescent="0.3">
      <c r="A397" t="s">
        <v>122</v>
      </c>
      <c r="B397" t="s">
        <v>24</v>
      </c>
      <c r="C397">
        <v>22</v>
      </c>
      <c r="D397" cm="1">
        <f t="array" ref="D397">INDEX(median_sex_education_total_only!$R$3:$R$313,MATCH(1,($A397=median_sex_education_total_only!$B$3:$B$313)*(Sheet6!$B397=median_sex_education_total_only!$D$3:$D$313)*(Sheet6!$C397=median_sex_education_total_only!$O$3:$O$313),0))</f>
        <v>22826.1029034696</v>
      </c>
      <c r="E397" cm="1">
        <f t="array" ref="E397">IFERROR(INDEX(median_sex_education_total_only!$E$3:$E$313,MATCH(1,($A397=median_sex_education_total_only!$B$3:$B$313)*(Sheet6!$B397=median_sex_education_total_only!$D$3:$D$313)*(Sheet6!$C397=median_sex_education_total_only!$O$3:$O$313),0)),"")</f>
        <v>61428</v>
      </c>
      <c r="M397" t="s">
        <v>122</v>
      </c>
      <c r="N397" t="s">
        <v>24</v>
      </c>
      <c r="O397">
        <v>22</v>
      </c>
    </row>
    <row r="398" spans="1:15" x14ac:dyDescent="0.3">
      <c r="A398" t="s">
        <v>122</v>
      </c>
      <c r="B398" t="s">
        <v>21</v>
      </c>
      <c r="C398">
        <v>39</v>
      </c>
      <c r="D398" cm="1">
        <f t="array" ref="D398">INDEX(median_sex_education_total_only!$S$3:$S$313,MATCH(1,($A398=median_sex_education_total_only!$B$3:$B$313)*(Sheet6!$B398=median_sex_education_total_only!$D$3:$D$313)*(Sheet6!$C398=median_sex_education_total_only!$P$3:$P$313),0))</f>
        <v>844632</v>
      </c>
      <c r="E398" t="str" cm="1">
        <f t="array" ref="E398">IFERROR(INDEX(median_sex_education_total_only!$E$3:$E$313,MATCH(1,($A398=median_sex_education_total_only!$B$3:$B$313)*(Sheet6!$B398=median_sex_education_total_only!$D$3:$D$313)*(Sheet6!$C398=median_sex_education_total_only!$O$3:$O$313),0)),"")</f>
        <v/>
      </c>
      <c r="M398" t="s">
        <v>122</v>
      </c>
      <c r="N398" t="s">
        <v>21</v>
      </c>
      <c r="O398">
        <v>39</v>
      </c>
    </row>
    <row r="399" spans="1:15" x14ac:dyDescent="0.3">
      <c r="A399" t="s">
        <v>122</v>
      </c>
      <c r="B399" t="s">
        <v>22</v>
      </c>
      <c r="C399">
        <v>39</v>
      </c>
      <c r="D399" cm="1">
        <f t="array" ref="D399">INDEX(median_sex_education_total_only!$S$3:$S$313,MATCH(1,($A399=median_sex_education_total_only!$B$3:$B$313)*(Sheet6!$B399=median_sex_education_total_only!$D$3:$D$313)*(Sheet6!$C399=median_sex_education_total_only!$P$3:$P$313),0))</f>
        <v>882288</v>
      </c>
      <c r="E399" t="str" cm="1">
        <f t="array" ref="E399">IFERROR(INDEX(median_sex_education_total_only!$E$3:$E$313,MATCH(1,($A399=median_sex_education_total_only!$B$3:$B$313)*(Sheet6!$B399=median_sex_education_total_only!$D$3:$D$313)*(Sheet6!$C399=median_sex_education_total_only!$O$3:$O$313),0)),"")</f>
        <v/>
      </c>
      <c r="M399" t="s">
        <v>122</v>
      </c>
      <c r="N399" t="s">
        <v>22</v>
      </c>
      <c r="O399">
        <v>39</v>
      </c>
    </row>
    <row r="400" spans="1:15" x14ac:dyDescent="0.3">
      <c r="A400" t="s">
        <v>122</v>
      </c>
      <c r="B400" t="s">
        <v>23</v>
      </c>
      <c r="C400">
        <v>39</v>
      </c>
      <c r="D400" cm="1">
        <f t="array" ref="D400">INDEX(median_sex_education_total_only!$S$3:$S$313,MATCH(1,($A400=median_sex_education_total_only!$B$3:$B$313)*(Sheet6!$B400=median_sex_education_total_only!$D$3:$D$313)*(Sheet6!$C400=median_sex_education_total_only!$P$3:$P$313),0))</f>
        <v>900856.85167985503</v>
      </c>
      <c r="E400" t="str" cm="1">
        <f t="array" ref="E400">IFERROR(INDEX(median_sex_education_total_only!$E$3:$E$313,MATCH(1,($A400=median_sex_education_total_only!$B$3:$B$313)*(Sheet6!$B400=median_sex_education_total_only!$D$3:$D$313)*(Sheet6!$C400=median_sex_education_total_only!$O$3:$O$313),0)),"")</f>
        <v/>
      </c>
      <c r="M400" t="s">
        <v>122</v>
      </c>
      <c r="N400" t="s">
        <v>23</v>
      </c>
      <c r="O400">
        <v>39</v>
      </c>
    </row>
    <row r="401" spans="1:15" x14ac:dyDescent="0.3">
      <c r="A401" t="s">
        <v>122</v>
      </c>
      <c r="B401" t="s">
        <v>24</v>
      </c>
      <c r="C401">
        <v>39</v>
      </c>
      <c r="D401" cm="1">
        <f t="array" ref="D401">INDEX(median_sex_education_total_only!$S$3:$S$313,MATCH(1,($A401=median_sex_education_total_only!$B$3:$B$313)*(Sheet6!$B401=median_sex_education_total_only!$D$3:$D$313)*(Sheet6!$C401=median_sex_education_total_only!$P$3:$P$313),0))</f>
        <v>1067102.1029034599</v>
      </c>
      <c r="E401" t="str" cm="1">
        <f t="array" ref="E401">IFERROR(INDEX(median_sex_education_total_only!$E$3:$E$313,MATCH(1,($A401=median_sex_education_total_only!$B$3:$B$313)*(Sheet6!$B401=median_sex_education_total_only!$D$3:$D$313)*(Sheet6!$C401=median_sex_education_total_only!$O$3:$O$313),0)),"")</f>
        <v/>
      </c>
      <c r="M401" t="s">
        <v>122</v>
      </c>
      <c r="N401" t="s">
        <v>24</v>
      </c>
      <c r="O401">
        <v>39</v>
      </c>
    </row>
    <row r="402" spans="1:15" x14ac:dyDescent="0.3">
      <c r="A402" t="s">
        <v>124</v>
      </c>
      <c r="B402" t="s">
        <v>21</v>
      </c>
      <c r="C402">
        <v>16</v>
      </c>
      <c r="D402" cm="1">
        <f t="array" ref="D402">INDEX(median_sex_education_total_only!$R$3:$R$313,MATCH(1,($A402=median_sex_education_total_only!$B$3:$B$313)*(Sheet6!$B402=median_sex_education_total_only!$D$3:$D$313)*(Sheet6!$C402=median_sex_education_total_only!$O$3:$O$313),0))</f>
        <v>28406</v>
      </c>
      <c r="E402" cm="1">
        <f t="array" ref="E402">IFERROR(INDEX(median_sex_education_total_only!$E$3:$E$313,MATCH(1,($A402=median_sex_education_total_only!$B$3:$B$313)*(Sheet6!$B402=median_sex_education_total_only!$D$3:$D$313)*(Sheet6!$C402=median_sex_education_total_only!$O$3:$O$313),0)),"")</f>
        <v>28406</v>
      </c>
      <c r="M402" t="s">
        <v>124</v>
      </c>
      <c r="N402" t="s">
        <v>21</v>
      </c>
      <c r="O402">
        <v>16</v>
      </c>
    </row>
    <row r="403" spans="1:15" x14ac:dyDescent="0.3">
      <c r="A403" t="s">
        <v>124</v>
      </c>
      <c r="B403" t="s">
        <v>22</v>
      </c>
      <c r="C403">
        <v>18</v>
      </c>
      <c r="D403" cm="1">
        <f t="array" ref="D403">INDEX(median_sex_education_total_only!$R$3:$R$313,MATCH(1,($A403=median_sex_education_total_only!$B$3:$B$313)*(Sheet6!$B403=median_sex_education_total_only!$D$3:$D$313)*(Sheet6!$C403=median_sex_education_total_only!$O$3:$O$313),0))</f>
        <v>37396</v>
      </c>
      <c r="E403" cm="1">
        <f t="array" ref="E403">IFERROR(INDEX(median_sex_education_total_only!$E$3:$E$313,MATCH(1,($A403=median_sex_education_total_only!$B$3:$B$313)*(Sheet6!$B403=median_sex_education_total_only!$D$3:$D$313)*(Sheet6!$C403=median_sex_education_total_only!$O$3:$O$313),0)),"")</f>
        <v>37396</v>
      </c>
      <c r="M403" t="s">
        <v>124</v>
      </c>
      <c r="N403" t="s">
        <v>22</v>
      </c>
      <c r="O403">
        <v>18</v>
      </c>
    </row>
    <row r="404" spans="1:15" x14ac:dyDescent="0.3">
      <c r="A404" t="s">
        <v>124</v>
      </c>
      <c r="B404" t="s">
        <v>23</v>
      </c>
      <c r="C404">
        <v>20</v>
      </c>
      <c r="D404" cm="1">
        <f t="array" ref="D404">INDEX(median_sex_education_total_only!$R$3:$R$313,MATCH(1,($A404=median_sex_education_total_only!$B$3:$B$313)*(Sheet6!$B404=median_sex_education_total_only!$D$3:$D$313)*(Sheet6!$C404=median_sex_education_total_only!$O$3:$O$313),0))</f>
        <v>31076.721985321299</v>
      </c>
      <c r="E404" cm="1">
        <f t="array" ref="E404">IFERROR(INDEX(median_sex_education_total_only!$E$3:$E$313,MATCH(1,($A404=median_sex_education_total_only!$B$3:$B$313)*(Sheet6!$B404=median_sex_education_total_only!$D$3:$D$313)*(Sheet6!$C404=median_sex_education_total_only!$O$3:$O$313),0)),"")</f>
        <v>44020</v>
      </c>
      <c r="M404" t="s">
        <v>124</v>
      </c>
      <c r="N404" t="s">
        <v>23</v>
      </c>
      <c r="O404">
        <v>20</v>
      </c>
    </row>
    <row r="405" spans="1:15" x14ac:dyDescent="0.3">
      <c r="A405" t="s">
        <v>124</v>
      </c>
      <c r="B405" t="s">
        <v>24</v>
      </c>
      <c r="C405">
        <v>22</v>
      </c>
      <c r="D405" cm="1">
        <f t="array" ref="D405">INDEX(median_sex_education_total_only!$R$3:$R$313,MATCH(1,($A405=median_sex_education_total_only!$B$3:$B$313)*(Sheet6!$B405=median_sex_education_total_only!$D$3:$D$313)*(Sheet6!$C405=median_sex_education_total_only!$O$3:$O$313),0))</f>
        <v>26811.633522011602</v>
      </c>
      <c r="E405" cm="1">
        <f t="array" ref="E405">IFERROR(INDEX(median_sex_education_total_only!$E$3:$E$313,MATCH(1,($A405=median_sex_education_total_only!$B$3:$B$313)*(Sheet6!$B405=median_sex_education_total_only!$D$3:$D$313)*(Sheet6!$C405=median_sex_education_total_only!$O$3:$O$313),0)),"")</f>
        <v>54129</v>
      </c>
      <c r="M405" t="s">
        <v>124</v>
      </c>
      <c r="N405" t="s">
        <v>24</v>
      </c>
      <c r="O405">
        <v>22</v>
      </c>
    </row>
    <row r="406" spans="1:15" x14ac:dyDescent="0.3">
      <c r="A406" t="s">
        <v>124</v>
      </c>
      <c r="B406" t="s">
        <v>21</v>
      </c>
      <c r="C406">
        <v>39</v>
      </c>
      <c r="D406" cm="1">
        <f t="array" ref="D406">INDEX(median_sex_education_total_only!$S$3:$S$313,MATCH(1,($A406=median_sex_education_total_only!$B$3:$B$313)*(Sheet6!$B406=median_sex_education_total_only!$D$3:$D$313)*(Sheet6!$C406=median_sex_education_total_only!$P$3:$P$313),0))</f>
        <v>681744</v>
      </c>
      <c r="E406" t="str" cm="1">
        <f t="array" ref="E406">IFERROR(INDEX(median_sex_education_total_only!$E$3:$E$313,MATCH(1,($A406=median_sex_education_total_only!$B$3:$B$313)*(Sheet6!$B406=median_sex_education_total_only!$D$3:$D$313)*(Sheet6!$C406=median_sex_education_total_only!$O$3:$O$313),0)),"")</f>
        <v/>
      </c>
      <c r="M406" t="s">
        <v>124</v>
      </c>
      <c r="N406" t="s">
        <v>21</v>
      </c>
      <c r="O406">
        <v>39</v>
      </c>
    </row>
    <row r="407" spans="1:15" x14ac:dyDescent="0.3">
      <c r="A407" t="s">
        <v>124</v>
      </c>
      <c r="B407" t="s">
        <v>22</v>
      </c>
      <c r="C407">
        <v>39</v>
      </c>
      <c r="D407" cm="1">
        <f t="array" ref="D407">INDEX(median_sex_education_total_only!$S$3:$S$313,MATCH(1,($A407=median_sex_education_total_only!$B$3:$B$313)*(Sheet6!$B407=median_sex_education_total_only!$D$3:$D$313)*(Sheet6!$C407=median_sex_education_total_only!$P$3:$P$313),0))</f>
        <v>822712</v>
      </c>
      <c r="E407" t="str" cm="1">
        <f t="array" ref="E407">IFERROR(INDEX(median_sex_education_total_only!$E$3:$E$313,MATCH(1,($A407=median_sex_education_total_only!$B$3:$B$313)*(Sheet6!$B407=median_sex_education_total_only!$D$3:$D$313)*(Sheet6!$C407=median_sex_education_total_only!$O$3:$O$313),0)),"")</f>
        <v/>
      </c>
      <c r="M407" t="s">
        <v>124</v>
      </c>
      <c r="N407" t="s">
        <v>22</v>
      </c>
      <c r="O407">
        <v>39</v>
      </c>
    </row>
    <row r="408" spans="1:15" x14ac:dyDescent="0.3">
      <c r="A408" t="s">
        <v>124</v>
      </c>
      <c r="B408" t="s">
        <v>23</v>
      </c>
      <c r="C408">
        <v>39</v>
      </c>
      <c r="D408" cm="1">
        <f t="array" ref="D408">INDEX(median_sex_education_total_only!$S$3:$S$313,MATCH(1,($A408=median_sex_education_total_only!$B$3:$B$313)*(Sheet6!$B408=median_sex_education_total_only!$D$3:$D$313)*(Sheet6!$C408=median_sex_education_total_only!$P$3:$P$313),0))</f>
        <v>867456.72198532103</v>
      </c>
      <c r="E408" t="str" cm="1">
        <f t="array" ref="E408">IFERROR(INDEX(median_sex_education_total_only!$E$3:$E$313,MATCH(1,($A408=median_sex_education_total_only!$B$3:$B$313)*(Sheet6!$B408=median_sex_education_total_only!$D$3:$D$313)*(Sheet6!$C408=median_sex_education_total_only!$O$3:$O$313),0)),"")</f>
        <v/>
      </c>
      <c r="M408" t="s">
        <v>124</v>
      </c>
      <c r="N408" t="s">
        <v>23</v>
      </c>
      <c r="O408">
        <v>39</v>
      </c>
    </row>
    <row r="409" spans="1:15" x14ac:dyDescent="0.3">
      <c r="A409" t="s">
        <v>124</v>
      </c>
      <c r="B409" t="s">
        <v>24</v>
      </c>
      <c r="C409">
        <v>39</v>
      </c>
      <c r="D409" cm="1">
        <f t="array" ref="D409">INDEX(median_sex_education_total_only!$S$3:$S$313,MATCH(1,($A409=median_sex_education_total_only!$B$3:$B$313)*(Sheet6!$B409=median_sex_education_total_only!$D$3:$D$313)*(Sheet6!$C409=median_sex_education_total_only!$P$3:$P$313),0))</f>
        <v>947004.63352201099</v>
      </c>
      <c r="E409" t="str" cm="1">
        <f t="array" ref="E409">IFERROR(INDEX(median_sex_education_total_only!$E$3:$E$313,MATCH(1,($A409=median_sex_education_total_only!$B$3:$B$313)*(Sheet6!$B409=median_sex_education_total_only!$D$3:$D$313)*(Sheet6!$C409=median_sex_education_total_only!$O$3:$O$313),0)),"")</f>
        <v/>
      </c>
      <c r="M409" t="s">
        <v>124</v>
      </c>
      <c r="N409" t="s">
        <v>24</v>
      </c>
      <c r="O409">
        <v>39</v>
      </c>
    </row>
    <row r="410" spans="1:15" x14ac:dyDescent="0.3">
      <c r="A410" t="s">
        <v>126</v>
      </c>
      <c r="B410" t="s">
        <v>21</v>
      </c>
      <c r="C410">
        <v>16</v>
      </c>
      <c r="D410" cm="1">
        <f t="array" ref="D410">INDEX(median_sex_education_total_only!$R$3:$R$313,MATCH(1,($A410=median_sex_education_total_only!$B$3:$B$313)*(Sheet6!$B410=median_sex_education_total_only!$D$3:$D$313)*(Sheet6!$C410=median_sex_education_total_only!$O$3:$O$313),0))</f>
        <v>12646</v>
      </c>
      <c r="E410" cm="1">
        <f t="array" ref="E410">IFERROR(INDEX(median_sex_education_total_only!$E$3:$E$313,MATCH(1,($A410=median_sex_education_total_only!$B$3:$B$313)*(Sheet6!$B410=median_sex_education_total_only!$D$3:$D$313)*(Sheet6!$C410=median_sex_education_total_only!$O$3:$O$313),0)),"")</f>
        <v>12646</v>
      </c>
      <c r="M410" t="s">
        <v>126</v>
      </c>
      <c r="N410" t="s">
        <v>21</v>
      </c>
      <c r="O410">
        <v>16</v>
      </c>
    </row>
    <row r="411" spans="1:15" x14ac:dyDescent="0.3">
      <c r="A411" t="s">
        <v>126</v>
      </c>
      <c r="B411" t="s">
        <v>22</v>
      </c>
      <c r="C411">
        <v>18</v>
      </c>
      <c r="D411" cm="1">
        <f t="array" ref="D411">INDEX(median_sex_education_total_only!$R$3:$R$313,MATCH(1,($A411=median_sex_education_total_only!$B$3:$B$313)*(Sheet6!$B411=median_sex_education_total_only!$D$3:$D$313)*(Sheet6!$C411=median_sex_education_total_only!$O$3:$O$313),0))</f>
        <v>16083</v>
      </c>
      <c r="E411" cm="1">
        <f t="array" ref="E411">IFERROR(INDEX(median_sex_education_total_only!$E$3:$E$313,MATCH(1,($A411=median_sex_education_total_only!$B$3:$B$313)*(Sheet6!$B411=median_sex_education_total_only!$D$3:$D$313)*(Sheet6!$C411=median_sex_education_total_only!$O$3:$O$313),0)),"")</f>
        <v>16083</v>
      </c>
      <c r="M411" t="s">
        <v>126</v>
      </c>
      <c r="N411" t="s">
        <v>22</v>
      </c>
      <c r="O411">
        <v>18</v>
      </c>
    </row>
    <row r="412" spans="1:15" x14ac:dyDescent="0.3">
      <c r="A412" t="s">
        <v>126</v>
      </c>
      <c r="B412" t="s">
        <v>23</v>
      </c>
      <c r="C412">
        <v>20</v>
      </c>
      <c r="D412" cm="1">
        <f t="array" ref="D412">INDEX(median_sex_education_total_only!$R$3:$R$313,MATCH(1,($A412=median_sex_education_total_only!$B$3:$B$313)*(Sheet6!$B412=median_sex_education_total_only!$D$3:$D$313)*(Sheet6!$C412=median_sex_education_total_only!$O$3:$O$313),0))</f>
        <v>4155.7342401513597</v>
      </c>
      <c r="E412" cm="1">
        <f t="array" ref="E412">IFERROR(INDEX(median_sex_education_total_only!$E$3:$E$313,MATCH(1,($A412=median_sex_education_total_only!$B$3:$B$313)*(Sheet6!$B412=median_sex_education_total_only!$D$3:$D$313)*(Sheet6!$C412=median_sex_education_total_only!$O$3:$O$313),0)),"")</f>
        <v>19642</v>
      </c>
      <c r="M412" t="s">
        <v>126</v>
      </c>
      <c r="N412" t="s">
        <v>23</v>
      </c>
      <c r="O412">
        <v>20</v>
      </c>
    </row>
    <row r="413" spans="1:15" x14ac:dyDescent="0.3">
      <c r="A413" t="s">
        <v>126</v>
      </c>
      <c r="B413" t="s">
        <v>24</v>
      </c>
      <c r="C413">
        <v>22</v>
      </c>
      <c r="D413" cm="1">
        <f t="array" ref="D413">INDEX(median_sex_education_total_only!$R$3:$R$313,MATCH(1,($A413=median_sex_education_total_only!$B$3:$B$313)*(Sheet6!$B413=median_sex_education_total_only!$D$3:$D$313)*(Sheet6!$C413=median_sex_education_total_only!$O$3:$O$313),0))</f>
        <v>5703.9474325275196</v>
      </c>
      <c r="E413" cm="1">
        <f t="array" ref="E413">IFERROR(INDEX(median_sex_education_total_only!$E$3:$E$313,MATCH(1,($A413=median_sex_education_total_only!$B$3:$B$313)*(Sheet6!$B413=median_sex_education_total_only!$D$3:$D$313)*(Sheet6!$C413=median_sex_education_total_only!$O$3:$O$313),0)),"")</f>
        <v>27445</v>
      </c>
      <c r="M413" t="s">
        <v>126</v>
      </c>
      <c r="N413" t="s">
        <v>24</v>
      </c>
      <c r="O413">
        <v>22</v>
      </c>
    </row>
    <row r="414" spans="1:15" x14ac:dyDescent="0.3">
      <c r="A414" t="s">
        <v>126</v>
      </c>
      <c r="B414" t="s">
        <v>21</v>
      </c>
      <c r="C414">
        <v>39</v>
      </c>
      <c r="D414" cm="1">
        <f t="array" ref="D414">INDEX(median_sex_education_total_only!$S$3:$S$313,MATCH(1,($A414=median_sex_education_total_only!$B$3:$B$313)*(Sheet6!$B414=median_sex_education_total_only!$D$3:$D$313)*(Sheet6!$C414=median_sex_education_total_only!$P$3:$P$313),0))</f>
        <v>303504</v>
      </c>
      <c r="E414" t="str" cm="1">
        <f t="array" ref="E414">IFERROR(INDEX(median_sex_education_total_only!$E$3:$E$313,MATCH(1,($A414=median_sex_education_total_only!$B$3:$B$313)*(Sheet6!$B414=median_sex_education_total_only!$D$3:$D$313)*(Sheet6!$C414=median_sex_education_total_only!$O$3:$O$313),0)),"")</f>
        <v/>
      </c>
      <c r="M414" t="s">
        <v>126</v>
      </c>
      <c r="N414" t="s">
        <v>21</v>
      </c>
      <c r="O414">
        <v>39</v>
      </c>
    </row>
    <row r="415" spans="1:15" x14ac:dyDescent="0.3">
      <c r="A415" t="s">
        <v>126</v>
      </c>
      <c r="B415" t="s">
        <v>22</v>
      </c>
      <c r="C415">
        <v>39</v>
      </c>
      <c r="D415" cm="1">
        <f t="array" ref="D415">INDEX(median_sex_education_total_only!$S$3:$S$313,MATCH(1,($A415=median_sex_education_total_only!$B$3:$B$313)*(Sheet6!$B415=median_sex_education_total_only!$D$3:$D$313)*(Sheet6!$C415=median_sex_education_total_only!$P$3:$P$313),0))</f>
        <v>353826</v>
      </c>
      <c r="E415" t="str" cm="1">
        <f t="array" ref="E415">IFERROR(INDEX(median_sex_education_total_only!$E$3:$E$313,MATCH(1,($A415=median_sex_education_total_only!$B$3:$B$313)*(Sheet6!$B415=median_sex_education_total_only!$D$3:$D$313)*(Sheet6!$C415=median_sex_education_total_only!$O$3:$O$313),0)),"")</f>
        <v/>
      </c>
      <c r="M415" t="s">
        <v>126</v>
      </c>
      <c r="N415" t="s">
        <v>22</v>
      </c>
      <c r="O415">
        <v>39</v>
      </c>
    </row>
    <row r="416" spans="1:15" x14ac:dyDescent="0.3">
      <c r="A416" t="s">
        <v>126</v>
      </c>
      <c r="B416" t="s">
        <v>23</v>
      </c>
      <c r="C416">
        <v>39</v>
      </c>
      <c r="D416" cm="1">
        <f t="array" ref="D416">INDEX(median_sex_education_total_only!$S$3:$S$313,MATCH(1,($A416=median_sex_education_total_only!$B$3:$B$313)*(Sheet6!$B416=median_sex_education_total_only!$D$3:$D$313)*(Sheet6!$C416=median_sex_education_total_only!$P$3:$P$313),0))</f>
        <v>377353.73424015101</v>
      </c>
      <c r="E416" t="str" cm="1">
        <f t="array" ref="E416">IFERROR(INDEX(median_sex_education_total_only!$E$3:$E$313,MATCH(1,($A416=median_sex_education_total_only!$B$3:$B$313)*(Sheet6!$B416=median_sex_education_total_only!$D$3:$D$313)*(Sheet6!$C416=median_sex_education_total_only!$O$3:$O$313),0)),"")</f>
        <v/>
      </c>
      <c r="M416" t="s">
        <v>126</v>
      </c>
      <c r="N416" t="s">
        <v>23</v>
      </c>
      <c r="O416">
        <v>39</v>
      </c>
    </row>
    <row r="417" spans="1:15" x14ac:dyDescent="0.3">
      <c r="A417" t="s">
        <v>126</v>
      </c>
      <c r="B417" t="s">
        <v>24</v>
      </c>
      <c r="C417">
        <v>39</v>
      </c>
      <c r="D417" cm="1">
        <f t="array" ref="D417">INDEX(median_sex_education_total_only!$S$3:$S$313,MATCH(1,($A417=median_sex_education_total_only!$B$3:$B$313)*(Sheet6!$B417=median_sex_education_total_only!$D$3:$D$313)*(Sheet6!$C417=median_sex_education_total_only!$P$3:$P$313),0))</f>
        <v>472268.94743252703</v>
      </c>
      <c r="E417" t="str" cm="1">
        <f t="array" ref="E417">IFERROR(INDEX(median_sex_education_total_only!$E$3:$E$313,MATCH(1,($A417=median_sex_education_total_only!$B$3:$B$313)*(Sheet6!$B417=median_sex_education_total_only!$D$3:$D$313)*(Sheet6!$C417=median_sex_education_total_only!$O$3:$O$313),0)),"")</f>
        <v/>
      </c>
      <c r="M417" t="s">
        <v>126</v>
      </c>
      <c r="N417" t="s">
        <v>24</v>
      </c>
      <c r="O417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9BAF1-CC90-419E-8F86-B5C3A0F15A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median_sex_education_total_only</vt:lpstr>
      <vt:lpstr>Sheet1</vt:lpstr>
      <vt:lpstr>Sheet4</vt:lpstr>
      <vt:lpstr>Sheet5</vt:lpstr>
      <vt:lpstr>Education_Age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Taylor</dc:creator>
  <cp:lastModifiedBy>Chase Taylor</cp:lastModifiedBy>
  <dcterms:created xsi:type="dcterms:W3CDTF">2023-10-19T20:32:08Z</dcterms:created>
  <dcterms:modified xsi:type="dcterms:W3CDTF">2023-10-20T02:34:23Z</dcterms:modified>
</cp:coreProperties>
</file>